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fegdos.sharepoint.com/sites/rinkodara/Bendrai naudojami dokumentai/1RASTAI/DOKUMENT/Fegda konkursiniai pasiulymai/2025/LITGRID/2025-08-18_110 kV OL Didžiasalis-Vydžiai, Pabradė-Podolcai demontavimas/PASIŪLYMAS/"/>
    </mc:Choice>
  </mc:AlternateContent>
  <xr:revisionPtr revIDLastSave="2" documentId="13_ncr:1_{F2916653-46A5-49CC-9E03-FFFC7F33AD69}" xr6:coauthVersionLast="47" xr6:coauthVersionMax="47" xr10:uidLastSave="{1F0564CE-7D53-47BF-BB9E-979A700743B9}"/>
  <bookViews>
    <workbookView xWindow="-98" yWindow="-98" windowWidth="28996" windowHeight="15796" xr2:uid="{00000000-000D-0000-FFFF-FFFF00000000}"/>
  </bookViews>
  <sheets>
    <sheet name="Pabrade Podolcai" sheetId="19" r:id="rId1"/>
    <sheet name="Pagalbinis" sheetId="13" state="hidden"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9" l="1"/>
  <c r="I18" i="19" l="1"/>
  <c r="I19" i="19"/>
  <c r="I20" i="19"/>
  <c r="I21" i="19"/>
  <c r="I22" i="19"/>
  <c r="I17" i="19"/>
  <c r="I14" i="19"/>
  <c r="I13" i="19" s="1"/>
  <c r="I12" i="19"/>
  <c r="I11" i="19" s="1"/>
  <c r="I16" i="19" l="1"/>
  <c r="I23" i="19" s="1"/>
  <c r="I24" i="19" l="1"/>
  <c r="I25" i="19" s="1"/>
</calcChain>
</file>

<file path=xl/sharedStrings.xml><?xml version="1.0" encoding="utf-8"?>
<sst xmlns="http://schemas.openxmlformats.org/spreadsheetml/2006/main" count="46" uniqueCount="37">
  <si>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</si>
  <si>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</si>
  <si>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</si>
  <si>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</si>
  <si>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</si>
  <si>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</si>
  <si>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</si>
  <si>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</si>
  <si>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</si>
  <si>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</si>
  <si>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</si>
  <si>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</si>
  <si>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</si>
  <si>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</si>
  <si>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</si>
  <si>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</si>
  <si>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</si>
  <si>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</si>
  <si>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</si>
  <si>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</si>
  <si>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</si>
  <si>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</si>
  <si>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</si>
  <si>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</si>
  <si>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</si>
  <si>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</si>
  <si>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tehninė užduotyje  nurodytus darbus, medžiagas bei gaminius.
3. Pažymime, kad darbų žiniaraštyje pateiktos eilutės yra skirtos tik pasiūlymo kainai apskaičiuoti ir vertinti, todėl jos turi būti užpildytos teisingai.</t>
    </r>
  </si>
  <si>
    <t>1.</t>
  </si>
  <si>
    <t>110 kV Viengrandžių  metalinių tarpinių atramų demontavimo darbai</t>
  </si>
  <si>
    <t>110 kV Viengrandžių  metalinių tarpinių atramų pamatų demontavimo darbai</t>
  </si>
  <si>
    <t>110 kV Viengrandžių  metalinių kampinių-inkarinių atramų demontavimo darbai</t>
  </si>
  <si>
    <t>110 kV Viengrandžių  metalinių kampinių-inkarinių atramų pamatų demontavimo darbai</t>
  </si>
  <si>
    <t>110 kV Viengrndės oro linijos (OL) žaibosaugos troso (ŽT) demontavimo darbai (1 trosas)</t>
  </si>
  <si>
    <t>110 kV Viengrandės oro linijos (OL) laidų demontavimo darbai (3 laidai)</t>
  </si>
  <si>
    <t>110 kV OL Pabradė-Podolcai demontavimo darbai</t>
  </si>
  <si>
    <t>110 kV Viengrandžių G/B tarpinių atramų demontavimo darbai (Tos kurios utilizuojasi)</t>
  </si>
  <si>
    <r>
      <t xml:space="preserve">110 kV Viengrandžių G/B tarpinių atramų demontavimo darbai, nepažeidžiant atramos ir laidus laikančios armatūros. Visos medžiagos paruošiamos transportavimui ir laikomos tinkamu transportu pasiekiamoje vietoje.                                                                                                                              </t>
    </r>
    <r>
      <rPr>
        <b/>
        <sz val="11"/>
        <rFont val="Calibri"/>
        <family val="2"/>
        <scheme val="minor"/>
      </rPr>
      <t>Pastaba</t>
    </r>
    <r>
      <rPr>
        <sz val="11"/>
        <rFont val="Calibri"/>
        <family val="2"/>
        <scheme val="minor"/>
      </rPr>
      <t>. Visas medžiagas, įskaitant gelžbetoninius stiebus, Užsakovas išsigabens pats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</si>
</sst>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14"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xf numFmtId="43" fontId="3" fillId="0" borderId="0" applyFont="0" applyFill="0" applyBorder="0" applyAlignment="0" applyProtection="0"/>
  </cellStyleXfs>
  <cellXfs count="55">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4"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5" fontId="7" fillId="5" borderId="11" xfId="7" applyNumberFormat="1" applyBorder="1" applyAlignment="1" applyProtection="1">
      <alignment horizontal="righ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164" fontId="8" fillId="7" borderId="12" xfId="5" applyNumberFormat="1" applyFont="1" applyFill="1" applyBorder="1" applyAlignment="1" applyProtection="1">
      <alignment horizontal="right" vertical="center"/>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165" fontId="7" fillId="8" borderId="5" xfId="7" applyNumberFormat="1" applyFill="1" applyBorder="1" applyAlignment="1" applyProtection="1">
      <alignment horizontal="right" vertical="center" wrapText="1"/>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0" fontId="4" fillId="2" borderId="0" xfId="0" applyFont="1" applyFill="1" applyAlignment="1" applyProtection="1">
      <alignment horizontal="center" wrapText="1"/>
      <protection locked="0"/>
    </xf>
    <xf numFmtId="2" fontId="4" fillId="0" borderId="0" xfId="9" applyNumberFormat="1" applyFont="1" applyAlignment="1" applyProtection="1">
      <alignment horizontal="right" wrapText="1"/>
      <protection locked="0"/>
    </xf>
    <xf numFmtId="2" fontId="4" fillId="2" borderId="0" xfId="9" applyNumberFormat="1" applyFont="1" applyFill="1" applyAlignment="1" applyProtection="1">
      <alignment horizontal="right"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2" fontId="11" fillId="6" borderId="7" xfId="8" applyNumberFormat="1" applyFont="1" applyBorder="1" applyAlignment="1" applyProtection="1">
      <alignment horizontal="center" vertical="center" wrapText="1"/>
    </xf>
    <xf numFmtId="2" fontId="7" fillId="5" borderId="11" xfId="9" applyNumberFormat="1" applyFont="1" applyFill="1" applyBorder="1" applyAlignment="1" applyProtection="1">
      <alignment vertical="center" wrapText="1"/>
    </xf>
    <xf numFmtId="165" fontId="10" fillId="2" borderId="5" xfId="4" applyNumberFormat="1" applyFont="1" applyFill="1" applyBorder="1" applyAlignment="1" applyProtection="1">
      <alignment horizontal="right" vertical="center" wrapText="1"/>
      <protection locked="0"/>
    </xf>
    <xf numFmtId="165" fontId="10" fillId="2" borderId="13" xfId="4" applyNumberFormat="1" applyFont="1" applyFill="1" applyBorder="1" applyAlignment="1" applyProtection="1">
      <alignment horizontal="right" vertical="center" wrapText="1"/>
      <protection locked="0"/>
    </xf>
    <xf numFmtId="1" fontId="10" fillId="2" borderId="5" xfId="9" applyNumberFormat="1" applyFont="1" applyFill="1" applyBorder="1" applyAlignment="1" applyProtection="1">
      <alignment horizontal="center" vertical="center" wrapText="1"/>
      <protection locked="0"/>
    </xf>
    <xf numFmtId="1" fontId="7" fillId="8" borderId="5" xfId="9" applyNumberFormat="1" applyFont="1" applyFill="1" applyBorder="1" applyAlignment="1" applyProtection="1">
      <alignment horizontal="center" vertical="center" wrapText="1"/>
    </xf>
    <xf numFmtId="165" fontId="10" fillId="2" borderId="13" xfId="4" applyNumberFormat="1" applyFont="1" applyFill="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7" fillId="8" borderId="13" xfId="7" applyNumberFormat="1" applyFill="1" applyBorder="1" applyAlignment="1" applyProtection="1">
      <alignment horizontal="center" vertical="center" wrapText="1"/>
    </xf>
    <xf numFmtId="2" fontId="8" fillId="7" borderId="6" xfId="5" applyNumberFormat="1" applyFont="1" applyFill="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2" fontId="12" fillId="5" borderId="16" xfId="7" applyNumberFormat="1" applyFont="1" applyBorder="1" applyAlignment="1" applyProtection="1">
      <alignment horizontal="center" vertical="center" wrapText="1"/>
    </xf>
    <xf numFmtId="2" fontId="10" fillId="2" borderId="5" xfId="9" applyNumberFormat="1" applyFont="1" applyFill="1" applyBorder="1" applyAlignment="1" applyProtection="1">
      <alignment horizontal="center" vertical="center" wrapText="1"/>
      <protection locked="0"/>
    </xf>
    <xf numFmtId="2" fontId="10" fillId="0" borderId="5" xfId="9" applyNumberFormat="1"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9" fillId="2" borderId="0" xfId="0" applyFont="1" applyFill="1" applyAlignment="1">
      <alignment horizontal="left" wrapText="1"/>
    </xf>
    <xf numFmtId="0" fontId="0" fillId="2" borderId="0" xfId="0" applyFill="1" applyAlignment="1">
      <alignment horizontal="left" wrapText="1"/>
    </xf>
    <xf numFmtId="0" fontId="5" fillId="0" borderId="0" xfId="0" applyFont="1" applyAlignment="1" applyProtection="1">
      <alignment horizontal="center" vertical="center"/>
      <protection locked="0"/>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BDA3FF-0E55-4D60-90BC-AD700C37B283}" name="Table142" displayName="Table142" ref="B10:I25" totalsRowShown="0" headerRowDxfId="13" dataDxfId="11" headerRowBorderDxfId="12" tableBorderDxfId="10">
  <autoFilter ref="B10:I25" xr:uid="{A1BDA3FF-0E55-4D60-90BC-AD700C37B283}"/>
  <tableColumns count="8">
    <tableColumn id="2" xr3:uid="{8E8CEC7A-303D-4B1D-AB3B-BCBA49CF63CF}" name="IT grupės kodas" dataDxfId="9"/>
    <tableColumn id="3" xr3:uid="{CB33F671-B232-488F-BA93-150AD6D54A04}" name="IMT turto grupes pavadinimas" dataDxfId="8"/>
    <tableColumn id="4" xr3:uid="{550FAFB7-8979-40D3-8C76-CC9FDC792E5A}" name="Mato vienetai" dataDxfId="7"/>
    <tableColumn id="5" xr3:uid="{3440DAF9-7AD9-4A5C-8690-72462F2ECA24}" name="Kiekis" dataDxfId="6" dataCellStyle="Comma"/>
    <tableColumn id="6" xr3:uid="{D38E74C7-48BC-4989-88A4-E12E25B77A3D}" name="Medžiagos ir gaminiai, EUR be PVM" dataDxfId="5"/>
    <tableColumn id="7" xr3:uid="{0F0D6198-CBD1-402B-8C1A-26E688B24B67}" name="Mašinų ir mechanizmų darbas, EUR be PVM" dataDxfId="4"/>
    <tableColumn id="1" xr3:uid="{35A6F31A-4997-47DF-86A5-42719049F3F9}" name="Darbo užmokestis ir pridėtinės išlaidos, EUR be PVM" dataDxfId="3"/>
    <tableColumn id="10" xr3:uid="{F6E516AA-A7E6-4C9B-B5C2-52880E3F92B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1A11-7E0A-4E21-9E24-442547565AA0}">
  <sheetPr>
    <pageSetUpPr fitToPage="1"/>
  </sheetPr>
  <dimension ref="B1:I28"/>
  <sheetViews>
    <sheetView tabSelected="1" topLeftCell="B9" workbookViewId="0">
      <selection activeCell="H29" sqref="H29"/>
    </sheetView>
  </sheetViews>
  <sheetFormatPr defaultColWidth="9.1328125" defaultRowHeight="14.25" outlineLevelRow="1" x14ac:dyDescent="0.45"/>
  <cols>
    <col min="1" max="1" width="9.1328125" style="6"/>
    <col min="2" max="2" width="16.53125" style="5" customWidth="1"/>
    <col min="3" max="3" width="86.6640625" style="3" customWidth="1"/>
    <col min="4" max="4" width="10.6640625" style="26" customWidth="1"/>
    <col min="5" max="5" width="10.6640625" style="29" customWidth="1"/>
    <col min="6" max="9" width="20.6640625" style="23" customWidth="1"/>
    <col min="10" max="16384" width="9.1328125" style="6"/>
  </cols>
  <sheetData>
    <row r="1" spans="2:9" hidden="1" x14ac:dyDescent="0.45"/>
    <row r="2" spans="2:9" ht="19.5" hidden="1" customHeight="1" x14ac:dyDescent="0.45">
      <c r="B2" s="48"/>
      <c r="C2" s="48"/>
      <c r="D2" s="48"/>
      <c r="E2" s="48"/>
      <c r="F2" s="48"/>
      <c r="G2" s="48"/>
      <c r="H2" s="48"/>
      <c r="I2" s="48"/>
    </row>
    <row r="3" spans="2:9" hidden="1" x14ac:dyDescent="0.45">
      <c r="B3" s="49"/>
      <c r="C3" s="49"/>
      <c r="D3" s="49"/>
      <c r="E3" s="49"/>
      <c r="F3" s="49"/>
      <c r="G3" s="49"/>
      <c r="H3" s="49"/>
      <c r="I3" s="49"/>
    </row>
    <row r="4" spans="2:9" s="7" customFormat="1" ht="17.25" hidden="1" customHeight="1" x14ac:dyDescent="0.45">
      <c r="B4" s="4"/>
      <c r="C4" s="2"/>
      <c r="D4" s="28"/>
      <c r="E4" s="30"/>
      <c r="F4" s="24"/>
      <c r="G4" s="24"/>
      <c r="H4" s="24"/>
      <c r="I4" s="24"/>
    </row>
    <row r="5" spans="2:9" s="7" customFormat="1" hidden="1" x14ac:dyDescent="0.45">
      <c r="B5" s="50"/>
      <c r="C5" s="50"/>
      <c r="D5" s="50"/>
      <c r="E5" s="50"/>
      <c r="F5" s="50"/>
      <c r="G5" s="50"/>
      <c r="H5" s="50"/>
      <c r="I5" s="50"/>
    </row>
    <row r="6" spans="2:9" s="7" customFormat="1" ht="19.5" hidden="1" customHeight="1" x14ac:dyDescent="0.45">
      <c r="B6" s="48"/>
      <c r="C6" s="48"/>
      <c r="D6" s="48"/>
      <c r="E6" s="48"/>
      <c r="F6" s="48"/>
      <c r="G6" s="48"/>
      <c r="H6" s="48"/>
      <c r="I6" s="48"/>
    </row>
    <row r="7" spans="2:9" s="7" customFormat="1" ht="17.25" hidden="1" customHeight="1" x14ac:dyDescent="0.45">
      <c r="B7" s="51"/>
      <c r="C7" s="51"/>
      <c r="D7" s="51"/>
      <c r="E7" s="51"/>
      <c r="F7" s="51"/>
      <c r="G7" s="51"/>
      <c r="H7" s="51"/>
      <c r="I7" s="51"/>
    </row>
    <row r="8" spans="2:9" s="7" customFormat="1" ht="14.25" hidden="1" customHeight="1" x14ac:dyDescent="0.45">
      <c r="B8" s="4"/>
      <c r="C8" s="2"/>
      <c r="D8" s="28"/>
      <c r="E8" s="30"/>
      <c r="F8" s="24"/>
      <c r="G8" s="24"/>
      <c r="H8" s="24"/>
      <c r="I8" s="24"/>
    </row>
    <row r="9" spans="2:9" s="7" customFormat="1" ht="14.25" customHeight="1" x14ac:dyDescent="0.45">
      <c r="B9" s="4"/>
      <c r="C9" s="2" t="s">
        <v>34</v>
      </c>
      <c r="D9" s="28"/>
      <c r="E9" s="30"/>
      <c r="F9" s="24"/>
      <c r="G9" s="24"/>
      <c r="H9" s="24"/>
      <c r="I9" s="24"/>
    </row>
    <row r="10" spans="2:9" s="8" customFormat="1" ht="48" customHeight="1" thickBot="1" x14ac:dyDescent="0.5">
      <c r="B10" s="10" t="s">
        <v>1</v>
      </c>
      <c r="C10" s="11" t="s">
        <v>0</v>
      </c>
      <c r="D10" s="12" t="s">
        <v>2</v>
      </c>
      <c r="E10" s="33" t="s">
        <v>3</v>
      </c>
      <c r="F10" s="12" t="s">
        <v>24</v>
      </c>
      <c r="G10" s="12" t="s">
        <v>23</v>
      </c>
      <c r="H10" s="12" t="s">
        <v>22</v>
      </c>
      <c r="I10" s="12" t="s">
        <v>17</v>
      </c>
    </row>
    <row r="11" spans="2:9" s="7" customFormat="1" ht="15" customHeight="1" thickTop="1" x14ac:dyDescent="0.45">
      <c r="B11" s="13" t="s">
        <v>4</v>
      </c>
      <c r="C11" s="14" t="s">
        <v>5</v>
      </c>
      <c r="D11" s="27"/>
      <c r="E11" s="34"/>
      <c r="F11" s="15"/>
      <c r="G11" s="15"/>
      <c r="H11" s="15"/>
      <c r="I11" s="40">
        <f>SUM(I12)</f>
        <v>21500</v>
      </c>
    </row>
    <row r="12" spans="2:9" s="7" customFormat="1" ht="15" customHeight="1" outlineLevel="1" x14ac:dyDescent="0.45">
      <c r="B12" s="16" t="s">
        <v>27</v>
      </c>
      <c r="C12" s="17" t="s">
        <v>25</v>
      </c>
      <c r="D12" s="31" t="s">
        <v>7</v>
      </c>
      <c r="E12" s="37">
        <v>1</v>
      </c>
      <c r="F12" s="35">
        <v>0</v>
      </c>
      <c r="G12" s="35">
        <v>0</v>
      </c>
      <c r="H12" s="36">
        <v>21500</v>
      </c>
      <c r="I12" s="39">
        <f>Table142[[#This Row],[Kiekis]]*(Table142[[#This Row],[Medžiagos ir gaminiai, EUR be PVM]]+Table142[[#This Row],[Mašinų ir mechanizmų darbas, EUR be PVM]]+Table142[[#This Row],[Darbo užmokestis ir pridėtinės išlaidos, EUR be PVM]])</f>
        <v>21500</v>
      </c>
    </row>
    <row r="13" spans="2:9" ht="15" customHeight="1" outlineLevel="1" x14ac:dyDescent="0.45">
      <c r="B13" s="18">
        <v>140010</v>
      </c>
      <c r="C13" s="19" t="s">
        <v>8</v>
      </c>
      <c r="D13" s="32"/>
      <c r="E13" s="38"/>
      <c r="F13" s="25"/>
      <c r="G13" s="25"/>
      <c r="H13" s="25"/>
      <c r="I13" s="41">
        <f>SUM(I14:I15)</f>
        <v>107900</v>
      </c>
    </row>
    <row r="14" spans="2:9" ht="15" customHeight="1" outlineLevel="1" x14ac:dyDescent="0.45">
      <c r="B14" s="21">
        <v>140010</v>
      </c>
      <c r="C14" s="20" t="s">
        <v>35</v>
      </c>
      <c r="D14" s="31" t="s">
        <v>7</v>
      </c>
      <c r="E14" s="37">
        <v>39</v>
      </c>
      <c r="F14" s="35">
        <v>75</v>
      </c>
      <c r="G14" s="35">
        <v>800</v>
      </c>
      <c r="H14" s="36">
        <v>1200</v>
      </c>
      <c r="I14" s="39">
        <f>Table142[[#This Row],[Kiekis]]*(Table142[[#This Row],[Medžiagos ir gaminiai, EUR be PVM]]+Table142[[#This Row],[Mašinų ir mechanizmų darbas, EUR be PVM]]+Table142[[#This Row],[Darbo užmokestis ir pridėtinės išlaidos, EUR be PVM]])</f>
        <v>80925</v>
      </c>
    </row>
    <row r="15" spans="2:9" ht="68.25" customHeight="1" outlineLevel="1" x14ac:dyDescent="0.45">
      <c r="B15" s="21">
        <v>140010</v>
      </c>
      <c r="C15" s="20" t="s">
        <v>36</v>
      </c>
      <c r="D15" s="31" t="s">
        <v>7</v>
      </c>
      <c r="E15" s="37">
        <v>13</v>
      </c>
      <c r="F15" s="35">
        <v>75</v>
      </c>
      <c r="G15" s="35">
        <v>800</v>
      </c>
      <c r="H15" s="36">
        <v>1200</v>
      </c>
      <c r="I15" s="39">
        <f>Table142[[#This Row],[Kiekis]]*(Table142[[#This Row],[Medžiagos ir gaminiai, EUR be PVM]]+Table142[[#This Row],[Mašinų ir mechanizmų darbas, EUR be PVM]]+Table142[[#This Row],[Darbo užmokestis ir pridėtinės išlaidos, EUR be PVM]])</f>
        <v>26975</v>
      </c>
    </row>
    <row r="16" spans="2:9" ht="15" customHeight="1" outlineLevel="1" x14ac:dyDescent="0.45">
      <c r="B16" s="18">
        <v>140020</v>
      </c>
      <c r="C16" s="19" t="s">
        <v>10</v>
      </c>
      <c r="D16" s="32"/>
      <c r="E16" s="38"/>
      <c r="F16" s="25"/>
      <c r="G16" s="25"/>
      <c r="H16" s="25"/>
      <c r="I16" s="41">
        <f>SUM(I17:I22)</f>
        <v>82226</v>
      </c>
    </row>
    <row r="17" spans="2:9" ht="15" customHeight="1" outlineLevel="1" x14ac:dyDescent="0.45">
      <c r="B17" s="21">
        <v>140020</v>
      </c>
      <c r="C17" s="20" t="s">
        <v>28</v>
      </c>
      <c r="D17" s="31" t="s">
        <v>7</v>
      </c>
      <c r="E17" s="37">
        <v>1</v>
      </c>
      <c r="F17" s="35">
        <v>100</v>
      </c>
      <c r="G17" s="35">
        <v>1250</v>
      </c>
      <c r="H17" s="36">
        <v>1200</v>
      </c>
      <c r="I17" s="39">
        <f>Table142[[#This Row],[Kiekis]]*(Table142[[#This Row],[Medžiagos ir gaminiai, EUR be PVM]]+Table142[[#This Row],[Mašinų ir mechanizmų darbas, EUR be PVM]]+Table142[[#This Row],[Darbo užmokestis ir pridėtinės išlaidos, EUR be PVM]])</f>
        <v>2550</v>
      </c>
    </row>
    <row r="18" spans="2:9" ht="15" customHeight="1" outlineLevel="1" x14ac:dyDescent="0.45">
      <c r="B18" s="21">
        <v>140020</v>
      </c>
      <c r="C18" s="20" t="s">
        <v>29</v>
      </c>
      <c r="D18" s="31" t="s">
        <v>7</v>
      </c>
      <c r="E18" s="37">
        <v>1</v>
      </c>
      <c r="F18" s="35">
        <v>250</v>
      </c>
      <c r="G18" s="35">
        <v>1050</v>
      </c>
      <c r="H18" s="36">
        <v>800</v>
      </c>
      <c r="I18" s="39">
        <f>Table142[[#This Row],[Kiekis]]*(Table142[[#This Row],[Medžiagos ir gaminiai, EUR be PVM]]+Table142[[#This Row],[Mašinų ir mechanizmų darbas, EUR be PVM]]+Table142[[#This Row],[Darbo užmokestis ir pridėtinės išlaidos, EUR be PVM]])</f>
        <v>2100</v>
      </c>
    </row>
    <row r="19" spans="2:9" ht="15" customHeight="1" outlineLevel="1" x14ac:dyDescent="0.45">
      <c r="B19" s="21">
        <v>140020</v>
      </c>
      <c r="C19" s="20" t="s">
        <v>30</v>
      </c>
      <c r="D19" s="31" t="s">
        <v>7</v>
      </c>
      <c r="E19" s="37">
        <v>4</v>
      </c>
      <c r="F19" s="35">
        <v>100</v>
      </c>
      <c r="G19" s="35">
        <v>1500</v>
      </c>
      <c r="H19" s="36">
        <v>1200</v>
      </c>
      <c r="I19" s="39">
        <f>Table142[[#This Row],[Kiekis]]*(Table142[[#This Row],[Medžiagos ir gaminiai, EUR be PVM]]+Table142[[#This Row],[Mašinų ir mechanizmų darbas, EUR be PVM]]+Table142[[#This Row],[Darbo užmokestis ir pridėtinės išlaidos, EUR be PVM]])</f>
        <v>11200</v>
      </c>
    </row>
    <row r="20" spans="2:9" ht="15" customHeight="1" outlineLevel="1" x14ac:dyDescent="0.45">
      <c r="B20" s="21">
        <v>140020</v>
      </c>
      <c r="C20" s="20" t="s">
        <v>31</v>
      </c>
      <c r="D20" s="31" t="s">
        <v>7</v>
      </c>
      <c r="E20" s="37">
        <v>4</v>
      </c>
      <c r="F20" s="35">
        <v>250</v>
      </c>
      <c r="G20" s="35">
        <v>1150</v>
      </c>
      <c r="H20" s="36">
        <v>900</v>
      </c>
      <c r="I20" s="39">
        <f>Table142[[#This Row],[Kiekis]]*(Table142[[#This Row],[Medžiagos ir gaminiai, EUR be PVM]]+Table142[[#This Row],[Mašinų ir mechanizmų darbas, EUR be PVM]]+Table142[[#This Row],[Darbo užmokestis ir pridėtinės išlaidos, EUR be PVM]])</f>
        <v>9200</v>
      </c>
    </row>
    <row r="21" spans="2:9" ht="15" customHeight="1" outlineLevel="1" x14ac:dyDescent="0.45">
      <c r="B21" s="21">
        <v>140020</v>
      </c>
      <c r="C21" s="20" t="s">
        <v>33</v>
      </c>
      <c r="D21" s="31" t="s">
        <v>9</v>
      </c>
      <c r="E21" s="45">
        <v>10.210000000000001</v>
      </c>
      <c r="F21" s="35">
        <v>0</v>
      </c>
      <c r="G21" s="35">
        <v>1800</v>
      </c>
      <c r="H21" s="36">
        <v>1800</v>
      </c>
      <c r="I21" s="39">
        <f>Table142[[#This Row],[Kiekis]]*(Table142[[#This Row],[Medžiagos ir gaminiai, EUR be PVM]]+Table142[[#This Row],[Mašinų ir mechanizmų darbas, EUR be PVM]]+Table142[[#This Row],[Darbo užmokestis ir pridėtinės išlaidos, EUR be PVM]])</f>
        <v>36756</v>
      </c>
    </row>
    <row r="22" spans="2:9" ht="15" customHeight="1" outlineLevel="1" x14ac:dyDescent="0.45">
      <c r="B22" s="21">
        <v>140020</v>
      </c>
      <c r="C22" s="20" t="s">
        <v>32</v>
      </c>
      <c r="D22" s="31" t="s">
        <v>9</v>
      </c>
      <c r="E22" s="46">
        <v>10.210000000000001</v>
      </c>
      <c r="F22" s="35">
        <v>0</v>
      </c>
      <c r="G22" s="35">
        <v>800</v>
      </c>
      <c r="H22" s="36">
        <v>1200</v>
      </c>
      <c r="I22" s="39">
        <f>Table142[[#This Row],[Kiekis]]*(Table142[[#This Row],[Medžiagos ir gaminiai, EUR be PVM]]+Table142[[#This Row],[Mašinų ir mechanizmų darbas, EUR be PVM]]+Table142[[#This Row],[Darbo užmokestis ir pridėtinės išlaidos, EUR be PVM]])</f>
        <v>20420</v>
      </c>
    </row>
    <row r="23" spans="2:9" ht="14.65" thickBot="1" x14ac:dyDescent="0.5">
      <c r="B23" s="22"/>
      <c r="C23" s="22"/>
      <c r="D23" s="22"/>
      <c r="E23" s="22"/>
      <c r="F23" s="22"/>
      <c r="G23" s="22"/>
      <c r="H23" s="22" t="s">
        <v>18</v>
      </c>
      <c r="I23" s="42">
        <f>I11+I13+I16</f>
        <v>211626</v>
      </c>
    </row>
    <row r="24" spans="2:9" ht="15" thickTop="1" thickBot="1" x14ac:dyDescent="0.5">
      <c r="B24" s="9"/>
      <c r="C24" s="9"/>
      <c r="D24" s="9"/>
      <c r="E24" s="9"/>
      <c r="F24" s="9"/>
      <c r="G24" s="9"/>
      <c r="H24" s="9" t="s">
        <v>19</v>
      </c>
      <c r="I24" s="43">
        <f>+I23*0.21</f>
        <v>44441.46</v>
      </c>
    </row>
    <row r="25" spans="2:9" ht="15" thickTop="1" thickBot="1" x14ac:dyDescent="0.5">
      <c r="B25" s="9"/>
      <c r="C25" s="9"/>
      <c r="D25" s="9"/>
      <c r="E25" s="9"/>
      <c r="F25" s="9"/>
      <c r="G25" s="9"/>
      <c r="H25" s="9" t="s">
        <v>20</v>
      </c>
      <c r="I25" s="44">
        <f t="shared" ref="I25" si="0">+I23+I24</f>
        <v>256067.46</v>
      </c>
    </row>
    <row r="26" spans="2:9" customFormat="1" ht="75" customHeight="1" thickTop="1" x14ac:dyDescent="0.45">
      <c r="B26" s="52" t="s">
        <v>26</v>
      </c>
      <c r="C26" s="53"/>
      <c r="D26" s="53"/>
      <c r="E26" s="53"/>
      <c r="F26" s="53"/>
      <c r="G26" s="53"/>
      <c r="H26" s="53"/>
      <c r="I26" s="53"/>
    </row>
    <row r="27" spans="2:9" ht="45" customHeight="1" x14ac:dyDescent="0.45">
      <c r="B27" s="54"/>
      <c r="C27" s="54"/>
      <c r="D27" s="54"/>
      <c r="E27" s="54"/>
      <c r="F27" s="54"/>
      <c r="G27" s="54"/>
    </row>
    <row r="28" spans="2:9" x14ac:dyDescent="0.45">
      <c r="F28" s="47"/>
      <c r="G28" s="47"/>
      <c r="H28" s="47"/>
      <c r="I28" s="47"/>
    </row>
  </sheetData>
  <sheetProtection algorithmName="SHA-512" hashValue="i5hk3+uGCSNWshnRAHiuD/FNOKAlO9H2JUz8eyIiwRXvgPM2UFo7F6jv8e81u208zSztdom0ii/MN//NJdp2Bg==" saltValue="AfUsacVyZr1eeUZtiz/uTA==" spinCount="100000" sheet="1" formatCells="0" formatColumns="0" formatRows="0" insertColumns="0" insertRows="0" insertHyperlinks="0" deleteColumns="0" deleteRows="0" sort="0" autoFilter="0" pivotTables="0"/>
  <mergeCells count="8">
    <mergeCell ref="F28:I28"/>
    <mergeCell ref="B2:I2"/>
    <mergeCell ref="B3:I3"/>
    <mergeCell ref="B5:I5"/>
    <mergeCell ref="B6:I6"/>
    <mergeCell ref="B7:I7"/>
    <mergeCell ref="B26:I26"/>
    <mergeCell ref="B27:G27"/>
  </mergeCells>
  <pageMargins left="0.70866141732283472" right="0.70866141732283472" top="0.74803149606299213" bottom="0.74803149606299213" header="0.31496062992125984" footer="0.31496062992125984"/>
  <pageSetup paperSize="9" scale="60" orientation="landscape"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5E287ED-2DB1-4C6D-B6F8-863F72BA56D9}">
          <x14:formula1>
            <xm:f>Pagalbinis!$A$3:$A$9</xm:f>
          </x14:formula1>
          <xm:sqref>D12 D17:D22 D14:D15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25" x14ac:dyDescent="0.45"/>
  <cols>
    <col min="1" max="1" width="11" customWidth="1"/>
  </cols>
  <sheetData>
    <row r="2" spans="1:1" x14ac:dyDescent="0.45">
      <c r="A2" t="s">
        <v>12</v>
      </c>
    </row>
    <row r="3" spans="1:1" x14ac:dyDescent="0.45">
      <c r="A3" s="1" t="s">
        <v>6</v>
      </c>
    </row>
    <row r="4" spans="1:1" x14ac:dyDescent="0.45">
      <c r="A4" s="1" t="s">
        <v>21</v>
      </c>
    </row>
    <row r="5" spans="1:1" x14ac:dyDescent="0.45">
      <c r="A5" s="1" t="s">
        <v>7</v>
      </c>
    </row>
    <row r="6" spans="1:1" x14ac:dyDescent="0.45">
      <c r="A6" s="1" t="s">
        <v>13</v>
      </c>
    </row>
    <row r="7" spans="1:1" x14ac:dyDescent="0.45">
      <c r="A7" s="1" t="s">
        <v>14</v>
      </c>
    </row>
    <row r="8" spans="1:1" x14ac:dyDescent="0.45">
      <c r="A8" s="1" t="s">
        <v>11</v>
      </c>
    </row>
    <row r="9" spans="1:1" x14ac:dyDescent="0.45">
      <c r="A9" s="1" t="s">
        <v>9</v>
      </c>
    </row>
    <row r="10" spans="1:1" x14ac:dyDescent="0.45">
      <c r="A10" s="1" t="s">
        <v>15</v>
      </c>
    </row>
    <row r="11" spans="1:1" x14ac:dyDescent="0.45">
      <c r="A11" s="1" t="s">
        <v>16</v>
      </c>
    </row>
    <row r="12" spans="1:1" x14ac:dyDescent="0.45">
      <c r="A12" s="1"/>
    </row>
    <row r="13" spans="1:1" x14ac:dyDescent="0.45">
      <c r="A13" s="1"/>
    </row>
    <row r="14" spans="1:1" x14ac:dyDescent="0.45">
      <c r="A14" s="1"/>
    </row>
    <row r="15" spans="1:1" x14ac:dyDescent="0.45">
      <c r="A15" s="1"/>
    </row>
    <row r="16" spans="1:1" x14ac:dyDescent="0.45">
      <c r="A16" s="1"/>
    </row>
    <row r="17" spans="1:1" x14ac:dyDescent="0.45">
      <c r="A17" s="1"/>
    </row>
    <row r="18" spans="1:1" x14ac:dyDescent="0.4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49c3ae-cb38-40ec-b890-aafdf3df4097">
      <Terms xmlns="http://schemas.microsoft.com/office/infopath/2007/PartnerControls"/>
    </lcf76f155ced4ddcb4097134ff3c332f>
    <TaxCatchAll xmlns="5dbf4478-9bb5-4f1f-b596-fd18c27cbaed" xsi:nil="true"/>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8" ma:contentTypeDescription="Kurkite naują dokumentą." ma:contentTypeScope="" ma:versionID="1c43d1ead5a0060cfd015b62a9d5f282">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3b44366e2e0ccfe26c9e1a293e056546"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4c451ee3-0e0f-4253-9e21-9069feb9738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50f97ac4-3112-42c9-a5cd-f12404eada76}" ma:internalName="TaxCatchAll" ma:showField="CatchAllData" ma:web="5dbf4478-9bb5-4f1f-b596-fd18c27cba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9249c3ae-cb38-40ec-b890-aafdf3df4097"/>
    <ds:schemaRef ds:uri="5dbf4478-9bb5-4f1f-b596-fd18c27cbaed"/>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717FE66A-2869-4C91-871E-A9F6B15E1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9c3ae-cb38-40ec-b890-aafdf3df4097"/>
    <ds:schemaRef ds:uri="5dbf4478-9bb5-4f1f-b596-fd18c27cb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Pabrade Podolcai</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Kuprienė</dc:creator>
  <cp:keywords/>
  <dc:description/>
  <cp:lastModifiedBy>Ramūnas Tamoševičius | Fegda</cp:lastModifiedBy>
  <cp:revision/>
  <cp:lastPrinted>2025-08-04T05:12:32Z</cp:lastPrinted>
  <dcterms:created xsi:type="dcterms:W3CDTF">2017-01-02T13:37:49Z</dcterms:created>
  <dcterms:modified xsi:type="dcterms:W3CDTF">2025-08-18T05:19:03Z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