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Kerista_ofisas\kerista_visiems\KONKURSAI\Konkursai 2020\2020 05 06 Žvyrkėlis Elektrėnų sav\CVP\"/>
    </mc:Choice>
  </mc:AlternateContent>
  <bookViews>
    <workbookView xWindow="-24120" yWindow="-855" windowWidth="24240" windowHeight="13140"/>
  </bookViews>
  <sheets>
    <sheet name="DKŽ" sheetId="1" r:id="rId1"/>
    <sheet name="Santrauka" sheetId="2" r:id="rId2"/>
  </sheet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97" i="1" l="1"/>
  <c r="E93" i="1"/>
  <c r="E92" i="1"/>
  <c r="E91" i="1"/>
  <c r="E90" i="1"/>
  <c r="E89" i="1"/>
  <c r="E88" i="1"/>
  <c r="E87" i="1"/>
  <c r="E86" i="1"/>
  <c r="E58" i="1"/>
  <c r="F110" i="1" l="1"/>
  <c r="F111" i="1"/>
  <c r="F112" i="1"/>
  <c r="F113" i="1"/>
  <c r="F114" i="1"/>
  <c r="F115" i="1"/>
  <c r="F116" i="1"/>
  <c r="F117" i="1"/>
  <c r="F118" i="1"/>
  <c r="F119" i="1"/>
  <c r="F120" i="1"/>
  <c r="F121" i="1"/>
  <c r="F122" i="1"/>
  <c r="F123" i="1"/>
  <c r="F124" i="1"/>
  <c r="F109" i="1"/>
  <c r="F125" i="1" s="1"/>
  <c r="F106" i="1"/>
  <c r="F105" i="1"/>
  <c r="F104" i="1"/>
  <c r="F100" i="1"/>
  <c r="F101" i="1"/>
  <c r="F73" i="1"/>
  <c r="F74" i="1"/>
  <c r="F75" i="1"/>
  <c r="F76" i="1"/>
  <c r="F77" i="1"/>
  <c r="F78" i="1"/>
  <c r="F79" i="1"/>
  <c r="F80" i="1"/>
  <c r="F81" i="1"/>
  <c r="F82" i="1"/>
  <c r="F83" i="1"/>
  <c r="F84" i="1"/>
  <c r="F85" i="1"/>
  <c r="F86" i="1"/>
  <c r="F87" i="1"/>
  <c r="F88" i="1"/>
  <c r="F89" i="1"/>
  <c r="F90" i="1"/>
  <c r="F91" i="1"/>
  <c r="F92" i="1"/>
  <c r="F93" i="1"/>
  <c r="F94" i="1"/>
  <c r="F95" i="1"/>
  <c r="F96" i="1"/>
  <c r="F97" i="1"/>
  <c r="F98" i="1"/>
  <c r="F99" i="1"/>
  <c r="F72" i="1"/>
  <c r="F66" i="1"/>
  <c r="F57" i="1"/>
  <c r="F58" i="1"/>
  <c r="F59" i="1"/>
  <c r="F60" i="1"/>
  <c r="F61" i="1"/>
  <c r="F62" i="1"/>
  <c r="F63" i="1"/>
  <c r="F64" i="1"/>
  <c r="F65" i="1"/>
  <c r="F67" i="1"/>
  <c r="F68" i="1"/>
  <c r="F69" i="1"/>
  <c r="F56" i="1"/>
  <c r="F53" i="1"/>
  <c r="F46" i="1"/>
  <c r="F47" i="1"/>
  <c r="F48" i="1"/>
  <c r="F49" i="1"/>
  <c r="F50" i="1"/>
  <c r="F51" i="1"/>
  <c r="F52" i="1"/>
  <c r="F45" i="1"/>
  <c r="F42" i="1"/>
  <c r="F34" i="1"/>
  <c r="F35" i="1"/>
  <c r="F36" i="1"/>
  <c r="F37" i="1"/>
  <c r="F38" i="1"/>
  <c r="F39" i="1"/>
  <c r="F40" i="1"/>
  <c r="F41" i="1"/>
  <c r="F33" i="1"/>
  <c r="F21" i="1"/>
  <c r="F22" i="1"/>
  <c r="F23" i="1"/>
  <c r="F24" i="1"/>
  <c r="F25" i="1"/>
  <c r="F26" i="1"/>
  <c r="F27" i="1"/>
  <c r="F28" i="1"/>
  <c r="F29" i="1"/>
  <c r="F30" i="1"/>
  <c r="F7" i="1"/>
  <c r="F8" i="1"/>
  <c r="F9" i="1"/>
  <c r="F10" i="1"/>
  <c r="F11" i="1"/>
  <c r="F12" i="1"/>
  <c r="F13" i="1"/>
  <c r="F14" i="1"/>
  <c r="F15" i="1"/>
  <c r="F16" i="1"/>
  <c r="F17" i="1"/>
  <c r="F18" i="1"/>
  <c r="F19" i="1"/>
  <c r="F20" i="1"/>
  <c r="F6" i="1"/>
  <c r="F43" i="1" l="1"/>
  <c r="F54" i="1"/>
  <c r="F31" i="1"/>
  <c r="F107" i="1"/>
  <c r="F70" i="1"/>
  <c r="F102" i="1"/>
  <c r="F126" i="1" l="1"/>
  <c r="C4" i="2" s="1"/>
  <c r="C7" i="2" s="1"/>
  <c r="A110" i="1"/>
  <c r="A111" i="1" s="1"/>
  <c r="A112" i="1" s="1"/>
  <c r="A113" i="1" s="1"/>
  <c r="A114" i="1" s="1"/>
  <c r="A115" i="1" s="1"/>
  <c r="A116" i="1" s="1"/>
  <c r="A117" i="1" s="1"/>
  <c r="A118" i="1" s="1"/>
  <c r="A119" i="1" s="1"/>
  <c r="A120" i="1" s="1"/>
  <c r="A121" i="1" s="1"/>
  <c r="A122" i="1" s="1"/>
  <c r="A123" i="1" s="1"/>
  <c r="A124" i="1" s="1"/>
  <c r="A57" i="1" l="1"/>
  <c r="A58" i="1" s="1"/>
  <c r="A59" i="1" s="1"/>
  <c r="A60" i="1" s="1"/>
  <c r="A61" i="1" s="1"/>
  <c r="A62" i="1" s="1"/>
  <c r="A63" i="1" s="1"/>
  <c r="A64" i="1" s="1"/>
  <c r="A65" i="1" s="1"/>
  <c r="A66" i="1" s="1"/>
  <c r="A67" i="1" s="1"/>
  <c r="A68" i="1" s="1"/>
  <c r="A69" i="1" s="1"/>
  <c r="A46" i="1"/>
  <c r="A47" i="1" s="1"/>
  <c r="A48" i="1" s="1"/>
  <c r="A49" i="1" s="1"/>
  <c r="A50" i="1" s="1"/>
  <c r="A51" i="1" s="1"/>
  <c r="A52" i="1" s="1"/>
  <c r="A53" i="1" s="1"/>
  <c r="A7" i="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73" i="1" l="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34" i="1" l="1"/>
  <c r="A35" i="1" s="1"/>
  <c r="A36" i="1" s="1"/>
  <c r="A37" i="1" s="1"/>
  <c r="A38" i="1" s="1"/>
  <c r="A39" i="1" s="1"/>
  <c r="A40" i="1" s="1"/>
  <c r="A41" i="1" s="1"/>
  <c r="A42" i="1" s="1"/>
</calcChain>
</file>

<file path=xl/sharedStrings.xml><?xml version="1.0" encoding="utf-8"?>
<sst xmlns="http://schemas.openxmlformats.org/spreadsheetml/2006/main" count="252" uniqueCount="147">
  <si>
    <t>Mato vnt.</t>
  </si>
  <si>
    <t>m</t>
  </si>
  <si>
    <t>m3</t>
  </si>
  <si>
    <t>m2</t>
  </si>
  <si>
    <t>t</t>
  </si>
  <si>
    <t>vnt.</t>
  </si>
  <si>
    <t>DARBŲ KIEKIŲ ŽINIARAŠTIS NR. 1 – SUSISIEKIMO DALIS</t>
  </si>
  <si>
    <t>Eilės Nr.</t>
  </si>
  <si>
    <t>Darbo pavadinimas, aprašymas</t>
  </si>
  <si>
    <t>Kiekis</t>
  </si>
  <si>
    <t>Vieneto kaina, Eur be PVM</t>
  </si>
  <si>
    <t>Iš viso, Eur be PVM</t>
  </si>
  <si>
    <t>skyriuje  1</t>
  </si>
  <si>
    <t>kompl.</t>
  </si>
  <si>
    <t>skyriuje  3</t>
  </si>
  <si>
    <t>skyriuje  2</t>
  </si>
  <si>
    <t>Žiniaraščio priedas</t>
  </si>
  <si>
    <t>Pastaba: Rangovas statybvietės išlaidose arba laisvai pasirinktoje (-ose) darbų kiekių žiniaraščių eilutėje (-ėse) turi įsivertinti visus su sutarties vykdymu susijusius dokumentus (įskaitant deklaracijos apie statybos užbaigimą gavimą).</t>
  </si>
  <si>
    <t>skyriuje 4</t>
  </si>
  <si>
    <t>skyriuje 5</t>
  </si>
  <si>
    <t>skyriuje 6</t>
  </si>
  <si>
    <t>Signalinių stulpelių įrengimas</t>
  </si>
  <si>
    <t>DARBŲ KIEKIŲ ŽINIARAŠČIŲ SANTRAUKA</t>
  </si>
  <si>
    <t>Darbų kiekių žin. nr.</t>
  </si>
  <si>
    <t>Žiniaraščio pavadinimas</t>
  </si>
  <si>
    <t>Vertė, EUR be PVM</t>
  </si>
  <si>
    <t>Vertės į pasiūlymo formą</t>
  </si>
  <si>
    <t>Viso žiniaraščiuose  (Eur be PVM):</t>
  </si>
  <si>
    <t>Pastaba*: projekto dalį įgyvendins AB „ESO“, rangovui vertinti nereikia</t>
  </si>
  <si>
    <t>Susiekimo dalis Nr. 1</t>
  </si>
  <si>
    <t>1. Paruošiamieji darbai</t>
  </si>
  <si>
    <t>Trasos nužymėjimas</t>
  </si>
  <si>
    <t>Plastmasinių signalinių stulpelių išardymas</t>
  </si>
  <si>
    <t>Išardytų metalo gaminių pakrovimas ir išvežimas. Žiūrėti projekto priedą "Dėl bendrų nuostatų taikymo žvyrkelių kapitalinio remonto projektuose"</t>
  </si>
  <si>
    <t>Išardytų plastiko gaminių pakrovimas ir išvežimas. Žiūrėti projekto priedą "Dėl bendrų nuostatų taikymo žvyrkelių kapitalinio remonto projektuose"</t>
  </si>
  <si>
    <t>Išardytų betoninių ir gelžbetoninių gaminių pakrovimas ir išvežimas. Žiūrėti projekto priedą "Dėl bendrų nuostatų taikymo žvyrkelių kapitalinio remonto projektuose"</t>
  </si>
  <si>
    <t>Suolų išardymas</t>
  </si>
  <si>
    <t>vnt</t>
  </si>
  <si>
    <t>2. Žemės darbai</t>
  </si>
  <si>
    <t>II grupės grunto perstūmimas iki 100 metrų atstumu</t>
  </si>
  <si>
    <t>30 cm storio grunto sluoksnio sutankinimas nelaistant vandeniu</t>
  </si>
  <si>
    <t>Šlaitų ir pakelės plotų tvirtinimas 6 cm storio dirvožemio sluoksniu mechanizuotai, užsėjant žole</t>
  </si>
  <si>
    <t>Šlaitų ir pakelės plotų tvirtinimas 6 cm storio dirvožemio sluoksniu rankiniu būdu, užsėjant žole</t>
  </si>
  <si>
    <t>3. Dangos konstrukcijos įrengimas</t>
  </si>
  <si>
    <t>Skaldos pagrindo sluoksnio iš nesurišto mineralinių medžiagų mišinio fr. 0/32 įrengimas h-15cm</t>
  </si>
  <si>
    <t>Drenuojančio grunto sluoksnio po kelkraščiu įrengimas</t>
  </si>
  <si>
    <t>4. Nuovažų, sankryžų ir autobusų stotelių įrengimas</t>
  </si>
  <si>
    <t>Nuovažų ir sankryžų dangos suvedimas su esama danga panaudojant žvyro mišinį</t>
  </si>
  <si>
    <t>6 cm storio viensluoksnės asfalto dangos sluoksnio mišinio AC 16 PD įrengimas nuovažose</t>
  </si>
  <si>
    <t>Betoninių gatvės bortų 100.30.15 cm ant betono C12/15 pagrindo įrengimas</t>
  </si>
  <si>
    <t>Vejos gatvės bortų 100.20.8 cm ant betono C12/15 pagrindo įrengimas</t>
  </si>
  <si>
    <t>Suoliukų pastatymas</t>
  </si>
  <si>
    <t>Šiukšliadėžių pastatymas</t>
  </si>
  <si>
    <t>5.  Vandens nuvedimas</t>
  </si>
  <si>
    <t>Pralaidų tranšėjų užpylimas gamtiniu smėliu ir sutankinimas vibroplokštėmis</t>
  </si>
  <si>
    <t>Kelio griovių dugno ir šlaitų sutvirtinimas žvyro mišiniu fr. 22/32 h -0,10 m sluoksniu</t>
  </si>
  <si>
    <t>- Pirminis apsauginis pralaidos užpylimas</t>
  </si>
  <si>
    <t>- Smėlio pagrindas</t>
  </si>
  <si>
    <t>- Šalčiui atsparus gruntas (antgalių įrengimui)</t>
  </si>
  <si>
    <t>- Geotekstilė</t>
  </si>
  <si>
    <t>- Geomembrana</t>
  </si>
  <si>
    <t>- Geotekstilė apkabai</t>
  </si>
  <si>
    <t>Šlaitų ir dugno tvirtinimas skalda fr. 22/32</t>
  </si>
  <si>
    <t>Melioracijos griovių išvalymas</t>
  </si>
  <si>
    <t>Kelio ženklų vienstiebių metalinių 76.1 mm skersmens atramų pastatymas</t>
  </si>
  <si>
    <t>Kelio ženklų dvistiebių metalinių 76.1 mm skersmens atramų pastatymas</t>
  </si>
  <si>
    <t>VALSTYBINĖS REIKŠMĖS RAJONINIO KELIO NR. 1823 MŪRO STRĖVININKAI–KIETAVIŠKĖS–ELEKTRĖNAI  RUOŽO NUO 5,179 IKI 7,126 KM KAPITALINIS REMONTAS</t>
  </si>
  <si>
    <t>Dirvožemio pašalinimas, sustumimas į krūvas, pakrovimas ir išvežimas rangovo pasirinktu atstumu.</t>
  </si>
  <si>
    <t xml:space="preserve">Minkštų veislių medžių iki 24cm skersm. kirtimas, kelmų rovimas, duobių užlygi. ir kelmų išvež. utlizavimui       </t>
  </si>
  <si>
    <t xml:space="preserve">Minkštų veislių medžių did. kaip 32cm skersm. kirtimas, kelmų rovimas, duobių užlyg.ir kelmų išvež. utlizavimui   </t>
  </si>
  <si>
    <t xml:space="preserve">Kietų veislių medžių iki 24cm skersm. kirtimas, kelmų rovimas, duobių užlygi. ir kelmų išvež. utlizavimui      </t>
  </si>
  <si>
    <t xml:space="preserve">Kietų veislių medžių iki 32cm skersm. kirtimas, kelmų rovimas, duobių užlygi. ir kelmų išvež. utlizavimui      </t>
  </si>
  <si>
    <t xml:space="preserve">Kietų veislių medžių did. kaip 32cm skersm. kirtimas, kelmų rovimas, duobių užlyg. ir kelmų išvež. utlizavimui   </t>
  </si>
  <si>
    <t>Retų krūmų kirtimas</t>
  </si>
  <si>
    <t xml:space="preserve">Medžių kelmų ir krūmų rovimo atliekų pakrovimas į transporto priemones ir išvežimas utlizavimui   </t>
  </si>
  <si>
    <t>Vienstiebių kelio ženklų išardymas</t>
  </si>
  <si>
    <t>Dvistiebių kelio ženklų išardymas</t>
  </si>
  <si>
    <t>Didelių akmenų nustumimas</t>
  </si>
  <si>
    <t>Statybinių šiukšlių pakrovimas ir išvežimas rangovo pasirinktu atstumu</t>
  </si>
  <si>
    <t>Asfaltbetonio droženų pakrovimas į savivarčius ir išvežimas Rangovo pasirinktu atstumu.</t>
  </si>
  <si>
    <t>ha</t>
  </si>
  <si>
    <t xml:space="preserve">vnt </t>
  </si>
  <si>
    <t>Plastikinių pralaidų d400mm demontavimas, 53 m</t>
  </si>
  <si>
    <t>Asfaltbetonio dangos išardymas, 3 m2</t>
  </si>
  <si>
    <t>Žemės sankasos, griovių šlaitų ir griovio dugno planiravimas mechanizuotu būdu</t>
  </si>
  <si>
    <t>Žemės sankasos, griovių šlaitų ir griovio dugno planiravimas rankiniu būdu</t>
  </si>
  <si>
    <t>Iškasų dugno ir pylimų viršaus planiravimas mechanizuotu būdu, kai gruntas II grupės</t>
  </si>
  <si>
    <t>II grupės kasimas 0,65 m3 k.t. ekskavatoriais, pakrovimas į autosavivarčius ir transportavimas į išlykį rangovo pasirinktu atstumu</t>
  </si>
  <si>
    <t>II grupės kasimas 0,65 m3 k.t. ekskavatoriais, pakrovimas į autosavivarčius ir transportavimas rangovo pasirinktu atstumu</t>
  </si>
  <si>
    <t xml:space="preserve">Dirvožemio kasimas 0,65 m3 k.t. ekskavatoriais, pakrovimas į savivarčius ir atvežimas </t>
  </si>
  <si>
    <t>Šalčiui atsparaus sluoksnio įrengimas h-36 cm</t>
  </si>
  <si>
    <t>Viršutinio 4,5 cm storio viensluoksnės asfalto dangos sluoksnio mišinio SA 16-d-V6000 įrengimas</t>
  </si>
  <si>
    <t>Skleidžiamas reikalingas kiekis 0/2 arba 0/5 fr. smulkiosios mineralinės medžiagos</t>
  </si>
  <si>
    <t>Siūlių užsandarinimas karštu bitumu</t>
  </si>
  <si>
    <t>Gruntavimas bituminę emulsija</t>
  </si>
  <si>
    <t>Kelkraščio iš 85% skaldos ir 15% dirvožemio mišinio fr 11/22 įrengimas h=0,10 m</t>
  </si>
  <si>
    <t>Kelio dangos suvedimas su esamo kelio danga panaudojant žvyro mišinį</t>
  </si>
  <si>
    <t>Skaldos pagrindo sluoksnio iš nesurišto mineralinių medžiagų mišinio fr. 0/32, pridedant 7 % NAG įrengimas peronams h-15cm</t>
  </si>
  <si>
    <t>Sandarinimo juostos įrengimas (tarp kelio borto ir</t>
  </si>
  <si>
    <t>Betoninių plytelių h-80mm įrengimas ant 3 cm smėlio posluoksnio</t>
  </si>
  <si>
    <t>Reljefinių betono trinkelių 200x100x80mm (kauburėliai) įrengimas ant 3 cm smėlio posluoksnio</t>
  </si>
  <si>
    <t>Reljefinių betono trinkelių 200x100x80mm (juostelės) įrengimas ant 3 cm smėlio posluoksnio</t>
  </si>
  <si>
    <t>4v tipo nuovažų įrengimas su d-400mm pralaidomis (su antgaliais), 93 m</t>
  </si>
  <si>
    <t>4pv tipo nuovažų įrengimas su d-400mm pralaidomis (su antgaliais), 135 m</t>
  </si>
  <si>
    <t>Kelio griovių dugno ir šlaitų sutvirtinimas betono latakais</t>
  </si>
  <si>
    <t>- Grunto kasimas mechanizuotai ir išvežimas</t>
  </si>
  <si>
    <t>- Grunto kasimas rankiniu būdu ir išvežimas</t>
  </si>
  <si>
    <t>Monolitinių g/b antgalių įrengimas pralaidoms ant skaldos pagrindo</t>
  </si>
  <si>
    <t>Šlaitų ir dugno tvirtinimas monotiliniu gelžbetoniu h-10 cm storiu</t>
  </si>
  <si>
    <t>Šlaitų ir dugno tvirtinimas monotiliniu gelžbetoniu h-12 cm storiu</t>
  </si>
  <si>
    <t>Gelžbetoninių latakų LU-4 ties pralaidomis įrengimas</t>
  </si>
  <si>
    <t>Grunto supylimas vagos užtvenkimui ir išardimas</t>
  </si>
  <si>
    <t>Vandens atsiurbimas vandens siurbliais darbų metu</t>
  </si>
  <si>
    <t>Darb. val.</t>
  </si>
  <si>
    <t>Vamzdinės metalinės gofruotos vandens pralaidos d-0,8 m kelyje pagal pateiktus brėžinius įrengimas, 53,5 m</t>
  </si>
  <si>
    <t>6. Kiti darbai</t>
  </si>
  <si>
    <t>Paviršinių vandens nuleistuvų PN-42 įrengimas</t>
  </si>
  <si>
    <t>Esamų drenažo rinktuvų pajungimas į polietileninius vamzdynus</t>
  </si>
  <si>
    <t>7. Baigiamieji darbai</t>
  </si>
  <si>
    <t>Išpildomoji nuotrauka  (taip pat pateikti laisvos formos deklaraciją, patvirtinančią išpildomosios geodezinės nuotraukos ir parengtos kadastrinės bylos atitikimą parengtam projektui). Kadastrinių matavimų bylos parengimas ir (ar) įregistruoto kelio ruožo į kurį patenka statinys, kadastrinės bylos patikslinimas</t>
  </si>
  <si>
    <t>Horizontalus kelio ženklinimas termoplastu (1.1)</t>
  </si>
  <si>
    <t>Horizontalus kelio ženklinimas termoplastu (1.2)</t>
  </si>
  <si>
    <t>Horizontalus kelio ženklinimas termoplastu (1.5)</t>
  </si>
  <si>
    <t>Horizontalus kelio ženklinimas termoplastu (1.6)</t>
  </si>
  <si>
    <t>Horizontalus kelio ženklinimas termoplastu (1.7)</t>
  </si>
  <si>
    <t>Horizontalus kelio ženklinimas termoplastu (1.10)</t>
  </si>
  <si>
    <t>Horizontalus kelio ženklinimas termoplastu (1.22)</t>
  </si>
  <si>
    <t xml:space="preserve">Apsauginių kelio atitvarų įrengimas N2 W2 </t>
  </si>
  <si>
    <t>skyriuje 7</t>
  </si>
  <si>
    <t>G/b pralaidų d400mm demontavimas, 12 m</t>
  </si>
  <si>
    <t>G/b pralaidų d500mm demontavimas, 39 m</t>
  </si>
  <si>
    <t>G/b pralaidų d600mm demontavimas, 7 m</t>
  </si>
  <si>
    <t>G/b pralaidų d1000mm demontavimas, 12 m</t>
  </si>
  <si>
    <t>Vamzdinės metalinės gofruotos vandens pralaidos d-1,2 m kelyje pagal pateiktus brėžinius įrengimas, 18 m</t>
  </si>
  <si>
    <t>Apsauginių kelio atitvarų galinių nuleidimo elementų N2 W2 PG (L-12m) įrengimas, 3 vnt.</t>
  </si>
  <si>
    <t>Apsauginių kelio atitvarų galinių nuleidimo elementų N2 W2 PG (L-4m) įrengimas, 1 vnt.</t>
  </si>
  <si>
    <t>Elektrotechnikos dalis*</t>
  </si>
  <si>
    <t>vertinti nereikia</t>
  </si>
  <si>
    <t>Kelio ženklų skydų montavimas prie vienstiebių atramų, 13 m2</t>
  </si>
  <si>
    <t>Kelio ženklų skydų montavimas prie dvistiebių atramų, 1,8 m2</t>
  </si>
  <si>
    <t>Žiniaraštyje 1, Eur be PVM</t>
  </si>
  <si>
    <r>
      <t>Perforuoti (žiedinis standumas ≥ 4 kN/m</t>
    </r>
    <r>
      <rPr>
        <vertAlign val="superscript"/>
        <sz val="12"/>
        <color rgb="FF000000"/>
        <rFont val="Times New Roman"/>
        <family val="1"/>
        <charset val="186"/>
      </rPr>
      <t>2</t>
    </r>
    <r>
      <rPr>
        <sz val="12"/>
        <color rgb="FF000000"/>
        <rFont val="Times New Roman"/>
        <family val="1"/>
        <charset val="186"/>
      </rPr>
      <t>) d-113 mm (vid.) skersmens vamzdžiai įrengiami vienakaušiais ekskavatoriais.</t>
    </r>
  </si>
  <si>
    <r>
      <t xml:space="preserve">Vykdant valstybinės reikšmės kelių rekonstravimo/remonto darbus susidarančios medžiagos, kurios nenaudojamos projekte ir kurios gali būti panaudotos pakartotinai, turi būti gabenamos į užsakovo – Lietuvos automobilių kelių direkcijos prie Susisiekimo ministerijos (toliau – Kelių direkcija) nurodytą sandėliavimo vietą –  </t>
    </r>
    <r>
      <rPr>
        <b/>
        <sz val="12"/>
        <color theme="1"/>
        <rFont val="Times New Roman"/>
        <family val="1"/>
        <charset val="186"/>
      </rPr>
      <t>Širvintų kelių tarnybą  (Zibalų g. 21, Širvintos).</t>
    </r>
    <r>
      <rPr>
        <sz val="12"/>
        <color theme="1"/>
        <rFont val="Times New Roman"/>
        <family val="1"/>
        <charset val="186"/>
      </rPr>
      <t xml:space="preserve">
Medžiagos, kurios turi būti gabenamos į sandėliavimo vietas:
1. Metalo gaminiai (neužteršti betonu ir kt. medžiagomis (t. y. turi būti nuvalyti)): kelio ženklai, kelio ženklų atramos, apšvietimo ir kiti stulpai,  apsauginiai atitvarai ir jų elementai, tiltų ir viadukų turėklai, kiti metalo gaminiai, sijos, spraustasienės, pralaidos ir kt.;
2. Betono ir gelžbetonio gaminiai (tik nepažeisti mechaniškai ir tinkami naudoti): pralaidos, trinkelės, bortai ir kt.;
3. Plastiko gaminiai (tik nepažeisti mechaniškai ir tinkami naudoti): signaliniai stulpeliai, pralaidos ir kt.;
Mediena (išskyrus menkavertę medieną, krūmus, šakas ir kelmus) turi būti sandėliuojama statybvietėje iki bus Kelių direkcijos parduota aukciono būdu. Rangovas tvarkingai susandėliavęs medieną (medžių kamienus) nedelsiant apie tai informuoja Kelių direkciją, nurodydamas kiekį erdmetriais arba kietmetriais, o Kelių direkcija įsipareigoja medieną (medžių kamienus) parduoti aukcione per tris mėnesius.
Kitos, šiame sąraše nepaminėtos medžiagos, kurios gali būti panaudotos pakartotinai, gali būti gabenamos į sandėliavimo vietas tik suderinus su Kelių direkcija.
Siekiant išvengti ginčų dėl medžiagų priėmimo sandėliuoti, prašome rangovų vengti atvejų, kai medžiagos tampa netinkamomis naudoti dėl jų netinkamo išardymo, t. y. medžiagos į sandėliavimo vietas turi būti pristatomos mechaniškai nepažeistos ir neužterštos. Tinkamas medžiagų pristatymas laikomas rangovo rizika ir atsakomybė tenka rangovui.</t>
    </r>
  </si>
  <si>
    <r>
      <rPr>
        <b/>
        <sz val="12"/>
        <color theme="1"/>
        <rFont val="Times New Roman"/>
        <family val="1"/>
        <charset val="186"/>
      </rPr>
      <t>Grįžtamosios medžiagos</t>
    </r>
    <r>
      <rPr>
        <sz val="12"/>
        <color theme="1"/>
        <rFont val="Times New Roman"/>
        <family val="1"/>
        <charset val="186"/>
      </rPr>
      <t xml:space="preserve">
Darbų vykdymo metu nepanaudotos frezuoto asfalto granulės, skalda, žvyras, žvyro ir skaldos mišinys, nesurištasis mineralinių medžiagų mišinys, grindinio akmenys (neužteršti gruntu) yra laikomi grįžtamosiomis medžiagomis. Jos sąmatoje turi būti nurodytos atskira (-omis) eilute (-ėmis) su minuso ženklu. Šios medžiagos lieka rangovui.</t>
    </r>
  </si>
  <si>
    <r>
      <rPr>
        <b/>
        <sz val="12"/>
        <color theme="1"/>
        <rFont val="Times New Roman"/>
        <family val="1"/>
        <charset val="186"/>
      </rPr>
      <t>Statybinės atliekos</t>
    </r>
    <r>
      <rPr>
        <sz val="12"/>
        <color theme="1"/>
        <rFont val="Times New Roman"/>
        <family val="1"/>
        <charset val="186"/>
      </rPr>
      <t xml:space="preserve">
Visos medžiagos, nepatenkančios į statybinių ir (ar) grįžtamųjų medžiagų sąrašą ir (ar) kurių neįmanoma panaudoti antrą kartą, kaip atliekos turi būti sutvarkomos rangovo pagal galiojančius aplinkos apsaugos reikalavimus (rangovas privalo įsivertinti visas su tvarkymu susijusias utilizavimo išlaidas).</t>
    </r>
  </si>
  <si>
    <t>Kelio griovių dugno ir šlaitų sutvirtinimas dolomitine skalda fr. 22/56, įplūkant 15 cm į gruntą</t>
  </si>
  <si>
    <t>asfaltbetonio dangos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</si>
</sst>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 #,##0.00\ &quot;€&quot;_-;\-* #,##0.00\ &quot;€&quot;_-;_-* &quot;-&quot;??\ &quot;€&quot;_-;_-@_-"/>
  </numFmts>
  <fonts count="21" x14ac:knownFonts="1">
    <font>
      <sz val="11"/>
      <color theme="1"/>
      <name val="Calibri"/>
      <family val="2"/>
      <charset val="186"/>
      <scheme val="minor"/>
    </font>
    <font>
      <sz val="11"/>
      <color rgb="FF006100"/>
      <name val="Calibri"/>
      <family val="2"/>
      <charset val="186"/>
      <scheme val="minor"/>
    </font>
    <font>
      <sz val="10"/>
      <name val="TimesLT"/>
    </font>
    <font>
      <sz val="11"/>
      <color rgb="FF000000"/>
      <name val="Calibri"/>
      <family val="2"/>
      <charset val="186"/>
    </font>
    <font>
      <sz val="11"/>
      <color theme="1"/>
      <name val="Calibri"/>
      <family val="2"/>
      <charset val="186"/>
      <scheme val="minor"/>
    </font>
    <font>
      <b/>
      <sz val="12"/>
      <color theme="1"/>
      <name val="Times New Roman"/>
      <family val="1"/>
      <charset val="186"/>
    </font>
    <font>
      <b/>
      <sz val="12"/>
      <name val="Times New Roman"/>
      <family val="1"/>
      <charset val="186"/>
    </font>
    <font>
      <sz val="12"/>
      <color rgb="FF00B050"/>
      <name val="Times New Roman"/>
      <family val="1"/>
      <charset val="186"/>
    </font>
    <font>
      <sz val="12"/>
      <name val="Times New Roman"/>
      <family val="1"/>
      <charset val="186"/>
    </font>
    <font>
      <b/>
      <sz val="12"/>
      <color rgb="FF000000"/>
      <name val="Times New Roman"/>
      <family val="1"/>
      <charset val="186"/>
    </font>
    <font>
      <sz val="12"/>
      <color theme="1"/>
      <name val="Times New Roman"/>
      <family val="1"/>
      <charset val="186"/>
    </font>
    <font>
      <b/>
      <i/>
      <sz val="12"/>
      <color theme="1"/>
      <name val="Times New Roman"/>
      <family val="1"/>
      <charset val="186"/>
    </font>
    <font>
      <sz val="12"/>
      <color rgb="FFFF0000"/>
      <name val="Times New Roman"/>
      <family val="1"/>
      <charset val="186"/>
    </font>
    <font>
      <b/>
      <i/>
      <sz val="12"/>
      <name val="Times New Roman"/>
      <family val="1"/>
      <charset val="186"/>
    </font>
    <font>
      <sz val="12"/>
      <color rgb="FF000000"/>
      <name val="Times New Roman"/>
      <family val="1"/>
      <charset val="186"/>
    </font>
    <font>
      <vertAlign val="superscript"/>
      <sz val="12"/>
      <color rgb="FF000000"/>
      <name val="Times New Roman"/>
      <family val="1"/>
      <charset val="186"/>
    </font>
    <font>
      <i/>
      <sz val="12"/>
      <color theme="1"/>
      <name val="Times New Roman"/>
      <family val="1"/>
      <charset val="186"/>
    </font>
    <font>
      <b/>
      <sz val="10"/>
      <name val="Times New Roman"/>
      <family val="1"/>
      <charset val="186"/>
    </font>
    <font>
      <b/>
      <sz val="9"/>
      <name val="Times New Roman"/>
      <family val="1"/>
      <charset val="186"/>
    </font>
    <font>
      <sz val="9"/>
      <name val="Times New Roman"/>
      <family val="1"/>
      <charset val="186"/>
    </font>
    <font>
      <sz val="10"/>
      <color rgb="FFFF0000"/>
      <name val="Arial"/>
      <family val="2"/>
      <charset val="186"/>
    </font>
  </fonts>
  <fills count="6">
    <fill>
      <patternFill patternType="none"/>
    </fill>
    <fill>
      <patternFill patternType="gray125"/>
    </fill>
    <fill>
      <patternFill patternType="solid">
        <fgColor rgb="FFC6EFCE"/>
      </patternFill>
    </fill>
    <fill>
      <patternFill patternType="solid">
        <fgColor theme="6" tint="0.79998168889431442"/>
        <bgColor indexed="64"/>
      </patternFill>
    </fill>
    <fill>
      <patternFill patternType="solid">
        <fgColor theme="9" tint="0.79998168889431442"/>
        <bgColor indexed="64"/>
      </patternFill>
    </fill>
    <fill>
      <patternFill patternType="solid">
        <fgColor theme="0" tint="-0.14999847407452621"/>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7">
    <xf numFmtId="0" fontId="0" fillId="0" borderId="0"/>
    <xf numFmtId="0" fontId="1" fillId="2" borderId="0" applyNumberFormat="0" applyBorder="0" applyAlignment="0" applyProtection="0"/>
    <xf numFmtId="0" fontId="2" fillId="0" borderId="0"/>
    <xf numFmtId="0" fontId="3" fillId="0" borderId="0" applyNumberFormat="0" applyBorder="0" applyProtection="0"/>
    <xf numFmtId="0" fontId="3" fillId="0" borderId="0" applyNumberFormat="0" applyBorder="0" applyProtection="0"/>
    <xf numFmtId="0" fontId="3" fillId="0" borderId="0"/>
    <xf numFmtId="164" fontId="4" fillId="0" borderId="0" applyFont="0" applyFill="0" applyBorder="0" applyAlignment="0" applyProtection="0"/>
  </cellStyleXfs>
  <cellXfs count="88">
    <xf numFmtId="0" fontId="0" fillId="0" borderId="0" xfId="0"/>
    <xf numFmtId="0" fontId="6" fillId="0" borderId="0" xfId="0" applyFont="1" applyAlignment="1" applyProtection="1">
      <alignment vertical="center" wrapText="1"/>
      <protection locked="0"/>
    </xf>
    <xf numFmtId="0" fontId="7" fillId="0" borderId="0" xfId="0" applyFont="1" applyAlignment="1" applyProtection="1">
      <alignment vertical="center"/>
      <protection locked="0"/>
    </xf>
    <xf numFmtId="0" fontId="8" fillId="0" borderId="0" xfId="0" applyFont="1" applyAlignment="1" applyProtection="1">
      <alignment vertical="center"/>
      <protection locked="0"/>
    </xf>
    <xf numFmtId="0" fontId="10" fillId="0" borderId="0" xfId="0" applyFont="1" applyProtection="1">
      <protection locked="0"/>
    </xf>
    <xf numFmtId="0" fontId="12" fillId="0" borderId="0" xfId="0" applyFont="1" applyProtection="1">
      <protection locked="0"/>
    </xf>
    <xf numFmtId="0" fontId="10" fillId="0" borderId="0" xfId="0" applyFont="1" applyAlignment="1" applyProtection="1">
      <alignment horizontal="center"/>
      <protection locked="0"/>
    </xf>
    <xf numFmtId="0" fontId="6" fillId="3" borderId="1" xfId="0" applyFont="1" applyFill="1" applyBorder="1" applyAlignment="1" applyProtection="1">
      <alignment vertical="center"/>
    </xf>
    <xf numFmtId="0" fontId="10" fillId="0" borderId="0" xfId="0" applyFont="1" applyProtection="1"/>
    <xf numFmtId="0" fontId="9" fillId="4" borderId="2" xfId="3" applyFont="1" applyFill="1" applyBorder="1" applyAlignment="1" applyProtection="1">
      <alignment vertical="center"/>
    </xf>
    <xf numFmtId="0" fontId="9" fillId="4" borderId="3" xfId="3" applyFont="1" applyFill="1" applyBorder="1" applyAlignment="1" applyProtection="1">
      <alignment vertical="center"/>
    </xf>
    <xf numFmtId="0" fontId="9" fillId="0" borderId="1" xfId="4" applyFont="1" applyBorder="1" applyAlignment="1" applyProtection="1">
      <alignment horizontal="center" vertical="center" wrapText="1"/>
    </xf>
    <xf numFmtId="0" fontId="9" fillId="0" borderId="1" xfId="4" applyNumberFormat="1" applyFont="1" applyBorder="1" applyAlignment="1" applyProtection="1">
      <alignment horizontal="center" vertical="center" wrapText="1"/>
    </xf>
    <xf numFmtId="0" fontId="11" fillId="0" borderId="2" xfId="0" applyFont="1" applyBorder="1" applyAlignment="1" applyProtection="1">
      <alignment vertical="center"/>
    </xf>
    <xf numFmtId="0" fontId="11" fillId="0" borderId="3" xfId="0" applyFont="1" applyBorder="1" applyAlignment="1" applyProtection="1">
      <alignment vertical="center"/>
    </xf>
    <xf numFmtId="0" fontId="10" fillId="0" borderId="1" xfId="0" applyFont="1" applyBorder="1" applyAlignment="1" applyProtection="1">
      <alignment horizontal="center" vertical="center"/>
    </xf>
    <xf numFmtId="0" fontId="10" fillId="0" borderId="4" xfId="0" applyFont="1" applyBorder="1" applyAlignment="1" applyProtection="1">
      <alignment horizontal="center" vertical="center"/>
    </xf>
    <xf numFmtId="0" fontId="8" fillId="0" borderId="4" xfId="0" applyFont="1" applyBorder="1" applyAlignment="1" applyProtection="1">
      <alignment horizontal="center" vertical="center"/>
    </xf>
    <xf numFmtId="0" fontId="5" fillId="0" borderId="2" xfId="0" applyFont="1" applyBorder="1" applyAlignment="1" applyProtection="1">
      <alignment vertical="center"/>
    </xf>
    <xf numFmtId="0" fontId="5" fillId="0" borderId="5" xfId="0" applyFont="1" applyBorder="1" applyAlignment="1" applyProtection="1">
      <alignment vertical="center"/>
    </xf>
    <xf numFmtId="0" fontId="5" fillId="0" borderId="3" xfId="0" applyFont="1" applyBorder="1" applyAlignment="1" applyProtection="1">
      <alignment vertical="center"/>
    </xf>
    <xf numFmtId="0" fontId="13" fillId="0" borderId="2" xfId="0" applyFont="1" applyBorder="1" applyAlignment="1" applyProtection="1">
      <alignment vertical="center"/>
    </xf>
    <xf numFmtId="0" fontId="13" fillId="0" borderId="3" xfId="0" applyFont="1" applyBorder="1" applyAlignment="1" applyProtection="1">
      <alignment vertical="center"/>
    </xf>
    <xf numFmtId="0" fontId="10" fillId="0" borderId="3" xfId="0" applyFont="1" applyBorder="1" applyAlignment="1" applyProtection="1">
      <alignment vertical="center"/>
    </xf>
    <xf numFmtId="0" fontId="5" fillId="0" borderId="4" xfId="0" applyFont="1" applyBorder="1" applyAlignment="1" applyProtection="1">
      <alignment vertical="center"/>
    </xf>
    <xf numFmtId="0" fontId="11" fillId="0" borderId="1" xfId="0" applyFont="1" applyBorder="1" applyAlignment="1" applyProtection="1">
      <alignment horizontal="center" vertical="center"/>
    </xf>
    <xf numFmtId="4" fontId="10" fillId="0" borderId="1" xfId="0" applyNumberFormat="1" applyFont="1" applyBorder="1" applyAlignment="1" applyProtection="1">
      <alignment horizontal="center" vertical="center"/>
    </xf>
    <xf numFmtId="0" fontId="11" fillId="0" borderId="6" xfId="0" applyFont="1" applyBorder="1" applyAlignment="1" applyProtection="1">
      <alignment horizontal="center" vertical="center"/>
    </xf>
    <xf numFmtId="0" fontId="10" fillId="0" borderId="6" xfId="0" applyFont="1" applyBorder="1" applyAlignment="1" applyProtection="1">
      <alignment horizontal="center" vertical="center"/>
    </xf>
    <xf numFmtId="4" fontId="10" fillId="0" borderId="6" xfId="0" applyNumberFormat="1" applyFont="1" applyBorder="1" applyAlignment="1" applyProtection="1">
      <alignment horizontal="center" vertical="center"/>
    </xf>
    <xf numFmtId="0" fontId="5" fillId="0" borderId="7" xfId="0" applyFont="1" applyBorder="1" applyAlignment="1" applyProtection="1">
      <alignment horizontal="right" vertical="center"/>
    </xf>
    <xf numFmtId="0" fontId="5" fillId="0" borderId="7" xfId="0" applyFont="1" applyBorder="1" applyAlignment="1" applyProtection="1">
      <alignment vertical="center"/>
    </xf>
    <xf numFmtId="0" fontId="11" fillId="0" borderId="8" xfId="0" applyFont="1" applyBorder="1" applyAlignment="1" applyProtection="1">
      <alignment vertical="center"/>
    </xf>
    <xf numFmtId="0" fontId="11" fillId="0" borderId="5" xfId="0" applyFont="1" applyBorder="1" applyAlignment="1" applyProtection="1">
      <alignment vertical="center"/>
    </xf>
    <xf numFmtId="0" fontId="8" fillId="0" borderId="1" xfId="0" applyFont="1" applyBorder="1" applyAlignment="1" applyProtection="1">
      <alignment horizontal="center" vertical="center"/>
    </xf>
    <xf numFmtId="0" fontId="11" fillId="0" borderId="0" xfId="0" applyFont="1" applyBorder="1" applyAlignment="1" applyProtection="1">
      <alignment vertical="center"/>
    </xf>
    <xf numFmtId="0" fontId="11" fillId="0" borderId="0" xfId="0" applyFont="1" applyBorder="1" applyAlignment="1" applyProtection="1">
      <alignment horizontal="left" vertical="center"/>
    </xf>
    <xf numFmtId="0" fontId="10" fillId="0" borderId="0" xfId="0" applyFont="1" applyBorder="1" applyProtection="1"/>
    <xf numFmtId="0" fontId="10" fillId="0" borderId="0" xfId="0" applyFont="1" applyAlignment="1" applyProtection="1">
      <alignment horizontal="center" vertical="center"/>
    </xf>
    <xf numFmtId="0" fontId="10" fillId="0" borderId="0" xfId="0" applyFont="1" applyAlignment="1" applyProtection="1">
      <alignment vertical="center" wrapText="1"/>
    </xf>
    <xf numFmtId="0" fontId="9" fillId="4" borderId="4" xfId="3" applyFont="1" applyFill="1" applyBorder="1" applyAlignment="1" applyProtection="1">
      <alignment vertical="center"/>
    </xf>
    <xf numFmtId="0" fontId="9" fillId="0" borderId="1" xfId="3" applyFont="1" applyBorder="1" applyAlignment="1" applyProtection="1">
      <alignment horizontal="center" vertical="center" wrapText="1"/>
    </xf>
    <xf numFmtId="0" fontId="11" fillId="0" borderId="4" xfId="0" applyFont="1" applyBorder="1" applyAlignment="1" applyProtection="1">
      <alignment vertical="center"/>
    </xf>
    <xf numFmtId="2" fontId="10" fillId="0" borderId="1" xfId="6" applyNumberFormat="1" applyFont="1" applyBorder="1" applyAlignment="1" applyProtection="1">
      <alignment horizontal="center" vertical="center"/>
    </xf>
    <xf numFmtId="2" fontId="10" fillId="0" borderId="1" xfId="0" applyNumberFormat="1" applyFont="1" applyBorder="1" applyAlignment="1" applyProtection="1">
      <alignment horizontal="center" vertical="center"/>
    </xf>
    <xf numFmtId="0" fontId="11" fillId="0" borderId="4" xfId="0" applyFont="1" applyBorder="1" applyAlignment="1" applyProtection="1">
      <alignment horizontal="center" vertical="center"/>
    </xf>
    <xf numFmtId="0" fontId="13" fillId="0" borderId="4" xfId="0" applyFont="1" applyBorder="1" applyAlignment="1" applyProtection="1">
      <alignment vertical="center"/>
    </xf>
    <xf numFmtId="0" fontId="11" fillId="0" borderId="9" xfId="0" applyFont="1" applyBorder="1" applyAlignment="1" applyProtection="1">
      <alignment vertical="center"/>
    </xf>
    <xf numFmtId="2" fontId="10" fillId="0" borderId="6" xfId="0" applyNumberFormat="1" applyFont="1" applyBorder="1" applyAlignment="1" applyProtection="1">
      <alignment horizontal="center" vertical="center"/>
    </xf>
    <xf numFmtId="2" fontId="10" fillId="0" borderId="7" xfId="0" applyNumberFormat="1" applyFont="1" applyBorder="1" applyAlignment="1" applyProtection="1">
      <alignment horizontal="center" vertical="center"/>
    </xf>
    <xf numFmtId="2" fontId="5" fillId="0" borderId="0" xfId="0" applyNumberFormat="1" applyFont="1" applyBorder="1" applyAlignment="1" applyProtection="1">
      <alignment horizontal="center" vertical="center"/>
    </xf>
    <xf numFmtId="0" fontId="5" fillId="0" borderId="4" xfId="0" applyFont="1" applyBorder="1" applyAlignment="1" applyProtection="1">
      <alignment horizontal="right" vertical="center"/>
    </xf>
    <xf numFmtId="0" fontId="5" fillId="0" borderId="1" xfId="0" applyFont="1" applyBorder="1" applyAlignment="1" applyProtection="1">
      <alignment horizontal="right" vertical="center"/>
    </xf>
    <xf numFmtId="0" fontId="11" fillId="0" borderId="7" xfId="0" applyFont="1" applyBorder="1" applyAlignment="1" applyProtection="1">
      <alignment horizontal="right" vertical="center"/>
    </xf>
    <xf numFmtId="0" fontId="10" fillId="0" borderId="0" xfId="0" applyFont="1" applyBorder="1" applyAlignment="1" applyProtection="1">
      <alignment vertical="center"/>
    </xf>
    <xf numFmtId="0" fontId="0" fillId="0" borderId="0" xfId="0" applyProtection="1"/>
    <xf numFmtId="0" fontId="18" fillId="0" borderId="1" xfId="0" applyFont="1" applyBorder="1" applyAlignment="1" applyProtection="1">
      <alignment horizontal="center" vertical="center" wrapText="1"/>
    </xf>
    <xf numFmtId="0" fontId="19" fillId="0" borderId="1" xfId="0" applyFont="1" applyBorder="1" applyAlignment="1" applyProtection="1">
      <alignment horizontal="center" vertical="center"/>
    </xf>
    <xf numFmtId="0" fontId="19" fillId="0" borderId="1" xfId="0" applyFont="1" applyBorder="1" applyAlignment="1" applyProtection="1">
      <alignment vertical="center"/>
    </xf>
    <xf numFmtId="2" fontId="9" fillId="0" borderId="1" xfId="3" applyNumberFormat="1" applyFont="1" applyBorder="1" applyAlignment="1" applyProtection="1">
      <alignment horizontal="center" vertical="center" wrapText="1"/>
    </xf>
    <xf numFmtId="0" fontId="10" fillId="0" borderId="1" xfId="0" applyFont="1" applyBorder="1" applyAlignment="1" applyProtection="1">
      <alignment horizontal="center" vertical="center" wrapText="1"/>
    </xf>
    <xf numFmtId="0" fontId="20" fillId="0" borderId="0" xfId="0" applyFont="1" applyProtection="1"/>
    <xf numFmtId="0" fontId="18" fillId="0" borderId="1" xfId="0" applyFont="1" applyBorder="1" applyAlignment="1" applyProtection="1">
      <alignment horizontal="right" vertical="center"/>
    </xf>
    <xf numFmtId="0" fontId="10" fillId="0" borderId="1" xfId="0" applyFont="1" applyBorder="1" applyAlignment="1">
      <alignment horizontal="left" vertical="center" wrapText="1"/>
    </xf>
    <xf numFmtId="0" fontId="14" fillId="0" borderId="1" xfId="0" applyFont="1" applyBorder="1" applyAlignment="1">
      <alignment vertical="center" wrapText="1"/>
    </xf>
    <xf numFmtId="0" fontId="10" fillId="0" borderId="1" xfId="0" applyFont="1" applyBorder="1" applyAlignment="1">
      <alignment vertical="center" wrapText="1"/>
    </xf>
    <xf numFmtId="0" fontId="14" fillId="0" borderId="6" xfId="0" applyFont="1" applyBorder="1" applyAlignment="1">
      <alignment vertical="center" wrapText="1"/>
    </xf>
    <xf numFmtId="0" fontId="10" fillId="0" borderId="1" xfId="0" applyFont="1" applyBorder="1" applyAlignment="1">
      <alignment horizontal="left" vertical="center"/>
    </xf>
    <xf numFmtId="0" fontId="8" fillId="0" borderId="1" xfId="2" applyFont="1" applyBorder="1" applyAlignment="1">
      <alignment horizontal="left" vertical="center" wrapText="1"/>
    </xf>
    <xf numFmtId="0" fontId="10" fillId="0" borderId="6" xfId="0" applyFont="1" applyBorder="1" applyAlignment="1">
      <alignment vertical="center" wrapText="1"/>
    </xf>
    <xf numFmtId="0" fontId="8" fillId="0" borderId="2" xfId="2" applyFont="1" applyBorder="1" applyAlignment="1">
      <alignment horizontal="left" vertical="center" wrapText="1"/>
    </xf>
    <xf numFmtId="0" fontId="10" fillId="0" borderId="2" xfId="0" applyFont="1" applyBorder="1" applyAlignment="1">
      <alignment horizontal="center" vertical="center"/>
    </xf>
    <xf numFmtId="0" fontId="8" fillId="0" borderId="2" xfId="0" applyFont="1" applyBorder="1" applyAlignment="1">
      <alignment horizontal="center" vertical="center"/>
    </xf>
    <xf numFmtId="0" fontId="8" fillId="0" borderId="2" xfId="1" applyNumberFormat="1" applyFont="1" applyFill="1" applyBorder="1" applyAlignment="1">
      <alignment horizontal="center" vertical="center"/>
    </xf>
    <xf numFmtId="0" fontId="10" fillId="0" borderId="1" xfId="0" applyFont="1" applyBorder="1" applyAlignment="1">
      <alignment horizontal="center" vertical="center"/>
    </xf>
    <xf numFmtId="0" fontId="10" fillId="0" borderId="6" xfId="0" applyFont="1" applyBorder="1" applyAlignment="1">
      <alignment horizontal="center" vertical="center"/>
    </xf>
    <xf numFmtId="0" fontId="8" fillId="0" borderId="1" xfId="0" applyFont="1" applyBorder="1" applyAlignment="1">
      <alignment horizontal="center" vertical="center"/>
    </xf>
    <xf numFmtId="0" fontId="10" fillId="0" borderId="0" xfId="0" applyFont="1" applyAlignment="1" applyProtection="1">
      <alignment horizontal="left" vertical="center" wrapText="1"/>
    </xf>
    <xf numFmtId="0" fontId="10" fillId="0" borderId="0" xfId="0" applyFont="1" applyAlignment="1" applyProtection="1">
      <alignment horizontal="left" vertical="center"/>
    </xf>
    <xf numFmtId="0" fontId="17" fillId="4" borderId="2" xfId="0" applyFont="1" applyFill="1" applyBorder="1" applyAlignment="1" applyProtection="1">
      <alignment horizontal="center" vertical="center" wrapText="1"/>
    </xf>
    <xf numFmtId="0" fontId="17" fillId="4" borderId="3" xfId="0" applyFont="1" applyFill="1" applyBorder="1" applyAlignment="1" applyProtection="1">
      <alignment horizontal="center" vertical="center" wrapText="1"/>
    </xf>
    <xf numFmtId="0" fontId="17" fillId="4" borderId="4" xfId="0" applyFont="1" applyFill="1" applyBorder="1" applyAlignment="1" applyProtection="1">
      <alignment horizontal="center" vertical="center" wrapText="1"/>
    </xf>
    <xf numFmtId="0" fontId="17" fillId="3" borderId="2" xfId="0" applyFont="1" applyFill="1" applyBorder="1" applyAlignment="1" applyProtection="1">
      <alignment horizontal="center" vertical="center"/>
    </xf>
    <xf numFmtId="0" fontId="17" fillId="3" borderId="3" xfId="0" applyFont="1" applyFill="1" applyBorder="1" applyAlignment="1" applyProtection="1">
      <alignment horizontal="center" vertical="center"/>
    </xf>
    <xf numFmtId="0" fontId="17" fillId="3" borderId="4" xfId="0" applyFont="1" applyFill="1" applyBorder="1" applyAlignment="1" applyProtection="1">
      <alignment horizontal="center" vertical="center"/>
    </xf>
    <xf numFmtId="0" fontId="16" fillId="0" borderId="0" xfId="0" applyFont="1" applyAlignment="1" applyProtection="1">
      <alignment horizontal="left" vertical="center" wrapText="1"/>
    </xf>
    <xf numFmtId="0" fontId="16" fillId="0" borderId="0" xfId="0" applyFont="1" applyAlignment="1" applyProtection="1">
      <alignment horizontal="center"/>
    </xf>
    <xf numFmtId="4" fontId="10" fillId="5" borderId="1" xfId="0" applyNumberFormat="1" applyFont="1" applyFill="1" applyBorder="1" applyAlignment="1" applyProtection="1">
      <alignment horizontal="center" vertical="top"/>
      <protection locked="0"/>
    </xf>
  </cellXfs>
  <cellStyles count="7">
    <cellStyle name="Currency" xfId="6" builtinId="4"/>
    <cellStyle name="Good" xfId="1" builtinId="26"/>
    <cellStyle name="Normal" xfId="0" builtinId="0"/>
    <cellStyle name="Normal 2 2" xfId="3"/>
    <cellStyle name="Normal 3" xfId="5"/>
    <cellStyle name="Normal_maisai.vievis 0-6" xfId="2"/>
    <cellStyle name="TableStyleLight1 2"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27"/>
  <sheetViews>
    <sheetView tabSelected="1" view="pageBreakPreview" topLeftCell="A103" zoomScale="85" zoomScaleNormal="85" zoomScaleSheetLayoutView="85" workbookViewId="0">
      <selection activeCell="E49" sqref="E49:E52"/>
    </sheetView>
  </sheetViews>
  <sheetFormatPr defaultColWidth="9.140625" defaultRowHeight="15.75" x14ac:dyDescent="0.25"/>
  <cols>
    <col min="1" max="1" width="7.7109375" style="8" customWidth="1"/>
    <col min="2" max="2" width="120.7109375" style="8" customWidth="1"/>
    <col min="3" max="4" width="10.7109375" style="8" customWidth="1"/>
    <col min="5" max="5" width="12.7109375" style="4" customWidth="1"/>
    <col min="6" max="6" width="16.140625" style="8" customWidth="1"/>
    <col min="7" max="16384" width="9.140625" style="4"/>
  </cols>
  <sheetData>
    <row r="1" spans="1:8" s="3" customFormat="1" x14ac:dyDescent="0.25">
      <c r="A1" s="7" t="s">
        <v>66</v>
      </c>
      <c r="B1" s="7"/>
      <c r="C1" s="7"/>
      <c r="D1" s="7"/>
      <c r="E1" s="7"/>
      <c r="F1" s="7"/>
      <c r="G1" s="1"/>
      <c r="H1" s="2"/>
    </row>
    <row r="2" spans="1:8" x14ac:dyDescent="0.25">
      <c r="E2" s="8"/>
    </row>
    <row r="3" spans="1:8" ht="15.6" customHeight="1" x14ac:dyDescent="0.25">
      <c r="A3" s="9" t="s">
        <v>6</v>
      </c>
      <c r="B3" s="10"/>
      <c r="C3" s="10"/>
      <c r="D3" s="10"/>
      <c r="E3" s="10"/>
      <c r="F3" s="40"/>
    </row>
    <row r="4" spans="1:8" ht="47.25" x14ac:dyDescent="0.25">
      <c r="A4" s="11" t="s">
        <v>7</v>
      </c>
      <c r="B4" s="11" t="s">
        <v>8</v>
      </c>
      <c r="C4" s="11" t="s">
        <v>0</v>
      </c>
      <c r="D4" s="12" t="s">
        <v>9</v>
      </c>
      <c r="E4" s="41" t="s">
        <v>10</v>
      </c>
      <c r="F4" s="41" t="s">
        <v>11</v>
      </c>
    </row>
    <row r="5" spans="1:8" x14ac:dyDescent="0.25">
      <c r="A5" s="13" t="s">
        <v>30</v>
      </c>
      <c r="B5" s="14"/>
      <c r="C5" s="14"/>
      <c r="D5" s="14"/>
      <c r="E5" s="14"/>
      <c r="F5" s="42"/>
    </row>
    <row r="6" spans="1:8" x14ac:dyDescent="0.25">
      <c r="A6" s="15">
        <v>1</v>
      </c>
      <c r="B6" s="65" t="s">
        <v>31</v>
      </c>
      <c r="C6" s="16" t="s">
        <v>1</v>
      </c>
      <c r="D6" s="71">
        <v>1941</v>
      </c>
      <c r="E6" s="87">
        <v>0.35</v>
      </c>
      <c r="F6" s="43">
        <f>ROUND((D6*E6),2)</f>
        <v>679.35</v>
      </c>
    </row>
    <row r="7" spans="1:8" x14ac:dyDescent="0.25">
      <c r="A7" s="15">
        <f>A6+1</f>
        <v>2</v>
      </c>
      <c r="B7" s="65" t="s">
        <v>67</v>
      </c>
      <c r="C7" s="16" t="s">
        <v>2</v>
      </c>
      <c r="D7" s="71">
        <v>194</v>
      </c>
      <c r="E7" s="87">
        <v>1.8</v>
      </c>
      <c r="F7" s="43">
        <f t="shared" ref="F7:F30" si="0">ROUND((D7*E7),2)</f>
        <v>349.2</v>
      </c>
    </row>
    <row r="8" spans="1:8" s="5" customFormat="1" x14ac:dyDescent="0.25">
      <c r="A8" s="15">
        <f t="shared" ref="A8:A30" si="1">A7+1</f>
        <v>3</v>
      </c>
      <c r="B8" s="65" t="s">
        <v>68</v>
      </c>
      <c r="C8" s="17" t="s">
        <v>5</v>
      </c>
      <c r="D8" s="72">
        <v>6</v>
      </c>
      <c r="E8" s="87">
        <v>35</v>
      </c>
      <c r="F8" s="43">
        <f t="shared" si="0"/>
        <v>210</v>
      </c>
      <c r="G8" s="4"/>
    </row>
    <row r="9" spans="1:8" x14ac:dyDescent="0.25">
      <c r="A9" s="15">
        <f t="shared" si="1"/>
        <v>4</v>
      </c>
      <c r="B9" s="65" t="s">
        <v>69</v>
      </c>
      <c r="C9" s="17" t="s">
        <v>5</v>
      </c>
      <c r="D9" s="72">
        <v>2</v>
      </c>
      <c r="E9" s="87">
        <v>60</v>
      </c>
      <c r="F9" s="43">
        <f t="shared" si="0"/>
        <v>120</v>
      </c>
    </row>
    <row r="10" spans="1:8" s="5" customFormat="1" x14ac:dyDescent="0.25">
      <c r="A10" s="15">
        <f t="shared" si="1"/>
        <v>5</v>
      </c>
      <c r="B10" s="65" t="s">
        <v>70</v>
      </c>
      <c r="C10" s="17" t="s">
        <v>5</v>
      </c>
      <c r="D10" s="72">
        <v>20</v>
      </c>
      <c r="E10" s="87">
        <v>45</v>
      </c>
      <c r="F10" s="43">
        <f t="shared" si="0"/>
        <v>900</v>
      </c>
      <c r="G10" s="4"/>
    </row>
    <row r="11" spans="1:8" x14ac:dyDescent="0.25">
      <c r="A11" s="15">
        <f t="shared" si="1"/>
        <v>6</v>
      </c>
      <c r="B11" s="65" t="s">
        <v>71</v>
      </c>
      <c r="C11" s="17" t="s">
        <v>5</v>
      </c>
      <c r="D11" s="72">
        <v>12</v>
      </c>
      <c r="E11" s="87">
        <v>50</v>
      </c>
      <c r="F11" s="43">
        <f t="shared" si="0"/>
        <v>600</v>
      </c>
    </row>
    <row r="12" spans="1:8" s="5" customFormat="1" x14ac:dyDescent="0.25">
      <c r="A12" s="15">
        <f t="shared" si="1"/>
        <v>7</v>
      </c>
      <c r="B12" s="65" t="s">
        <v>72</v>
      </c>
      <c r="C12" s="17" t="s">
        <v>5</v>
      </c>
      <c r="D12" s="72">
        <v>15</v>
      </c>
      <c r="E12" s="87">
        <v>80</v>
      </c>
      <c r="F12" s="43">
        <f t="shared" si="0"/>
        <v>1200</v>
      </c>
      <c r="G12" s="4"/>
    </row>
    <row r="13" spans="1:8" x14ac:dyDescent="0.25">
      <c r="A13" s="15">
        <f t="shared" si="1"/>
        <v>8</v>
      </c>
      <c r="B13" s="65" t="s">
        <v>73</v>
      </c>
      <c r="C13" s="17" t="s">
        <v>80</v>
      </c>
      <c r="D13" s="72">
        <v>0.3</v>
      </c>
      <c r="E13" s="87">
        <v>10000</v>
      </c>
      <c r="F13" s="43">
        <f t="shared" si="0"/>
        <v>3000</v>
      </c>
    </row>
    <row r="14" spans="1:8" x14ac:dyDescent="0.25">
      <c r="A14" s="15">
        <f t="shared" si="1"/>
        <v>9</v>
      </c>
      <c r="B14" s="65" t="s">
        <v>74</v>
      </c>
      <c r="C14" s="16" t="s">
        <v>2</v>
      </c>
      <c r="D14" s="71">
        <v>71</v>
      </c>
      <c r="E14" s="87">
        <v>10.210000000000001</v>
      </c>
      <c r="F14" s="43">
        <f t="shared" si="0"/>
        <v>724.91</v>
      </c>
    </row>
    <row r="15" spans="1:8" x14ac:dyDescent="0.25">
      <c r="A15" s="15">
        <f t="shared" si="1"/>
        <v>10</v>
      </c>
      <c r="B15" s="65" t="s">
        <v>75</v>
      </c>
      <c r="C15" s="16" t="s">
        <v>37</v>
      </c>
      <c r="D15" s="73">
        <v>7</v>
      </c>
      <c r="E15" s="87">
        <v>30</v>
      </c>
      <c r="F15" s="43">
        <f t="shared" si="0"/>
        <v>210</v>
      </c>
    </row>
    <row r="16" spans="1:8" x14ac:dyDescent="0.25">
      <c r="A16" s="15">
        <f t="shared" si="1"/>
        <v>11</v>
      </c>
      <c r="B16" s="65" t="s">
        <v>76</v>
      </c>
      <c r="C16" s="16" t="s">
        <v>37</v>
      </c>
      <c r="D16" s="71">
        <v>2</v>
      </c>
      <c r="E16" s="87">
        <v>35</v>
      </c>
      <c r="F16" s="43">
        <f t="shared" si="0"/>
        <v>70</v>
      </c>
    </row>
    <row r="17" spans="1:6" x14ac:dyDescent="0.25">
      <c r="A17" s="15">
        <f t="shared" si="1"/>
        <v>12</v>
      </c>
      <c r="B17" s="65" t="s">
        <v>32</v>
      </c>
      <c r="C17" s="16" t="s">
        <v>37</v>
      </c>
      <c r="D17" s="71">
        <v>16</v>
      </c>
      <c r="E17" s="87">
        <v>5</v>
      </c>
      <c r="F17" s="43">
        <f t="shared" si="0"/>
        <v>80</v>
      </c>
    </row>
    <row r="18" spans="1:6" x14ac:dyDescent="0.25">
      <c r="A18" s="15">
        <f t="shared" si="1"/>
        <v>13</v>
      </c>
      <c r="B18" s="65" t="s">
        <v>36</v>
      </c>
      <c r="C18" s="16" t="s">
        <v>5</v>
      </c>
      <c r="D18" s="71">
        <v>2</v>
      </c>
      <c r="E18" s="87">
        <v>30</v>
      </c>
      <c r="F18" s="43">
        <f t="shared" si="0"/>
        <v>60</v>
      </c>
    </row>
    <row r="19" spans="1:6" x14ac:dyDescent="0.25">
      <c r="A19" s="15">
        <f t="shared" si="1"/>
        <v>14</v>
      </c>
      <c r="B19" s="65" t="s">
        <v>82</v>
      </c>
      <c r="C19" s="16" t="s">
        <v>37</v>
      </c>
      <c r="D19" s="71">
        <v>8</v>
      </c>
      <c r="E19" s="87">
        <v>165.63</v>
      </c>
      <c r="F19" s="43">
        <f t="shared" si="0"/>
        <v>1325.04</v>
      </c>
    </row>
    <row r="20" spans="1:6" x14ac:dyDescent="0.25">
      <c r="A20" s="15">
        <f t="shared" si="1"/>
        <v>15</v>
      </c>
      <c r="B20" s="65" t="s">
        <v>129</v>
      </c>
      <c r="C20" s="16" t="s">
        <v>5</v>
      </c>
      <c r="D20" s="71">
        <v>2</v>
      </c>
      <c r="E20" s="87">
        <v>270</v>
      </c>
      <c r="F20" s="43">
        <f t="shared" si="0"/>
        <v>540</v>
      </c>
    </row>
    <row r="21" spans="1:6" x14ac:dyDescent="0.25">
      <c r="A21" s="15">
        <f t="shared" si="1"/>
        <v>16</v>
      </c>
      <c r="B21" s="65" t="s">
        <v>130</v>
      </c>
      <c r="C21" s="16" t="s">
        <v>5</v>
      </c>
      <c r="D21" s="71">
        <v>4</v>
      </c>
      <c r="E21" s="87">
        <v>487.5</v>
      </c>
      <c r="F21" s="43">
        <f>ROUND((D21*E21),2)</f>
        <v>1950</v>
      </c>
    </row>
    <row r="22" spans="1:6" x14ac:dyDescent="0.25">
      <c r="A22" s="15">
        <f t="shared" si="1"/>
        <v>17</v>
      </c>
      <c r="B22" s="65" t="s">
        <v>131</v>
      </c>
      <c r="C22" s="16" t="s">
        <v>37</v>
      </c>
      <c r="D22" s="71">
        <v>1</v>
      </c>
      <c r="E22" s="87">
        <v>350</v>
      </c>
      <c r="F22" s="43">
        <f t="shared" si="0"/>
        <v>350</v>
      </c>
    </row>
    <row r="23" spans="1:6" x14ac:dyDescent="0.25">
      <c r="A23" s="15">
        <f t="shared" si="1"/>
        <v>18</v>
      </c>
      <c r="B23" s="65" t="s">
        <v>132</v>
      </c>
      <c r="C23" s="16" t="s">
        <v>37</v>
      </c>
      <c r="D23" s="71">
        <v>1</v>
      </c>
      <c r="E23" s="87">
        <v>660</v>
      </c>
      <c r="F23" s="43">
        <f t="shared" si="0"/>
        <v>660</v>
      </c>
    </row>
    <row r="24" spans="1:6" x14ac:dyDescent="0.25">
      <c r="A24" s="15">
        <f t="shared" si="1"/>
        <v>19</v>
      </c>
      <c r="B24" s="65" t="s">
        <v>77</v>
      </c>
      <c r="C24" s="16" t="s">
        <v>81</v>
      </c>
      <c r="D24" s="71">
        <v>1</v>
      </c>
      <c r="E24" s="87">
        <v>125</v>
      </c>
      <c r="F24" s="43">
        <f t="shared" si="0"/>
        <v>125</v>
      </c>
    </row>
    <row r="25" spans="1:6" x14ac:dyDescent="0.25">
      <c r="A25" s="15">
        <f t="shared" si="1"/>
        <v>20</v>
      </c>
      <c r="B25" s="65" t="s">
        <v>78</v>
      </c>
      <c r="C25" s="16" t="s">
        <v>4</v>
      </c>
      <c r="D25" s="71">
        <v>91</v>
      </c>
      <c r="E25" s="87">
        <v>13.9</v>
      </c>
      <c r="F25" s="43">
        <f t="shared" si="0"/>
        <v>1264.9000000000001</v>
      </c>
    </row>
    <row r="26" spans="1:6" ht="31.5" x14ac:dyDescent="0.25">
      <c r="A26" s="15">
        <f t="shared" si="1"/>
        <v>21</v>
      </c>
      <c r="B26" s="65" t="s">
        <v>35</v>
      </c>
      <c r="C26" s="16" t="s">
        <v>4</v>
      </c>
      <c r="D26" s="71">
        <v>105</v>
      </c>
      <c r="E26" s="87">
        <v>13.9</v>
      </c>
      <c r="F26" s="43">
        <f t="shared" si="0"/>
        <v>1459.5</v>
      </c>
    </row>
    <row r="27" spans="1:6" ht="31.5" x14ac:dyDescent="0.25">
      <c r="A27" s="15">
        <f t="shared" si="1"/>
        <v>22</v>
      </c>
      <c r="B27" s="65" t="s">
        <v>34</v>
      </c>
      <c r="C27" s="16" t="s">
        <v>4</v>
      </c>
      <c r="D27" s="71">
        <v>1</v>
      </c>
      <c r="E27" s="87">
        <v>13.9</v>
      </c>
      <c r="F27" s="43">
        <f t="shared" si="0"/>
        <v>13.9</v>
      </c>
    </row>
    <row r="28" spans="1:6" ht="31.5" x14ac:dyDescent="0.25">
      <c r="A28" s="15">
        <f t="shared" si="1"/>
        <v>23</v>
      </c>
      <c r="B28" s="65" t="s">
        <v>33</v>
      </c>
      <c r="C28" s="16" t="s">
        <v>4</v>
      </c>
      <c r="D28" s="71">
        <v>1</v>
      </c>
      <c r="E28" s="87">
        <v>13.9</v>
      </c>
      <c r="F28" s="43">
        <f t="shared" si="0"/>
        <v>13.9</v>
      </c>
    </row>
    <row r="29" spans="1:6" x14ac:dyDescent="0.25">
      <c r="A29" s="15">
        <f t="shared" si="1"/>
        <v>24</v>
      </c>
      <c r="B29" s="64" t="s">
        <v>83</v>
      </c>
      <c r="C29" s="16" t="s">
        <v>2</v>
      </c>
      <c r="D29" s="71">
        <v>0.3</v>
      </c>
      <c r="E29" s="87">
        <v>30</v>
      </c>
      <c r="F29" s="43">
        <f t="shared" si="0"/>
        <v>9</v>
      </c>
    </row>
    <row r="30" spans="1:6" x14ac:dyDescent="0.25">
      <c r="A30" s="15">
        <f t="shared" si="1"/>
        <v>25</v>
      </c>
      <c r="B30" s="64" t="s">
        <v>79</v>
      </c>
      <c r="C30" s="16" t="s">
        <v>4</v>
      </c>
      <c r="D30" s="71">
        <v>0.7</v>
      </c>
      <c r="E30" s="87">
        <v>16.5</v>
      </c>
      <c r="F30" s="43">
        <f t="shared" si="0"/>
        <v>11.55</v>
      </c>
    </row>
    <row r="31" spans="1:6" x14ac:dyDescent="0.25">
      <c r="A31" s="18"/>
      <c r="B31" s="19"/>
      <c r="C31" s="20"/>
      <c r="D31" s="20"/>
      <c r="E31" s="51" t="s">
        <v>12</v>
      </c>
      <c r="F31" s="44">
        <f>SUM(F6:F30)</f>
        <v>15926.249999999998</v>
      </c>
    </row>
    <row r="32" spans="1:6" x14ac:dyDescent="0.25">
      <c r="A32" s="13" t="s">
        <v>38</v>
      </c>
      <c r="B32" s="14"/>
      <c r="C32" s="14"/>
      <c r="D32" s="14"/>
      <c r="E32" s="14"/>
      <c r="F32" s="45"/>
    </row>
    <row r="33" spans="1:9" x14ac:dyDescent="0.25">
      <c r="A33" s="15">
        <v>1</v>
      </c>
      <c r="B33" s="63" t="s">
        <v>87</v>
      </c>
      <c r="C33" s="15" t="s">
        <v>2</v>
      </c>
      <c r="D33" s="72">
        <v>3637</v>
      </c>
      <c r="E33" s="87">
        <v>3.2</v>
      </c>
      <c r="F33" s="26">
        <f>ROUND((D33*E33),2)</f>
        <v>11638.4</v>
      </c>
    </row>
    <row r="34" spans="1:9" x14ac:dyDescent="0.25">
      <c r="A34" s="15">
        <f t="shared" ref="A34:A42" si="2">A33+1</f>
        <v>2</v>
      </c>
      <c r="B34" s="63" t="s">
        <v>88</v>
      </c>
      <c r="C34" s="15" t="s">
        <v>2</v>
      </c>
      <c r="D34" s="72">
        <v>2297</v>
      </c>
      <c r="E34" s="87">
        <v>3.2</v>
      </c>
      <c r="F34" s="26">
        <f t="shared" ref="F34:F41" si="3">ROUND((D34*E34),2)</f>
        <v>7350.4</v>
      </c>
    </row>
    <row r="35" spans="1:9" x14ac:dyDescent="0.25">
      <c r="A35" s="15">
        <f t="shared" si="2"/>
        <v>3</v>
      </c>
      <c r="B35" s="63" t="s">
        <v>39</v>
      </c>
      <c r="C35" s="15" t="s">
        <v>2</v>
      </c>
      <c r="D35" s="72">
        <v>134</v>
      </c>
      <c r="E35" s="87">
        <v>0.9</v>
      </c>
      <c r="F35" s="26">
        <f t="shared" si="3"/>
        <v>120.6</v>
      </c>
    </row>
    <row r="36" spans="1:9" x14ac:dyDescent="0.25">
      <c r="A36" s="15">
        <f t="shared" si="2"/>
        <v>4</v>
      </c>
      <c r="B36" s="63" t="s">
        <v>84</v>
      </c>
      <c r="C36" s="15" t="s">
        <v>3</v>
      </c>
      <c r="D36" s="72">
        <v>11891</v>
      </c>
      <c r="E36" s="87">
        <v>0.1</v>
      </c>
      <c r="F36" s="26">
        <f t="shared" si="3"/>
        <v>1189.0999999999999</v>
      </c>
    </row>
    <row r="37" spans="1:9" x14ac:dyDescent="0.25">
      <c r="A37" s="15">
        <f t="shared" si="2"/>
        <v>5</v>
      </c>
      <c r="B37" s="63" t="s">
        <v>85</v>
      </c>
      <c r="C37" s="15" t="s">
        <v>3</v>
      </c>
      <c r="D37" s="72">
        <v>1322</v>
      </c>
      <c r="E37" s="87">
        <v>0.85</v>
      </c>
      <c r="F37" s="26">
        <f t="shared" si="3"/>
        <v>1123.7</v>
      </c>
    </row>
    <row r="38" spans="1:9" x14ac:dyDescent="0.25">
      <c r="A38" s="15">
        <f t="shared" si="2"/>
        <v>6</v>
      </c>
      <c r="B38" s="63" t="s">
        <v>86</v>
      </c>
      <c r="C38" s="15" t="s">
        <v>3</v>
      </c>
      <c r="D38" s="72">
        <v>19907</v>
      </c>
      <c r="E38" s="87">
        <v>0.1</v>
      </c>
      <c r="F38" s="26">
        <f t="shared" si="3"/>
        <v>1990.7</v>
      </c>
      <c r="I38" s="6"/>
    </row>
    <row r="39" spans="1:9" x14ac:dyDescent="0.25">
      <c r="A39" s="15">
        <f t="shared" si="2"/>
        <v>7</v>
      </c>
      <c r="B39" s="63" t="s">
        <v>40</v>
      </c>
      <c r="C39" s="15" t="s">
        <v>2</v>
      </c>
      <c r="D39" s="72">
        <v>5973</v>
      </c>
      <c r="E39" s="87">
        <v>0.6</v>
      </c>
      <c r="F39" s="26">
        <f t="shared" si="3"/>
        <v>3583.8</v>
      </c>
    </row>
    <row r="40" spans="1:9" x14ac:dyDescent="0.25">
      <c r="A40" s="15">
        <f t="shared" si="2"/>
        <v>8</v>
      </c>
      <c r="B40" s="63" t="s">
        <v>89</v>
      </c>
      <c r="C40" s="15" t="s">
        <v>2</v>
      </c>
      <c r="D40" s="72">
        <v>687</v>
      </c>
      <c r="E40" s="87">
        <v>7.86</v>
      </c>
      <c r="F40" s="26">
        <f t="shared" si="3"/>
        <v>5399.82</v>
      </c>
    </row>
    <row r="41" spans="1:9" x14ac:dyDescent="0.25">
      <c r="A41" s="15">
        <f t="shared" si="2"/>
        <v>9</v>
      </c>
      <c r="B41" s="63" t="s">
        <v>41</v>
      </c>
      <c r="C41" s="15" t="s">
        <v>3</v>
      </c>
      <c r="D41" s="72">
        <v>10182</v>
      </c>
      <c r="E41" s="87">
        <v>1.8</v>
      </c>
      <c r="F41" s="26">
        <f t="shared" si="3"/>
        <v>18327.599999999999</v>
      </c>
    </row>
    <row r="42" spans="1:9" x14ac:dyDescent="0.25">
      <c r="A42" s="15">
        <f t="shared" si="2"/>
        <v>10</v>
      </c>
      <c r="B42" s="63" t="s">
        <v>42</v>
      </c>
      <c r="C42" s="15" t="s">
        <v>3</v>
      </c>
      <c r="D42" s="72">
        <v>1132</v>
      </c>
      <c r="E42" s="87">
        <v>2.2000000000000002</v>
      </c>
      <c r="F42" s="26">
        <f>ROUND((D42*E42),2)</f>
        <v>2490.4</v>
      </c>
    </row>
    <row r="43" spans="1:9" x14ac:dyDescent="0.25">
      <c r="A43" s="18"/>
      <c r="B43" s="20"/>
      <c r="C43" s="20"/>
      <c r="D43" s="20"/>
      <c r="E43" s="51" t="s">
        <v>15</v>
      </c>
      <c r="F43" s="26">
        <f>SUM(F33:F42)</f>
        <v>53214.52</v>
      </c>
    </row>
    <row r="44" spans="1:9" x14ac:dyDescent="0.25">
      <c r="A44" s="13" t="s">
        <v>43</v>
      </c>
      <c r="B44" s="14"/>
      <c r="C44" s="14"/>
      <c r="D44" s="14"/>
      <c r="E44" s="14"/>
      <c r="F44" s="45"/>
    </row>
    <row r="45" spans="1:9" x14ac:dyDescent="0.25">
      <c r="A45" s="15">
        <v>1</v>
      </c>
      <c r="B45" s="63" t="s">
        <v>90</v>
      </c>
      <c r="C45" s="15" t="s">
        <v>2</v>
      </c>
      <c r="D45" s="71">
        <v>7124</v>
      </c>
      <c r="E45" s="87">
        <v>12.3</v>
      </c>
      <c r="F45" s="26">
        <f>ROUND((D45*E45),2)</f>
        <v>87625.2</v>
      </c>
    </row>
    <row r="46" spans="1:9" x14ac:dyDescent="0.25">
      <c r="A46" s="15">
        <f>A45+1</f>
        <v>2</v>
      </c>
      <c r="B46" s="63" t="s">
        <v>44</v>
      </c>
      <c r="C46" s="15" t="s">
        <v>3</v>
      </c>
      <c r="D46" s="71">
        <v>13656</v>
      </c>
      <c r="E46" s="87">
        <v>7.95</v>
      </c>
      <c r="F46" s="26">
        <f t="shared" ref="F46:F52" si="4">ROUND((D46*E46),2)</f>
        <v>108565.2</v>
      </c>
    </row>
    <row r="47" spans="1:9" x14ac:dyDescent="0.25">
      <c r="A47" s="15">
        <f t="shared" ref="A47:A53" si="5">A46+1</f>
        <v>3</v>
      </c>
      <c r="B47" s="63" t="s">
        <v>45</v>
      </c>
      <c r="C47" s="15" t="s">
        <v>2</v>
      </c>
      <c r="D47" s="71">
        <v>430</v>
      </c>
      <c r="E47" s="87">
        <v>14</v>
      </c>
      <c r="F47" s="26">
        <f t="shared" si="4"/>
        <v>6020</v>
      </c>
    </row>
    <row r="48" spans="1:9" x14ac:dyDescent="0.25">
      <c r="A48" s="15">
        <f t="shared" si="5"/>
        <v>4</v>
      </c>
      <c r="B48" s="63" t="s">
        <v>91</v>
      </c>
      <c r="C48" s="15" t="s">
        <v>3</v>
      </c>
      <c r="D48" s="71">
        <v>11979</v>
      </c>
      <c r="E48" s="87">
        <v>8.5299999999999994</v>
      </c>
      <c r="F48" s="26">
        <f t="shared" si="4"/>
        <v>102180.87</v>
      </c>
    </row>
    <row r="49" spans="1:6" x14ac:dyDescent="0.25">
      <c r="A49" s="15">
        <f t="shared" si="5"/>
        <v>5</v>
      </c>
      <c r="B49" s="63" t="s">
        <v>92</v>
      </c>
      <c r="C49" s="15" t="s">
        <v>3</v>
      </c>
      <c r="D49" s="71">
        <v>11979</v>
      </c>
      <c r="E49" s="87">
        <v>0.52</v>
      </c>
      <c r="F49" s="26">
        <f t="shared" si="4"/>
        <v>6229.08</v>
      </c>
    </row>
    <row r="50" spans="1:6" x14ac:dyDescent="0.25">
      <c r="A50" s="15">
        <f t="shared" si="5"/>
        <v>6</v>
      </c>
      <c r="B50" s="63" t="s">
        <v>93</v>
      </c>
      <c r="C50" s="15" t="s">
        <v>1</v>
      </c>
      <c r="D50" s="71">
        <v>2318</v>
      </c>
      <c r="E50" s="87">
        <v>0.5</v>
      </c>
      <c r="F50" s="26">
        <f t="shared" si="4"/>
        <v>1159</v>
      </c>
    </row>
    <row r="51" spans="1:6" x14ac:dyDescent="0.25">
      <c r="A51" s="15">
        <f t="shared" si="5"/>
        <v>7</v>
      </c>
      <c r="B51" s="63" t="s">
        <v>94</v>
      </c>
      <c r="C51" s="15" t="s">
        <v>3</v>
      </c>
      <c r="D51" s="71">
        <v>89</v>
      </c>
      <c r="E51" s="87">
        <v>0.8</v>
      </c>
      <c r="F51" s="26">
        <f t="shared" si="4"/>
        <v>71.2</v>
      </c>
    </row>
    <row r="52" spans="1:6" x14ac:dyDescent="0.25">
      <c r="A52" s="15">
        <f t="shared" si="5"/>
        <v>8</v>
      </c>
      <c r="B52" s="63" t="s">
        <v>95</v>
      </c>
      <c r="C52" s="15" t="s">
        <v>3</v>
      </c>
      <c r="D52" s="71">
        <v>4031</v>
      </c>
      <c r="E52" s="87">
        <v>7.3</v>
      </c>
      <c r="F52" s="26">
        <f t="shared" si="4"/>
        <v>29426.3</v>
      </c>
    </row>
    <row r="53" spans="1:6" x14ac:dyDescent="0.25">
      <c r="A53" s="15">
        <f t="shared" si="5"/>
        <v>9</v>
      </c>
      <c r="B53" s="63" t="s">
        <v>96</v>
      </c>
      <c r="C53" s="15" t="s">
        <v>3</v>
      </c>
      <c r="D53" s="71">
        <v>53</v>
      </c>
      <c r="E53" s="87">
        <v>6.5</v>
      </c>
      <c r="F53" s="26">
        <f>ROUND((D53*E53),2)</f>
        <v>344.5</v>
      </c>
    </row>
    <row r="54" spans="1:6" x14ac:dyDescent="0.25">
      <c r="A54" s="18"/>
      <c r="B54" s="20"/>
      <c r="C54" s="20"/>
      <c r="D54" s="20"/>
      <c r="E54" s="51" t="s">
        <v>14</v>
      </c>
      <c r="F54" s="26">
        <f>SUM(F45:F53)</f>
        <v>341621.35000000003</v>
      </c>
    </row>
    <row r="55" spans="1:6" x14ac:dyDescent="0.25">
      <c r="A55" s="21" t="s">
        <v>46</v>
      </c>
      <c r="B55" s="22"/>
      <c r="C55" s="22"/>
      <c r="D55" s="22"/>
      <c r="E55" s="22"/>
      <c r="F55" s="46"/>
    </row>
    <row r="56" spans="1:6" x14ac:dyDescent="0.25">
      <c r="A56" s="15">
        <v>1</v>
      </c>
      <c r="B56" s="70" t="s">
        <v>102</v>
      </c>
      <c r="C56" s="15" t="s">
        <v>37</v>
      </c>
      <c r="D56" s="71">
        <v>10</v>
      </c>
      <c r="E56" s="87">
        <v>2072</v>
      </c>
      <c r="F56" s="26">
        <f>ROUND((D56*E56),2)</f>
        <v>20720</v>
      </c>
    </row>
    <row r="57" spans="1:6" x14ac:dyDescent="0.25">
      <c r="A57" s="15">
        <f>A56+1</f>
        <v>2</v>
      </c>
      <c r="B57" s="70" t="s">
        <v>103</v>
      </c>
      <c r="C57" s="15" t="s">
        <v>37</v>
      </c>
      <c r="D57" s="71">
        <v>13</v>
      </c>
      <c r="E57" s="87">
        <v>3176.3</v>
      </c>
      <c r="F57" s="26">
        <f t="shared" ref="F57:F69" si="6">ROUND((D57*E57),2)</f>
        <v>41291.9</v>
      </c>
    </row>
    <row r="58" spans="1:6" x14ac:dyDescent="0.25">
      <c r="A58" s="15">
        <f t="shared" ref="A58:A69" si="7">A57+1</f>
        <v>3</v>
      </c>
      <c r="B58" s="70" t="s">
        <v>47</v>
      </c>
      <c r="C58" s="15" t="s">
        <v>3</v>
      </c>
      <c r="D58" s="71">
        <v>184</v>
      </c>
      <c r="E58" s="87">
        <f>E53</f>
        <v>6.5</v>
      </c>
      <c r="F58" s="26">
        <f t="shared" si="6"/>
        <v>1196</v>
      </c>
    </row>
    <row r="59" spans="1:6" x14ac:dyDescent="0.25">
      <c r="A59" s="15">
        <f t="shared" si="7"/>
        <v>4</v>
      </c>
      <c r="B59" s="70" t="s">
        <v>48</v>
      </c>
      <c r="C59" s="15" t="s">
        <v>3</v>
      </c>
      <c r="D59" s="71">
        <v>924</v>
      </c>
      <c r="E59" s="87">
        <v>9.5</v>
      </c>
      <c r="F59" s="26">
        <f t="shared" si="6"/>
        <v>8778</v>
      </c>
    </row>
    <row r="60" spans="1:6" x14ac:dyDescent="0.25">
      <c r="A60" s="15">
        <f t="shared" si="7"/>
        <v>5</v>
      </c>
      <c r="B60" s="70" t="s">
        <v>97</v>
      </c>
      <c r="C60" s="15" t="s">
        <v>3</v>
      </c>
      <c r="D60" s="71">
        <v>29</v>
      </c>
      <c r="E60" s="87">
        <v>8.6999999999999993</v>
      </c>
      <c r="F60" s="26">
        <f t="shared" si="6"/>
        <v>252.3</v>
      </c>
    </row>
    <row r="61" spans="1:6" x14ac:dyDescent="0.25">
      <c r="A61" s="15">
        <f t="shared" si="7"/>
        <v>6</v>
      </c>
      <c r="B61" s="70" t="s">
        <v>49</v>
      </c>
      <c r="C61" s="15" t="s">
        <v>1</v>
      </c>
      <c r="D61" s="71">
        <v>20</v>
      </c>
      <c r="E61" s="87">
        <v>20</v>
      </c>
      <c r="F61" s="26">
        <f t="shared" si="6"/>
        <v>400</v>
      </c>
    </row>
    <row r="62" spans="1:6" x14ac:dyDescent="0.25">
      <c r="A62" s="15">
        <f t="shared" si="7"/>
        <v>7</v>
      </c>
      <c r="B62" s="70" t="s">
        <v>50</v>
      </c>
      <c r="C62" s="15" t="s">
        <v>1</v>
      </c>
      <c r="D62" s="71">
        <v>26</v>
      </c>
      <c r="E62" s="87">
        <v>8.9</v>
      </c>
      <c r="F62" s="26">
        <f t="shared" si="6"/>
        <v>231.4</v>
      </c>
    </row>
    <row r="63" spans="1:6" x14ac:dyDescent="0.25">
      <c r="A63" s="15">
        <f t="shared" si="7"/>
        <v>8</v>
      </c>
      <c r="B63" s="70" t="s">
        <v>98</v>
      </c>
      <c r="C63" s="15" t="s">
        <v>1</v>
      </c>
      <c r="D63" s="71">
        <v>20</v>
      </c>
      <c r="E63" s="87">
        <v>3.2</v>
      </c>
      <c r="F63" s="26">
        <f t="shared" si="6"/>
        <v>64</v>
      </c>
    </row>
    <row r="64" spans="1:6" x14ac:dyDescent="0.25">
      <c r="A64" s="15">
        <f t="shared" si="7"/>
        <v>9</v>
      </c>
      <c r="B64" s="70" t="s">
        <v>146</v>
      </c>
      <c r="C64" s="15"/>
      <c r="D64" s="71"/>
      <c r="E64" s="87"/>
      <c r="F64" s="26">
        <f t="shared" si="6"/>
        <v>0</v>
      </c>
    </row>
    <row r="65" spans="1:6" x14ac:dyDescent="0.25">
      <c r="A65" s="15">
        <f t="shared" si="7"/>
        <v>10</v>
      </c>
      <c r="B65" s="70" t="s">
        <v>99</v>
      </c>
      <c r="C65" s="15" t="s">
        <v>3</v>
      </c>
      <c r="D65" s="71">
        <v>20</v>
      </c>
      <c r="E65" s="87">
        <v>21</v>
      </c>
      <c r="F65" s="26">
        <f t="shared" si="6"/>
        <v>420</v>
      </c>
    </row>
    <row r="66" spans="1:6" x14ac:dyDescent="0.25">
      <c r="A66" s="15">
        <f t="shared" si="7"/>
        <v>11</v>
      </c>
      <c r="B66" s="70" t="s">
        <v>100</v>
      </c>
      <c r="C66" s="15" t="s">
        <v>3</v>
      </c>
      <c r="D66" s="71">
        <v>7.5</v>
      </c>
      <c r="E66" s="87">
        <v>32.299999999999997</v>
      </c>
      <c r="F66" s="26">
        <f>ROUND((D66*E66),2)</f>
        <v>242.25</v>
      </c>
    </row>
    <row r="67" spans="1:6" x14ac:dyDescent="0.25">
      <c r="A67" s="15">
        <f t="shared" si="7"/>
        <v>12</v>
      </c>
      <c r="B67" s="70" t="s">
        <v>101</v>
      </c>
      <c r="C67" s="15" t="s">
        <v>3</v>
      </c>
      <c r="D67" s="71">
        <v>1.5</v>
      </c>
      <c r="E67" s="87">
        <v>32.299999999999997</v>
      </c>
      <c r="F67" s="26">
        <f t="shared" si="6"/>
        <v>48.45</v>
      </c>
    </row>
    <row r="68" spans="1:6" x14ac:dyDescent="0.25">
      <c r="A68" s="15">
        <f t="shared" si="7"/>
        <v>13</v>
      </c>
      <c r="B68" s="70" t="s">
        <v>51</v>
      </c>
      <c r="C68" s="15" t="s">
        <v>37</v>
      </c>
      <c r="D68" s="71">
        <v>2</v>
      </c>
      <c r="E68" s="87">
        <v>280</v>
      </c>
      <c r="F68" s="26">
        <f t="shared" si="6"/>
        <v>560</v>
      </c>
    </row>
    <row r="69" spans="1:6" x14ac:dyDescent="0.25">
      <c r="A69" s="15">
        <f t="shared" si="7"/>
        <v>14</v>
      </c>
      <c r="B69" s="70" t="s">
        <v>52</v>
      </c>
      <c r="C69" s="15" t="s">
        <v>37</v>
      </c>
      <c r="D69" s="71">
        <v>2</v>
      </c>
      <c r="E69" s="87">
        <v>175</v>
      </c>
      <c r="F69" s="26">
        <f t="shared" si="6"/>
        <v>350</v>
      </c>
    </row>
    <row r="70" spans="1:6" x14ac:dyDescent="0.25">
      <c r="A70" s="18"/>
      <c r="B70" s="23"/>
      <c r="C70" s="23"/>
      <c r="D70" s="23"/>
      <c r="E70" s="51" t="s">
        <v>18</v>
      </c>
      <c r="F70" s="26">
        <f>SUM(F56:F69)</f>
        <v>74554.299999999988</v>
      </c>
    </row>
    <row r="71" spans="1:6" x14ac:dyDescent="0.25">
      <c r="A71" s="13" t="s">
        <v>53</v>
      </c>
      <c r="B71" s="14"/>
      <c r="C71" s="14"/>
      <c r="D71" s="14"/>
      <c r="E71" s="14"/>
      <c r="F71" s="42"/>
    </row>
    <row r="72" spans="1:6" x14ac:dyDescent="0.25">
      <c r="A72" s="15">
        <v>1</v>
      </c>
      <c r="B72" s="63" t="s">
        <v>54</v>
      </c>
      <c r="C72" s="17" t="s">
        <v>2</v>
      </c>
      <c r="D72" s="72">
        <v>459</v>
      </c>
      <c r="E72" s="87">
        <v>13.9</v>
      </c>
      <c r="F72" s="44">
        <f>ROUND((D72*E72),2)</f>
        <v>6380.1</v>
      </c>
    </row>
    <row r="73" spans="1:6" x14ac:dyDescent="0.25">
      <c r="A73" s="15">
        <f>A72+1</f>
        <v>2</v>
      </c>
      <c r="B73" s="63" t="s">
        <v>55</v>
      </c>
      <c r="C73" s="17" t="s">
        <v>2</v>
      </c>
      <c r="D73" s="72">
        <v>125</v>
      </c>
      <c r="E73" s="87">
        <v>55</v>
      </c>
      <c r="F73" s="44">
        <f t="shared" ref="F73:F99" si="8">ROUND((D73*E73),2)</f>
        <v>6875</v>
      </c>
    </row>
    <row r="74" spans="1:6" x14ac:dyDescent="0.25">
      <c r="A74" s="15">
        <f t="shared" ref="A74:A101" si="9">A73+1</f>
        <v>3</v>
      </c>
      <c r="B74" s="63" t="s">
        <v>145</v>
      </c>
      <c r="C74" s="17" t="s">
        <v>2</v>
      </c>
      <c r="D74" s="72">
        <v>102</v>
      </c>
      <c r="E74" s="87">
        <v>55</v>
      </c>
      <c r="F74" s="44">
        <f t="shared" si="8"/>
        <v>5610</v>
      </c>
    </row>
    <row r="75" spans="1:6" x14ac:dyDescent="0.25">
      <c r="A75" s="15">
        <f t="shared" si="9"/>
        <v>4</v>
      </c>
      <c r="B75" s="63" t="s">
        <v>104</v>
      </c>
      <c r="C75" s="17" t="s">
        <v>1</v>
      </c>
      <c r="D75" s="72">
        <v>430</v>
      </c>
      <c r="E75" s="87">
        <v>54.3</v>
      </c>
      <c r="F75" s="44">
        <f t="shared" si="8"/>
        <v>23349</v>
      </c>
    </row>
    <row r="76" spans="1:6" x14ac:dyDescent="0.25">
      <c r="A76" s="15">
        <f t="shared" si="9"/>
        <v>5</v>
      </c>
      <c r="B76" s="63" t="s">
        <v>114</v>
      </c>
      <c r="C76" s="17" t="s">
        <v>5</v>
      </c>
      <c r="D76" s="72">
        <v>4</v>
      </c>
      <c r="E76" s="87">
        <v>2953</v>
      </c>
      <c r="F76" s="44">
        <f t="shared" si="8"/>
        <v>11812</v>
      </c>
    </row>
    <row r="77" spans="1:6" x14ac:dyDescent="0.25">
      <c r="A77" s="15">
        <f t="shared" si="9"/>
        <v>6</v>
      </c>
      <c r="B77" s="63" t="s">
        <v>105</v>
      </c>
      <c r="C77" s="17" t="s">
        <v>2</v>
      </c>
      <c r="D77" s="72">
        <v>177</v>
      </c>
      <c r="E77" s="87">
        <v>3.5</v>
      </c>
      <c r="F77" s="44">
        <f t="shared" si="8"/>
        <v>619.5</v>
      </c>
    </row>
    <row r="78" spans="1:6" x14ac:dyDescent="0.25">
      <c r="A78" s="15">
        <f t="shared" si="9"/>
        <v>7</v>
      </c>
      <c r="B78" s="63" t="s">
        <v>106</v>
      </c>
      <c r="C78" s="17" t="s">
        <v>2</v>
      </c>
      <c r="D78" s="72">
        <v>20</v>
      </c>
      <c r="E78" s="87">
        <v>18.600000000000001</v>
      </c>
      <c r="F78" s="44">
        <f t="shared" si="8"/>
        <v>372</v>
      </c>
    </row>
    <row r="79" spans="1:6" x14ac:dyDescent="0.25">
      <c r="A79" s="15">
        <f t="shared" si="9"/>
        <v>8</v>
      </c>
      <c r="B79" s="63" t="s">
        <v>56</v>
      </c>
      <c r="C79" s="17" t="s">
        <v>2</v>
      </c>
      <c r="D79" s="72">
        <v>115</v>
      </c>
      <c r="E79" s="87">
        <v>14.5</v>
      </c>
      <c r="F79" s="44">
        <f t="shared" si="8"/>
        <v>1667.5</v>
      </c>
    </row>
    <row r="80" spans="1:6" x14ac:dyDescent="0.25">
      <c r="A80" s="15">
        <f t="shared" si="9"/>
        <v>9</v>
      </c>
      <c r="B80" s="63" t="s">
        <v>57</v>
      </c>
      <c r="C80" s="17" t="s">
        <v>2</v>
      </c>
      <c r="D80" s="72">
        <v>15</v>
      </c>
      <c r="E80" s="87">
        <v>14.5</v>
      </c>
      <c r="F80" s="44">
        <f t="shared" si="8"/>
        <v>217.5</v>
      </c>
    </row>
    <row r="81" spans="1:6" x14ac:dyDescent="0.25">
      <c r="A81" s="15">
        <f t="shared" si="9"/>
        <v>10</v>
      </c>
      <c r="B81" s="63" t="s">
        <v>58</v>
      </c>
      <c r="C81" s="17" t="s">
        <v>2</v>
      </c>
      <c r="D81" s="72">
        <v>53</v>
      </c>
      <c r="E81" s="87">
        <v>14.5</v>
      </c>
      <c r="F81" s="44">
        <f t="shared" si="8"/>
        <v>768.5</v>
      </c>
    </row>
    <row r="82" spans="1:6" x14ac:dyDescent="0.25">
      <c r="A82" s="15">
        <f t="shared" si="9"/>
        <v>11</v>
      </c>
      <c r="B82" s="63" t="s">
        <v>59</v>
      </c>
      <c r="C82" s="17" t="s">
        <v>3</v>
      </c>
      <c r="D82" s="72">
        <v>545</v>
      </c>
      <c r="E82" s="87">
        <v>1</v>
      </c>
      <c r="F82" s="44">
        <f t="shared" si="8"/>
        <v>545</v>
      </c>
    </row>
    <row r="83" spans="1:6" x14ac:dyDescent="0.25">
      <c r="A83" s="15">
        <f t="shared" si="9"/>
        <v>12</v>
      </c>
      <c r="B83" s="63" t="s">
        <v>60</v>
      </c>
      <c r="C83" s="17" t="s">
        <v>3</v>
      </c>
      <c r="D83" s="72">
        <v>56</v>
      </c>
      <c r="E83" s="87">
        <v>5.7</v>
      </c>
      <c r="F83" s="44">
        <f t="shared" si="8"/>
        <v>319.2</v>
      </c>
    </row>
    <row r="84" spans="1:6" x14ac:dyDescent="0.25">
      <c r="A84" s="15">
        <f t="shared" si="9"/>
        <v>13</v>
      </c>
      <c r="B84" s="63" t="s">
        <v>61</v>
      </c>
      <c r="C84" s="17" t="s">
        <v>3</v>
      </c>
      <c r="D84" s="72">
        <v>7</v>
      </c>
      <c r="E84" s="87">
        <v>1.5</v>
      </c>
      <c r="F84" s="44">
        <f t="shared" si="8"/>
        <v>10.5</v>
      </c>
    </row>
    <row r="85" spans="1:6" x14ac:dyDescent="0.25">
      <c r="A85" s="15">
        <f t="shared" si="9"/>
        <v>14</v>
      </c>
      <c r="B85" s="63" t="s">
        <v>133</v>
      </c>
      <c r="C85" s="17" t="s">
        <v>5</v>
      </c>
      <c r="D85" s="72">
        <v>1</v>
      </c>
      <c r="E85" s="87">
        <v>6105.6</v>
      </c>
      <c r="F85" s="44">
        <f t="shared" si="8"/>
        <v>6105.6</v>
      </c>
    </row>
    <row r="86" spans="1:6" x14ac:dyDescent="0.25">
      <c r="A86" s="15">
        <f t="shared" si="9"/>
        <v>15</v>
      </c>
      <c r="B86" s="63" t="s">
        <v>105</v>
      </c>
      <c r="C86" s="17" t="s">
        <v>2</v>
      </c>
      <c r="D86" s="72">
        <v>101</v>
      </c>
      <c r="E86" s="87">
        <f>E77</f>
        <v>3.5</v>
      </c>
      <c r="F86" s="44">
        <f t="shared" si="8"/>
        <v>353.5</v>
      </c>
    </row>
    <row r="87" spans="1:6" x14ac:dyDescent="0.25">
      <c r="A87" s="15">
        <f t="shared" si="9"/>
        <v>16</v>
      </c>
      <c r="B87" s="63" t="s">
        <v>106</v>
      </c>
      <c r="C87" s="17" t="s">
        <v>2</v>
      </c>
      <c r="D87" s="72">
        <v>11</v>
      </c>
      <c r="E87" s="87">
        <f t="shared" ref="E87:E93" si="10">E78</f>
        <v>18.600000000000001</v>
      </c>
      <c r="F87" s="44">
        <f t="shared" si="8"/>
        <v>204.6</v>
      </c>
    </row>
    <row r="88" spans="1:6" x14ac:dyDescent="0.25">
      <c r="A88" s="15">
        <f t="shared" si="9"/>
        <v>17</v>
      </c>
      <c r="B88" s="63" t="s">
        <v>56</v>
      </c>
      <c r="C88" s="17" t="s">
        <v>2</v>
      </c>
      <c r="D88" s="72">
        <v>60</v>
      </c>
      <c r="E88" s="87">
        <f t="shared" si="10"/>
        <v>14.5</v>
      </c>
      <c r="F88" s="44">
        <f t="shared" si="8"/>
        <v>870</v>
      </c>
    </row>
    <row r="89" spans="1:6" x14ac:dyDescent="0.25">
      <c r="A89" s="15">
        <f t="shared" si="9"/>
        <v>18</v>
      </c>
      <c r="B89" s="63" t="s">
        <v>57</v>
      </c>
      <c r="C89" s="17" t="s">
        <v>2</v>
      </c>
      <c r="D89" s="72">
        <v>7</v>
      </c>
      <c r="E89" s="87">
        <f t="shared" si="10"/>
        <v>14.5</v>
      </c>
      <c r="F89" s="44">
        <f t="shared" si="8"/>
        <v>101.5</v>
      </c>
    </row>
    <row r="90" spans="1:6" x14ac:dyDescent="0.25">
      <c r="A90" s="15">
        <f t="shared" si="9"/>
        <v>19</v>
      </c>
      <c r="B90" s="63" t="s">
        <v>58</v>
      </c>
      <c r="C90" s="17" t="s">
        <v>2</v>
      </c>
      <c r="D90" s="72">
        <v>16</v>
      </c>
      <c r="E90" s="87">
        <f t="shared" si="10"/>
        <v>14.5</v>
      </c>
      <c r="F90" s="44">
        <f t="shared" si="8"/>
        <v>232</v>
      </c>
    </row>
    <row r="91" spans="1:6" x14ac:dyDescent="0.25">
      <c r="A91" s="15">
        <f t="shared" si="9"/>
        <v>20</v>
      </c>
      <c r="B91" s="63" t="s">
        <v>59</v>
      </c>
      <c r="C91" s="17" t="s">
        <v>3</v>
      </c>
      <c r="D91" s="72">
        <v>205</v>
      </c>
      <c r="E91" s="87">
        <f t="shared" si="10"/>
        <v>1</v>
      </c>
      <c r="F91" s="44">
        <f t="shared" si="8"/>
        <v>205</v>
      </c>
    </row>
    <row r="92" spans="1:6" x14ac:dyDescent="0.25">
      <c r="A92" s="15">
        <f t="shared" si="9"/>
        <v>21</v>
      </c>
      <c r="B92" s="63" t="s">
        <v>60</v>
      </c>
      <c r="C92" s="17" t="s">
        <v>3</v>
      </c>
      <c r="D92" s="72">
        <v>16</v>
      </c>
      <c r="E92" s="87">
        <f t="shared" si="10"/>
        <v>5.7</v>
      </c>
      <c r="F92" s="44">
        <f t="shared" si="8"/>
        <v>91.2</v>
      </c>
    </row>
    <row r="93" spans="1:6" x14ac:dyDescent="0.25">
      <c r="A93" s="15">
        <f t="shared" si="9"/>
        <v>22</v>
      </c>
      <c r="B93" s="63" t="s">
        <v>61</v>
      </c>
      <c r="C93" s="17" t="s">
        <v>3</v>
      </c>
      <c r="D93" s="72">
        <v>4</v>
      </c>
      <c r="E93" s="87">
        <f t="shared" si="10"/>
        <v>1.5</v>
      </c>
      <c r="F93" s="44">
        <f t="shared" si="8"/>
        <v>6</v>
      </c>
    </row>
    <row r="94" spans="1:6" x14ac:dyDescent="0.25">
      <c r="A94" s="15">
        <f t="shared" si="9"/>
        <v>23</v>
      </c>
      <c r="B94" s="63" t="s">
        <v>107</v>
      </c>
      <c r="C94" s="17" t="s">
        <v>2</v>
      </c>
      <c r="D94" s="72">
        <v>4</v>
      </c>
      <c r="E94" s="87">
        <v>650</v>
      </c>
      <c r="F94" s="44">
        <f t="shared" si="8"/>
        <v>2600</v>
      </c>
    </row>
    <row r="95" spans="1:6" x14ac:dyDescent="0.25">
      <c r="A95" s="15">
        <f t="shared" si="9"/>
        <v>24</v>
      </c>
      <c r="B95" s="63" t="s">
        <v>108</v>
      </c>
      <c r="C95" s="17" t="s">
        <v>3</v>
      </c>
      <c r="D95" s="72">
        <v>130</v>
      </c>
      <c r="E95" s="87">
        <v>40</v>
      </c>
      <c r="F95" s="44">
        <f t="shared" si="8"/>
        <v>5200</v>
      </c>
    </row>
    <row r="96" spans="1:6" x14ac:dyDescent="0.25">
      <c r="A96" s="15">
        <f t="shared" si="9"/>
        <v>25</v>
      </c>
      <c r="B96" s="63" t="s">
        <v>109</v>
      </c>
      <c r="C96" s="17" t="s">
        <v>3</v>
      </c>
      <c r="D96" s="72">
        <v>106</v>
      </c>
      <c r="E96" s="87">
        <v>48</v>
      </c>
      <c r="F96" s="44">
        <f t="shared" si="8"/>
        <v>5088</v>
      </c>
    </row>
    <row r="97" spans="1:6" x14ac:dyDescent="0.25">
      <c r="A97" s="15">
        <f t="shared" si="9"/>
        <v>26</v>
      </c>
      <c r="B97" s="63" t="s">
        <v>62</v>
      </c>
      <c r="C97" s="17" t="s">
        <v>2</v>
      </c>
      <c r="D97" s="72">
        <v>4</v>
      </c>
      <c r="E97" s="87">
        <f>E73</f>
        <v>55</v>
      </c>
      <c r="F97" s="44">
        <f t="shared" si="8"/>
        <v>220</v>
      </c>
    </row>
    <row r="98" spans="1:6" x14ac:dyDescent="0.25">
      <c r="A98" s="15">
        <f t="shared" si="9"/>
        <v>27</v>
      </c>
      <c r="B98" s="63" t="s">
        <v>63</v>
      </c>
      <c r="C98" s="17" t="s">
        <v>1</v>
      </c>
      <c r="D98" s="72">
        <v>40</v>
      </c>
      <c r="E98" s="87">
        <v>2.1</v>
      </c>
      <c r="F98" s="44">
        <f t="shared" si="8"/>
        <v>84</v>
      </c>
    </row>
    <row r="99" spans="1:6" x14ac:dyDescent="0.25">
      <c r="A99" s="15">
        <f t="shared" si="9"/>
        <v>28</v>
      </c>
      <c r="B99" s="63" t="s">
        <v>110</v>
      </c>
      <c r="C99" s="17" t="s">
        <v>1</v>
      </c>
      <c r="D99" s="72">
        <v>26</v>
      </c>
      <c r="E99" s="87">
        <v>100</v>
      </c>
      <c r="F99" s="44">
        <f t="shared" si="8"/>
        <v>2600</v>
      </c>
    </row>
    <row r="100" spans="1:6" x14ac:dyDescent="0.25">
      <c r="A100" s="15">
        <f t="shared" si="9"/>
        <v>29</v>
      </c>
      <c r="B100" s="63" t="s">
        <v>111</v>
      </c>
      <c r="C100" s="17" t="s">
        <v>2</v>
      </c>
      <c r="D100" s="72">
        <v>80</v>
      </c>
      <c r="E100" s="87">
        <v>10</v>
      </c>
      <c r="F100" s="44">
        <f>ROUND((D100*E100),2)</f>
        <v>800</v>
      </c>
    </row>
    <row r="101" spans="1:6" x14ac:dyDescent="0.25">
      <c r="A101" s="15">
        <f t="shared" si="9"/>
        <v>30</v>
      </c>
      <c r="B101" s="63" t="s">
        <v>112</v>
      </c>
      <c r="C101" s="17" t="s">
        <v>113</v>
      </c>
      <c r="D101" s="72">
        <v>60</v>
      </c>
      <c r="E101" s="87">
        <v>15</v>
      </c>
      <c r="F101" s="44">
        <f>ROUND((D101*E101),2)</f>
        <v>900</v>
      </c>
    </row>
    <row r="102" spans="1:6" x14ac:dyDescent="0.25">
      <c r="A102" s="18"/>
      <c r="B102" s="20"/>
      <c r="C102" s="20"/>
      <c r="D102" s="24"/>
      <c r="E102" s="52" t="s">
        <v>19</v>
      </c>
      <c r="F102" s="44">
        <f>SUM(F72:F101)</f>
        <v>84207.2</v>
      </c>
    </row>
    <row r="103" spans="1:6" x14ac:dyDescent="0.25">
      <c r="A103" s="13" t="s">
        <v>115</v>
      </c>
      <c r="B103" s="14"/>
      <c r="C103" s="14"/>
      <c r="D103" s="14"/>
      <c r="E103" s="14"/>
      <c r="F103" s="42"/>
    </row>
    <row r="104" spans="1:6" ht="18.75" x14ac:dyDescent="0.25">
      <c r="A104" s="25"/>
      <c r="B104" s="64" t="s">
        <v>141</v>
      </c>
      <c r="C104" s="15" t="s">
        <v>1</v>
      </c>
      <c r="D104" s="74">
        <v>10</v>
      </c>
      <c r="E104" s="87">
        <v>17.829999999999998</v>
      </c>
      <c r="F104" s="26">
        <f>ROUND((D104*E104),2)</f>
        <v>178.3</v>
      </c>
    </row>
    <row r="105" spans="1:6" x14ac:dyDescent="0.25">
      <c r="A105" s="25"/>
      <c r="B105" s="65" t="s">
        <v>116</v>
      </c>
      <c r="C105" s="15" t="s">
        <v>37</v>
      </c>
      <c r="D105" s="74">
        <v>2</v>
      </c>
      <c r="E105" s="87">
        <v>595.74</v>
      </c>
      <c r="F105" s="26">
        <f t="shared" ref="F105" si="11">ROUND((D105*E105),2)</f>
        <v>1191.48</v>
      </c>
    </row>
    <row r="106" spans="1:6" x14ac:dyDescent="0.25">
      <c r="A106" s="27"/>
      <c r="B106" s="66" t="s">
        <v>117</v>
      </c>
      <c r="C106" s="28" t="s">
        <v>37</v>
      </c>
      <c r="D106" s="75">
        <v>2</v>
      </c>
      <c r="E106" s="87">
        <v>27.65</v>
      </c>
      <c r="F106" s="29">
        <f>ROUND((D106*E106),2)</f>
        <v>55.3</v>
      </c>
    </row>
    <row r="107" spans="1:6" x14ac:dyDescent="0.25">
      <c r="A107" s="30"/>
      <c r="B107" s="30"/>
      <c r="C107" s="31"/>
      <c r="D107" s="31"/>
      <c r="E107" s="30" t="s">
        <v>20</v>
      </c>
      <c r="F107" s="26">
        <f>SUM(F104:F106)</f>
        <v>1425.08</v>
      </c>
    </row>
    <row r="108" spans="1:6" x14ac:dyDescent="0.25">
      <c r="A108" s="32" t="s">
        <v>118</v>
      </c>
      <c r="B108" s="33"/>
      <c r="C108" s="33"/>
      <c r="D108" s="33"/>
      <c r="E108" s="33"/>
      <c r="F108" s="47"/>
    </row>
    <row r="109" spans="1:6" x14ac:dyDescent="0.25">
      <c r="A109" s="15">
        <v>1</v>
      </c>
      <c r="B109" s="67" t="s">
        <v>64</v>
      </c>
      <c r="C109" s="15" t="s">
        <v>5</v>
      </c>
      <c r="D109" s="74">
        <v>24</v>
      </c>
      <c r="E109" s="87">
        <v>76.5</v>
      </c>
      <c r="F109" s="44">
        <f>ROUND((D109*E109),2)</f>
        <v>1836</v>
      </c>
    </row>
    <row r="110" spans="1:6" x14ac:dyDescent="0.25">
      <c r="A110" s="15">
        <f>A109+1</f>
        <v>2</v>
      </c>
      <c r="B110" s="67" t="s">
        <v>65</v>
      </c>
      <c r="C110" s="15" t="s">
        <v>5</v>
      </c>
      <c r="D110" s="74">
        <v>2</v>
      </c>
      <c r="E110" s="87">
        <v>158.1</v>
      </c>
      <c r="F110" s="44">
        <f t="shared" ref="F110:F124" si="12">ROUND((D110*E110),2)</f>
        <v>316.2</v>
      </c>
    </row>
    <row r="111" spans="1:6" x14ac:dyDescent="0.25">
      <c r="A111" s="15">
        <f t="shared" ref="A111:A124" si="13">A110+1</f>
        <v>3</v>
      </c>
      <c r="B111" s="67" t="s">
        <v>138</v>
      </c>
      <c r="C111" s="15" t="s">
        <v>37</v>
      </c>
      <c r="D111" s="74">
        <v>30</v>
      </c>
      <c r="E111" s="87">
        <v>44.27</v>
      </c>
      <c r="F111" s="44">
        <f t="shared" si="12"/>
        <v>1328.1</v>
      </c>
    </row>
    <row r="112" spans="1:6" x14ac:dyDescent="0.25">
      <c r="A112" s="15">
        <f t="shared" si="13"/>
        <v>4</v>
      </c>
      <c r="B112" s="67" t="s">
        <v>139</v>
      </c>
      <c r="C112" s="15" t="s">
        <v>37</v>
      </c>
      <c r="D112" s="74">
        <v>2</v>
      </c>
      <c r="E112" s="87">
        <v>110.16</v>
      </c>
      <c r="F112" s="44">
        <f t="shared" si="12"/>
        <v>220.32</v>
      </c>
    </row>
    <row r="113" spans="1:9" x14ac:dyDescent="0.25">
      <c r="A113" s="15">
        <f t="shared" si="13"/>
        <v>5</v>
      </c>
      <c r="B113" s="67" t="s">
        <v>21</v>
      </c>
      <c r="C113" s="15" t="s">
        <v>37</v>
      </c>
      <c r="D113" s="74">
        <v>123</v>
      </c>
      <c r="E113" s="87">
        <v>17.850000000000001</v>
      </c>
      <c r="F113" s="44">
        <f t="shared" si="12"/>
        <v>2195.5500000000002</v>
      </c>
    </row>
    <row r="114" spans="1:9" x14ac:dyDescent="0.25">
      <c r="A114" s="15">
        <f t="shared" si="13"/>
        <v>6</v>
      </c>
      <c r="B114" s="67" t="s">
        <v>120</v>
      </c>
      <c r="C114" s="15" t="s">
        <v>1</v>
      </c>
      <c r="D114" s="74">
        <v>1361</v>
      </c>
      <c r="E114" s="87">
        <v>1.9</v>
      </c>
      <c r="F114" s="44">
        <f t="shared" si="12"/>
        <v>2585.9</v>
      </c>
    </row>
    <row r="115" spans="1:9" x14ac:dyDescent="0.25">
      <c r="A115" s="15">
        <f t="shared" si="13"/>
        <v>7</v>
      </c>
      <c r="B115" s="67" t="s">
        <v>121</v>
      </c>
      <c r="C115" s="15" t="s">
        <v>1</v>
      </c>
      <c r="D115" s="74">
        <v>42</v>
      </c>
      <c r="E115" s="87">
        <v>3.96</v>
      </c>
      <c r="F115" s="44">
        <f t="shared" si="12"/>
        <v>166.32</v>
      </c>
    </row>
    <row r="116" spans="1:9" x14ac:dyDescent="0.25">
      <c r="A116" s="15">
        <f t="shared" si="13"/>
        <v>8</v>
      </c>
      <c r="B116" s="67" t="s">
        <v>122</v>
      </c>
      <c r="C116" s="15" t="s">
        <v>1</v>
      </c>
      <c r="D116" s="74">
        <v>185</v>
      </c>
      <c r="E116" s="87">
        <v>0.48</v>
      </c>
      <c r="F116" s="44">
        <f t="shared" si="12"/>
        <v>88.8</v>
      </c>
    </row>
    <row r="117" spans="1:9" x14ac:dyDescent="0.25">
      <c r="A117" s="15">
        <f t="shared" si="13"/>
        <v>9</v>
      </c>
      <c r="B117" s="67" t="s">
        <v>123</v>
      </c>
      <c r="C117" s="15" t="s">
        <v>1</v>
      </c>
      <c r="D117" s="74">
        <v>120</v>
      </c>
      <c r="E117" s="87">
        <v>1.44</v>
      </c>
      <c r="F117" s="44">
        <f t="shared" si="12"/>
        <v>172.8</v>
      </c>
    </row>
    <row r="118" spans="1:9" x14ac:dyDescent="0.25">
      <c r="A118" s="15">
        <f t="shared" si="13"/>
        <v>10</v>
      </c>
      <c r="B118" s="67" t="s">
        <v>124</v>
      </c>
      <c r="C118" s="15" t="s">
        <v>1</v>
      </c>
      <c r="D118" s="74">
        <v>197</v>
      </c>
      <c r="E118" s="87">
        <v>0.95</v>
      </c>
      <c r="F118" s="44">
        <f t="shared" si="12"/>
        <v>187.15</v>
      </c>
    </row>
    <row r="119" spans="1:9" x14ac:dyDescent="0.25">
      <c r="A119" s="15">
        <f t="shared" si="13"/>
        <v>11</v>
      </c>
      <c r="B119" s="67" t="s">
        <v>125</v>
      </c>
      <c r="C119" s="15" t="s">
        <v>1</v>
      </c>
      <c r="D119" s="74">
        <v>100</v>
      </c>
      <c r="E119" s="87">
        <v>3.34</v>
      </c>
      <c r="F119" s="44">
        <f t="shared" si="12"/>
        <v>334</v>
      </c>
    </row>
    <row r="120" spans="1:9" x14ac:dyDescent="0.25">
      <c r="A120" s="15">
        <f t="shared" si="13"/>
        <v>12</v>
      </c>
      <c r="B120" s="67" t="s">
        <v>126</v>
      </c>
      <c r="C120" s="15" t="s">
        <v>1</v>
      </c>
      <c r="D120" s="74">
        <v>60</v>
      </c>
      <c r="E120" s="87">
        <v>1.98</v>
      </c>
      <c r="F120" s="44">
        <f t="shared" si="12"/>
        <v>118.8</v>
      </c>
      <c r="I120" s="6"/>
    </row>
    <row r="121" spans="1:9" x14ac:dyDescent="0.25">
      <c r="A121" s="15">
        <f t="shared" si="13"/>
        <v>13</v>
      </c>
      <c r="B121" s="67" t="s">
        <v>127</v>
      </c>
      <c r="C121" s="15" t="s">
        <v>1</v>
      </c>
      <c r="D121" s="74">
        <v>68</v>
      </c>
      <c r="E121" s="87">
        <v>35.340000000000003</v>
      </c>
      <c r="F121" s="44">
        <f t="shared" si="12"/>
        <v>2403.12</v>
      </c>
    </row>
    <row r="122" spans="1:9" x14ac:dyDescent="0.25">
      <c r="A122" s="15">
        <f t="shared" si="13"/>
        <v>14</v>
      </c>
      <c r="B122" s="68" t="s">
        <v>134</v>
      </c>
      <c r="C122" s="34" t="s">
        <v>1</v>
      </c>
      <c r="D122" s="76">
        <v>36</v>
      </c>
      <c r="E122" s="87">
        <v>43.55</v>
      </c>
      <c r="F122" s="44">
        <f t="shared" si="12"/>
        <v>1567.8</v>
      </c>
    </row>
    <row r="123" spans="1:9" x14ac:dyDescent="0.25">
      <c r="A123" s="15">
        <f t="shared" si="13"/>
        <v>15</v>
      </c>
      <c r="B123" s="68" t="s">
        <v>135</v>
      </c>
      <c r="C123" s="34" t="s">
        <v>1</v>
      </c>
      <c r="D123" s="76">
        <v>4</v>
      </c>
      <c r="E123" s="87">
        <v>75.739999999999995</v>
      </c>
      <c r="F123" s="44">
        <f t="shared" si="12"/>
        <v>302.95999999999998</v>
      </c>
    </row>
    <row r="124" spans="1:9" ht="47.25" x14ac:dyDescent="0.25">
      <c r="A124" s="28">
        <f t="shared" si="13"/>
        <v>16</v>
      </c>
      <c r="B124" s="69" t="s">
        <v>119</v>
      </c>
      <c r="C124" s="28" t="s">
        <v>13</v>
      </c>
      <c r="D124" s="75">
        <v>2</v>
      </c>
      <c r="E124" s="87">
        <v>6000</v>
      </c>
      <c r="F124" s="48">
        <f t="shared" si="12"/>
        <v>12000</v>
      </c>
    </row>
    <row r="125" spans="1:9" x14ac:dyDescent="0.25">
      <c r="A125" s="31"/>
      <c r="B125" s="31"/>
      <c r="C125" s="31"/>
      <c r="D125" s="31"/>
      <c r="E125" s="53" t="s">
        <v>128</v>
      </c>
      <c r="F125" s="49">
        <f>SUM(F109:F124)</f>
        <v>25823.819999999996</v>
      </c>
    </row>
    <row r="126" spans="1:9" x14ac:dyDescent="0.25">
      <c r="A126" s="35"/>
      <c r="B126" s="35"/>
      <c r="C126" s="36" t="s">
        <v>140</v>
      </c>
      <c r="D126" s="37"/>
      <c r="E126" s="54"/>
      <c r="F126" s="50">
        <f>SUM(F125,F107,F102,F70,F54,F43,F31)</f>
        <v>596772.52</v>
      </c>
    </row>
    <row r="127" spans="1:9" x14ac:dyDescent="0.25">
      <c r="A127" s="38"/>
      <c r="B127" s="39"/>
      <c r="C127" s="38"/>
      <c r="D127" s="38"/>
    </row>
  </sheetData>
  <sheetProtection algorithmName="SHA-512" hashValue="EEaz8mg2ZH7M383dvbAEXJRFLozllnyV3OtCJB5Rud4Tm/3olTQ091xGs277EzviJ7/o54h6+ziPyB9LZ7FWLQ==" saltValue="vqaZT5mJ5onOyr4f7qjguw==" spinCount="100000" sheet="1" objects="1" scenarios="1"/>
  <printOptions horizontalCentered="1"/>
  <pageMargins left="0.39370078740157483" right="0.19685039370078741" top="0.39370078740157483" bottom="0.39370078740157483" header="0.31496062992125984" footer="0.31496062992125984"/>
  <pageSetup paperSize="9" scale="54"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7"/>
  <sheetViews>
    <sheetView view="pageBreakPreview" zoomScale="120" zoomScaleNormal="100" zoomScaleSheetLayoutView="120" workbookViewId="0">
      <selection activeCell="B5" sqref="B5"/>
    </sheetView>
  </sheetViews>
  <sheetFormatPr defaultColWidth="8.85546875" defaultRowHeight="15" x14ac:dyDescent="0.25"/>
  <cols>
    <col min="1" max="1" width="11.7109375" style="55" customWidth="1"/>
    <col min="2" max="2" width="65.7109375" style="55" customWidth="1"/>
    <col min="3" max="3" width="15.7109375" style="55" customWidth="1"/>
    <col min="4" max="16384" width="8.85546875" style="55"/>
  </cols>
  <sheetData>
    <row r="1" spans="1:6" ht="30.6" customHeight="1" x14ac:dyDescent="0.25">
      <c r="A1" s="79" t="s">
        <v>66</v>
      </c>
      <c r="B1" s="80"/>
      <c r="C1" s="81"/>
    </row>
    <row r="2" spans="1:6" ht="15.6" customHeight="1" x14ac:dyDescent="0.25">
      <c r="A2" s="82" t="s">
        <v>22</v>
      </c>
      <c r="B2" s="83"/>
      <c r="C2" s="84"/>
    </row>
    <row r="3" spans="1:6" ht="24" x14ac:dyDescent="0.25">
      <c r="A3" s="56" t="s">
        <v>23</v>
      </c>
      <c r="B3" s="56" t="s">
        <v>24</v>
      </c>
      <c r="C3" s="56" t="s">
        <v>25</v>
      </c>
    </row>
    <row r="4" spans="1:6" ht="15.75" x14ac:dyDescent="0.25">
      <c r="A4" s="57">
        <v>1</v>
      </c>
      <c r="B4" s="58" t="s">
        <v>29</v>
      </c>
      <c r="C4" s="59">
        <f>ROUND(SUM(DKŽ!F126),2)</f>
        <v>596772.52</v>
      </c>
    </row>
    <row r="5" spans="1:6" ht="15.75" x14ac:dyDescent="0.25">
      <c r="A5" s="57">
        <v>2</v>
      </c>
      <c r="B5" s="58" t="s">
        <v>136</v>
      </c>
      <c r="C5" s="60" t="s">
        <v>137</v>
      </c>
    </row>
    <row r="6" spans="1:6" x14ac:dyDescent="0.25">
      <c r="A6" s="61"/>
      <c r="B6" s="61"/>
      <c r="C6" s="61"/>
    </row>
    <row r="7" spans="1:6" ht="36" x14ac:dyDescent="0.25">
      <c r="A7" s="56" t="s">
        <v>26</v>
      </c>
      <c r="B7" s="62" t="s">
        <v>27</v>
      </c>
      <c r="C7" s="59">
        <f>ROUND(SUM(C4),2)</f>
        <v>596772.52</v>
      </c>
    </row>
    <row r="9" spans="1:6" ht="15.75" x14ac:dyDescent="0.25">
      <c r="A9" s="85" t="s">
        <v>28</v>
      </c>
      <c r="B9" s="85"/>
      <c r="C9" s="85"/>
      <c r="D9" s="85"/>
      <c r="E9" s="85"/>
      <c r="F9" s="85"/>
    </row>
    <row r="10" spans="1:6" ht="15.75" x14ac:dyDescent="0.25">
      <c r="A10" s="8"/>
      <c r="B10" s="8"/>
      <c r="C10" s="8"/>
      <c r="D10" s="8"/>
      <c r="E10" s="8"/>
      <c r="F10" s="8"/>
    </row>
    <row r="11" spans="1:6" ht="15.75" x14ac:dyDescent="0.25">
      <c r="A11" s="85" t="s">
        <v>17</v>
      </c>
      <c r="B11" s="85"/>
      <c r="C11" s="85"/>
      <c r="D11" s="85"/>
      <c r="E11" s="85"/>
      <c r="F11" s="85"/>
    </row>
    <row r="12" spans="1:6" ht="15.75" x14ac:dyDescent="0.25">
      <c r="A12" s="8"/>
      <c r="B12" s="8"/>
      <c r="C12" s="8"/>
      <c r="D12" s="8"/>
      <c r="E12" s="8"/>
      <c r="F12" s="8"/>
    </row>
    <row r="13" spans="1:6" ht="15.75" x14ac:dyDescent="0.25">
      <c r="A13" s="8"/>
      <c r="B13" s="8"/>
      <c r="C13" s="8"/>
      <c r="D13" s="8"/>
      <c r="E13" s="86" t="s">
        <v>16</v>
      </c>
      <c r="F13" s="86"/>
    </row>
    <row r="14" spans="1:6" ht="15.75" x14ac:dyDescent="0.25">
      <c r="A14" s="8"/>
      <c r="B14" s="8"/>
      <c r="C14" s="8"/>
      <c r="D14" s="8"/>
      <c r="E14" s="8"/>
      <c r="F14" s="8"/>
    </row>
    <row r="15" spans="1:6" ht="288.60000000000002" customHeight="1" x14ac:dyDescent="0.25">
      <c r="A15" s="77" t="s">
        <v>142</v>
      </c>
      <c r="B15" s="78"/>
      <c r="C15" s="78"/>
      <c r="D15" s="78"/>
      <c r="E15" s="78"/>
      <c r="F15" s="78"/>
    </row>
    <row r="16" spans="1:6" ht="79.150000000000006" customHeight="1" x14ac:dyDescent="0.25">
      <c r="A16" s="77" t="s">
        <v>143</v>
      </c>
      <c r="B16" s="78"/>
      <c r="C16" s="78"/>
      <c r="D16" s="78"/>
      <c r="E16" s="78"/>
      <c r="F16" s="78"/>
    </row>
    <row r="17" spans="1:6" ht="73.150000000000006" customHeight="1" x14ac:dyDescent="0.25">
      <c r="A17" s="77" t="s">
        <v>144</v>
      </c>
      <c r="B17" s="78"/>
      <c r="C17" s="78"/>
      <c r="D17" s="78"/>
      <c r="E17" s="78"/>
      <c r="F17" s="78"/>
    </row>
  </sheetData>
  <sheetProtection algorithmName="SHA-512" hashValue="Pd6sa0zjhsn46EQ2XuvaC5zB2GSgJunCPx6uitGWMgWbpS/Gvm09WvIyl0/uqAaVsFvOG3COtMEVfFgvj9WDLA==" saltValue="rcgQXUNGLEacn7og8KuNng==" spinCount="100000" sheet="1" objects="1" scenarios="1"/>
  <mergeCells count="8">
    <mergeCell ref="A16:F16"/>
    <mergeCell ref="A17:F17"/>
    <mergeCell ref="A1:C1"/>
    <mergeCell ref="A2:C2"/>
    <mergeCell ref="A9:F9"/>
    <mergeCell ref="A11:F11"/>
    <mergeCell ref="E13:F13"/>
    <mergeCell ref="A15:F15"/>
  </mergeCells>
  <pageMargins left="0.39370078740157483" right="0.19685039370078741" top="0.39370078740157483" bottom="0.39370078740157483" header="0.31496062992125984" footer="0.31496062992125984"/>
  <pageSetup paperSize="9" scale="81"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DKŽ</vt:lpstr>
      <vt:lpstr>Santrauka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Karolis Šimkūnas</dc:creator>
  <cp:lastModifiedBy>User</cp:lastModifiedBy>
  <cp:lastPrinted>2020-05-05T07:47:51Z</cp:lastPrinted>
  <dcterms:created xsi:type="dcterms:W3CDTF">2020-02-19T13:52:44Z</dcterms:created>
  <dcterms:modified xsi:type="dcterms:W3CDTF">2020-05-05T07:47:54Z</dcterms:modified>
</cp:coreProperties>
</file>