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erista_ofisas\kerista_visiems\KONKURSAI\Konkursai 2020\2020 05 06 Žvyrkėlis Elektrėnų sav\CVP\"/>
    </mc:Choice>
  </mc:AlternateContent>
  <bookViews>
    <workbookView xWindow="-24120" yWindow="-855" windowWidth="24240" windowHeight="13140" activeTab="1"/>
  </bookViews>
  <sheets>
    <sheet name="DKŽ" sheetId="1" r:id="rId1"/>
    <sheet name="Santrauka"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9" i="1" l="1"/>
  <c r="F141" i="1" l="1"/>
  <c r="F140" i="1"/>
  <c r="F139" i="1"/>
  <c r="F138" i="1"/>
  <c r="F137" i="1"/>
  <c r="F136" i="1"/>
  <c r="F135" i="1"/>
  <c r="F134" i="1"/>
  <c r="F133" i="1"/>
  <c r="F132" i="1"/>
  <c r="F131" i="1"/>
  <c r="F130" i="1"/>
  <c r="F129" i="1"/>
  <c r="F128" i="1"/>
  <c r="F127" i="1"/>
  <c r="A127" i="1"/>
  <c r="A128" i="1" s="1"/>
  <c r="A129" i="1" s="1"/>
  <c r="A130" i="1" s="1"/>
  <c r="A131" i="1" s="1"/>
  <c r="A132" i="1" s="1"/>
  <c r="A133" i="1" s="1"/>
  <c r="A134" i="1" s="1"/>
  <c r="A135" i="1" s="1"/>
  <c r="A136" i="1" s="1"/>
  <c r="A137" i="1" s="1"/>
  <c r="A138" i="1" s="1"/>
  <c r="A139" i="1" s="1"/>
  <c r="A140" i="1" s="1"/>
  <c r="A141" i="1" s="1"/>
  <c r="F126" i="1"/>
  <c r="F142" i="1" l="1"/>
  <c r="F143" i="1" s="1"/>
  <c r="C5" i="2" s="1"/>
  <c r="F119" i="1"/>
  <c r="F120" i="1"/>
  <c r="F103" i="1"/>
  <c r="F104" i="1"/>
  <c r="F105" i="1"/>
  <c r="F106" i="1"/>
  <c r="F107" i="1"/>
  <c r="F108" i="1"/>
  <c r="F109" i="1"/>
  <c r="F110" i="1"/>
  <c r="F111" i="1"/>
  <c r="F112" i="1"/>
  <c r="F113" i="1"/>
  <c r="F114" i="1"/>
  <c r="F115" i="1"/>
  <c r="F116" i="1"/>
  <c r="F117" i="1"/>
  <c r="F118" i="1"/>
  <c r="F102" i="1"/>
  <c r="F89" i="1"/>
  <c r="F90" i="1"/>
  <c r="F91" i="1"/>
  <c r="F92" i="1"/>
  <c r="F93" i="1"/>
  <c r="F94" i="1"/>
  <c r="F95" i="1"/>
  <c r="F96" i="1"/>
  <c r="F97" i="1"/>
  <c r="F98" i="1"/>
  <c r="F99" i="1"/>
  <c r="F70" i="1"/>
  <c r="F71" i="1"/>
  <c r="F72" i="1"/>
  <c r="F73" i="1"/>
  <c r="F74" i="1"/>
  <c r="F75" i="1"/>
  <c r="F76" i="1"/>
  <c r="F77" i="1"/>
  <c r="F78" i="1"/>
  <c r="F79" i="1"/>
  <c r="F80" i="1"/>
  <c r="F81" i="1"/>
  <c r="F82" i="1"/>
  <c r="F83" i="1"/>
  <c r="F84" i="1"/>
  <c r="F85" i="1"/>
  <c r="F86" i="1"/>
  <c r="F87" i="1"/>
  <c r="F88" i="1"/>
  <c r="F69" i="1"/>
  <c r="F52" i="1"/>
  <c r="F53" i="1"/>
  <c r="F54" i="1"/>
  <c r="F55" i="1"/>
  <c r="F56" i="1"/>
  <c r="F57" i="1"/>
  <c r="F58" i="1"/>
  <c r="F59" i="1"/>
  <c r="F60" i="1"/>
  <c r="F61" i="1"/>
  <c r="F62" i="1"/>
  <c r="F63" i="1"/>
  <c r="F64" i="1"/>
  <c r="F65" i="1"/>
  <c r="F66" i="1"/>
  <c r="F51" i="1"/>
  <c r="F43" i="1"/>
  <c r="F44" i="1"/>
  <c r="F45" i="1"/>
  <c r="F46" i="1"/>
  <c r="F47" i="1"/>
  <c r="F48" i="1"/>
  <c r="F42" i="1"/>
  <c r="F30" i="1"/>
  <c r="F31" i="1"/>
  <c r="F32" i="1"/>
  <c r="F33" i="1"/>
  <c r="F34" i="1"/>
  <c r="F35" i="1"/>
  <c r="F36" i="1"/>
  <c r="F37" i="1"/>
  <c r="F38" i="1"/>
  <c r="F29" i="1"/>
  <c r="F7" i="1"/>
  <c r="F8" i="1"/>
  <c r="F9" i="1"/>
  <c r="F10" i="1"/>
  <c r="F11" i="1"/>
  <c r="F12" i="1"/>
  <c r="F13" i="1"/>
  <c r="F14" i="1"/>
  <c r="F15" i="1"/>
  <c r="F16" i="1"/>
  <c r="F17" i="1"/>
  <c r="F18" i="1"/>
  <c r="F19" i="1"/>
  <c r="F20" i="1"/>
  <c r="F21" i="1"/>
  <c r="F22" i="1"/>
  <c r="F23" i="1"/>
  <c r="F24" i="1"/>
  <c r="F25" i="1"/>
  <c r="F26" i="1"/>
  <c r="F6" i="1"/>
  <c r="F121" i="1" l="1"/>
  <c r="F100" i="1"/>
  <c r="F27" i="1"/>
  <c r="F67" i="1"/>
  <c r="F40" i="1"/>
  <c r="F49" i="1"/>
  <c r="A103" i="1"/>
  <c r="A104" i="1" s="1"/>
  <c r="A105" i="1" s="1"/>
  <c r="A106" i="1" s="1"/>
  <c r="A107" i="1" s="1"/>
  <c r="A108" i="1" s="1"/>
  <c r="A109" i="1" s="1"/>
  <c r="A110" i="1" s="1"/>
  <c r="A111" i="1" s="1"/>
  <c r="A112" i="1" s="1"/>
  <c r="A113" i="1" s="1"/>
  <c r="A114" i="1" s="1"/>
  <c r="A115" i="1" s="1"/>
  <c r="A116" i="1" s="1"/>
  <c r="A117" i="1" s="1"/>
  <c r="A118" i="1" s="1"/>
  <c r="A119" i="1" s="1"/>
  <c r="A120" i="1" s="1"/>
  <c r="A52" i="1"/>
  <c r="A53" i="1" s="1"/>
  <c r="A54" i="1" s="1"/>
  <c r="A55" i="1" s="1"/>
  <c r="A56" i="1" s="1"/>
  <c r="A57" i="1" s="1"/>
  <c r="A58" i="1" s="1"/>
  <c r="A59" i="1" s="1"/>
  <c r="A60" i="1" s="1"/>
  <c r="A61" i="1" s="1"/>
  <c r="A62" i="1" s="1"/>
  <c r="A63" i="1" s="1"/>
  <c r="A64" i="1" s="1"/>
  <c r="A65" i="1" s="1"/>
  <c r="A66" i="1" s="1"/>
  <c r="A43" i="1"/>
  <c r="A44" i="1" s="1"/>
  <c r="A45" i="1" s="1"/>
  <c r="A46" i="1" s="1"/>
  <c r="A47" i="1" s="1"/>
  <c r="A48" i="1" s="1"/>
  <c r="A7" i="1"/>
  <c r="A8" i="1" s="1"/>
  <c r="A9" i="1" s="1"/>
  <c r="A10" i="1" s="1"/>
  <c r="A11" i="1" s="1"/>
  <c r="A12" i="1" s="1"/>
  <c r="A13" i="1" s="1"/>
  <c r="A14" i="1" s="1"/>
  <c r="A15" i="1" s="1"/>
  <c r="A16" i="1" s="1"/>
  <c r="A17" i="1" s="1"/>
  <c r="A18" i="1" s="1"/>
  <c r="A19" i="1" s="1"/>
  <c r="A20" i="1" s="1"/>
  <c r="A21" i="1" s="1"/>
  <c r="A22" i="1" s="1"/>
  <c r="A23" i="1" s="1"/>
  <c r="A24" i="1" s="1"/>
  <c r="A25" i="1" s="1"/>
  <c r="A26" i="1" s="1"/>
  <c r="F122" i="1" l="1"/>
  <c r="C4" i="2" s="1"/>
  <c r="C6" i="2" s="1"/>
  <c r="A70" i="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30" i="1" l="1"/>
  <c r="A31" i="1" s="1"/>
  <c r="A32" i="1" s="1"/>
  <c r="A33" i="1" s="1"/>
  <c r="A34" i="1" s="1"/>
  <c r="A35" i="1" s="1"/>
  <c r="A36" i="1" s="1"/>
  <c r="A37" i="1" s="1"/>
  <c r="A38" i="1" s="1"/>
  <c r="A39" i="1" s="1"/>
</calcChain>
</file>

<file path=xl/sharedStrings.xml><?xml version="1.0" encoding="utf-8"?>
<sst xmlns="http://schemas.openxmlformats.org/spreadsheetml/2006/main" count="288" uniqueCount="160">
  <si>
    <t>Mato vnt.</t>
  </si>
  <si>
    <t>m</t>
  </si>
  <si>
    <t>m3</t>
  </si>
  <si>
    <t>m2</t>
  </si>
  <si>
    <t>t</t>
  </si>
  <si>
    <t>vnt.</t>
  </si>
  <si>
    <t>DARBŲ KIEKIŲ ŽINIARAŠTIS NR. 1 – SUSISIEKIMO DALIS</t>
  </si>
  <si>
    <t>Eilės Nr.</t>
  </si>
  <si>
    <t>Darbo pavadinimas, aprašymas</t>
  </si>
  <si>
    <t>Kiekis</t>
  </si>
  <si>
    <t>Vieneto kaina, Eur be PVM</t>
  </si>
  <si>
    <t>Iš viso, Eur be PVM</t>
  </si>
  <si>
    <t>skyriuje  1</t>
  </si>
  <si>
    <t>kompl.</t>
  </si>
  <si>
    <t>skyriuje  3</t>
  </si>
  <si>
    <t>skyriuje  2</t>
  </si>
  <si>
    <t>Žiniaraščio priedas</t>
  </si>
  <si>
    <t>Pastaba: Rangovas statybvietės išlaidose arba laisvai pasirinktoje (-ose) darbų kiekių žiniaraščių eilutėje (-ėse) turi įsivertinti visus su sutarties vykdymu susijusius dokumentus (įskaitant deklaracijos apie statybos užbaigimą gavimą).</t>
  </si>
  <si>
    <t>skyriuje 4</t>
  </si>
  <si>
    <t>skyriuje 5</t>
  </si>
  <si>
    <t>skyriuje 6</t>
  </si>
  <si>
    <t>Signalinių stulpelių įrengimas</t>
  </si>
  <si>
    <t>DARBŲ KIEKIŲ ŽINIARAŠČIŲ SANTRAUKA</t>
  </si>
  <si>
    <t>Darbų kiekių žin. nr.</t>
  </si>
  <si>
    <t>Žiniaraščio pavadinimas</t>
  </si>
  <si>
    <t>Vertė, EUR be PVM</t>
  </si>
  <si>
    <t>Vertės į pasiūlymo formą</t>
  </si>
  <si>
    <t>Viso žiniaraščiuose  (Eur be PVM):</t>
  </si>
  <si>
    <t>Pastaba*: projekto dalį įgyvendins AB „ESO“, rangovui vertinti nereikia</t>
  </si>
  <si>
    <t>Susiekimo dalis Nr. 1</t>
  </si>
  <si>
    <t>1. Paruošiamieji darbai</t>
  </si>
  <si>
    <t>Trasos nužymėjimas</t>
  </si>
  <si>
    <t>Dirvožemio pašalinimas ir perstūmimas iki 20 m</t>
  </si>
  <si>
    <t>Minkštų veislių medžių iki 26cm skersm. kirtimas, kelmų rovimas, duobių užlygi. ir kelmų išvežimas</t>
  </si>
  <si>
    <t>Medžių, kelmų ir krūmų rovimo atliekų pakrovimas į transporto priemones ir išvežimas</t>
  </si>
  <si>
    <t>Kelio ženklų (vienstiebių) išardymas</t>
  </si>
  <si>
    <t>Kelio ženklų (dvistiebių) išardymas</t>
  </si>
  <si>
    <t>Plastmasinių signalinių stulpelių išardymas</t>
  </si>
  <si>
    <t>Išardytų metalo gaminių pakrovimas ir išvežimas. Žiūrėti projekto priedą "Dėl bendrų nuostatų taikymo žvyrkelių kapitalinio remonto projektuose"</t>
  </si>
  <si>
    <t>Išardytų plastiko gaminių pakrovimas ir išvežimas. Žiūrėti projekto priedą "Dėl bendrų nuostatų taikymo žvyrkelių kapitalinio remonto projektuose"</t>
  </si>
  <si>
    <t>Išardytų betoninių ir gelžbetoninių gaminių pakrovimas ir išvežimas. Žiūrėti projekto priedą "Dėl bendrų nuostatų taikymo žvyrkelių kapitalinio remonto projektuose"</t>
  </si>
  <si>
    <t>Statybinių šiukšlių pakrovimas ir išvežimas</t>
  </si>
  <si>
    <t>Asfaltbetonio dangos išardymas</t>
  </si>
  <si>
    <t>Suolų išardymas</t>
  </si>
  <si>
    <t>vnt</t>
  </si>
  <si>
    <t>Plastikinių pralaidų d400mm demontavimas, 64 m</t>
  </si>
  <si>
    <t>Plastikinių pralaidų d600mm demontavimas, 10 m</t>
  </si>
  <si>
    <t>G/b pralaidų d400mm demontavimas, 7 m</t>
  </si>
  <si>
    <t xml:space="preserve">G/b pralaidų d500mm demontavimas, 5 m  </t>
  </si>
  <si>
    <t>G/b pralaidų d600mm demontavimas, 5 m</t>
  </si>
  <si>
    <t>G/b pralaidų d800mm demontavimas, 54 m</t>
  </si>
  <si>
    <t>G/b pralaidų d1000mm demontavimas, 32 m</t>
  </si>
  <si>
    <t>2. Žemės darbai</t>
  </si>
  <si>
    <t>II grupės grunto perstūmimas iki 100 metrų atstumu</t>
  </si>
  <si>
    <t>Žemės sankasos ir griovių šlaitų planiravimas mechanizuotu būdu</t>
  </si>
  <si>
    <t>Žemės sankasos ir griovių šlaitų planiravimas rankiniu būdu</t>
  </si>
  <si>
    <t>Iškasų dugno ir pylimų viršaus planiravimas mechanizuotu būdu , kai gruntas II grupės</t>
  </si>
  <si>
    <t>30 cm storio grunto sluoksnio sutankinimas nelaistant vandeniu</t>
  </si>
  <si>
    <t>Griovių dugno planiravimas mechanizuotai</t>
  </si>
  <si>
    <t>Šlaitų ir pakelės plotų tvirtinimas 6 cm storio dirvožemio sluoksniu mechanizuotai, užsėjant žole</t>
  </si>
  <si>
    <t>Šlaitų ir pakelės plotų tvirtinimas 6 cm storio dirvožemio sluoksniu rankiniu būdu, užsėjant žole</t>
  </si>
  <si>
    <t>Likusio dirvožemio paskleidimas buldozeriu, perstumiant gruntą 30 m atstumu ir užsėjimas žole</t>
  </si>
  <si>
    <t>II grupės kasimas 0,65 m3 k.t. ekskavatoriais, pakrovimas į autosavivarčius ir transportavimas transportavimas į išlykį rangovo pasirinktu atstumu</t>
  </si>
  <si>
    <t>Dirvožemio kasimas 0,65 m3 k.t. ekskavatoriais, pakrovimas į savivarčius ir atvežimas</t>
  </si>
  <si>
    <t>3. Dangos konstrukcijos įrengimas</t>
  </si>
  <si>
    <t>Šalčiui atsparaus sluoksnio įrengimas hmin 41 cm</t>
  </si>
  <si>
    <t>Skaldos pagrindo sluoksnio iš nesurišto mineralinių medžiagų mišinio fr. 0/32 įrengimas h-15cm</t>
  </si>
  <si>
    <t>Drenuojančio grunto sluoksnio po kelkraščiu įrengimas</t>
  </si>
  <si>
    <t>Viršutinio 4,5 cm storio viensluoksnės asfalto dangos sluoksnio iš mišinio SA 16-d-V6000 įrengimas</t>
  </si>
  <si>
    <t>Skleidžiamas reikalingas kiekis 0/2 arba 0/5 fr. Smulkiosios mineralinės medžiagos</t>
  </si>
  <si>
    <t>Siūlių įrengimas panaudojant sandariklio masę</t>
  </si>
  <si>
    <t>Kelkraščio iš 85% skaldos ir 15% dirvožemio mišinio fr 5/22 įrengimas h=0,10 m</t>
  </si>
  <si>
    <t>4. Nuovažų, sankryžų ir autobusų stotelių įrengimas</t>
  </si>
  <si>
    <t>Nuovažų ir sankryžų dangos suvedimas su esama danga panaudojant žvyro mišinį</t>
  </si>
  <si>
    <t>6 cm storio viensluoksnės asfalto dangos sluoksnio mišinio AC 16 PD įrengimas nuovažose</t>
  </si>
  <si>
    <t>Smėlio pasluoksnio įrengimas h=0,03 m</t>
  </si>
  <si>
    <t>Betoninių gatvės bortų 100.30.15 cm ant betono C12/15 pagrindo įrengimas</t>
  </si>
  <si>
    <t>Vejos gatvės bortų 100.20.8 cm ant betono C12/15 pagrindo įrengimas</t>
  </si>
  <si>
    <t>Sandarinimo juostos įrengimas (tarp kelio borto ir asfaltbetonio dangos)</t>
  </si>
  <si>
    <t xml:space="preserve">Betoninių plytelių arba trinkelių 8 cm įrengimas </t>
  </si>
  <si>
    <t>Reljefinių betono trinkelių 200x100x8mm (kauburėliai) įrengimas</t>
  </si>
  <si>
    <t>Reljefinių betono trinkelių 200x100x8mm (juostelės) įrengimas</t>
  </si>
  <si>
    <t>Suoliukų pastatymas</t>
  </si>
  <si>
    <t>Šiukšliadėžių pastatymas</t>
  </si>
  <si>
    <t>PP d400 mm pralaidų po stotelėmis įrengimas</t>
  </si>
  <si>
    <t>Keleivių laukimo paviljono pastatymas</t>
  </si>
  <si>
    <t>4v tipo nuovažų įrengimas su d-400mm pralaidomis, 110 m</t>
  </si>
  <si>
    <t>4p(v) tipo nuovažų įrengimas su d-400mm pralaidomis, 106 m</t>
  </si>
  <si>
    <t>3v tipo nuovažų įrengimas su d-400mm pralaidomis, 14 m</t>
  </si>
  <si>
    <t>5.  Vandens nuvedimas</t>
  </si>
  <si>
    <t>Pralaidų tranšėjų užpylimas gamtiniu smėliu ir sutankinimas vibroplokštėmis</t>
  </si>
  <si>
    <t>Kelio griovių dugno ir šlaitų sutvirtinimas žvyro mišiniu fr. 22/32 h -0,10 m sluoksniu</t>
  </si>
  <si>
    <t>Kelio griovių dugno ir šlaitų sutvirtinimas g/b latakais</t>
  </si>
  <si>
    <t xml:space="preserve"> - Grunto kasimas</t>
  </si>
  <si>
    <t>- Pirminis apsauginis pralaidos užpylimas</t>
  </si>
  <si>
    <t>- Smėlio pagrindas</t>
  </si>
  <si>
    <t>- Šalčiui atsparus gruntas (antgalių įrengimui)</t>
  </si>
  <si>
    <t>- Geotekstilė</t>
  </si>
  <si>
    <t>- Geomembrana</t>
  </si>
  <si>
    <t>- Geotekstilė apkabai</t>
  </si>
  <si>
    <t xml:space="preserve"> - Geotekstilė šlaito sutvirtinimui</t>
  </si>
  <si>
    <t>Betoninis paklotas šlaito sutvirtinimui</t>
  </si>
  <si>
    <t xml:space="preserve"> - Geotinklas šlaito sutvirtinimui</t>
  </si>
  <si>
    <t>Betoninių antgalių įrengimas D800mm pralaidoms ant skaldos pagrindo</t>
  </si>
  <si>
    <t>Betoninių antgalių įrengimas D1000mm pralaidoms ant skaldos pagrindo</t>
  </si>
  <si>
    <t>Šlaitų ir dugno tvirtinimas monolitiniu gelžbetoniu h-0,12m ant skaldos pagrindo</t>
  </si>
  <si>
    <t>Šlaitų ir dugno tvirtinimas monolitiniu gelžbetoniu h-0,10m ant skaldos pagrindo</t>
  </si>
  <si>
    <t>Šlaitų ir dugno tvirtinimas skalda fr. 22/32</t>
  </si>
  <si>
    <t>Melioracijos griovių išvalymas</t>
  </si>
  <si>
    <t>Paviršinis vandens nuleistuvas PN-42</t>
  </si>
  <si>
    <t>Drenažinis vamzdis PE 200</t>
  </si>
  <si>
    <t>6. Baigiamieji darbai</t>
  </si>
  <si>
    <t>Kelio ženklų vienstiebių metalinių 76.1 mm skersmens atramų pastatymas</t>
  </si>
  <si>
    <t>Kelio ženklų dvistiebių metalinių 76.1 mm skersmens atramų pastatymas</t>
  </si>
  <si>
    <t>Ženklinimo 2.1 įrengimas</t>
  </si>
  <si>
    <t>Horizontalus kelio ženklinimas polimerinėmis medžiagomis (1.1)</t>
  </si>
  <si>
    <t>Horizontalus kelio ženklinimas polimerinėmis medžiagomis (1.2)</t>
  </si>
  <si>
    <t>Horizontalus kelio ženklinimas polimerinėmis medžiagomis (1.5)</t>
  </si>
  <si>
    <t>Horizontalus kelio ženklinimas polimerinėmis medžiagomis (1.6)</t>
  </si>
  <si>
    <t>Horizontalus kelio ženklinimas polimerinėmis medžiagomis (1.7)</t>
  </si>
  <si>
    <t>Horizontalus kelio ženklinimas polimerinėmis medžiagomis (1.10)</t>
  </si>
  <si>
    <t>Horizontalus kelio ženklinimas polimerinėmis medžiagomis (1.12)</t>
  </si>
  <si>
    <t>Horizontalus kelio ženklinimas polimerinėmis medžiagomis (1.18)</t>
  </si>
  <si>
    <t>Horizontalus kelio ženklinimas polimerinėmis medžiagomis (1.22)</t>
  </si>
  <si>
    <t>Apsauginių kelio atitvarų įrengimas N2 W5 A</t>
  </si>
  <si>
    <t>Apsauginių kelio atitvarų galinių elementų GE-1 įrengimas</t>
  </si>
  <si>
    <t>Kelio ženklų skydų montavimas prie vienstiebių atramų, 27,4 m2</t>
  </si>
  <si>
    <t>Kelio ženklų skydų montavimas prie dvistiebių atramų, 3 m2</t>
  </si>
  <si>
    <t>Apsauginių kelio atitvarų įrengimas N2 W5 PGK, 12 vnt.</t>
  </si>
  <si>
    <t>VALSTYBINĖS REIKŠMĖS RAJONINIO KELIO NR. 1836  JAGELONYS–ŽIKARONYS RUOŽO NUO 0,00 IKI 3,320 KM KAPITALINIS REMONTAS</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</si>
  <si>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</si>
  <si>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r>
      <t xml:space="preserve">Vykdant valstybinės reikšmės kelių rekonstravimo/remonto darbus susidarančios medžiagos, kurios nenaudojamos projekte ir kurios gali būti panaudotos pakartotinai, turi būti gabenamos į užsakovo – Lietuvos automobilių kelių direkcijos prie Susisiekimo ministerijos (toliau – Kelių direkcija) nurodytą sandėliavimo vietą –  </t>
    </r>
    <r>
      <rPr>
        <b/>
        <sz val="11"/>
        <color theme="1"/>
        <rFont val="Times New Roman"/>
        <family val="1"/>
        <charset val="186"/>
      </rPr>
      <t>Širvintų kelių tarnybą  (Zibalų g. 21, Širvintos).</t>
    </r>
    <r>
      <rPr>
        <sz val="11"/>
        <color theme="1"/>
        <rFont val="Times New Roman"/>
        <family val="1"/>
        <charset val="186"/>
      </rPr>
      <t xml:space="preserve">
Medžiagos, kurios turi būti gabenamos į sandėliavimo vietas:
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Mediena (išskyrus menkavertę medieną, krūmus, šakas ir kelmus) turi būti sandėliuojama statybvietėje iki bus Kelių direkcijos parduota aukciono būdu. Rangovas tvarkingai susandėliavęs medieną (medžių kamienus) nedelsiant apie tai informuoja Kelių direkciją, nurodydamas kiekį erdmetriais arba kietmetriais, o Kelių direkcija įsipareigoja medieną (medžių kamienus) parduoti aukcione per tris mėnesius.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</si>
  <si>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t>Žiniaraštyje 1, Eur be PVM</t>
  </si>
  <si>
    <r>
      <rPr>
        <b/>
        <sz val="12"/>
        <color theme="1"/>
        <rFont val="Times New Roman"/>
        <family val="1"/>
        <charset val="186"/>
      </rPr>
      <t>Grįžtamosios medžiagos</t>
    </r>
    <r>
      <rPr>
        <sz val="12"/>
        <color theme="1"/>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t>
    </r>
  </si>
  <si>
    <r>
      <rPr>
        <b/>
        <sz val="12"/>
        <color theme="1"/>
        <rFont val="Times New Roman"/>
        <family val="1"/>
        <charset val="186"/>
      </rPr>
      <t>Statybinės atliekos</t>
    </r>
    <r>
      <rPr>
        <sz val="12"/>
        <color theme="1"/>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</si>
  <si>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Asfaltbetonio droženų pakrovimas į savivarčius ir išvežimas Rangovo pasirinktu atstumu. Grįžtamosios medžiagos (nufrezuotas asfaltas) (5,99 Eur/t). Žiūrėti projekto priedą "Dėl bendrų nuostatų taikymo žvyrkelių kapitalinio remonto projektuose")</t>
  </si>
  <si>
    <t>Kelio griovių dugno ir šlaitų sutvirtinimas dolomitine skalda fr. 22/56, įplūkant 15 cm į gruntą</t>
  </si>
  <si>
    <t>Vamzdinės metalinės gofruotos vandens pralaidos d-0,8 m įrengimas kelyje, 25 m</t>
  </si>
  <si>
    <t>Vamzdinės metalinės gofruotos vandens pralaidos d-1,0 m įrengimas kelyje, 68,5 m</t>
  </si>
  <si>
    <t>DARBŲ KIEKIŲ ŽINIARAŠTIS NR. 2 – MELIORACIJA</t>
  </si>
  <si>
    <t>1. Darbai</t>
  </si>
  <si>
    <t>Drenažo šulinių įrengimas, tipo PEŠP-40</t>
  </si>
  <si>
    <t>G/b šulinio D-1500 įrengimas, kai h=2,8 m</t>
  </si>
  <si>
    <t>Esamų sausintuvų pajungimas į naujai projektuojamus vamzdynus</t>
  </si>
  <si>
    <t>Esamų drenažo rinktuvų pajungimas į statomus kontrolinius šulinius ar polietileninius vamzdynus</t>
  </si>
  <si>
    <t>Drenažo linijų ieškojimas ir patikrinimas</t>
  </si>
  <si>
    <t>Grunto kasimas požeminių komunikacijų susikirtimo vietose rankiniu būdu</t>
  </si>
  <si>
    <t>Paviršinio vandens nuleistuvo F-5-1 įrengimas</t>
  </si>
  <si>
    <t>Aklių įrengimas</t>
  </si>
  <si>
    <t>Laikinų filtrų įrengimas</t>
  </si>
  <si>
    <t>skyriuje 1</t>
  </si>
  <si>
    <t>Žiniaraštyje 2, Eur be PVM</t>
  </si>
  <si>
    <t>Melioracijos dalis Nr. 2</t>
  </si>
  <si>
    <r>
      <t>Neperforuoti (žiedinis standumas ≥ 8 kN/m</t>
    </r>
    <r>
      <rPr>
        <vertAlign val="superscript"/>
        <sz val="11"/>
        <color rgb="FF000000"/>
        <rFont val="Times New Roman"/>
        <family val="1"/>
        <charset val="186"/>
      </rPr>
      <t>2</t>
    </r>
    <r>
      <rPr>
        <sz val="11"/>
        <color rgb="FF000000"/>
        <rFont val="Times New Roman"/>
        <family val="1"/>
        <charset val="186"/>
      </rPr>
      <t>) d-103,6 mm (vid.) skersmens vamzdžiai įrengiami vienakaušiais ekskavatoriais.</t>
    </r>
  </si>
  <si>
    <r>
      <t>Neperforuoti (žiedinis standumas ≥ 8 kN/m</t>
    </r>
    <r>
      <rPr>
        <vertAlign val="superscript"/>
        <sz val="11"/>
        <color rgb="FF000000"/>
        <rFont val="Times New Roman"/>
        <family val="1"/>
        <charset val="186"/>
      </rPr>
      <t>2</t>
    </r>
    <r>
      <rPr>
        <sz val="11"/>
        <color rgb="FF000000"/>
        <rFont val="Times New Roman"/>
        <family val="1"/>
        <charset val="186"/>
      </rPr>
      <t>) d-150,6 mm (vid.) skersmens vamzdžiai įrengiami vienakaušiais ekskavatoriais.</t>
    </r>
  </si>
  <si>
    <r>
      <t>Neperforuoti (žiedinis standumas ≥ 8 kN/m</t>
    </r>
    <r>
      <rPr>
        <vertAlign val="superscript"/>
        <sz val="11"/>
        <color rgb="FF000000"/>
        <rFont val="Times New Roman"/>
        <family val="1"/>
        <charset val="186"/>
      </rPr>
      <t>2</t>
    </r>
    <r>
      <rPr>
        <sz val="11"/>
        <color rgb="FF000000"/>
        <rFont val="Times New Roman"/>
        <family val="1"/>
        <charset val="186"/>
      </rPr>
      <t>) d-188,2 mm (vid.) skersmens vamzdžiai įrengiami vienakaušiais ekskavatoriais.</t>
    </r>
  </si>
  <si>
    <r>
      <t>Neperforuoti (žiedinis standumas ≥ 8 kN/m</t>
    </r>
    <r>
      <rPr>
        <vertAlign val="superscript"/>
        <sz val="11"/>
        <color rgb="FF000000"/>
        <rFont val="Times New Roman"/>
        <family val="1"/>
        <charset val="186"/>
      </rPr>
      <t>2</t>
    </r>
    <r>
      <rPr>
        <sz val="11"/>
        <color rgb="FF000000"/>
        <rFont val="Times New Roman"/>
        <family val="1"/>
        <charset val="186"/>
      </rPr>
      <t>) d-235,4 mm (vid.) skersmens vamzdžiai įrengiami vienakaušiais ekskavatoriais.</t>
    </r>
  </si>
  <si>
    <r>
      <t>Perforuoti (žiedinis standumas ≥ 4 kN/m</t>
    </r>
    <r>
      <rPr>
        <vertAlign val="superscript"/>
        <sz val="11"/>
        <color rgb="FF000000"/>
        <rFont val="Times New Roman"/>
        <family val="1"/>
        <charset val="186"/>
      </rPr>
      <t>2</t>
    </r>
    <r>
      <rPr>
        <sz val="11"/>
        <color rgb="FF000000"/>
        <rFont val="Times New Roman"/>
        <family val="1"/>
        <charset val="186"/>
      </rPr>
      <t>) d-80 mm (vid.) skersmens vamzdžiai įrengiami vienakaušiais ekskavatoriais.</t>
    </r>
  </si>
  <si>
    <r>
      <t>Perforuoti (žiedinis standumas ≥ 4 kN/m</t>
    </r>
    <r>
      <rPr>
        <vertAlign val="superscript"/>
        <sz val="11"/>
        <color rgb="FF000000"/>
        <rFont val="Times New Roman"/>
        <family val="1"/>
        <charset val="186"/>
      </rPr>
      <t>2</t>
    </r>
    <r>
      <rPr>
        <sz val="11"/>
        <color rgb="FF000000"/>
        <rFont val="Times New Roman"/>
        <family val="1"/>
        <charset val="186"/>
      </rPr>
      <t>) d-113 mm (vid.) skersmens vamzdžiai įrengiami vienakaušiais ekskavatoriais.</t>
    </r>
  </si>
  <si>
    <r>
      <t>Perforuoti (žiedinis standumas ≥ 4 kN/m</t>
    </r>
    <r>
      <rPr>
        <vertAlign val="superscript"/>
        <sz val="11"/>
        <color rgb="FF000000"/>
        <rFont val="Times New Roman"/>
        <family val="1"/>
        <charset val="186"/>
      </rPr>
      <t>2</t>
    </r>
    <r>
      <rPr>
        <sz val="11"/>
        <color rgb="FF000000"/>
        <rFont val="Times New Roman"/>
        <family val="1"/>
        <charset val="186"/>
      </rPr>
      <t>) d-145 mm (vid.) skersmens vamzdžiai įrengiami vienakaušiais ekskavatoriais.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</si>
</sst>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x14ac:knownFonts="1">
    <font>
      <sz val="11"/>
      <color theme="1"/>
      <name val="Calibri"/>
      <family val="2"/>
      <charset val="186"/>
      <scheme val="minor"/>
    </font>
    <font>
      <sz val="11"/>
      <color rgb="FF006100"/>
      <name val="Calibri"/>
      <family val="2"/>
      <charset val="186"/>
      <scheme val="minor"/>
    </font>
    <font>
      <sz val="10"/>
      <name val="TimesLT"/>
    </font>
    <font>
      <sz val="11"/>
      <color theme="1"/>
      <name val="Times New Roman"/>
      <family val="1"/>
      <charset val="186"/>
    </font>
    <font>
      <b/>
      <sz val="11"/>
      <name val="Times New Roman"/>
      <family val="1"/>
      <charset val="186"/>
    </font>
    <font>
      <sz val="11"/>
      <color rgb="FF000000"/>
      <name val="Calibri"/>
      <family val="2"/>
      <charset val="186"/>
    </font>
    <font>
      <b/>
      <i/>
      <sz val="11"/>
      <color theme="1"/>
      <name val="Times New Roman"/>
      <family val="1"/>
      <charset val="186"/>
    </font>
    <font>
      <sz val="11"/>
      <name val="Times New Roman"/>
      <family val="1"/>
      <charset val="186"/>
    </font>
    <font>
      <sz val="11"/>
      <color rgb="FFFF0000"/>
      <name val="Times New Roman"/>
      <family val="1"/>
      <charset val="186"/>
    </font>
    <font>
      <b/>
      <sz val="11"/>
      <color theme="1"/>
      <name val="Times New Roman"/>
      <family val="1"/>
      <charset val="186"/>
    </font>
    <font>
      <sz val="11"/>
      <color rgb="FF00B050"/>
      <name val="Times New Roman"/>
      <family val="1"/>
      <charset val="186"/>
    </font>
    <font>
      <b/>
      <sz val="12"/>
      <color rgb="FF000000"/>
      <name val="Times New Roman"/>
      <family val="1"/>
      <charset val="186"/>
    </font>
    <font>
      <sz val="12"/>
      <color theme="1"/>
      <name val="Times New Roman"/>
      <family val="1"/>
      <charset val="186"/>
    </font>
    <font>
      <sz val="12"/>
      <name val="Times New Roman"/>
      <family val="1"/>
      <charset val="186"/>
    </font>
    <font>
      <b/>
      <i/>
      <sz val="12"/>
      <color theme="1"/>
      <name val="Times New Roman"/>
      <family val="1"/>
      <charset val="186"/>
    </font>
    <font>
      <b/>
      <sz val="12"/>
      <color theme="1"/>
      <name val="Times New Roman"/>
      <family val="1"/>
      <charset val="186"/>
    </font>
    <font>
      <b/>
      <i/>
      <sz val="12"/>
      <name val="Times New Roman"/>
      <family val="1"/>
      <charset val="186"/>
    </font>
    <font>
      <b/>
      <sz val="12"/>
      <name val="Times New Roman"/>
      <family val="1"/>
      <charset val="186"/>
    </font>
    <font>
      <sz val="12"/>
      <color rgb="FF000000"/>
      <name val="Times New Roman"/>
      <family val="1"/>
      <charset val="186"/>
    </font>
    <font>
      <b/>
      <sz val="10"/>
      <name val="Times New Roman"/>
      <family val="1"/>
      <charset val="186"/>
    </font>
    <font>
      <b/>
      <sz val="9"/>
      <name val="Times New Roman"/>
      <family val="1"/>
      <charset val="186"/>
    </font>
    <font>
      <i/>
      <sz val="12"/>
      <color theme="1"/>
      <name val="Times New Roman"/>
      <family val="1"/>
      <charset val="186"/>
    </font>
    <font>
      <sz val="9"/>
      <color theme="1"/>
      <name val="Times New Roman"/>
      <family val="1"/>
      <charset val="186"/>
    </font>
    <font>
      <b/>
      <sz val="9"/>
      <color theme="1"/>
      <name val="Times New Roman"/>
      <family val="1"/>
      <charset val="186"/>
    </font>
    <font>
      <sz val="9"/>
      <color theme="1"/>
      <name val="Arial"/>
      <family val="2"/>
      <charset val="186"/>
    </font>
    <font>
      <b/>
      <sz val="11"/>
      <color rgb="FF000000"/>
      <name val="Times New Roman"/>
      <family val="1"/>
      <charset val="186"/>
    </font>
    <font>
      <b/>
      <i/>
      <sz val="11"/>
      <color rgb="FF000000"/>
      <name val="Times New Roman"/>
      <family val="1"/>
      <charset val="186"/>
    </font>
    <font>
      <sz val="11"/>
      <color rgb="FF000000"/>
      <name val="Times New Roman"/>
      <family val="1"/>
      <charset val="186"/>
    </font>
    <font>
      <vertAlign val="superscript"/>
      <sz val="11"/>
      <color rgb="FF000000"/>
      <name val="Times New Roman"/>
      <family val="1"/>
      <charset val="186"/>
    </font>
  </fonts>
  <fills count="8">
    <fill>
      <patternFill patternType="none"/>
    </fill>
    <fill>
      <patternFill patternType="gray125"/>
    </fill>
    <fill>
      <patternFill patternType="solid">
        <fgColor rgb="FFC6EFCE"/>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5" fillId="0" borderId="0" applyNumberFormat="0" applyBorder="0" applyProtection="0"/>
    <xf numFmtId="0" fontId="5" fillId="0" borderId="0" applyNumberFormat="0" applyBorder="0" applyProtection="0"/>
    <xf numFmtId="0" fontId="5" fillId="0" borderId="0"/>
  </cellStyleXfs>
  <cellXfs count="94">
    <xf numFmtId="0" fontId="0" fillId="0" borderId="0" xfId="0"/>
    <xf numFmtId="0" fontId="12" fillId="0" borderId="0" xfId="0" applyFont="1"/>
    <xf numFmtId="0" fontId="20" fillId="0" borderId="1" xfId="0" applyFont="1" applyBorder="1" applyAlignment="1">
      <alignment horizontal="center" vertical="center" wrapText="1"/>
    </xf>
    <xf numFmtId="2" fontId="11" fillId="0" borderId="1" xfId="3" applyNumberFormat="1" applyFont="1" applyBorder="1" applyAlignment="1" applyProtection="1">
      <alignment horizontal="center" vertical="center" wrapText="1"/>
    </xf>
    <xf numFmtId="0" fontId="20" fillId="0" borderId="1" xfId="0" applyFont="1" applyBorder="1" applyAlignment="1">
      <alignment horizontal="right" vertical="center"/>
    </xf>
    <xf numFmtId="0" fontId="4" fillId="0" borderId="0" xfId="0" applyFont="1" applyAlignment="1" applyProtection="1">
      <alignment vertical="center" wrapText="1"/>
      <protection locked="0"/>
    </xf>
    <xf numFmtId="0" fontId="10" fillId="0" borderId="0" xfId="0" applyFont="1" applyAlignment="1" applyProtection="1">
      <alignment vertical="center"/>
      <protection locked="0"/>
    </xf>
    <xf numFmtId="0" fontId="7" fillId="0" borderId="0" xfId="0" applyFont="1" applyAlignment="1" applyProtection="1">
      <alignment vertical="center"/>
      <protection locked="0"/>
    </xf>
    <xf numFmtId="0" fontId="3" fillId="0" borderId="0" xfId="0" applyFont="1" applyProtection="1">
      <protection locked="0"/>
    </xf>
    <xf numFmtId="4" fontId="3" fillId="5" borderId="1"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0" fontId="8" fillId="0" borderId="0" xfId="0" applyFont="1" applyProtection="1">
      <protection locked="0"/>
    </xf>
    <xf numFmtId="0" fontId="17" fillId="3" borderId="1" xfId="0" applyFont="1" applyFill="1" applyBorder="1" applyAlignment="1" applyProtection="1">
      <alignment vertical="center"/>
    </xf>
    <xf numFmtId="0" fontId="12" fillId="0" borderId="0" xfId="0" applyFont="1" applyProtection="1"/>
    <xf numFmtId="0" fontId="3" fillId="0" borderId="0" xfId="0" applyFont="1" applyProtection="1"/>
    <xf numFmtId="0" fontId="11" fillId="4" borderId="2" xfId="3" applyFont="1" applyFill="1" applyBorder="1" applyAlignment="1" applyProtection="1">
      <alignment vertical="center"/>
    </xf>
    <xf numFmtId="0" fontId="11" fillId="4" borderId="3" xfId="3" applyFont="1" applyFill="1" applyBorder="1" applyAlignment="1" applyProtection="1">
      <alignment vertical="center"/>
    </xf>
    <xf numFmtId="0" fontId="11" fillId="0" borderId="1" xfId="4" applyFont="1" applyBorder="1" applyAlignment="1" applyProtection="1">
      <alignment horizontal="center" vertical="center" wrapText="1"/>
    </xf>
    <xf numFmtId="0" fontId="11" fillId="0" borderId="1" xfId="4" applyNumberFormat="1" applyFont="1" applyBorder="1" applyAlignment="1" applyProtection="1">
      <alignment horizontal="center" vertical="center" wrapText="1"/>
    </xf>
    <xf numFmtId="0" fontId="14" fillId="0" borderId="2" xfId="0" applyFont="1" applyBorder="1" applyAlignment="1" applyProtection="1">
      <alignment vertical="center"/>
    </xf>
    <xf numFmtId="0" fontId="14" fillId="0" borderId="3" xfId="0" applyFont="1" applyBorder="1" applyAlignment="1" applyProtection="1">
      <alignment vertical="center"/>
    </xf>
    <xf numFmtId="0" fontId="12" fillId="0" borderId="1" xfId="0" applyFont="1" applyBorder="1" applyAlignment="1" applyProtection="1">
      <alignment horizontal="center" vertical="center"/>
    </xf>
    <xf numFmtId="0" fontId="15" fillId="0" borderId="2" xfId="0" applyFont="1" applyBorder="1" applyAlignment="1" applyProtection="1">
      <alignment vertical="center"/>
    </xf>
    <xf numFmtId="0" fontId="9" fillId="0" borderId="5" xfId="0" applyFont="1" applyBorder="1" applyAlignment="1" applyProtection="1">
      <alignment vertical="center"/>
    </xf>
    <xf numFmtId="0" fontId="9" fillId="0" borderId="3" xfId="0" applyFont="1" applyBorder="1" applyAlignment="1" applyProtection="1">
      <alignment vertical="center"/>
    </xf>
    <xf numFmtId="0" fontId="6" fillId="0" borderId="3" xfId="0" applyFont="1" applyBorder="1" applyAlignment="1" applyProtection="1">
      <alignment vertical="center"/>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3" fillId="0" borderId="3" xfId="0" applyFont="1" applyBorder="1" applyAlignment="1" applyProtection="1">
      <alignment vertical="center"/>
    </xf>
    <xf numFmtId="0" fontId="9" fillId="0" borderId="4" xfId="0" applyFont="1" applyBorder="1" applyAlignment="1" applyProtection="1">
      <alignment vertical="center"/>
    </xf>
    <xf numFmtId="4" fontId="12" fillId="0" borderId="1" xfId="0" applyNumberFormat="1" applyFont="1" applyBorder="1" applyAlignment="1" applyProtection="1">
      <alignment horizontal="center" vertical="center"/>
    </xf>
    <xf numFmtId="0" fontId="15" fillId="0" borderId="3" xfId="0" applyFont="1" applyBorder="1" applyAlignment="1" applyProtection="1">
      <alignment vertical="center"/>
    </xf>
    <xf numFmtId="0" fontId="11" fillId="4" borderId="4" xfId="3" applyFont="1" applyFill="1" applyBorder="1" applyAlignment="1" applyProtection="1">
      <alignment vertical="center"/>
    </xf>
    <xf numFmtId="0" fontId="11" fillId="0" borderId="1" xfId="3" applyFont="1" applyBorder="1" applyAlignment="1" applyProtection="1">
      <alignment horizontal="center" vertical="center" wrapText="1"/>
    </xf>
    <xf numFmtId="0" fontId="14" fillId="0" borderId="4" xfId="0" applyFont="1" applyBorder="1" applyAlignment="1" applyProtection="1">
      <alignment vertical="center"/>
    </xf>
    <xf numFmtId="0" fontId="6" fillId="0" borderId="4" xfId="0" applyFont="1" applyBorder="1" applyAlignment="1" applyProtection="1">
      <alignment vertical="center"/>
    </xf>
    <xf numFmtId="0" fontId="16" fillId="0" borderId="4" xfId="0" applyFont="1" applyBorder="1" applyAlignment="1" applyProtection="1">
      <alignment vertical="center"/>
    </xf>
    <xf numFmtId="2" fontId="12" fillId="0" borderId="1" xfId="0" applyNumberFormat="1" applyFont="1" applyBorder="1" applyAlignment="1" applyProtection="1">
      <alignment horizontal="center" vertical="center"/>
    </xf>
    <xf numFmtId="4" fontId="15" fillId="0" borderId="1" xfId="0" applyNumberFormat="1" applyFont="1" applyBorder="1" applyAlignment="1" applyProtection="1">
      <alignment horizontal="center" vertical="center"/>
    </xf>
    <xf numFmtId="4" fontId="3" fillId="5" borderId="1" xfId="0" applyNumberFormat="1" applyFont="1" applyFill="1" applyBorder="1" applyAlignment="1" applyProtection="1">
      <alignment horizontal="center" vertical="center"/>
    </xf>
    <xf numFmtId="0" fontId="15" fillId="0" borderId="4" xfId="0" applyFont="1" applyBorder="1" applyAlignment="1" applyProtection="1">
      <alignment horizontal="right" vertical="center"/>
    </xf>
    <xf numFmtId="0" fontId="15" fillId="0" borderId="1" xfId="0" applyFont="1" applyBorder="1" applyAlignment="1" applyProtection="1">
      <alignment horizontal="right"/>
    </xf>
    <xf numFmtId="164" fontId="9" fillId="0" borderId="3" xfId="0" applyNumberFormat="1" applyFont="1" applyBorder="1" applyAlignment="1" applyProtection="1">
      <alignment vertical="center"/>
    </xf>
    <xf numFmtId="164" fontId="14" fillId="0" borderId="3" xfId="0" applyNumberFormat="1" applyFont="1" applyBorder="1" applyAlignment="1" applyProtection="1">
      <alignment vertical="center"/>
    </xf>
    <xf numFmtId="0" fontId="12" fillId="0" borderId="1" xfId="0" applyFont="1" applyBorder="1" applyAlignment="1">
      <alignment vertical="center" wrapText="1"/>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2" xfId="1" applyNumberFormat="1" applyFont="1" applyFill="1" applyBorder="1" applyAlignment="1">
      <alignment horizontal="center" vertical="center"/>
    </xf>
    <xf numFmtId="0" fontId="18" fillId="0" borderId="1" xfId="0" applyFont="1" applyBorder="1" applyAlignment="1">
      <alignment vertical="center" wrapText="1"/>
    </xf>
    <xf numFmtId="0" fontId="3" fillId="0" borderId="1" xfId="0" applyFont="1" applyBorder="1" applyAlignment="1">
      <alignment horizontal="left" vertical="center" wrapText="1"/>
    </xf>
    <xf numFmtId="0" fontId="12" fillId="0" borderId="1" xfId="0" applyFont="1" applyBorder="1" applyAlignment="1">
      <alignment horizontal="center" vertical="center"/>
    </xf>
    <xf numFmtId="0" fontId="13" fillId="6" borderId="2" xfId="0" applyFont="1" applyFill="1" applyBorder="1" applyAlignment="1">
      <alignment horizontal="center" vertical="center"/>
    </xf>
    <xf numFmtId="0" fontId="13" fillId="0" borderId="2" xfId="2" applyFont="1" applyBorder="1" applyAlignment="1">
      <alignment horizontal="left" vertical="center" wrapText="1"/>
    </xf>
    <xf numFmtId="0" fontId="12" fillId="6" borderId="2" xfId="0" applyFont="1" applyFill="1" applyBorder="1" applyAlignment="1">
      <alignment horizontal="center" vertical="center"/>
    </xf>
    <xf numFmtId="0" fontId="12" fillId="0" borderId="1" xfId="0" applyFont="1" applyBorder="1" applyAlignment="1">
      <alignment horizontal="left" vertical="center" wrapText="1"/>
    </xf>
    <xf numFmtId="0" fontId="12" fillId="6" borderId="1" xfId="0" applyFont="1" applyFill="1" applyBorder="1" applyAlignment="1">
      <alignment horizontal="left" vertical="center" wrapText="1"/>
    </xf>
    <xf numFmtId="0" fontId="7" fillId="0" borderId="2" xfId="2" applyFont="1" applyBorder="1" applyAlignment="1">
      <alignment horizontal="left" vertical="center" wrapText="1"/>
    </xf>
    <xf numFmtId="0" fontId="13" fillId="0" borderId="1" xfId="0" applyFont="1" applyBorder="1" applyAlignment="1">
      <alignment horizontal="center" vertical="center"/>
    </xf>
    <xf numFmtId="0" fontId="3" fillId="0" borderId="0" xfId="0" applyFont="1"/>
    <xf numFmtId="0" fontId="3" fillId="0" borderId="0" xfId="0" applyFont="1" applyAlignment="1">
      <alignment vertical="center" wrapText="1"/>
    </xf>
    <xf numFmtId="0" fontId="22" fillId="0" borderId="1" xfId="0" applyFont="1" applyBorder="1" applyAlignment="1">
      <alignment horizontal="center"/>
    </xf>
    <xf numFmtId="2" fontId="23" fillId="0" borderId="1" xfId="3" applyNumberFormat="1" applyFont="1" applyBorder="1" applyAlignment="1" applyProtection="1">
      <alignment horizontal="center" wrapText="1"/>
    </xf>
    <xf numFmtId="2" fontId="24" fillId="0" borderId="1" xfId="0" applyNumberFormat="1" applyFont="1" applyBorder="1" applyAlignment="1">
      <alignment horizontal="center"/>
    </xf>
    <xf numFmtId="0" fontId="9" fillId="7" borderId="5" xfId="0" applyFont="1" applyFill="1" applyBorder="1" applyAlignment="1">
      <alignment vertical="center"/>
    </xf>
    <xf numFmtId="0" fontId="9" fillId="7" borderId="5" xfId="0" applyFont="1" applyFill="1" applyBorder="1" applyAlignment="1">
      <alignment vertical="center" wrapText="1"/>
    </xf>
    <xf numFmtId="0" fontId="25" fillId="0" borderId="1" xfId="4" applyFont="1" applyBorder="1" applyAlignment="1">
      <alignment horizontal="center" vertical="center" wrapText="1"/>
    </xf>
    <xf numFmtId="0" fontId="25" fillId="0" borderId="1" xfId="4" applyNumberFormat="1" applyFont="1" applyBorder="1" applyAlignment="1">
      <alignment horizontal="center" vertical="center" wrapText="1"/>
    </xf>
    <xf numFmtId="0" fontId="25" fillId="0" borderId="1" xfId="3" applyFont="1" applyBorder="1" applyAlignment="1">
      <alignment horizontal="center" vertical="center" wrapText="1"/>
    </xf>
    <xf numFmtId="0" fontId="26" fillId="0" borderId="0" xfId="4" applyFont="1" applyBorder="1" applyAlignment="1">
      <alignment vertical="center"/>
    </xf>
    <xf numFmtId="0" fontId="25" fillId="0" borderId="0" xfId="4" applyFont="1" applyBorder="1" applyAlignment="1">
      <alignment horizontal="center" vertical="center" wrapText="1"/>
    </xf>
    <xf numFmtId="0" fontId="25" fillId="0" borderId="0" xfId="4" applyNumberFormat="1" applyFont="1" applyBorder="1" applyAlignment="1">
      <alignment horizontal="center" vertical="center" wrapText="1"/>
    </xf>
    <xf numFmtId="0" fontId="25" fillId="0" borderId="0" xfId="3" applyFont="1" applyBorder="1" applyAlignment="1">
      <alignment horizontal="center" vertical="center" wrapText="1"/>
    </xf>
    <xf numFmtId="0" fontId="3" fillId="0" borderId="1" xfId="0" applyFont="1" applyBorder="1" applyAlignment="1">
      <alignment horizontal="center" vertical="center"/>
    </xf>
    <xf numFmtId="0" fontId="27" fillId="0" borderId="1" xfId="0" applyFont="1" applyBorder="1" applyAlignment="1">
      <alignment vertical="center" wrapText="1"/>
    </xf>
    <xf numFmtId="0" fontId="3" fillId="0" borderId="1" xfId="0" applyFont="1" applyBorder="1" applyAlignment="1">
      <alignment horizontal="center" vertical="center" wrapText="1"/>
    </xf>
    <xf numFmtId="2" fontId="3" fillId="0" borderId="1" xfId="0" applyNumberFormat="1"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2" fontId="3" fillId="0" borderId="0" xfId="0" applyNumberFormat="1" applyFont="1"/>
    <xf numFmtId="0" fontId="9"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horizontal="left" vertical="center"/>
    </xf>
  </cellXfs>
  <cellStyles count="6">
    <cellStyle name="Good" xfId="1" builtinId="26"/>
    <cellStyle name="Normal" xfId="0" builtinId="0"/>
    <cellStyle name="Normal 2 2" xfId="3"/>
    <cellStyle name="Normal 3" xfId="5"/>
    <cellStyle name="Normal_maisai.vievis 0-6" xfId="2"/>
    <cellStyle name="TableStyleLight1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3"/>
  <sheetViews>
    <sheetView view="pageBreakPreview" zoomScale="90" zoomScaleNormal="90" zoomScaleSheetLayoutView="90" workbookViewId="0">
      <selection activeCell="G7" sqref="G1:G1048576"/>
    </sheetView>
  </sheetViews>
  <sheetFormatPr defaultColWidth="9.140625" defaultRowHeight="15.75" x14ac:dyDescent="0.25"/>
  <cols>
    <col min="1" max="1" width="7.7109375" style="13" customWidth="1"/>
    <col min="2" max="2" width="101.42578125" style="14" customWidth="1"/>
    <col min="3" max="4" width="10.7109375" style="13" customWidth="1"/>
    <col min="5" max="5" width="12.7109375" style="8" customWidth="1"/>
    <col min="6" max="6" width="16.28515625" style="13" customWidth="1"/>
    <col min="7" max="16384" width="9.140625" style="8"/>
  </cols>
  <sheetData>
    <row r="1" spans="1:8" s="7" customFormat="1" x14ac:dyDescent="0.25">
      <c r="A1" s="12" t="s">
        <v>129</v>
      </c>
      <c r="B1" s="12"/>
      <c r="C1" s="12"/>
      <c r="D1" s="12"/>
      <c r="E1" s="12"/>
      <c r="F1" s="12"/>
      <c r="G1" s="5"/>
      <c r="H1" s="6"/>
    </row>
    <row r="2" spans="1:8" x14ac:dyDescent="0.25">
      <c r="E2" s="14"/>
    </row>
    <row r="3" spans="1:8" ht="15.6" customHeight="1" x14ac:dyDescent="0.25">
      <c r="A3" s="15" t="s">
        <v>6</v>
      </c>
      <c r="B3" s="16"/>
      <c r="C3" s="16"/>
      <c r="D3" s="16"/>
      <c r="E3" s="16"/>
      <c r="F3" s="32"/>
    </row>
    <row r="4" spans="1:8" ht="47.25" x14ac:dyDescent="0.25">
      <c r="A4" s="17" t="s">
        <v>7</v>
      </c>
      <c r="B4" s="17" t="s">
        <v>8</v>
      </c>
      <c r="C4" s="17" t="s">
        <v>0</v>
      </c>
      <c r="D4" s="18" t="s">
        <v>9</v>
      </c>
      <c r="E4" s="33" t="s">
        <v>10</v>
      </c>
      <c r="F4" s="33" t="s">
        <v>11</v>
      </c>
    </row>
    <row r="5" spans="1:8" x14ac:dyDescent="0.25">
      <c r="A5" s="19" t="s">
        <v>30</v>
      </c>
      <c r="B5" s="20"/>
      <c r="C5" s="20"/>
      <c r="D5" s="20"/>
      <c r="E5" s="20"/>
      <c r="F5" s="34"/>
    </row>
    <row r="6" spans="1:8" x14ac:dyDescent="0.25">
      <c r="A6" s="21">
        <v>1</v>
      </c>
      <c r="B6" s="44" t="s">
        <v>31</v>
      </c>
      <c r="C6" s="45" t="s">
        <v>1</v>
      </c>
      <c r="D6" s="46">
        <v>3139</v>
      </c>
      <c r="E6" s="9">
        <v>0.35</v>
      </c>
      <c r="F6" s="30">
        <f>ROUND((D6*E6),2)</f>
        <v>1098.6500000000001</v>
      </c>
    </row>
    <row r="7" spans="1:8" x14ac:dyDescent="0.25">
      <c r="A7" s="21">
        <f>A6+1</f>
        <v>2</v>
      </c>
      <c r="B7" s="44" t="s">
        <v>32</v>
      </c>
      <c r="C7" s="45" t="s">
        <v>2</v>
      </c>
      <c r="D7" s="46">
        <v>3296</v>
      </c>
      <c r="E7" s="9">
        <v>1.8</v>
      </c>
      <c r="F7" s="30">
        <f t="shared" ref="F7:F26" si="0">ROUND((D7*E7),2)</f>
        <v>5932.8</v>
      </c>
    </row>
    <row r="8" spans="1:8" s="11" customFormat="1" x14ac:dyDescent="0.25">
      <c r="A8" s="21">
        <f t="shared" ref="A8:A26" si="1">A7+1</f>
        <v>3</v>
      </c>
      <c r="B8" s="44" t="s">
        <v>33</v>
      </c>
      <c r="C8" s="47" t="s">
        <v>5</v>
      </c>
      <c r="D8" s="48">
        <v>125</v>
      </c>
      <c r="E8" s="10">
        <v>35</v>
      </c>
      <c r="F8" s="30">
        <f t="shared" si="0"/>
        <v>4375</v>
      </c>
      <c r="G8" s="8"/>
    </row>
    <row r="9" spans="1:8" x14ac:dyDescent="0.25">
      <c r="A9" s="21">
        <f t="shared" si="1"/>
        <v>4</v>
      </c>
      <c r="B9" s="44" t="s">
        <v>34</v>
      </c>
      <c r="C9" s="47" t="s">
        <v>2</v>
      </c>
      <c r="D9" s="48">
        <v>100</v>
      </c>
      <c r="E9" s="9">
        <v>10.210000000000001</v>
      </c>
      <c r="F9" s="30">
        <f t="shared" si="0"/>
        <v>1021</v>
      </c>
    </row>
    <row r="10" spans="1:8" s="11" customFormat="1" x14ac:dyDescent="0.25">
      <c r="A10" s="21">
        <f t="shared" si="1"/>
        <v>5</v>
      </c>
      <c r="B10" s="44" t="s">
        <v>35</v>
      </c>
      <c r="C10" s="47" t="s">
        <v>44</v>
      </c>
      <c r="D10" s="48">
        <v>14</v>
      </c>
      <c r="E10" s="10">
        <v>30</v>
      </c>
      <c r="F10" s="30">
        <f t="shared" si="0"/>
        <v>420</v>
      </c>
      <c r="G10" s="8"/>
    </row>
    <row r="11" spans="1:8" x14ac:dyDescent="0.25">
      <c r="A11" s="21">
        <f t="shared" si="1"/>
        <v>6</v>
      </c>
      <c r="B11" s="44" t="s">
        <v>36</v>
      </c>
      <c r="C11" s="47" t="s">
        <v>44</v>
      </c>
      <c r="D11" s="48">
        <v>4</v>
      </c>
      <c r="E11" s="9">
        <v>35</v>
      </c>
      <c r="F11" s="30">
        <f t="shared" si="0"/>
        <v>140</v>
      </c>
    </row>
    <row r="12" spans="1:8" s="11" customFormat="1" x14ac:dyDescent="0.25">
      <c r="A12" s="21">
        <f t="shared" si="1"/>
        <v>7</v>
      </c>
      <c r="B12" s="44" t="s">
        <v>37</v>
      </c>
      <c r="C12" s="47" t="s">
        <v>44</v>
      </c>
      <c r="D12" s="48">
        <v>24</v>
      </c>
      <c r="E12" s="10">
        <v>5</v>
      </c>
      <c r="F12" s="30">
        <f t="shared" si="0"/>
        <v>120</v>
      </c>
      <c r="G12" s="8"/>
    </row>
    <row r="13" spans="1:8" x14ac:dyDescent="0.25">
      <c r="A13" s="21">
        <f t="shared" si="1"/>
        <v>8</v>
      </c>
      <c r="B13" s="44" t="s">
        <v>45</v>
      </c>
      <c r="C13" s="47" t="s">
        <v>44</v>
      </c>
      <c r="D13" s="48">
        <v>8</v>
      </c>
      <c r="E13" s="9">
        <v>200</v>
      </c>
      <c r="F13" s="30">
        <f t="shared" si="0"/>
        <v>1600</v>
      </c>
    </row>
    <row r="14" spans="1:8" x14ac:dyDescent="0.25">
      <c r="A14" s="21">
        <f t="shared" si="1"/>
        <v>9</v>
      </c>
      <c r="B14" s="44" t="s">
        <v>46</v>
      </c>
      <c r="C14" s="45" t="s">
        <v>44</v>
      </c>
      <c r="D14" s="46">
        <v>1</v>
      </c>
      <c r="E14" s="9">
        <v>300</v>
      </c>
      <c r="F14" s="30">
        <f t="shared" si="0"/>
        <v>300</v>
      </c>
    </row>
    <row r="15" spans="1:8" x14ac:dyDescent="0.25">
      <c r="A15" s="21">
        <f t="shared" si="1"/>
        <v>10</v>
      </c>
      <c r="B15" s="44" t="s">
        <v>47</v>
      </c>
      <c r="C15" s="45" t="s">
        <v>44</v>
      </c>
      <c r="D15" s="49">
        <v>1</v>
      </c>
      <c r="E15" s="9">
        <v>315</v>
      </c>
      <c r="F15" s="30">
        <f t="shared" si="0"/>
        <v>315</v>
      </c>
    </row>
    <row r="16" spans="1:8" x14ac:dyDescent="0.25">
      <c r="A16" s="21">
        <f t="shared" si="1"/>
        <v>11</v>
      </c>
      <c r="B16" s="44" t="s">
        <v>48</v>
      </c>
      <c r="C16" s="45" t="s">
        <v>44</v>
      </c>
      <c r="D16" s="46">
        <v>1</v>
      </c>
      <c r="E16" s="9">
        <v>250</v>
      </c>
      <c r="F16" s="30">
        <f t="shared" si="0"/>
        <v>250</v>
      </c>
    </row>
    <row r="17" spans="1:6" x14ac:dyDescent="0.25">
      <c r="A17" s="21">
        <f t="shared" si="1"/>
        <v>12</v>
      </c>
      <c r="B17" s="44" t="s">
        <v>49</v>
      </c>
      <c r="C17" s="45" t="s">
        <v>44</v>
      </c>
      <c r="D17" s="46">
        <v>1</v>
      </c>
      <c r="E17" s="9">
        <v>250</v>
      </c>
      <c r="F17" s="30">
        <f t="shared" si="0"/>
        <v>250</v>
      </c>
    </row>
    <row r="18" spans="1:6" x14ac:dyDescent="0.25">
      <c r="A18" s="21">
        <f t="shared" si="1"/>
        <v>13</v>
      </c>
      <c r="B18" s="44" t="s">
        <v>50</v>
      </c>
      <c r="C18" s="45" t="s">
        <v>44</v>
      </c>
      <c r="D18" s="46">
        <v>3</v>
      </c>
      <c r="E18" s="9">
        <v>990</v>
      </c>
      <c r="F18" s="30">
        <f t="shared" si="0"/>
        <v>2970</v>
      </c>
    </row>
    <row r="19" spans="1:6" x14ac:dyDescent="0.25">
      <c r="A19" s="21">
        <f t="shared" si="1"/>
        <v>14</v>
      </c>
      <c r="B19" s="44" t="s">
        <v>51</v>
      </c>
      <c r="C19" s="45" t="s">
        <v>44</v>
      </c>
      <c r="D19" s="46">
        <v>2</v>
      </c>
      <c r="E19" s="9">
        <v>880</v>
      </c>
      <c r="F19" s="30">
        <f t="shared" si="0"/>
        <v>1760</v>
      </c>
    </row>
    <row r="20" spans="1:6" ht="31.5" x14ac:dyDescent="0.25">
      <c r="A20" s="21">
        <f t="shared" si="1"/>
        <v>15</v>
      </c>
      <c r="B20" s="44" t="s">
        <v>38</v>
      </c>
      <c r="C20" s="45" t="s">
        <v>4</v>
      </c>
      <c r="D20" s="46">
        <v>0.7</v>
      </c>
      <c r="E20" s="9">
        <v>13.9</v>
      </c>
      <c r="F20" s="30">
        <f t="shared" si="0"/>
        <v>9.73</v>
      </c>
    </row>
    <row r="21" spans="1:6" ht="31.5" x14ac:dyDescent="0.25">
      <c r="A21" s="21">
        <f t="shared" si="1"/>
        <v>16</v>
      </c>
      <c r="B21" s="44" t="s">
        <v>39</v>
      </c>
      <c r="C21" s="45" t="s">
        <v>4</v>
      </c>
      <c r="D21" s="46">
        <v>0.8</v>
      </c>
      <c r="E21" s="9">
        <v>13.9</v>
      </c>
      <c r="F21" s="30">
        <f t="shared" si="0"/>
        <v>11.12</v>
      </c>
    </row>
    <row r="22" spans="1:6" ht="31.5" x14ac:dyDescent="0.25">
      <c r="A22" s="21">
        <f t="shared" si="1"/>
        <v>17</v>
      </c>
      <c r="B22" s="44" t="s">
        <v>40</v>
      </c>
      <c r="C22" s="45" t="s">
        <v>4</v>
      </c>
      <c r="D22" s="46">
        <v>6</v>
      </c>
      <c r="E22" s="9">
        <v>13.9</v>
      </c>
      <c r="F22" s="30">
        <f t="shared" si="0"/>
        <v>83.4</v>
      </c>
    </row>
    <row r="23" spans="1:6" x14ac:dyDescent="0.25">
      <c r="A23" s="21">
        <f t="shared" si="1"/>
        <v>18</v>
      </c>
      <c r="B23" s="44" t="s">
        <v>41</v>
      </c>
      <c r="C23" s="45" t="s">
        <v>4</v>
      </c>
      <c r="D23" s="46">
        <v>85</v>
      </c>
      <c r="E23" s="9">
        <v>13.9</v>
      </c>
      <c r="F23" s="30">
        <f t="shared" si="0"/>
        <v>1181.5</v>
      </c>
    </row>
    <row r="24" spans="1:6" x14ac:dyDescent="0.25">
      <c r="A24" s="21">
        <f t="shared" si="1"/>
        <v>19</v>
      </c>
      <c r="B24" s="50" t="s">
        <v>42</v>
      </c>
      <c r="C24" s="45" t="s">
        <v>2</v>
      </c>
      <c r="D24" s="46">
        <v>12</v>
      </c>
      <c r="E24" s="9">
        <v>30</v>
      </c>
      <c r="F24" s="30">
        <f t="shared" si="0"/>
        <v>360</v>
      </c>
    </row>
    <row r="25" spans="1:6" ht="47.25" x14ac:dyDescent="0.25">
      <c r="A25" s="21">
        <f t="shared" si="1"/>
        <v>20</v>
      </c>
      <c r="B25" s="50" t="s">
        <v>135</v>
      </c>
      <c r="C25" s="45" t="s">
        <v>4</v>
      </c>
      <c r="D25" s="46">
        <v>30</v>
      </c>
      <c r="E25" s="39">
        <v>-5.99</v>
      </c>
      <c r="F25" s="30">
        <f t="shared" si="0"/>
        <v>-179.7</v>
      </c>
    </row>
    <row r="26" spans="1:6" x14ac:dyDescent="0.25">
      <c r="A26" s="21">
        <f t="shared" si="1"/>
        <v>21</v>
      </c>
      <c r="B26" s="44" t="s">
        <v>43</v>
      </c>
      <c r="C26" s="45" t="s">
        <v>44</v>
      </c>
      <c r="D26" s="48">
        <v>3</v>
      </c>
      <c r="E26" s="9">
        <v>30</v>
      </c>
      <c r="F26" s="30">
        <f t="shared" si="0"/>
        <v>90</v>
      </c>
    </row>
    <row r="27" spans="1:6" x14ac:dyDescent="0.25">
      <c r="A27" s="22"/>
      <c r="B27" s="23"/>
      <c r="C27" s="24"/>
      <c r="D27" s="42"/>
      <c r="E27" s="40" t="s">
        <v>12</v>
      </c>
      <c r="F27" s="30">
        <f>ROUND(SUM(F6:F26),2)</f>
        <v>22108.5</v>
      </c>
    </row>
    <row r="28" spans="1:6" x14ac:dyDescent="0.25">
      <c r="A28" s="19" t="s">
        <v>52</v>
      </c>
      <c r="B28" s="20"/>
      <c r="C28" s="20"/>
      <c r="D28" s="43"/>
      <c r="E28" s="20"/>
      <c r="F28" s="34"/>
    </row>
    <row r="29" spans="1:6" ht="30" x14ac:dyDescent="0.25">
      <c r="A29" s="21">
        <v>1</v>
      </c>
      <c r="B29" s="51" t="s">
        <v>62</v>
      </c>
      <c r="C29" s="52" t="s">
        <v>2</v>
      </c>
      <c r="D29" s="48">
        <v>13650</v>
      </c>
      <c r="E29" s="9">
        <v>3.2</v>
      </c>
      <c r="F29" s="30">
        <f>ROUND((D29*E29),2)</f>
        <v>43680</v>
      </c>
    </row>
    <row r="30" spans="1:6" x14ac:dyDescent="0.25">
      <c r="A30" s="21">
        <f t="shared" ref="A30:A39" si="2">A29+1</f>
        <v>2</v>
      </c>
      <c r="B30" s="51" t="s">
        <v>53</v>
      </c>
      <c r="C30" s="52" t="s">
        <v>2</v>
      </c>
      <c r="D30" s="48">
        <v>3296</v>
      </c>
      <c r="E30" s="9">
        <v>0.9</v>
      </c>
      <c r="F30" s="30">
        <f t="shared" ref="F30:F39" si="3">ROUND((D30*E30),2)</f>
        <v>2966.4</v>
      </c>
    </row>
    <row r="31" spans="1:6" x14ac:dyDescent="0.25">
      <c r="A31" s="21">
        <f t="shared" si="2"/>
        <v>3</v>
      </c>
      <c r="B31" s="51" t="s">
        <v>54</v>
      </c>
      <c r="C31" s="52" t="s">
        <v>3</v>
      </c>
      <c r="D31" s="48">
        <v>14443</v>
      </c>
      <c r="E31" s="9">
        <v>0.1</v>
      </c>
      <c r="F31" s="30">
        <f t="shared" si="3"/>
        <v>1444.3</v>
      </c>
    </row>
    <row r="32" spans="1:6" x14ac:dyDescent="0.25">
      <c r="A32" s="21">
        <f t="shared" si="2"/>
        <v>4</v>
      </c>
      <c r="B32" s="51" t="s">
        <v>55</v>
      </c>
      <c r="C32" s="52" t="s">
        <v>3</v>
      </c>
      <c r="D32" s="48">
        <v>4814</v>
      </c>
      <c r="E32" s="9">
        <v>0.85</v>
      </c>
      <c r="F32" s="30">
        <f t="shared" si="3"/>
        <v>4091.9</v>
      </c>
    </row>
    <row r="33" spans="1:6" x14ac:dyDescent="0.25">
      <c r="A33" s="21">
        <f t="shared" si="2"/>
        <v>5</v>
      </c>
      <c r="B33" s="51" t="s">
        <v>56</v>
      </c>
      <c r="C33" s="52" t="s">
        <v>3</v>
      </c>
      <c r="D33" s="48">
        <v>32481</v>
      </c>
      <c r="E33" s="9">
        <v>0.1</v>
      </c>
      <c r="F33" s="30">
        <f t="shared" si="3"/>
        <v>3248.1</v>
      </c>
    </row>
    <row r="34" spans="1:6" x14ac:dyDescent="0.25">
      <c r="A34" s="21">
        <f t="shared" si="2"/>
        <v>6</v>
      </c>
      <c r="B34" s="51" t="s">
        <v>57</v>
      </c>
      <c r="C34" s="52" t="s">
        <v>2</v>
      </c>
      <c r="D34" s="53">
        <v>17311</v>
      </c>
      <c r="E34" s="9">
        <v>0.6</v>
      </c>
      <c r="F34" s="30">
        <f t="shared" si="3"/>
        <v>10386.6</v>
      </c>
    </row>
    <row r="35" spans="1:6" x14ac:dyDescent="0.25">
      <c r="A35" s="21">
        <f t="shared" si="2"/>
        <v>7</v>
      </c>
      <c r="B35" s="51" t="s">
        <v>58</v>
      </c>
      <c r="C35" s="52" t="s">
        <v>3</v>
      </c>
      <c r="D35" s="48">
        <v>5965</v>
      </c>
      <c r="E35" s="9">
        <v>0.1</v>
      </c>
      <c r="F35" s="30">
        <f t="shared" si="3"/>
        <v>596.5</v>
      </c>
    </row>
    <row r="36" spans="1:6" x14ac:dyDescent="0.25">
      <c r="A36" s="21">
        <f t="shared" si="2"/>
        <v>8</v>
      </c>
      <c r="B36" s="51" t="s">
        <v>63</v>
      </c>
      <c r="C36" s="52" t="s">
        <v>2</v>
      </c>
      <c r="D36" s="48">
        <v>1344</v>
      </c>
      <c r="E36" s="9">
        <v>1.4</v>
      </c>
      <c r="F36" s="30">
        <f t="shared" si="3"/>
        <v>1881.6</v>
      </c>
    </row>
    <row r="37" spans="1:6" x14ac:dyDescent="0.25">
      <c r="A37" s="21">
        <f t="shared" si="2"/>
        <v>9</v>
      </c>
      <c r="B37" s="51" t="s">
        <v>59</v>
      </c>
      <c r="C37" s="52" t="s">
        <v>3</v>
      </c>
      <c r="D37" s="48">
        <v>16012</v>
      </c>
      <c r="E37" s="9">
        <v>1.8</v>
      </c>
      <c r="F37" s="30">
        <f t="shared" si="3"/>
        <v>28821.599999999999</v>
      </c>
    </row>
    <row r="38" spans="1:6" x14ac:dyDescent="0.25">
      <c r="A38" s="21">
        <f t="shared" si="2"/>
        <v>10</v>
      </c>
      <c r="B38" s="51" t="s">
        <v>60</v>
      </c>
      <c r="C38" s="52" t="s">
        <v>3</v>
      </c>
      <c r="D38" s="48">
        <v>6384</v>
      </c>
      <c r="E38" s="9">
        <v>2.2000000000000002</v>
      </c>
      <c r="F38" s="30">
        <f t="shared" si="3"/>
        <v>14044.8</v>
      </c>
    </row>
    <row r="39" spans="1:6" x14ac:dyDescent="0.25">
      <c r="A39" s="21">
        <f t="shared" si="2"/>
        <v>11</v>
      </c>
      <c r="B39" s="51" t="s">
        <v>61</v>
      </c>
      <c r="C39" s="52" t="s">
        <v>2</v>
      </c>
      <c r="D39" s="48">
        <v>1952</v>
      </c>
      <c r="E39" s="9">
        <v>5.4</v>
      </c>
      <c r="F39" s="30">
        <f t="shared" si="3"/>
        <v>10540.8</v>
      </c>
    </row>
    <row r="40" spans="1:6" x14ac:dyDescent="0.25">
      <c r="A40" s="22"/>
      <c r="B40" s="24"/>
      <c r="C40" s="24"/>
      <c r="D40" s="24"/>
      <c r="E40" s="40" t="s">
        <v>15</v>
      </c>
      <c r="F40" s="30">
        <f>ROUND(SUM(F29:F39),2)</f>
        <v>121702.6</v>
      </c>
    </row>
    <row r="41" spans="1:6" x14ac:dyDescent="0.25">
      <c r="A41" s="19" t="s">
        <v>64</v>
      </c>
      <c r="B41" s="25"/>
      <c r="C41" s="25"/>
      <c r="D41" s="25"/>
      <c r="E41" s="25"/>
      <c r="F41" s="35"/>
    </row>
    <row r="42" spans="1:6" x14ac:dyDescent="0.25">
      <c r="A42" s="21">
        <v>1</v>
      </c>
      <c r="B42" s="51" t="s">
        <v>65</v>
      </c>
      <c r="C42" s="52" t="s">
        <v>2</v>
      </c>
      <c r="D42" s="46">
        <v>14314</v>
      </c>
      <c r="E42" s="9">
        <v>12.3</v>
      </c>
      <c r="F42" s="30">
        <f>ROUND((D42*E42),2)</f>
        <v>176062.2</v>
      </c>
    </row>
    <row r="43" spans="1:6" x14ac:dyDescent="0.25">
      <c r="A43" s="21">
        <f>A42+1</f>
        <v>2</v>
      </c>
      <c r="B43" s="51" t="s">
        <v>66</v>
      </c>
      <c r="C43" s="52" t="s">
        <v>3</v>
      </c>
      <c r="D43" s="46">
        <v>22030</v>
      </c>
      <c r="E43" s="9">
        <v>7.95</v>
      </c>
      <c r="F43" s="30">
        <f t="shared" ref="F43:F48" si="4">ROUND((D43*E43),2)</f>
        <v>175138.5</v>
      </c>
    </row>
    <row r="44" spans="1:6" x14ac:dyDescent="0.25">
      <c r="A44" s="21">
        <f t="shared" ref="A44:A48" si="5">A43+1</f>
        <v>3</v>
      </c>
      <c r="B44" s="51" t="s">
        <v>67</v>
      </c>
      <c r="C44" s="52" t="s">
        <v>2</v>
      </c>
      <c r="D44" s="46">
        <v>1364</v>
      </c>
      <c r="E44" s="9">
        <v>14</v>
      </c>
      <c r="F44" s="30">
        <f t="shared" si="4"/>
        <v>19096</v>
      </c>
    </row>
    <row r="45" spans="1:6" x14ac:dyDescent="0.25">
      <c r="A45" s="21">
        <f t="shared" si="5"/>
        <v>4</v>
      </c>
      <c r="B45" s="51" t="s">
        <v>68</v>
      </c>
      <c r="C45" s="52" t="s">
        <v>3</v>
      </c>
      <c r="D45" s="46">
        <v>20000</v>
      </c>
      <c r="E45" s="9">
        <v>8.5299999999999994</v>
      </c>
      <c r="F45" s="30">
        <f t="shared" si="4"/>
        <v>170600</v>
      </c>
    </row>
    <row r="46" spans="1:6" x14ac:dyDescent="0.25">
      <c r="A46" s="21">
        <f t="shared" si="5"/>
        <v>5</v>
      </c>
      <c r="B46" s="51" t="s">
        <v>69</v>
      </c>
      <c r="C46" s="52" t="s">
        <v>3</v>
      </c>
      <c r="D46" s="46">
        <v>20000</v>
      </c>
      <c r="E46" s="9">
        <v>0.52</v>
      </c>
      <c r="F46" s="30">
        <f t="shared" si="4"/>
        <v>10400</v>
      </c>
    </row>
    <row r="47" spans="1:6" x14ac:dyDescent="0.25">
      <c r="A47" s="21">
        <f t="shared" si="5"/>
        <v>6</v>
      </c>
      <c r="B47" s="51" t="s">
        <v>70</v>
      </c>
      <c r="C47" s="52" t="s">
        <v>1</v>
      </c>
      <c r="D47" s="46">
        <v>3596</v>
      </c>
      <c r="E47" s="9">
        <v>0.5</v>
      </c>
      <c r="F47" s="30">
        <f t="shared" si="4"/>
        <v>1798</v>
      </c>
    </row>
    <row r="48" spans="1:6" x14ac:dyDescent="0.25">
      <c r="A48" s="21">
        <f t="shared" si="5"/>
        <v>7</v>
      </c>
      <c r="B48" s="51" t="s">
        <v>71</v>
      </c>
      <c r="C48" s="52" t="s">
        <v>3</v>
      </c>
      <c r="D48" s="46">
        <v>6200</v>
      </c>
      <c r="E48" s="9">
        <v>7.3</v>
      </c>
      <c r="F48" s="30">
        <f t="shared" si="4"/>
        <v>45260</v>
      </c>
    </row>
    <row r="49" spans="1:6" x14ac:dyDescent="0.25">
      <c r="A49" s="22"/>
      <c r="B49" s="24"/>
      <c r="C49" s="24"/>
      <c r="D49" s="24"/>
      <c r="E49" s="40" t="s">
        <v>14</v>
      </c>
      <c r="F49" s="30">
        <f>ROUND(SUM(F42:F48),2)</f>
        <v>598354.69999999995</v>
      </c>
    </row>
    <row r="50" spans="1:6" x14ac:dyDescent="0.25">
      <c r="A50" s="26" t="s">
        <v>72</v>
      </c>
      <c r="B50" s="27"/>
      <c r="C50" s="27"/>
      <c r="D50" s="27"/>
      <c r="E50" s="27"/>
      <c r="F50" s="36"/>
    </row>
    <row r="51" spans="1:6" x14ac:dyDescent="0.25">
      <c r="A51" s="21">
        <v>1</v>
      </c>
      <c r="B51" s="54" t="s">
        <v>86</v>
      </c>
      <c r="C51" s="52" t="s">
        <v>44</v>
      </c>
      <c r="D51" s="46">
        <v>13</v>
      </c>
      <c r="E51" s="9">
        <v>2072</v>
      </c>
      <c r="F51" s="37">
        <f>ROUND((D51*E51),2)</f>
        <v>26936</v>
      </c>
    </row>
    <row r="52" spans="1:6" x14ac:dyDescent="0.25">
      <c r="A52" s="21">
        <f>A51+1</f>
        <v>2</v>
      </c>
      <c r="B52" s="54" t="s">
        <v>87</v>
      </c>
      <c r="C52" s="52" t="s">
        <v>44</v>
      </c>
      <c r="D52" s="46">
        <v>10</v>
      </c>
      <c r="E52" s="9">
        <v>3176.3</v>
      </c>
      <c r="F52" s="37">
        <f t="shared" ref="F52:F66" si="6">ROUND((D52*E52),2)</f>
        <v>31763</v>
      </c>
    </row>
    <row r="53" spans="1:6" x14ac:dyDescent="0.25">
      <c r="A53" s="21">
        <f t="shared" ref="A53:A66" si="7">A52+1</f>
        <v>3</v>
      </c>
      <c r="B53" s="54" t="s">
        <v>88</v>
      </c>
      <c r="C53" s="52" t="s">
        <v>44</v>
      </c>
      <c r="D53" s="46">
        <v>3</v>
      </c>
      <c r="E53" s="9">
        <v>5625.71</v>
      </c>
      <c r="F53" s="37">
        <f t="shared" si="6"/>
        <v>16877.13</v>
      </c>
    </row>
    <row r="54" spans="1:6" x14ac:dyDescent="0.25">
      <c r="A54" s="21">
        <f t="shared" si="7"/>
        <v>4</v>
      </c>
      <c r="B54" s="54" t="s">
        <v>73</v>
      </c>
      <c r="C54" s="52" t="s">
        <v>3</v>
      </c>
      <c r="D54" s="46">
        <v>829</v>
      </c>
      <c r="E54" s="9">
        <v>6.5</v>
      </c>
      <c r="F54" s="37">
        <f t="shared" si="6"/>
        <v>5388.5</v>
      </c>
    </row>
    <row r="55" spans="1:6" x14ac:dyDescent="0.25">
      <c r="A55" s="21">
        <f t="shared" si="7"/>
        <v>5</v>
      </c>
      <c r="B55" s="54" t="s">
        <v>74</v>
      </c>
      <c r="C55" s="52" t="s">
        <v>3</v>
      </c>
      <c r="D55" s="46">
        <v>850</v>
      </c>
      <c r="E55" s="9">
        <v>9.5</v>
      </c>
      <c r="F55" s="37">
        <f t="shared" si="6"/>
        <v>8075</v>
      </c>
    </row>
    <row r="56" spans="1:6" x14ac:dyDescent="0.25">
      <c r="A56" s="21">
        <f t="shared" si="7"/>
        <v>6</v>
      </c>
      <c r="B56" s="54" t="s">
        <v>75</v>
      </c>
      <c r="C56" s="52" t="s">
        <v>3</v>
      </c>
      <c r="D56" s="46">
        <v>45</v>
      </c>
      <c r="E56" s="9">
        <v>3</v>
      </c>
      <c r="F56" s="37">
        <f t="shared" si="6"/>
        <v>135</v>
      </c>
    </row>
    <row r="57" spans="1:6" x14ac:dyDescent="0.25">
      <c r="A57" s="21">
        <f t="shared" si="7"/>
        <v>7</v>
      </c>
      <c r="B57" s="54" t="s">
        <v>76</v>
      </c>
      <c r="C57" s="52" t="s">
        <v>1</v>
      </c>
      <c r="D57" s="46">
        <v>33</v>
      </c>
      <c r="E57" s="9">
        <v>20</v>
      </c>
      <c r="F57" s="37">
        <f t="shared" si="6"/>
        <v>660</v>
      </c>
    </row>
    <row r="58" spans="1:6" x14ac:dyDescent="0.25">
      <c r="A58" s="21">
        <f t="shared" si="7"/>
        <v>8</v>
      </c>
      <c r="B58" s="54" t="s">
        <v>77</v>
      </c>
      <c r="C58" s="52" t="s">
        <v>1</v>
      </c>
      <c r="D58" s="46">
        <v>45</v>
      </c>
      <c r="E58" s="9">
        <v>8.9</v>
      </c>
      <c r="F58" s="37">
        <f t="shared" si="6"/>
        <v>400.5</v>
      </c>
    </row>
    <row r="59" spans="1:6" x14ac:dyDescent="0.25">
      <c r="A59" s="21">
        <f t="shared" si="7"/>
        <v>9</v>
      </c>
      <c r="B59" s="54" t="s">
        <v>78</v>
      </c>
      <c r="C59" s="52" t="s">
        <v>1</v>
      </c>
      <c r="D59" s="46">
        <v>33</v>
      </c>
      <c r="E59" s="9">
        <v>3.2</v>
      </c>
      <c r="F59" s="37">
        <f t="shared" si="6"/>
        <v>105.6</v>
      </c>
    </row>
    <row r="60" spans="1:6" x14ac:dyDescent="0.25">
      <c r="A60" s="21">
        <f t="shared" si="7"/>
        <v>10</v>
      </c>
      <c r="B60" s="54" t="s">
        <v>79</v>
      </c>
      <c r="C60" s="52" t="s">
        <v>3</v>
      </c>
      <c r="D60" s="46">
        <v>32</v>
      </c>
      <c r="E60" s="9">
        <v>21</v>
      </c>
      <c r="F60" s="37">
        <f t="shared" si="6"/>
        <v>672</v>
      </c>
    </row>
    <row r="61" spans="1:6" x14ac:dyDescent="0.25">
      <c r="A61" s="21">
        <f t="shared" si="7"/>
        <v>11</v>
      </c>
      <c r="B61" s="54" t="s">
        <v>80</v>
      </c>
      <c r="C61" s="52" t="s">
        <v>3</v>
      </c>
      <c r="D61" s="46">
        <v>10</v>
      </c>
      <c r="E61" s="9">
        <v>32.299999999999997</v>
      </c>
      <c r="F61" s="37">
        <f t="shared" si="6"/>
        <v>323</v>
      </c>
    </row>
    <row r="62" spans="1:6" x14ac:dyDescent="0.25">
      <c r="A62" s="21">
        <f t="shared" si="7"/>
        <v>12</v>
      </c>
      <c r="B62" s="54" t="s">
        <v>81</v>
      </c>
      <c r="C62" s="52" t="s">
        <v>3</v>
      </c>
      <c r="D62" s="46">
        <v>3.3</v>
      </c>
      <c r="E62" s="9">
        <v>32.299999999999997</v>
      </c>
      <c r="F62" s="37">
        <f t="shared" si="6"/>
        <v>106.59</v>
      </c>
    </row>
    <row r="63" spans="1:6" x14ac:dyDescent="0.25">
      <c r="A63" s="21">
        <f t="shared" si="7"/>
        <v>13</v>
      </c>
      <c r="B63" s="54" t="s">
        <v>82</v>
      </c>
      <c r="C63" s="52" t="s">
        <v>44</v>
      </c>
      <c r="D63" s="46">
        <v>3</v>
      </c>
      <c r="E63" s="9">
        <v>280</v>
      </c>
      <c r="F63" s="37">
        <f t="shared" si="6"/>
        <v>840</v>
      </c>
    </row>
    <row r="64" spans="1:6" x14ac:dyDescent="0.25">
      <c r="A64" s="21">
        <f t="shared" si="7"/>
        <v>14</v>
      </c>
      <c r="B64" s="54" t="s">
        <v>83</v>
      </c>
      <c r="C64" s="52" t="s">
        <v>44</v>
      </c>
      <c r="D64" s="46">
        <v>3</v>
      </c>
      <c r="E64" s="9">
        <v>175</v>
      </c>
      <c r="F64" s="37">
        <f t="shared" si="6"/>
        <v>525</v>
      </c>
    </row>
    <row r="65" spans="1:6" x14ac:dyDescent="0.25">
      <c r="A65" s="21">
        <f t="shared" si="7"/>
        <v>15</v>
      </c>
      <c r="B65" s="54" t="s">
        <v>84</v>
      </c>
      <c r="C65" s="52" t="s">
        <v>1</v>
      </c>
      <c r="D65" s="55">
        <v>82</v>
      </c>
      <c r="E65" s="9">
        <v>115.85</v>
      </c>
      <c r="F65" s="37">
        <f t="shared" si="6"/>
        <v>9499.7000000000007</v>
      </c>
    </row>
    <row r="66" spans="1:6" x14ac:dyDescent="0.25">
      <c r="A66" s="21">
        <f t="shared" si="7"/>
        <v>16</v>
      </c>
      <c r="B66" s="54" t="s">
        <v>85</v>
      </c>
      <c r="C66" s="52" t="s">
        <v>44</v>
      </c>
      <c r="D66" s="46">
        <v>1</v>
      </c>
      <c r="E66" s="9">
        <v>2950</v>
      </c>
      <c r="F66" s="37">
        <f t="shared" si="6"/>
        <v>2950</v>
      </c>
    </row>
    <row r="67" spans="1:6" x14ac:dyDescent="0.25">
      <c r="A67" s="22"/>
      <c r="B67" s="28"/>
      <c r="C67" s="28"/>
      <c r="D67" s="28"/>
      <c r="E67" s="40" t="s">
        <v>18</v>
      </c>
      <c r="F67" s="37">
        <f>ROUND(SUM(F51:F66),2)</f>
        <v>105257.02</v>
      </c>
    </row>
    <row r="68" spans="1:6" x14ac:dyDescent="0.25">
      <c r="A68" s="19" t="s">
        <v>89</v>
      </c>
      <c r="B68" s="20"/>
      <c r="C68" s="20"/>
      <c r="D68" s="20"/>
      <c r="E68" s="20"/>
      <c r="F68" s="34"/>
    </row>
    <row r="69" spans="1:6" x14ac:dyDescent="0.25">
      <c r="A69" s="21">
        <v>1</v>
      </c>
      <c r="B69" s="56" t="s">
        <v>90</v>
      </c>
      <c r="C69" s="47" t="s">
        <v>2</v>
      </c>
      <c r="D69" s="48">
        <v>181</v>
      </c>
      <c r="E69" s="9">
        <v>13.9</v>
      </c>
      <c r="F69" s="30">
        <f>ROUND((D69*E69),2)</f>
        <v>2515.9</v>
      </c>
    </row>
    <row r="70" spans="1:6" x14ac:dyDescent="0.25">
      <c r="A70" s="21">
        <f>A69+1</f>
        <v>2</v>
      </c>
      <c r="B70" s="56" t="s">
        <v>91</v>
      </c>
      <c r="C70" s="47" t="s">
        <v>3</v>
      </c>
      <c r="D70" s="48">
        <v>3000</v>
      </c>
      <c r="E70" s="9">
        <v>5.5</v>
      </c>
      <c r="F70" s="30">
        <f t="shared" ref="F70:F99" si="8">ROUND((D70*E70),2)</f>
        <v>16500</v>
      </c>
    </row>
    <row r="71" spans="1:6" x14ac:dyDescent="0.25">
      <c r="A71" s="21">
        <f t="shared" ref="A71:A99" si="9">A70+1</f>
        <v>3</v>
      </c>
      <c r="B71" s="57" t="s">
        <v>136</v>
      </c>
      <c r="C71" s="47" t="s">
        <v>3</v>
      </c>
      <c r="D71" s="48">
        <v>428</v>
      </c>
      <c r="E71" s="9">
        <v>8.25</v>
      </c>
      <c r="F71" s="30">
        <f t="shared" si="8"/>
        <v>3531</v>
      </c>
    </row>
    <row r="72" spans="1:6" x14ac:dyDescent="0.25">
      <c r="A72" s="21">
        <f t="shared" si="9"/>
        <v>4</v>
      </c>
      <c r="B72" s="56" t="s">
        <v>92</v>
      </c>
      <c r="C72" s="47" t="s">
        <v>1</v>
      </c>
      <c r="D72" s="48">
        <v>240</v>
      </c>
      <c r="E72" s="9">
        <v>54.3</v>
      </c>
      <c r="F72" s="30">
        <f t="shared" si="8"/>
        <v>13032</v>
      </c>
    </row>
    <row r="73" spans="1:6" x14ac:dyDescent="0.25">
      <c r="A73" s="21">
        <f t="shared" si="9"/>
        <v>5</v>
      </c>
      <c r="B73" s="57" t="s">
        <v>137</v>
      </c>
      <c r="C73" s="47" t="s">
        <v>5</v>
      </c>
      <c r="D73" s="48">
        <v>2</v>
      </c>
      <c r="E73" s="9">
        <v>2759.75</v>
      </c>
      <c r="F73" s="30">
        <f t="shared" si="8"/>
        <v>5519.5</v>
      </c>
    </row>
    <row r="74" spans="1:6" x14ac:dyDescent="0.25">
      <c r="A74" s="21">
        <f t="shared" si="9"/>
        <v>6</v>
      </c>
      <c r="B74" s="56" t="s">
        <v>93</v>
      </c>
      <c r="C74" s="47" t="s">
        <v>2</v>
      </c>
      <c r="D74" s="48">
        <v>114</v>
      </c>
      <c r="E74" s="9">
        <v>3.5</v>
      </c>
      <c r="F74" s="30">
        <f t="shared" si="8"/>
        <v>399</v>
      </c>
    </row>
    <row r="75" spans="1:6" x14ac:dyDescent="0.25">
      <c r="A75" s="21">
        <f t="shared" si="9"/>
        <v>7</v>
      </c>
      <c r="B75" s="56" t="s">
        <v>94</v>
      </c>
      <c r="C75" s="47" t="s">
        <v>2</v>
      </c>
      <c r="D75" s="48">
        <v>114</v>
      </c>
      <c r="E75" s="9">
        <v>14.5</v>
      </c>
      <c r="F75" s="30">
        <f t="shared" si="8"/>
        <v>1653</v>
      </c>
    </row>
    <row r="76" spans="1:6" x14ac:dyDescent="0.25">
      <c r="A76" s="21">
        <f t="shared" si="9"/>
        <v>8</v>
      </c>
      <c r="B76" s="56" t="s">
        <v>95</v>
      </c>
      <c r="C76" s="47" t="s">
        <v>2</v>
      </c>
      <c r="D76" s="48">
        <v>8</v>
      </c>
      <c r="E76" s="9">
        <v>14.5</v>
      </c>
      <c r="F76" s="30">
        <f t="shared" si="8"/>
        <v>116</v>
      </c>
    </row>
    <row r="77" spans="1:6" x14ac:dyDescent="0.25">
      <c r="A77" s="21">
        <f t="shared" si="9"/>
        <v>9</v>
      </c>
      <c r="B77" s="56" t="s">
        <v>96</v>
      </c>
      <c r="C77" s="47" t="s">
        <v>2</v>
      </c>
      <c r="D77" s="48">
        <v>32</v>
      </c>
      <c r="E77" s="9">
        <v>14.5</v>
      </c>
      <c r="F77" s="30">
        <f t="shared" si="8"/>
        <v>464</v>
      </c>
    </row>
    <row r="78" spans="1:6" x14ac:dyDescent="0.25">
      <c r="A78" s="21">
        <f t="shared" si="9"/>
        <v>10</v>
      </c>
      <c r="B78" s="56" t="s">
        <v>97</v>
      </c>
      <c r="C78" s="47" t="s">
        <v>3</v>
      </c>
      <c r="D78" s="48">
        <v>331</v>
      </c>
      <c r="E78" s="9">
        <v>1</v>
      </c>
      <c r="F78" s="30">
        <f t="shared" si="8"/>
        <v>331</v>
      </c>
    </row>
    <row r="79" spans="1:6" x14ac:dyDescent="0.25">
      <c r="A79" s="21">
        <f t="shared" si="9"/>
        <v>11</v>
      </c>
      <c r="B79" s="56" t="s">
        <v>98</v>
      </c>
      <c r="C79" s="47" t="s">
        <v>3</v>
      </c>
      <c r="D79" s="48">
        <v>28</v>
      </c>
      <c r="E79" s="9">
        <v>5.7</v>
      </c>
      <c r="F79" s="30">
        <f t="shared" si="8"/>
        <v>159.6</v>
      </c>
    </row>
    <row r="80" spans="1:6" x14ac:dyDescent="0.25">
      <c r="A80" s="21">
        <f t="shared" si="9"/>
        <v>12</v>
      </c>
      <c r="B80" s="56" t="s">
        <v>99</v>
      </c>
      <c r="C80" s="47" t="s">
        <v>3</v>
      </c>
      <c r="D80" s="48">
        <v>2</v>
      </c>
      <c r="E80" s="9">
        <v>1.5</v>
      </c>
      <c r="F80" s="30">
        <f t="shared" si="8"/>
        <v>3</v>
      </c>
    </row>
    <row r="81" spans="1:6" x14ac:dyDescent="0.25">
      <c r="A81" s="21">
        <f t="shared" si="9"/>
        <v>13</v>
      </c>
      <c r="B81" s="57" t="s">
        <v>138</v>
      </c>
      <c r="C81" s="47" t="s">
        <v>5</v>
      </c>
      <c r="D81" s="48">
        <v>4</v>
      </c>
      <c r="E81" s="9">
        <v>5146.0600000000004</v>
      </c>
      <c r="F81" s="30">
        <f t="shared" si="8"/>
        <v>20584.240000000002</v>
      </c>
    </row>
    <row r="82" spans="1:6" x14ac:dyDescent="0.25">
      <c r="A82" s="21">
        <f t="shared" si="9"/>
        <v>14</v>
      </c>
      <c r="B82" s="56" t="s">
        <v>93</v>
      </c>
      <c r="C82" s="47" t="s">
        <v>2</v>
      </c>
      <c r="D82" s="48">
        <v>265</v>
      </c>
      <c r="E82" s="9">
        <v>3.5</v>
      </c>
      <c r="F82" s="30">
        <f t="shared" si="8"/>
        <v>927.5</v>
      </c>
    </row>
    <row r="83" spans="1:6" x14ac:dyDescent="0.25">
      <c r="A83" s="21">
        <f t="shared" si="9"/>
        <v>15</v>
      </c>
      <c r="B83" s="56" t="s">
        <v>94</v>
      </c>
      <c r="C83" s="47" t="s">
        <v>2</v>
      </c>
      <c r="D83" s="48">
        <v>265</v>
      </c>
      <c r="E83" s="9">
        <v>14.5</v>
      </c>
      <c r="F83" s="30">
        <f t="shared" si="8"/>
        <v>3842.5</v>
      </c>
    </row>
    <row r="84" spans="1:6" x14ac:dyDescent="0.25">
      <c r="A84" s="21">
        <f t="shared" si="9"/>
        <v>16</v>
      </c>
      <c r="B84" s="56" t="s">
        <v>95</v>
      </c>
      <c r="C84" s="47" t="s">
        <v>2</v>
      </c>
      <c r="D84" s="48">
        <v>20</v>
      </c>
      <c r="E84" s="9">
        <v>14.5</v>
      </c>
      <c r="F84" s="30">
        <f t="shared" si="8"/>
        <v>290</v>
      </c>
    </row>
    <row r="85" spans="1:6" x14ac:dyDescent="0.25">
      <c r="A85" s="21">
        <f t="shared" si="9"/>
        <v>17</v>
      </c>
      <c r="B85" s="56" t="s">
        <v>96</v>
      </c>
      <c r="C85" s="47" t="s">
        <v>2</v>
      </c>
      <c r="D85" s="48">
        <v>68</v>
      </c>
      <c r="E85" s="9">
        <v>14.5</v>
      </c>
      <c r="F85" s="30">
        <f t="shared" si="8"/>
        <v>986</v>
      </c>
    </row>
    <row r="86" spans="1:6" x14ac:dyDescent="0.25">
      <c r="A86" s="21">
        <f t="shared" si="9"/>
        <v>18</v>
      </c>
      <c r="B86" s="56" t="s">
        <v>97</v>
      </c>
      <c r="C86" s="47" t="s">
        <v>3</v>
      </c>
      <c r="D86" s="48">
        <v>737</v>
      </c>
      <c r="E86" s="9">
        <v>1</v>
      </c>
      <c r="F86" s="30">
        <f t="shared" si="8"/>
        <v>737</v>
      </c>
    </row>
    <row r="87" spans="1:6" x14ac:dyDescent="0.25">
      <c r="A87" s="21">
        <f t="shared" si="9"/>
        <v>19</v>
      </c>
      <c r="B87" s="56" t="s">
        <v>98</v>
      </c>
      <c r="C87" s="47" t="s">
        <v>3</v>
      </c>
      <c r="D87" s="48">
        <v>59</v>
      </c>
      <c r="E87" s="9">
        <v>5.7</v>
      </c>
      <c r="F87" s="30">
        <f t="shared" si="8"/>
        <v>336.3</v>
      </c>
    </row>
    <row r="88" spans="1:6" x14ac:dyDescent="0.25">
      <c r="A88" s="21">
        <f t="shared" si="9"/>
        <v>20</v>
      </c>
      <c r="B88" s="56" t="s">
        <v>99</v>
      </c>
      <c r="C88" s="47" t="s">
        <v>3</v>
      </c>
      <c r="D88" s="48">
        <v>5</v>
      </c>
      <c r="E88" s="9">
        <v>1.5</v>
      </c>
      <c r="F88" s="30">
        <f t="shared" si="8"/>
        <v>7.5</v>
      </c>
    </row>
    <row r="89" spans="1:6" x14ac:dyDescent="0.25">
      <c r="A89" s="21">
        <f t="shared" si="9"/>
        <v>21</v>
      </c>
      <c r="B89" s="56" t="s">
        <v>100</v>
      </c>
      <c r="C89" s="47" t="s">
        <v>3</v>
      </c>
      <c r="D89" s="48">
        <v>742</v>
      </c>
      <c r="E89" s="9">
        <v>1.5</v>
      </c>
      <c r="F89" s="30">
        <f>ROUND((D89*E89),2)</f>
        <v>1113</v>
      </c>
    </row>
    <row r="90" spans="1:6" x14ac:dyDescent="0.25">
      <c r="A90" s="21">
        <f t="shared" si="9"/>
        <v>22</v>
      </c>
      <c r="B90" s="56" t="s">
        <v>101</v>
      </c>
      <c r="C90" s="47" t="s">
        <v>3</v>
      </c>
      <c r="D90" s="48">
        <v>100</v>
      </c>
      <c r="E90" s="9">
        <v>40</v>
      </c>
      <c r="F90" s="30">
        <f t="shared" si="8"/>
        <v>4000</v>
      </c>
    </row>
    <row r="91" spans="1:6" x14ac:dyDescent="0.25">
      <c r="A91" s="21">
        <f t="shared" si="9"/>
        <v>23</v>
      </c>
      <c r="B91" s="56" t="s">
        <v>102</v>
      </c>
      <c r="C91" s="47" t="s">
        <v>3</v>
      </c>
      <c r="D91" s="48">
        <v>1456</v>
      </c>
      <c r="E91" s="9">
        <v>4</v>
      </c>
      <c r="F91" s="30">
        <f t="shared" si="8"/>
        <v>5824</v>
      </c>
    </row>
    <row r="92" spans="1:6" x14ac:dyDescent="0.25">
      <c r="A92" s="21">
        <f t="shared" si="9"/>
        <v>24</v>
      </c>
      <c r="B92" s="56" t="s">
        <v>103</v>
      </c>
      <c r="C92" s="47" t="s">
        <v>2</v>
      </c>
      <c r="D92" s="48">
        <v>1.2</v>
      </c>
      <c r="E92" s="9">
        <v>650</v>
      </c>
      <c r="F92" s="30">
        <f t="shared" si="8"/>
        <v>780</v>
      </c>
    </row>
    <row r="93" spans="1:6" x14ac:dyDescent="0.25">
      <c r="A93" s="21">
        <f t="shared" si="9"/>
        <v>25</v>
      </c>
      <c r="B93" s="56" t="s">
        <v>104</v>
      </c>
      <c r="C93" s="47" t="s">
        <v>2</v>
      </c>
      <c r="D93" s="48">
        <v>4</v>
      </c>
      <c r="E93" s="9">
        <v>650</v>
      </c>
      <c r="F93" s="30">
        <f t="shared" si="8"/>
        <v>2600</v>
      </c>
    </row>
    <row r="94" spans="1:6" x14ac:dyDescent="0.25">
      <c r="A94" s="21">
        <f t="shared" si="9"/>
        <v>26</v>
      </c>
      <c r="B94" s="56" t="s">
        <v>105</v>
      </c>
      <c r="C94" s="47" t="s">
        <v>3</v>
      </c>
      <c r="D94" s="48">
        <v>201</v>
      </c>
      <c r="E94" s="9">
        <v>48</v>
      </c>
      <c r="F94" s="30">
        <f t="shared" si="8"/>
        <v>9648</v>
      </c>
    </row>
    <row r="95" spans="1:6" x14ac:dyDescent="0.25">
      <c r="A95" s="21">
        <f t="shared" si="9"/>
        <v>27</v>
      </c>
      <c r="B95" s="56" t="s">
        <v>106</v>
      </c>
      <c r="C95" s="47" t="s">
        <v>3</v>
      </c>
      <c r="D95" s="48">
        <v>243</v>
      </c>
      <c r="E95" s="9">
        <v>40</v>
      </c>
      <c r="F95" s="30">
        <f t="shared" si="8"/>
        <v>9720</v>
      </c>
    </row>
    <row r="96" spans="1:6" x14ac:dyDescent="0.25">
      <c r="A96" s="21">
        <f t="shared" si="9"/>
        <v>28</v>
      </c>
      <c r="B96" s="56" t="s">
        <v>107</v>
      </c>
      <c r="C96" s="47" t="s">
        <v>3</v>
      </c>
      <c r="D96" s="48">
        <v>426</v>
      </c>
      <c r="E96" s="9">
        <v>5.5</v>
      </c>
      <c r="F96" s="30">
        <f t="shared" si="8"/>
        <v>2343</v>
      </c>
    </row>
    <row r="97" spans="1:6" x14ac:dyDescent="0.25">
      <c r="A97" s="21">
        <f t="shared" si="9"/>
        <v>29</v>
      </c>
      <c r="B97" s="56" t="s">
        <v>108</v>
      </c>
      <c r="C97" s="47" t="s">
        <v>1</v>
      </c>
      <c r="D97" s="48">
        <v>200</v>
      </c>
      <c r="E97" s="9">
        <v>2.1</v>
      </c>
      <c r="F97" s="30">
        <f t="shared" si="8"/>
        <v>420</v>
      </c>
    </row>
    <row r="98" spans="1:6" x14ac:dyDescent="0.25">
      <c r="A98" s="21">
        <f t="shared" si="9"/>
        <v>30</v>
      </c>
      <c r="B98" s="56" t="s">
        <v>109</v>
      </c>
      <c r="C98" s="47" t="s">
        <v>44</v>
      </c>
      <c r="D98" s="48">
        <v>1</v>
      </c>
      <c r="E98" s="9">
        <v>2074.44</v>
      </c>
      <c r="F98" s="30">
        <f t="shared" si="8"/>
        <v>2074.44</v>
      </c>
    </row>
    <row r="99" spans="1:6" x14ac:dyDescent="0.25">
      <c r="A99" s="21">
        <f t="shared" si="9"/>
        <v>31</v>
      </c>
      <c r="B99" s="56" t="s">
        <v>110</v>
      </c>
      <c r="C99" s="47" t="s">
        <v>1</v>
      </c>
      <c r="D99" s="48">
        <v>26</v>
      </c>
      <c r="E99" s="9">
        <v>26.27</v>
      </c>
      <c r="F99" s="30">
        <f t="shared" si="8"/>
        <v>683.02</v>
      </c>
    </row>
    <row r="100" spans="1:6" x14ac:dyDescent="0.25">
      <c r="A100" s="22"/>
      <c r="B100" s="24"/>
      <c r="C100" s="24"/>
      <c r="D100" s="29"/>
      <c r="E100" s="41" t="s">
        <v>19</v>
      </c>
      <c r="F100" s="30">
        <f>ROUND(SUM(F69:F99),2)</f>
        <v>111140.5</v>
      </c>
    </row>
    <row r="101" spans="1:6" x14ac:dyDescent="0.25">
      <c r="A101" s="19" t="s">
        <v>111</v>
      </c>
      <c r="B101" s="25"/>
      <c r="C101" s="25"/>
      <c r="D101" s="25"/>
      <c r="E101" s="25"/>
      <c r="F101" s="35"/>
    </row>
    <row r="102" spans="1:6" x14ac:dyDescent="0.25">
      <c r="A102" s="21">
        <v>1</v>
      </c>
      <c r="B102" s="58" t="s">
        <v>112</v>
      </c>
      <c r="C102" s="59" t="s">
        <v>5</v>
      </c>
      <c r="D102" s="48">
        <v>49</v>
      </c>
      <c r="E102" s="9">
        <v>73.44</v>
      </c>
      <c r="F102" s="30">
        <f>ROUND((D102*E102),2)</f>
        <v>3598.56</v>
      </c>
    </row>
    <row r="103" spans="1:6" x14ac:dyDescent="0.25">
      <c r="A103" s="21">
        <f>A102+1</f>
        <v>2</v>
      </c>
      <c r="B103" s="58" t="s">
        <v>113</v>
      </c>
      <c r="C103" s="59" t="s">
        <v>5</v>
      </c>
      <c r="D103" s="48">
        <v>4</v>
      </c>
      <c r="E103" s="9">
        <v>158.1</v>
      </c>
      <c r="F103" s="30">
        <f t="shared" ref="F103:F120" si="10">ROUND((D103*E103),2)</f>
        <v>632.4</v>
      </c>
    </row>
    <row r="104" spans="1:6" x14ac:dyDescent="0.25">
      <c r="A104" s="21">
        <f t="shared" ref="A104:A120" si="11">A103+1</f>
        <v>3</v>
      </c>
      <c r="B104" s="58" t="s">
        <v>126</v>
      </c>
      <c r="C104" s="59" t="s">
        <v>5</v>
      </c>
      <c r="D104" s="48">
        <v>89</v>
      </c>
      <c r="E104" s="9">
        <v>31.42</v>
      </c>
      <c r="F104" s="30">
        <f t="shared" si="10"/>
        <v>2796.38</v>
      </c>
    </row>
    <row r="105" spans="1:6" x14ac:dyDescent="0.25">
      <c r="A105" s="21">
        <f t="shared" si="11"/>
        <v>4</v>
      </c>
      <c r="B105" s="58" t="s">
        <v>127</v>
      </c>
      <c r="C105" s="59" t="s">
        <v>44</v>
      </c>
      <c r="D105" s="48">
        <v>9</v>
      </c>
      <c r="E105" s="9">
        <v>40.799999999999997</v>
      </c>
      <c r="F105" s="30">
        <f t="shared" si="10"/>
        <v>367.2</v>
      </c>
    </row>
    <row r="106" spans="1:6" x14ac:dyDescent="0.25">
      <c r="A106" s="21">
        <f t="shared" si="11"/>
        <v>5</v>
      </c>
      <c r="B106" s="58" t="s">
        <v>21</v>
      </c>
      <c r="C106" s="59" t="s">
        <v>44</v>
      </c>
      <c r="D106" s="48">
        <v>187</v>
      </c>
      <c r="E106" s="9">
        <v>17.850000000000001</v>
      </c>
      <c r="F106" s="30">
        <f t="shared" si="10"/>
        <v>3337.95</v>
      </c>
    </row>
    <row r="107" spans="1:6" x14ac:dyDescent="0.25">
      <c r="A107" s="21">
        <f t="shared" si="11"/>
        <v>6</v>
      </c>
      <c r="B107" s="58" t="s">
        <v>114</v>
      </c>
      <c r="C107" s="59" t="s">
        <v>44</v>
      </c>
      <c r="D107" s="48">
        <v>8</v>
      </c>
      <c r="E107" s="9">
        <v>45.9</v>
      </c>
      <c r="F107" s="30">
        <f t="shared" si="10"/>
        <v>367.2</v>
      </c>
    </row>
    <row r="108" spans="1:6" x14ac:dyDescent="0.25">
      <c r="A108" s="21">
        <f t="shared" si="11"/>
        <v>7</v>
      </c>
      <c r="B108" s="58" t="s">
        <v>115</v>
      </c>
      <c r="C108" s="59" t="s">
        <v>1</v>
      </c>
      <c r="D108" s="48">
        <v>2550</v>
      </c>
      <c r="E108" s="9">
        <v>1.9</v>
      </c>
      <c r="F108" s="30">
        <f t="shared" si="10"/>
        <v>4845</v>
      </c>
    </row>
    <row r="109" spans="1:6" x14ac:dyDescent="0.25">
      <c r="A109" s="21">
        <f t="shared" si="11"/>
        <v>8</v>
      </c>
      <c r="B109" s="58" t="s">
        <v>116</v>
      </c>
      <c r="C109" s="59" t="s">
        <v>1</v>
      </c>
      <c r="D109" s="48">
        <v>46</v>
      </c>
      <c r="E109" s="9">
        <v>3.96</v>
      </c>
      <c r="F109" s="30">
        <f t="shared" si="10"/>
        <v>182.16</v>
      </c>
    </row>
    <row r="110" spans="1:6" x14ac:dyDescent="0.25">
      <c r="A110" s="21">
        <f t="shared" si="11"/>
        <v>9</v>
      </c>
      <c r="B110" s="58" t="s">
        <v>117</v>
      </c>
      <c r="C110" s="59" t="s">
        <v>1</v>
      </c>
      <c r="D110" s="48">
        <v>185</v>
      </c>
      <c r="E110" s="9">
        <v>0.48</v>
      </c>
      <c r="F110" s="30">
        <f t="shared" si="10"/>
        <v>88.8</v>
      </c>
    </row>
    <row r="111" spans="1:6" x14ac:dyDescent="0.25">
      <c r="A111" s="21">
        <f t="shared" si="11"/>
        <v>10</v>
      </c>
      <c r="B111" s="58" t="s">
        <v>118</v>
      </c>
      <c r="C111" s="59" t="s">
        <v>1</v>
      </c>
      <c r="D111" s="48">
        <v>40</v>
      </c>
      <c r="E111" s="9">
        <v>1.44</v>
      </c>
      <c r="F111" s="30">
        <f t="shared" si="10"/>
        <v>57.6</v>
      </c>
    </row>
    <row r="112" spans="1:6" x14ac:dyDescent="0.25">
      <c r="A112" s="21">
        <f t="shared" si="11"/>
        <v>11</v>
      </c>
      <c r="B112" s="58" t="s">
        <v>119</v>
      </c>
      <c r="C112" s="59" t="s">
        <v>1</v>
      </c>
      <c r="D112" s="48">
        <v>400</v>
      </c>
      <c r="E112" s="9">
        <v>0.95</v>
      </c>
      <c r="F112" s="30">
        <f t="shared" si="10"/>
        <v>380</v>
      </c>
    </row>
    <row r="113" spans="1:6" x14ac:dyDescent="0.25">
      <c r="A113" s="21">
        <f t="shared" si="11"/>
        <v>12</v>
      </c>
      <c r="B113" s="58" t="s">
        <v>120</v>
      </c>
      <c r="C113" s="59" t="s">
        <v>3</v>
      </c>
      <c r="D113" s="48">
        <v>6</v>
      </c>
      <c r="E113" s="9">
        <v>15.81</v>
      </c>
      <c r="F113" s="30">
        <f t="shared" si="10"/>
        <v>94.86</v>
      </c>
    </row>
    <row r="114" spans="1:6" x14ac:dyDescent="0.25">
      <c r="A114" s="21">
        <f t="shared" si="11"/>
        <v>13</v>
      </c>
      <c r="B114" s="58" t="s">
        <v>121</v>
      </c>
      <c r="C114" s="59" t="s">
        <v>3</v>
      </c>
      <c r="D114" s="48">
        <v>6</v>
      </c>
      <c r="E114" s="9">
        <v>15.81</v>
      </c>
      <c r="F114" s="30">
        <f t="shared" si="10"/>
        <v>94.86</v>
      </c>
    </row>
    <row r="115" spans="1:6" x14ac:dyDescent="0.25">
      <c r="A115" s="21">
        <f t="shared" si="11"/>
        <v>14</v>
      </c>
      <c r="B115" s="58" t="s">
        <v>122</v>
      </c>
      <c r="C115" s="59" t="s">
        <v>3</v>
      </c>
      <c r="D115" s="48">
        <v>3</v>
      </c>
      <c r="E115" s="9">
        <v>15.81</v>
      </c>
      <c r="F115" s="30">
        <f t="shared" si="10"/>
        <v>47.43</v>
      </c>
    </row>
    <row r="116" spans="1:6" x14ac:dyDescent="0.25">
      <c r="A116" s="21">
        <f t="shared" si="11"/>
        <v>15</v>
      </c>
      <c r="B116" s="58" t="s">
        <v>123</v>
      </c>
      <c r="C116" s="59" t="s">
        <v>1</v>
      </c>
      <c r="D116" s="48">
        <v>60</v>
      </c>
      <c r="E116" s="9">
        <v>1.98</v>
      </c>
      <c r="F116" s="30">
        <f t="shared" si="10"/>
        <v>118.8</v>
      </c>
    </row>
    <row r="117" spans="1:6" x14ac:dyDescent="0.25">
      <c r="A117" s="21">
        <f t="shared" si="11"/>
        <v>16</v>
      </c>
      <c r="B117" s="58" t="s">
        <v>124</v>
      </c>
      <c r="C117" s="59" t="s">
        <v>1</v>
      </c>
      <c r="D117" s="48">
        <v>674</v>
      </c>
      <c r="E117" s="9">
        <v>26.01</v>
      </c>
      <c r="F117" s="30">
        <f t="shared" si="10"/>
        <v>17530.740000000002</v>
      </c>
    </row>
    <row r="118" spans="1:6" x14ac:dyDescent="0.25">
      <c r="A118" s="21">
        <f t="shared" si="11"/>
        <v>17</v>
      </c>
      <c r="B118" s="58" t="s">
        <v>128</v>
      </c>
      <c r="C118" s="59" t="s">
        <v>1</v>
      </c>
      <c r="D118" s="48">
        <v>144</v>
      </c>
      <c r="E118" s="9">
        <v>33.56</v>
      </c>
      <c r="F118" s="30">
        <f t="shared" si="10"/>
        <v>4832.6400000000003</v>
      </c>
    </row>
    <row r="119" spans="1:6" x14ac:dyDescent="0.25">
      <c r="A119" s="21">
        <f t="shared" si="11"/>
        <v>18</v>
      </c>
      <c r="B119" s="58" t="s">
        <v>125</v>
      </c>
      <c r="C119" s="59" t="s">
        <v>44</v>
      </c>
      <c r="D119" s="48">
        <v>8</v>
      </c>
      <c r="E119" s="9">
        <v>42.84</v>
      </c>
      <c r="F119" s="30">
        <f>ROUND((D119*E119),2)</f>
        <v>342.72</v>
      </c>
    </row>
    <row r="120" spans="1:6" ht="47.25" x14ac:dyDescent="0.25">
      <c r="A120" s="21">
        <f t="shared" si="11"/>
        <v>19</v>
      </c>
      <c r="B120" s="44" t="s">
        <v>130</v>
      </c>
      <c r="C120" s="52" t="s">
        <v>13</v>
      </c>
      <c r="D120" s="52">
        <v>2</v>
      </c>
      <c r="E120" s="9">
        <v>6700</v>
      </c>
      <c r="F120" s="30">
        <f t="shared" si="10"/>
        <v>13400</v>
      </c>
    </row>
    <row r="121" spans="1:6" x14ac:dyDescent="0.25">
      <c r="A121" s="22"/>
      <c r="B121" s="24"/>
      <c r="C121" s="24"/>
      <c r="D121" s="24"/>
      <c r="E121" s="40" t="s">
        <v>20</v>
      </c>
      <c r="F121" s="30">
        <f>ROUND(SUM(F102:F120),2)</f>
        <v>53115.3</v>
      </c>
    </row>
    <row r="122" spans="1:6" x14ac:dyDescent="0.25">
      <c r="A122" s="22"/>
      <c r="B122" s="20"/>
      <c r="C122" s="31" t="s">
        <v>132</v>
      </c>
      <c r="D122" s="20"/>
      <c r="E122" s="34"/>
      <c r="F122" s="38">
        <f>ROUND(SUM(F121,F100,F67,F49,F40,F27),2)</f>
        <v>1011678.62</v>
      </c>
    </row>
    <row r="123" spans="1:6" ht="15.75" customHeight="1" x14ac:dyDescent="0.25">
      <c r="A123" s="65" t="s">
        <v>139</v>
      </c>
      <c r="B123" s="66"/>
      <c r="C123" s="66"/>
      <c r="D123" s="66"/>
      <c r="E123" s="66"/>
      <c r="F123" s="66"/>
    </row>
    <row r="124" spans="1:6" ht="42.75" x14ac:dyDescent="0.25">
      <c r="A124" s="67" t="s">
        <v>7</v>
      </c>
      <c r="B124" s="67" t="s">
        <v>8</v>
      </c>
      <c r="C124" s="67" t="s">
        <v>0</v>
      </c>
      <c r="D124" s="68" t="s">
        <v>9</v>
      </c>
      <c r="E124" s="69" t="s">
        <v>10</v>
      </c>
      <c r="F124" s="69" t="s">
        <v>11</v>
      </c>
    </row>
    <row r="125" spans="1:6" ht="15" x14ac:dyDescent="0.25">
      <c r="A125" s="70" t="s">
        <v>140</v>
      </c>
      <c r="B125" s="71"/>
      <c r="C125" s="71"/>
      <c r="D125" s="72"/>
      <c r="E125" s="73"/>
      <c r="F125" s="73"/>
    </row>
    <row r="126" spans="1:6" ht="33" x14ac:dyDescent="0.25">
      <c r="A126" s="74">
        <v>1</v>
      </c>
      <c r="B126" s="75" t="s">
        <v>153</v>
      </c>
      <c r="C126" s="76" t="s">
        <v>1</v>
      </c>
      <c r="D126" s="76">
        <v>19</v>
      </c>
      <c r="E126" s="9">
        <v>17.329999999999998</v>
      </c>
      <c r="F126" s="77">
        <f>ROUND((D126*E126),2)</f>
        <v>329.27</v>
      </c>
    </row>
    <row r="127" spans="1:6" ht="33" x14ac:dyDescent="0.25">
      <c r="A127" s="74">
        <f>A126+1</f>
        <v>2</v>
      </c>
      <c r="B127" s="75" t="s">
        <v>154</v>
      </c>
      <c r="C127" s="76" t="s">
        <v>1</v>
      </c>
      <c r="D127" s="76">
        <v>20</v>
      </c>
      <c r="E127" s="9">
        <v>22.13</v>
      </c>
      <c r="F127" s="77">
        <f t="shared" ref="F127:F141" si="12">ROUND((D127*E127),2)</f>
        <v>442.6</v>
      </c>
    </row>
    <row r="128" spans="1:6" ht="33" x14ac:dyDescent="0.25">
      <c r="A128" s="74">
        <f t="shared" ref="A128:A141" si="13">A127+1</f>
        <v>3</v>
      </c>
      <c r="B128" s="75" t="s">
        <v>155</v>
      </c>
      <c r="C128" s="76" t="s">
        <v>1</v>
      </c>
      <c r="D128" s="76">
        <v>18</v>
      </c>
      <c r="E128" s="9">
        <v>26.8</v>
      </c>
      <c r="F128" s="77">
        <f t="shared" si="12"/>
        <v>482.4</v>
      </c>
    </row>
    <row r="129" spans="1:6" ht="33" x14ac:dyDescent="0.25">
      <c r="A129" s="74">
        <f t="shared" si="13"/>
        <v>4</v>
      </c>
      <c r="B129" s="75" t="s">
        <v>156</v>
      </c>
      <c r="C129" s="76" t="s">
        <v>1</v>
      </c>
      <c r="D129" s="76">
        <v>19</v>
      </c>
      <c r="E129" s="9">
        <v>33.36</v>
      </c>
      <c r="F129" s="77">
        <f t="shared" si="12"/>
        <v>633.84</v>
      </c>
    </row>
    <row r="130" spans="1:6" ht="33" x14ac:dyDescent="0.25">
      <c r="A130" s="74">
        <f t="shared" si="13"/>
        <v>5</v>
      </c>
      <c r="B130" s="75" t="s">
        <v>157</v>
      </c>
      <c r="C130" s="76" t="s">
        <v>1</v>
      </c>
      <c r="D130" s="76">
        <v>30</v>
      </c>
      <c r="E130" s="9">
        <v>16.59</v>
      </c>
      <c r="F130" s="77">
        <f t="shared" si="12"/>
        <v>497.7</v>
      </c>
    </row>
    <row r="131" spans="1:6" ht="33" x14ac:dyDescent="0.25">
      <c r="A131" s="74">
        <f t="shared" si="13"/>
        <v>6</v>
      </c>
      <c r="B131" s="75" t="s">
        <v>158</v>
      </c>
      <c r="C131" s="76" t="s">
        <v>1</v>
      </c>
      <c r="D131" s="76">
        <v>18</v>
      </c>
      <c r="E131" s="9">
        <v>17.829999999999998</v>
      </c>
      <c r="F131" s="77">
        <f t="shared" si="12"/>
        <v>320.94</v>
      </c>
    </row>
    <row r="132" spans="1:6" ht="33" x14ac:dyDescent="0.25">
      <c r="A132" s="74">
        <f t="shared" si="13"/>
        <v>7</v>
      </c>
      <c r="B132" s="75" t="s">
        <v>159</v>
      </c>
      <c r="C132" s="76" t="s">
        <v>1</v>
      </c>
      <c r="D132" s="76">
        <v>62</v>
      </c>
      <c r="E132" s="9">
        <v>19.739999999999998</v>
      </c>
      <c r="F132" s="77">
        <f t="shared" si="12"/>
        <v>1223.8800000000001</v>
      </c>
    </row>
    <row r="133" spans="1:6" ht="15" x14ac:dyDescent="0.25">
      <c r="A133" s="74">
        <f t="shared" si="13"/>
        <v>8</v>
      </c>
      <c r="B133" s="75" t="s">
        <v>141</v>
      </c>
      <c r="C133" s="76" t="s">
        <v>5</v>
      </c>
      <c r="D133" s="76">
        <v>10</v>
      </c>
      <c r="E133" s="9">
        <v>435.12</v>
      </c>
      <c r="F133" s="77">
        <f t="shared" si="12"/>
        <v>4351.2</v>
      </c>
    </row>
    <row r="134" spans="1:6" ht="15" x14ac:dyDescent="0.25">
      <c r="A134" s="74">
        <f t="shared" si="13"/>
        <v>9</v>
      </c>
      <c r="B134" s="75" t="s">
        <v>142</v>
      </c>
      <c r="C134" s="76" t="s">
        <v>5</v>
      </c>
      <c r="D134" s="76">
        <v>1</v>
      </c>
      <c r="E134" s="9">
        <v>1134.3800000000001</v>
      </c>
      <c r="F134" s="77">
        <f t="shared" si="12"/>
        <v>1134.3800000000001</v>
      </c>
    </row>
    <row r="135" spans="1:6" ht="15" x14ac:dyDescent="0.25">
      <c r="A135" s="74">
        <f t="shared" si="13"/>
        <v>10</v>
      </c>
      <c r="B135" s="75" t="s">
        <v>143</v>
      </c>
      <c r="C135" s="76" t="s">
        <v>5</v>
      </c>
      <c r="D135" s="76">
        <v>9</v>
      </c>
      <c r="E135" s="9">
        <v>27.65</v>
      </c>
      <c r="F135" s="77">
        <f t="shared" si="12"/>
        <v>248.85</v>
      </c>
    </row>
    <row r="136" spans="1:6" ht="15" x14ac:dyDescent="0.25">
      <c r="A136" s="74">
        <f t="shared" si="13"/>
        <v>11</v>
      </c>
      <c r="B136" s="75" t="s">
        <v>144</v>
      </c>
      <c r="C136" s="76" t="s">
        <v>5</v>
      </c>
      <c r="D136" s="76">
        <v>20</v>
      </c>
      <c r="E136" s="9">
        <v>108.7</v>
      </c>
      <c r="F136" s="77">
        <f t="shared" si="12"/>
        <v>2174</v>
      </c>
    </row>
    <row r="137" spans="1:6" ht="15" x14ac:dyDescent="0.25">
      <c r="A137" s="74">
        <f t="shared" si="13"/>
        <v>12</v>
      </c>
      <c r="B137" s="75" t="s">
        <v>145</v>
      </c>
      <c r="C137" s="76" t="s">
        <v>2</v>
      </c>
      <c r="D137" s="76">
        <v>100</v>
      </c>
      <c r="E137" s="9">
        <v>4.83</v>
      </c>
      <c r="F137" s="77">
        <f t="shared" si="12"/>
        <v>483</v>
      </c>
    </row>
    <row r="138" spans="1:6" ht="15" x14ac:dyDescent="0.25">
      <c r="A138" s="74">
        <f t="shared" si="13"/>
        <v>13</v>
      </c>
      <c r="B138" s="75" t="s">
        <v>146</v>
      </c>
      <c r="C138" s="76" t="s">
        <v>2</v>
      </c>
      <c r="D138" s="76">
        <v>5</v>
      </c>
      <c r="E138" s="9">
        <v>20.96</v>
      </c>
      <c r="F138" s="77">
        <f t="shared" si="12"/>
        <v>104.8</v>
      </c>
    </row>
    <row r="139" spans="1:6" ht="15" x14ac:dyDescent="0.25">
      <c r="A139" s="74">
        <f t="shared" si="13"/>
        <v>14</v>
      </c>
      <c r="B139" s="75" t="s">
        <v>147</v>
      </c>
      <c r="C139" s="76" t="s">
        <v>5</v>
      </c>
      <c r="D139" s="76">
        <v>7</v>
      </c>
      <c r="E139" s="9">
        <v>595.74</v>
      </c>
      <c r="F139" s="77">
        <f t="shared" si="12"/>
        <v>4170.18</v>
      </c>
    </row>
    <row r="140" spans="1:6" ht="15" x14ac:dyDescent="0.25">
      <c r="A140" s="74">
        <f t="shared" si="13"/>
        <v>15</v>
      </c>
      <c r="B140" s="75" t="s">
        <v>148</v>
      </c>
      <c r="C140" s="76" t="s">
        <v>5</v>
      </c>
      <c r="D140" s="76">
        <v>20</v>
      </c>
      <c r="E140" s="9">
        <v>29.86</v>
      </c>
      <c r="F140" s="77">
        <f t="shared" si="12"/>
        <v>597.20000000000005</v>
      </c>
    </row>
    <row r="141" spans="1:6" ht="15" x14ac:dyDescent="0.25">
      <c r="A141" s="74">
        <f t="shared" si="13"/>
        <v>16</v>
      </c>
      <c r="B141" s="75" t="s">
        <v>149</v>
      </c>
      <c r="C141" s="76" t="s">
        <v>5</v>
      </c>
      <c r="D141" s="76">
        <v>5</v>
      </c>
      <c r="E141" s="9">
        <v>147.65</v>
      </c>
      <c r="F141" s="77">
        <f t="shared" si="12"/>
        <v>738.25</v>
      </c>
    </row>
    <row r="142" spans="1:6" ht="15" x14ac:dyDescent="0.25">
      <c r="A142" s="78"/>
      <c r="B142" s="60"/>
      <c r="C142" s="60"/>
      <c r="D142" s="60"/>
      <c r="E142" s="79" t="s">
        <v>150</v>
      </c>
      <c r="F142" s="80">
        <f>ROUND(SUM(F126:F141),2)</f>
        <v>17932.490000000002</v>
      </c>
    </row>
    <row r="143" spans="1:6" ht="15" x14ac:dyDescent="0.25">
      <c r="A143" s="78"/>
      <c r="B143" s="61"/>
      <c r="C143" s="81"/>
      <c r="D143" s="81" t="s">
        <v>151</v>
      </c>
      <c r="E143" s="60"/>
      <c r="F143" s="80">
        <f>F142</f>
        <v>17932.490000000002</v>
      </c>
    </row>
  </sheetData>
  <sheetProtection algorithmName="SHA-512" hashValue="BD/oG1+JoFzHcvu7/p15h4c7P9VJ5cqyEacLw2O+UFlPaxw9wMppR6VCrVfMatSYC1yYqvnvkqX/3lVKOnqbTg==" saltValue="OjCV8VwHNFwDv18eyot4HQ==" spinCount="100000" sheet="1" objects="1" scenarios="1"/>
  <printOptions horizontalCentered="1"/>
  <pageMargins left="0.39370078740157483" right="0.19685039370078741" top="0.39370078740157483" bottom="0.39370078740157483"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abSelected="1" view="pageBreakPreview" zoomScaleNormal="100" zoomScaleSheetLayoutView="100" workbookViewId="0">
      <selection activeCell="C6" sqref="C6"/>
    </sheetView>
  </sheetViews>
  <sheetFormatPr defaultRowHeight="15" x14ac:dyDescent="0.25"/>
  <cols>
    <col min="1" max="1" width="11.7109375" customWidth="1"/>
    <col min="2" max="2" width="65.7109375" customWidth="1"/>
    <col min="3" max="3" width="15.7109375" customWidth="1"/>
    <col min="4" max="4" width="9.5703125" customWidth="1"/>
  </cols>
  <sheetData>
    <row r="1" spans="1:6" ht="30.6" customHeight="1" x14ac:dyDescent="0.25">
      <c r="A1" s="84" t="s">
        <v>129</v>
      </c>
      <c r="B1" s="85"/>
      <c r="C1" s="86"/>
    </row>
    <row r="2" spans="1:6" ht="15.6" customHeight="1" x14ac:dyDescent="0.25">
      <c r="A2" s="87" t="s">
        <v>22</v>
      </c>
      <c r="B2" s="88"/>
      <c r="C2" s="89"/>
    </row>
    <row r="3" spans="1:6" ht="24" x14ac:dyDescent="0.25">
      <c r="A3" s="2" t="s">
        <v>23</v>
      </c>
      <c r="B3" s="2" t="s">
        <v>24</v>
      </c>
      <c r="C3" s="2" t="s">
        <v>25</v>
      </c>
    </row>
    <row r="4" spans="1:6" x14ac:dyDescent="0.25">
      <c r="A4" s="62">
        <v>1</v>
      </c>
      <c r="B4" s="62" t="s">
        <v>29</v>
      </c>
      <c r="C4" s="63">
        <f>ROUND(SUM(DKŽ!F122),2)</f>
        <v>1011678.62</v>
      </c>
    </row>
    <row r="5" spans="1:6" x14ac:dyDescent="0.25">
      <c r="A5" s="62">
        <v>2</v>
      </c>
      <c r="B5" s="62" t="s">
        <v>152</v>
      </c>
      <c r="C5" s="64">
        <f>SUM(DKŽ!F143)</f>
        <v>17932.490000000002</v>
      </c>
    </row>
    <row r="6" spans="1:6" ht="36" x14ac:dyDescent="0.25">
      <c r="A6" s="2" t="s">
        <v>26</v>
      </c>
      <c r="B6" s="4" t="s">
        <v>27</v>
      </c>
      <c r="C6" s="3">
        <f>ROUND(SUM(C4+C5),2)</f>
        <v>1029611.11</v>
      </c>
    </row>
    <row r="8" spans="1:6" ht="15.75" x14ac:dyDescent="0.25">
      <c r="A8" s="90" t="s">
        <v>28</v>
      </c>
      <c r="B8" s="90"/>
      <c r="C8" s="90"/>
      <c r="D8" s="90"/>
      <c r="E8" s="90"/>
      <c r="F8" s="90"/>
    </row>
    <row r="9" spans="1:6" ht="15.75" x14ac:dyDescent="0.25">
      <c r="A9" s="1"/>
      <c r="B9" s="1"/>
      <c r="C9" s="1"/>
      <c r="D9" s="1"/>
      <c r="E9" s="1"/>
      <c r="F9" s="1"/>
    </row>
    <row r="10" spans="1:6" ht="15.75" x14ac:dyDescent="0.25">
      <c r="A10" s="90" t="s">
        <v>17</v>
      </c>
      <c r="B10" s="90"/>
      <c r="C10" s="90"/>
      <c r="D10" s="90"/>
      <c r="E10" s="90"/>
      <c r="F10" s="90"/>
    </row>
    <row r="11" spans="1:6" ht="15.75" x14ac:dyDescent="0.25">
      <c r="A11" s="1"/>
      <c r="B11" s="1"/>
      <c r="C11" s="1"/>
      <c r="D11" s="1"/>
      <c r="E11" s="1"/>
      <c r="F11" s="1"/>
    </row>
    <row r="12" spans="1:6" ht="15.75" x14ac:dyDescent="0.25">
      <c r="A12" s="1"/>
      <c r="B12" s="1"/>
      <c r="C12" s="1"/>
      <c r="D12" s="1"/>
      <c r="E12" s="91" t="s">
        <v>16</v>
      </c>
      <c r="F12" s="91"/>
    </row>
    <row r="13" spans="1:6" ht="15.75" x14ac:dyDescent="0.25">
      <c r="A13" s="1"/>
      <c r="B13" s="1"/>
      <c r="C13" s="1"/>
      <c r="D13" s="1"/>
      <c r="E13" s="1"/>
      <c r="F13" s="1"/>
    </row>
    <row r="14" spans="1:6" ht="288.60000000000002" customHeight="1" x14ac:dyDescent="0.25">
      <c r="A14" s="92" t="s">
        <v>131</v>
      </c>
      <c r="B14" s="93"/>
      <c r="C14" s="93"/>
      <c r="D14" s="93"/>
      <c r="E14" s="93"/>
      <c r="F14" s="93"/>
    </row>
    <row r="15" spans="1:6" ht="79.150000000000006" customHeight="1" x14ac:dyDescent="0.25">
      <c r="A15" s="82" t="s">
        <v>133</v>
      </c>
      <c r="B15" s="83"/>
      <c r="C15" s="83"/>
      <c r="D15" s="83"/>
      <c r="E15" s="83"/>
      <c r="F15" s="83"/>
    </row>
    <row r="16" spans="1:6" ht="73.150000000000006" customHeight="1" x14ac:dyDescent="0.25">
      <c r="A16" s="82" t="s">
        <v>134</v>
      </c>
      <c r="B16" s="83"/>
      <c r="C16" s="83"/>
      <c r="D16" s="83"/>
      <c r="E16" s="83"/>
      <c r="F16" s="83"/>
    </row>
  </sheetData>
  <sheetProtection algorithmName="SHA-512" hashValue="CaDlYgYlX+r1/qT/rMQA4fE+aUjE41ExG1uEkrbzx53sRn/ZaOiVZPoybaij0vp5Fh1FSw8+odpY3TLj7S1Mfw==" saltValue="77GDcNLQvVNUYzMndGA6Bw==" spinCount="100000" sheet="1" objects="1" scenarios="1"/>
  <mergeCells count="8">
    <mergeCell ref="A15:F15"/>
    <mergeCell ref="A16:F16"/>
    <mergeCell ref="A1:C1"/>
    <mergeCell ref="A2:C2"/>
    <mergeCell ref="A8:F8"/>
    <mergeCell ref="A10:F10"/>
    <mergeCell ref="E12:F12"/>
    <mergeCell ref="A14:F14"/>
  </mergeCells>
  <pageMargins left="0.39370078740157483" right="0.19685039370078741" top="0.39370078740157483" bottom="0.3937007874015748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DKŽ</vt:lpstr>
      <vt:lpstr>Santrauka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Karolis Šimkūnas</dc:creator>
  <cp:lastModifiedBy>User</cp:lastModifiedBy>
  <cp:lastPrinted>2020-05-05T07:50:46Z</cp:lastPrinted>
  <dcterms:created xsi:type="dcterms:W3CDTF">2020-02-19T13:52:44Z</dcterms:created>
  <dcterms:modified xsi:type="dcterms:W3CDTF">2020-05-05T07:50:51Z</dcterms:modified>
</cp:coreProperties>
</file>