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LTVILN-001SV001\Vartotoju grupes\01 Rinkotyra\KONKURSAI\2022\LAKD_Kelias Nr. 1915 Vandžiogala-Preišiogalėlė-Jonava 03-21\EL komerciniai pasiulymai\"/>
    </mc:Choice>
  </mc:AlternateContent>
  <xr:revisionPtr revIDLastSave="0" documentId="13_ncr:1_{17680D57-9BD9-4962-BB76-0C43F02E47B3}" xr6:coauthVersionLast="47" xr6:coauthVersionMax="47" xr10:uidLastSave="{00000000-0000-0000-0000-000000000000}"/>
  <bookViews>
    <workbookView xWindow="5790" yWindow="2880" windowWidth="23010" windowHeight="12360" activeTab="1" xr2:uid="{00000000-000D-0000-FFFF-FFFF00000000}"/>
  </bookViews>
  <sheets>
    <sheet name="DKŽ_1" sheetId="1" r:id="rId1"/>
    <sheet name="santrauka"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I134" i="1" l="1"/>
  <c r="I94" i="1" l="1"/>
  <c r="I120" i="1"/>
  <c r="I111" i="1" l="1"/>
  <c r="G5" i="1" l="1"/>
  <c r="I34" i="1" s="1"/>
  <c r="I66" i="1" l="1"/>
  <c r="I49" i="1"/>
  <c r="G136" i="1" l="1"/>
  <c r="I135" i="1" l="1"/>
  <c r="C4" i="2"/>
  <c r="C6" i="2" s="1"/>
</calcChain>
</file>

<file path=xl/sharedStrings.xml><?xml version="1.0" encoding="utf-8"?>
<sst xmlns="http://schemas.openxmlformats.org/spreadsheetml/2006/main" count="557" uniqueCount="289">
  <si>
    <t>DARBŲ KIEKIŲ ŽINIARAŠTIS NR. 1 – SUSISIEKIMO DALIS</t>
  </si>
  <si>
    <t>Skyrius</t>
  </si>
  <si>
    <t>Eilės Nr.</t>
  </si>
  <si>
    <t>Darbo pavadinimas, aprašymas</t>
  </si>
  <si>
    <t>Mato vnt.</t>
  </si>
  <si>
    <t>Kiekis</t>
  </si>
  <si>
    <r>
      <t xml:space="preserve">Vieneto kaina, Eur be PVM  </t>
    </r>
    <r>
      <rPr>
        <b/>
        <sz val="12"/>
        <color rgb="FFFF0000"/>
        <rFont val="Times New Roman"/>
        <family val="1"/>
        <charset val="186"/>
      </rPr>
      <t>(pildo Tiekėjas)</t>
    </r>
  </si>
  <si>
    <t>Iš viso, Eur be PVM</t>
  </si>
  <si>
    <t>1. Paruošiamieji darbai</t>
  </si>
  <si>
    <t>1.1</t>
  </si>
  <si>
    <t>Kelio ašinės linijos ir kelio juostos nužymėjimas trasoje</t>
  </si>
  <si>
    <t>m</t>
  </si>
  <si>
    <t>1.2</t>
  </si>
  <si>
    <t>Minkštų veislių medžių iki Ø16 cm kirtimas</t>
  </si>
  <si>
    <t>vnt.</t>
  </si>
  <si>
    <t>Minkštų veislių medžių iki Ø24 cm kirtimas</t>
  </si>
  <si>
    <t>Medžių kelmų rovimas, pakrovimas į autosavivarčius ir išvežimas utilizavimui rangovo pasirinktu atstumu</t>
  </si>
  <si>
    <t>kompl.</t>
  </si>
  <si>
    <t>1.7</t>
  </si>
  <si>
    <t>ha</t>
  </si>
  <si>
    <t>1.8</t>
  </si>
  <si>
    <t>m3</t>
  </si>
  <si>
    <t>1.9</t>
  </si>
  <si>
    <t>vnt</t>
  </si>
  <si>
    <t>1.10</t>
  </si>
  <si>
    <t>1.11</t>
  </si>
  <si>
    <t>1.12</t>
  </si>
  <si>
    <t>1.13</t>
  </si>
  <si>
    <t>1.14</t>
  </si>
  <si>
    <t>t</t>
  </si>
  <si>
    <t>1.15</t>
  </si>
  <si>
    <t>1.16</t>
  </si>
  <si>
    <t>1.17</t>
  </si>
  <si>
    <t>1.18</t>
  </si>
  <si>
    <t>1.19</t>
  </si>
  <si>
    <t>1.20</t>
  </si>
  <si>
    <t>1.21</t>
  </si>
  <si>
    <t>m2</t>
  </si>
  <si>
    <t>1.22</t>
  </si>
  <si>
    <t>Iš viso skyriuje 1, Eur be PVM</t>
  </si>
  <si>
    <t>2. Žemės darbai, sankasos įrengimas</t>
  </si>
  <si>
    <t>2.1</t>
  </si>
  <si>
    <t>2.2</t>
  </si>
  <si>
    <t>2.3</t>
  </si>
  <si>
    <t>2.4</t>
  </si>
  <si>
    <t>2.5</t>
  </si>
  <si>
    <t>2.6</t>
  </si>
  <si>
    <t>2.7</t>
  </si>
  <si>
    <t>2.8</t>
  </si>
  <si>
    <t>2.9</t>
  </si>
  <si>
    <t>2.10</t>
  </si>
  <si>
    <t>2.11</t>
  </si>
  <si>
    <t>2.12</t>
  </si>
  <si>
    <t>2.13</t>
  </si>
  <si>
    <t>2.14</t>
  </si>
  <si>
    <t>2.15</t>
  </si>
  <si>
    <t>Iš viso skyriuje 2, Eur be PVM</t>
  </si>
  <si>
    <t>3. Vandens nuvedimas ir pralaidų įrengimas</t>
  </si>
  <si>
    <t>3.1</t>
  </si>
  <si>
    <t>3.2</t>
  </si>
  <si>
    <t>3.3</t>
  </si>
  <si>
    <t>3.4</t>
  </si>
  <si>
    <t>3.5</t>
  </si>
  <si>
    <t>3.6</t>
  </si>
  <si>
    <t>3.7</t>
  </si>
  <si>
    <t>3.8</t>
  </si>
  <si>
    <t>3.9</t>
  </si>
  <si>
    <t>3.10</t>
  </si>
  <si>
    <t>3.11</t>
  </si>
  <si>
    <t>3.12</t>
  </si>
  <si>
    <t>3.13</t>
  </si>
  <si>
    <t>3.14</t>
  </si>
  <si>
    <t>3.15</t>
  </si>
  <si>
    <t>3.16</t>
  </si>
  <si>
    <t>Iš viso skyriuje 3, Eur be PVM</t>
  </si>
  <si>
    <t>4. Kelio dangos konstrukcija (I konstrukcijos variantas)</t>
  </si>
  <si>
    <t>4.1</t>
  </si>
  <si>
    <t>4.2</t>
  </si>
  <si>
    <t>4.3</t>
  </si>
  <si>
    <t>4.4</t>
  </si>
  <si>
    <t>4.5</t>
  </si>
  <si>
    <t>4.6</t>
  </si>
  <si>
    <t>4.7</t>
  </si>
  <si>
    <t>4.8</t>
  </si>
  <si>
    <t>4.9</t>
  </si>
  <si>
    <t>4.10</t>
  </si>
  <si>
    <t>4.11</t>
  </si>
  <si>
    <t>4.12</t>
  </si>
  <si>
    <t>4.13</t>
  </si>
  <si>
    <t>4. Kelio dangos konstrukcija (II konstrukcijos variantas)</t>
  </si>
  <si>
    <t>Iš viso skyriuje 4, Eur be PVM</t>
  </si>
  <si>
    <t>5. Kelio apstatymas ir saugaus eismo organizavimas</t>
  </si>
  <si>
    <t>5.1</t>
  </si>
  <si>
    <t>Kelio ženklų vienstiebių metalinių atramų (d=76mm) ant monolitinių betoninių pamatų įrengimas</t>
  </si>
  <si>
    <t>5.2</t>
  </si>
  <si>
    <t>5.3</t>
  </si>
  <si>
    <t>5.4</t>
  </si>
  <si>
    <t>5.5</t>
  </si>
  <si>
    <t>5.6</t>
  </si>
  <si>
    <t>5.7</t>
  </si>
  <si>
    <t>5.8</t>
  </si>
  <si>
    <t>5.9</t>
  </si>
  <si>
    <t>5.10</t>
  </si>
  <si>
    <t>5.11</t>
  </si>
  <si>
    <t>Iš viso skyriuje 5, Eur be PVM</t>
  </si>
  <si>
    <t>6.1</t>
  </si>
  <si>
    <t>Melioracijos drenažo rinktuvo ieškojimas</t>
  </si>
  <si>
    <t>6.2</t>
  </si>
  <si>
    <t>6.3</t>
  </si>
  <si>
    <t>6.4</t>
  </si>
  <si>
    <t>6.5</t>
  </si>
  <si>
    <t>6.6</t>
  </si>
  <si>
    <t>6.7</t>
  </si>
  <si>
    <t>6.8</t>
  </si>
  <si>
    <t>Iš viso skyriuje 6, Eur be PVM</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</si>
  <si>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</si>
  <si>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</si>
  <si>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</si>
  <si>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</si>
  <si>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ŽINIARAŠČIŲ SANTRAUKA</t>
  </si>
  <si>
    <t>Darbų kiekių žin. nr.</t>
  </si>
  <si>
    <t>Žiniaraščio pavadinimas</t>
  </si>
  <si>
    <t>Vertė, EUR be PVM</t>
  </si>
  <si>
    <t>SUSISIEKIMO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</si>
  <si>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</si>
  <si>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</si>
  <si>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</si>
  <si>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</si>
  <si>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</si>
  <si>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</si>
  <si>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Rangovas pasirenka I arba II konstrukcijos įrengimo variantą ir jį užpildo</t>
  </si>
  <si>
    <t>Medienos paruošimas iš nukirstų  minkštų veislių medžių iki Ø16 cm</t>
  </si>
  <si>
    <r>
      <t>m</t>
    </r>
    <r>
      <rPr>
        <vertAlign val="superscript"/>
        <sz val="12"/>
        <color theme="1"/>
        <rFont val="Times New Roman"/>
        <family val="1"/>
        <charset val="186"/>
      </rPr>
      <t>3</t>
    </r>
  </si>
  <si>
    <t>Medienos paruošimas iš nukirstų minkštų veislių medžių iki Ø24 cm</t>
  </si>
  <si>
    <t>Retų krūmų ir smulkaus miško pašalinimas mechanizuotu būdu</t>
  </si>
  <si>
    <r>
      <t>Medžių atliekų smulkinimas ir paskleidimas vietoje (m</t>
    </r>
    <r>
      <rPr>
        <vertAlign val="superscript"/>
        <sz val="10"/>
        <color rgb="FF000000"/>
        <rFont val="Arial Narrow"/>
        <family val="2"/>
        <charset val="186"/>
      </rPr>
      <t xml:space="preserve">3 </t>
    </r>
    <r>
      <rPr>
        <sz val="10"/>
        <color rgb="FF000000"/>
        <rFont val="Arial Narrow"/>
        <family val="2"/>
        <charset val="186"/>
      </rPr>
      <t>susmulkintos masės)</t>
    </r>
  </si>
  <si>
    <t>Kelio ženklų skydų demontavimas nuo vienastiebių  atramų</t>
  </si>
  <si>
    <t>Kelio ženklų vienastiebių atramų demontavimas</t>
  </si>
  <si>
    <t>Kelio ženklų skydų demontavimas nuo dvistiebių  atramų</t>
  </si>
  <si>
    <t>Kelio ženklų dvistiebių atramų demontavimas</t>
  </si>
  <si>
    <t>Signalinių stulpelių išardymas (A grupės)</t>
  </si>
  <si>
    <t>Atitvarų demontavimas</t>
  </si>
  <si>
    <t xml:space="preserve">Esamų gelžbetoninių pralaidų Ø1,0 m išardymas </t>
  </si>
  <si>
    <t xml:space="preserve">Esamų gelžbetoninių pralaidų Ø0,8 m išardymas </t>
  </si>
  <si>
    <t xml:space="preserve">Esamų gelžbetoninių pralaidų Ø0,6 m išardymas </t>
  </si>
  <si>
    <t xml:space="preserve">Esamų gelžbetoninių pralaidų Ø0,4 m išardymas </t>
  </si>
  <si>
    <t>Esamų plastikinių pralaidų Ø0,4 m išardymas su bet. antgaliais</t>
  </si>
  <si>
    <t>Esamų pralaidų bet. angalių išardymas</t>
  </si>
  <si>
    <t>Asfalto dangos nufrezavimas  vid. 6 cm</t>
  </si>
  <si>
    <t xml:space="preserve">Asfalto drožlių nuvežimas į sandėliavimo vietą </t>
  </si>
  <si>
    <t>Esamų pralaidų sąnašų išvalymas</t>
  </si>
  <si>
    <r>
      <t>m</t>
    </r>
    <r>
      <rPr>
        <vertAlign val="superscript"/>
        <sz val="12"/>
        <color theme="1"/>
        <rFont val="Times New Roman"/>
        <family val="1"/>
        <charset val="186"/>
      </rPr>
      <t>2</t>
    </r>
  </si>
  <si>
    <t>Grįžtamosios medžiagos (išardytas asfaltas), įkainis 9,232 Eur/m3 (sąmatoje įvertinamas su minuso ženklu)</t>
  </si>
  <si>
    <t>Dirvožemio vid. 10 cm pašalinimas, perstumiant buldozeriu iki 50 m, pakrovimas ir vežimas  (sandėliavimui )</t>
  </si>
  <si>
    <t>m³</t>
  </si>
  <si>
    <t>Dirvožemio vid. 10 cm pašalinimas, perstumiant buldozeriu iki 50 m, pakrovimas ir vežimas  (į išlykį)</t>
  </si>
  <si>
    <t>Griovių kasimas, grunto pakrovimas į autosavivarčius ir pervežimas  (į išlykį)</t>
  </si>
  <si>
    <t>Grunto kasimas ekskavatoriais, pakrovimas į autosavivarčius ir pervežimas  (sandėliavimui) (nukasama vid. 20cm viršutinio dangos sluoksnio panaudojamo sankasos įrengimui)</t>
  </si>
  <si>
    <t>Grunto kasimas ekskavatoriais iškasose, pakrovimas į autosavivarčius ir pervežimas  (į išlykį)(iškasami sankasai netinkami gruntai  vid. 0,30-0,90m sl. storiu)</t>
  </si>
  <si>
    <t>Iškasto drenuojančio grunto atvežimas iš sandėliavimo vietos pakopų ir sankasos įrengimui</t>
  </si>
  <si>
    <t>Žemės sankasos viršaus planiravimas mechanizuotu būdu</t>
  </si>
  <si>
    <t>m²</t>
  </si>
  <si>
    <t>Žemės sankasos viršaus tankinimas mechanizuotu būdu</t>
  </si>
  <si>
    <t xml:space="preserve">m² </t>
  </si>
  <si>
    <t xml:space="preserve">Dirvožemio atvežimas iš sandėliavimo vietos </t>
  </si>
  <si>
    <t xml:space="preserve">Šlaitų, plotų tvirtinimas 6 cm dirvožemio sluoksniu užsėjant žole, darbus atliekant mechanizuotu būdu, dirvožemį atsivežant </t>
  </si>
  <si>
    <t>Griovio dugno tvirtinimas dirvožemiu sluoksniu h=0,1m</t>
  </si>
  <si>
    <r>
      <t>m</t>
    </r>
    <r>
      <rPr>
        <vertAlign val="superscript"/>
        <sz val="10"/>
        <color rgb="FF000000"/>
        <rFont val="Arial Narrow"/>
        <family val="2"/>
        <charset val="186"/>
      </rPr>
      <t>3</t>
    </r>
  </si>
  <si>
    <t>Griovio dugno tvirtinimas frakciniu žvyru fr. 16/32 sluoksniu h=0,1m</t>
  </si>
  <si>
    <t>Plotų, sankasos šlaitų, šlaitų ir griovio dugno planiravimas mechanizuotu būdu</t>
  </si>
  <si>
    <t>Plotų, sankasos šlaitų, šlaitų ir griovio dugno planiravimas rankiniu būdu</t>
  </si>
  <si>
    <t>Žemės sankasos įrengimas iš atvežto ŽG, ŽP, ŽB,SB, SG, SP ŽD, ŽM, SD, SM grunto (tinkamo viršutiniams sankasos sluoksniams)</t>
  </si>
  <si>
    <t>Iškasamas gruntas pralaidų d800m, d1000  ir antgalių įrengimui</t>
  </si>
  <si>
    <t xml:space="preserve">Išvežamas gruntas į sandėliavimo vietą </t>
  </si>
  <si>
    <t>Atvežamas iš sandėliavimo vietos gruntas tranšėjų užpylimui</t>
  </si>
  <si>
    <t xml:space="preserve">Išvežamas gruntas į išlykį </t>
  </si>
  <si>
    <t>Smėlio pagrindo po vamzdžiais įrengimas</t>
  </si>
  <si>
    <t>Vamzdžio apgaubimas neaustine geotekstile (svoris ≥ 200 g/m2)</t>
  </si>
  <si>
    <t>Metalinių gofruotų vamzdžių Ø1000 m  montavimas</t>
  </si>
  <si>
    <t>Metalinių gofruotų vamzdžių Ø800 m ≥68x13 mm, t ≥ 2,0 mm montavimas</t>
  </si>
  <si>
    <t>Vandens pralaidų antgalių tvirtinimas betoninėmis plytelėmis ant skaldos pagrindo:</t>
  </si>
  <si>
    <t>Smėlio pagrindo po vamzdžiais įrengimas (nuovažose)</t>
  </si>
  <si>
    <t>Plastikinės d400 mm pralaidos įrengimas</t>
  </si>
  <si>
    <t>Betoninio antgalio d400m pralaidai įrengimas</t>
  </si>
  <si>
    <t>Griovio dugno tvirtinimas  skalda fr.0/32 ties betoniniu antgaliu d400m pralaidai (h=0,1m)</t>
  </si>
  <si>
    <t>Iškasamas gruntas pralaidų d400mm įrengimui</t>
  </si>
  <si>
    <t>Šlaitų tvirtinimas ties pralaida PK 62+80 priešeroziniu tinklu, tvirtinant smeigėmis</t>
  </si>
  <si>
    <t>Armavimas geotinklu, įrengiant kartu su neaustinę geotekstilę</t>
  </si>
  <si>
    <t>3.17</t>
  </si>
  <si>
    <t>4 cm storio viršutinis asfalto sluoksnio iš mišinio AC 11 VN    įrengimas</t>
  </si>
  <si>
    <t>8 cm storio asfalto pagrindo sluoksnio iš mišinio AC 22 PN įrengimas</t>
  </si>
  <si>
    <t>Išilginių / skersinių asfalto dangos siūlių apdorojimas bitumine mase, klojant asfaltą „karštas prie šalto“</t>
  </si>
  <si>
    <t>Briaunų padengimas karštu bitumu (viražuose)</t>
  </si>
  <si>
    <t>20 cm storio skaldos pagrindo sluoksnio iš nesurištųjų skaldytų mineralinių medžiagų mišinio fr. 0/45 įrengimas</t>
  </si>
  <si>
    <t>33-53 cm storio apsauginio šalčiui atsparaus sluoksnio iš nesurištojo mineralinių medžiagų mišinio įrengimas</t>
  </si>
  <si>
    <t>Kelkraščių h=9 cm įrengimas iš 85 % skaldos fr. 11/22 ir 15 % augalinio grunto mišinio</t>
  </si>
  <si>
    <t>6 cm storio asfalto pagrindo–dangos sluoksnio iš mišinio AC 16 PD įrengimas (nuovažos)</t>
  </si>
  <si>
    <t>Asfalto drožlių atvežimas, susmulkinimas</t>
  </si>
  <si>
    <t>20 cm storio skaldos pagrindo sluoksnio iš nesurištųjų skaldytų mineralinių medžiagų mišinio fr. 0/45 įrengimas, pridedant iki 30% frezuoto asfalto (nuovažos)(panaudojant 7,38 m3 asf. drožlių)</t>
  </si>
  <si>
    <t>44-64 cm storio apsauginio šalčiui atsparaus sluoksnio iš nesurištojo mineralinių medžiagų mišinio įrengimas (nuovažos)</t>
  </si>
  <si>
    <t>Apželdintų kelkraščių h=3 cm įrengimas iš augalinio grunto (nuovažos)</t>
  </si>
  <si>
    <t>Pažvyravimas sujungimui su esamomis dangomis (Hvid=20 cm) (nuovažos)</t>
  </si>
  <si>
    <t>25 cm storio žvyro pagrindo sluoksnio iš nesurištųjų skaldytų mineralinių medžiagų mišinio fr. 0/45 įrengimas</t>
  </si>
  <si>
    <t>28-48 cm storio apsauginio šalčiui atsparaus sluoksnio iš nesurištojo mineralinių medžiagų mišinio įrengimas</t>
  </si>
  <si>
    <t xml:space="preserve">Kelio ženklų skydų montavimas prie vienstiebių atramų rankiniu būdu  </t>
  </si>
  <si>
    <t>Kelio ženklų dvistiebių metalinių atramų (d=76mm) ant monolitinių betoninių pamatų įrengimas</t>
  </si>
  <si>
    <t xml:space="preserve">Kelio ženklų skydų montavimas prie dvistiebių atramų rankiniu būdu  </t>
  </si>
  <si>
    <t>Dangos ženklinimas termoplastu ištįsine 0,12 m pločio 1.1 linija mechanizuotu būdu</t>
  </si>
  <si>
    <t>Dangos ženklinimas termoplastu ištįsine  0,2 m pločio 1.2 linija mechanizuotu būdu</t>
  </si>
  <si>
    <t>Dangos ženklinimas termoplastu brūkšnine 0,12 m pločio 1.5 linija mechanizuotu būdu</t>
  </si>
  <si>
    <t>Dangos ženklinimas termoplastu brūkšnine 0,2 m pločio 1.22 linija mechanizuotu būdu</t>
  </si>
  <si>
    <t>Dangos ženklinimas termoplastu brūkšnine 0,12 m pločio 1.6 linija mechanizuotu būdu</t>
  </si>
  <si>
    <t>Dangos ženklinimas termoplastu brūkšnine 0,12 m pločio 1.7 linija mechanizuotu būdu</t>
  </si>
  <si>
    <t>Dangos ženklinimas termoplastu brūkšnine 0,12 m pločio 1.10 linija mechanizuotu būdu</t>
  </si>
  <si>
    <t>Plotų ženklinimas termoplastu mechanizuotu būdu (1.25, 1.12)</t>
  </si>
  <si>
    <t>Plastikinių signalinių stulpelių pastatymas</t>
  </si>
  <si>
    <t>Vienpusių apsauginių metalinių atitvarų N2 W4 A ant metalinių statramsčių įrengimas</t>
  </si>
  <si>
    <t>Apsauginio metalinio kelio atitvaro N2 W4 A pradinio/galinio komponento įrengimas (12 metrų)</t>
  </si>
  <si>
    <t>Apsauginio metalinio kelio atitvaro N2 W4 A pradinio/galinio komponento įrengimas (4 metrų)</t>
  </si>
  <si>
    <t>5.12</t>
  </si>
  <si>
    <t>5.13</t>
  </si>
  <si>
    <t>5.14</t>
  </si>
  <si>
    <t>5.15</t>
  </si>
  <si>
    <t>5.16</t>
  </si>
  <si>
    <t>5.17</t>
  </si>
  <si>
    <t>6.9</t>
  </si>
  <si>
    <t>Suoliuko įrengimas</t>
  </si>
  <si>
    <t>Šiukšliadėžės įrengimas</t>
  </si>
  <si>
    <t>Neregių vedimo sistemos iš betoninių trinkelių  įrengimas, h-6 cm</t>
  </si>
  <si>
    <t>Perono dangos iš betoninių trinkelių įrengimas</t>
  </si>
  <si>
    <t>3-5cm storio posluoksnio iš nesurištųjų mineralinių medžiagų mišinio fr. 0/5 įrengimas</t>
  </si>
  <si>
    <t>15cm storio skaldos pagrindo sluoksnio iš nesurištųjų skaldytų mineralinių medžiagų mišinio fr. 0/45 įrengimas</t>
  </si>
  <si>
    <t>19cm storio apsauginio šalčiui atsparaus sluoksnio iš nesurištojo mineralinių medžiagų mišinio įrengimas</t>
  </si>
  <si>
    <t>Betoninių bortų BR 15x30x100 ant betono pagrindo įrengimas</t>
  </si>
  <si>
    <t>Vejos bortų įrengimas BR 8x20x100</t>
  </si>
  <si>
    <t>6. Eismo dalyvių aptarnavimo statiniai</t>
  </si>
  <si>
    <t>Iš viso skyriuje 9, Eur be PVM</t>
  </si>
  <si>
    <t>7.2</t>
  </si>
  <si>
    <t>7.3</t>
  </si>
  <si>
    <t>7.4</t>
  </si>
  <si>
    <t>7.5</t>
  </si>
  <si>
    <t>7.6</t>
  </si>
  <si>
    <t>7.7</t>
  </si>
  <si>
    <t>7.8</t>
  </si>
  <si>
    <t>7.9</t>
  </si>
  <si>
    <t>7.10</t>
  </si>
  <si>
    <t>7.11</t>
  </si>
  <si>
    <t>7.12</t>
  </si>
  <si>
    <t>7.13</t>
  </si>
  <si>
    <t>7.14</t>
  </si>
  <si>
    <t>7. Kiti darbai</t>
  </si>
  <si>
    <t>Grunto kasimas ir sandėliavimas vietoje užpylimui (drenažo vamzdžių įrengimui)</t>
  </si>
  <si>
    <t>PN 42 šulinio įrengimas</t>
  </si>
  <si>
    <t>Grunto kasimas ir sandėliavimas vietoje užpylimui (šulinių įrengimui)</t>
  </si>
  <si>
    <t xml:space="preserve">Smėlio pagrindo po vamzdžiais įrengimas </t>
  </si>
  <si>
    <t>Grunto kasimas ir tranšėjų, šulinių užpylimas iškasų gruntu</t>
  </si>
  <si>
    <t xml:space="preserve">Grunto paskleidimas vietoje </t>
  </si>
  <si>
    <t>Drenažo rinktuvo įrengimas iš PP d250 vamzdžių</t>
  </si>
  <si>
    <t>Šlaitų tvirtinimas ties pralaida PK 62+80 užsėjant žole</t>
  </si>
  <si>
    <t xml:space="preserve">Melioracijos griovio dugno tvirtinimas  skalda fr.0/32 ties pralaida PK 62+80, </t>
  </si>
  <si>
    <t>Melioracijos griovio išvalymas</t>
  </si>
  <si>
    <t>PE ŠP-40 šulinio įrengimas</t>
  </si>
  <si>
    <t>vamzdžio PVC d160, d150, d125, d75, d50 įrengimas</t>
  </si>
  <si>
    <t>Drenažo rinktuvo veikimo patikrinimas, išvalymas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</si>
  <si>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(66 vnt.)</t>
  </si>
  <si>
    <t>ELEKTROTECHNIKOS DALIS (AB ESO)*</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</si>
  <si>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</si>
  <si>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Rajoninio kelio Nr.1915 Vandžiogala–Preišiogalėlė–Jonava  ruožo nuo  0,727 iki 6,778 km kapitalinis remontas</t>
  </si>
  <si>
    <t>1.3</t>
  </si>
  <si>
    <t>1.4</t>
  </si>
  <si>
    <t>1.5</t>
  </si>
  <si>
    <t xml:space="preserve">Esamo PN42 šulinio demontavimas </t>
  </si>
  <si>
    <t>Demontuoto PN42 šulinio, pakrovimas į autosavivarčius ir išvežimas (žiūrėti priedą dėl išvžimo)</t>
  </si>
  <si>
    <t>Kelio ženklų skydų ir atramų (be pamatų), atitvarų ir  kt. pakrovimas ir išvežimas  (Žiūrėti priedą  dėl išvežimo)</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</si>
  <si>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Kėdainių kelių tarnyba, Birutės g. 4, Kėdainiai.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</si>
  <si>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Antrinio panaudojimo medžiagų (plastikinių pralaidų / betoninių geros būklės gaminių, / signalinių stulpelių) pakrovimas ir išvežimas (Žiūrėti priedą  dėl išvežimo)</t>
  </si>
  <si>
    <t>Statybinio laužo (pralaidų / betoninių kelio ženklų pamatų ) pakrovimas ir išvežimas į išlykį</t>
  </si>
  <si>
    <t>1.23</t>
  </si>
  <si>
    <t>1.25</t>
  </si>
  <si>
    <t>1.26</t>
  </si>
  <si>
    <t>1.27</t>
  </si>
  <si>
    <t>1.28</t>
  </si>
  <si>
    <t>1.29</t>
  </si>
  <si>
    <t>1.30</t>
  </si>
  <si>
    <t>1.24</t>
  </si>
  <si>
    <t>8. Kitos paslaugos</t>
  </si>
  <si>
    <t>8.1</t>
  </si>
  <si>
    <t>4.3a</t>
  </si>
  <si>
    <t>Asfalto pagrindo skuoksnio padengimas bitumine emulsija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</si>
</sst>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
      <sz val="12"/>
      <color rgb="FF000000"/>
      <name val="Times New Roman"/>
      <family val="1"/>
      <charset val="186"/>
    </font>
    <font>
      <i/>
      <sz val="12"/>
      <name val="Times New Roman"/>
      <family val="1"/>
      <charset val="186"/>
    </font>
    <font>
      <sz val="10"/>
      <color rgb="FF000000"/>
      <name val="Arial Narrow"/>
      <family val="2"/>
      <charset val="186"/>
    </font>
    <font>
      <vertAlign val="superscript"/>
      <sz val="12"/>
      <color theme="1"/>
      <name val="Times New Roman"/>
      <family val="1"/>
      <charset val="186"/>
    </font>
    <font>
      <vertAlign val="superscript"/>
      <sz val="10"/>
      <color rgb="FF000000"/>
      <name val="Arial Narrow"/>
      <family val="2"/>
      <charset val="186"/>
    </font>
    <font>
      <sz val="9"/>
      <color rgb="FFFF0000"/>
      <name val="Times New Roman"/>
      <family val="1"/>
      <charset val="186"/>
    </font>
    <font>
      <i/>
      <sz val="10"/>
      <color rgb="FFFF0000"/>
      <name val="Times New Roman"/>
      <family val="1"/>
      <charset val="186"/>
    </font>
    <font>
      <sz val="10"/>
      <color rgb="FFFF0000"/>
      <name val="Times New Roman"/>
      <family val="1"/>
      <charset val="186"/>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79998168889431442"/>
        <bgColor rgb="FFFFFFFF"/>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67">
    <xf numFmtId="0" fontId="0" fillId="0" borderId="0" xfId="0"/>
    <xf numFmtId="0" fontId="8" fillId="0" borderId="0" xfId="0" applyFont="1" applyAlignment="1">
      <alignment horizontal="lef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4" fillId="0" borderId="0" xfId="0" applyFont="1" applyAlignment="1" applyProtection="1">
      <alignment horizontal="center" vertical="center" wrapText="1"/>
      <protection locked="0"/>
    </xf>
    <xf numFmtId="4" fontId="4" fillId="0" borderId="10" xfId="0" applyNumberFormat="1" applyFont="1" applyBorder="1" applyAlignment="1" applyProtection="1">
      <alignment horizontal="center" vertical="center" wrapText="1"/>
      <protection locked="0"/>
    </xf>
    <xf numFmtId="4" fontId="11" fillId="0" borderId="11"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3" applyNumberFormat="1" applyFont="1" applyAlignment="1">
      <alignment horizontal="center" vertical="center" wrapText="1"/>
    </xf>
    <xf numFmtId="0" fontId="4" fillId="0" borderId="12" xfId="3" applyFont="1" applyBorder="1" applyAlignment="1">
      <alignment horizontal="center" vertical="center" wrapText="1"/>
    </xf>
    <xf numFmtId="4" fontId="4" fillId="0" borderId="11" xfId="3" applyNumberFormat="1"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0" xfId="0" applyFont="1"/>
    <xf numFmtId="0" fontId="5" fillId="0" borderId="0" xfId="0" applyFont="1" applyAlignment="1" applyProtection="1">
      <alignment wrapText="1"/>
      <protection locked="0"/>
    </xf>
    <xf numFmtId="4" fontId="4" fillId="0" borderId="11" xfId="0" applyNumberFormat="1" applyFont="1" applyBorder="1" applyAlignment="1" applyProtection="1">
      <alignment horizontal="center" vertical="center"/>
      <protection locked="0"/>
    </xf>
    <xf numFmtId="0" fontId="5" fillId="0" borderId="0" xfId="0" applyFont="1" applyAlignment="1" applyProtection="1">
      <alignment vertical="center" wrapText="1"/>
      <protection locked="0"/>
    </xf>
    <xf numFmtId="0" fontId="4" fillId="0" borderId="0" xfId="4" applyFont="1" applyAlignment="1">
      <alignment horizontal="left" vertical="center" wrapText="1"/>
    </xf>
    <xf numFmtId="0" fontId="7" fillId="0" borderId="0" xfId="0" applyFont="1" applyAlignment="1" applyProtection="1">
      <alignment horizontal="left" vertical="center"/>
      <protection locked="0"/>
    </xf>
    <xf numFmtId="0" fontId="7" fillId="0" borderId="0" xfId="0" applyFont="1" applyAlignment="1">
      <alignment horizontal="left" vertical="center" wrapText="1"/>
    </xf>
    <xf numFmtId="49" fontId="18" fillId="0" borderId="3" xfId="0" applyNumberFormat="1" applyFont="1" applyBorder="1" applyAlignment="1">
      <alignment horizontal="center" vertical="center"/>
    </xf>
    <xf numFmtId="0" fontId="4" fillId="0" borderId="0" xfId="4" applyFont="1" applyAlignment="1">
      <alignment horizontal="center" vertical="center"/>
    </xf>
    <xf numFmtId="4" fontId="4" fillId="0" borderId="0" xfId="0" applyNumberFormat="1" applyFont="1" applyAlignment="1" applyProtection="1">
      <alignment horizontal="center" vertical="center"/>
      <protection locked="0"/>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0" fontId="3"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9" fontId="18" fillId="0" borderId="2"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8" xfId="0" applyFont="1" applyBorder="1" applyAlignment="1">
      <alignment horizontal="left" vertical="center" wrapText="1"/>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4" fillId="0" borderId="5" xfId="2" applyFont="1" applyBorder="1" applyAlignment="1" applyProtection="1">
      <alignment horizontal="left" vertical="center" wrapText="1"/>
    </xf>
    <xf numFmtId="0" fontId="24" fillId="0" borderId="1" xfId="2" applyFont="1" applyBorder="1" applyAlignment="1" applyProtection="1">
      <alignment horizontal="center" vertical="center" wrapText="1"/>
    </xf>
    <xf numFmtId="0" fontId="21" fillId="0" borderId="1" xfId="0" applyFont="1" applyBorder="1" applyAlignment="1">
      <alignment horizontal="center" vertical="center"/>
    </xf>
    <xf numFmtId="0" fontId="24" fillId="0" borderId="1" xfId="0" applyFont="1" applyBorder="1" applyAlignment="1">
      <alignment horizontal="center" vertical="center"/>
    </xf>
    <xf numFmtId="0" fontId="9" fillId="3" borderId="1" xfId="1" applyFont="1" applyFill="1" applyBorder="1" applyAlignment="1" applyProtection="1">
      <alignment horizontal="center" vertical="center" wrapText="1"/>
    </xf>
    <xf numFmtId="49" fontId="18" fillId="0" borderId="1" xfId="0" applyNumberFormat="1" applyFont="1" applyBorder="1" applyAlignment="1">
      <alignment horizontal="left"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xf>
    <xf numFmtId="164" fontId="18" fillId="4" borderId="3" xfId="0" applyNumberFormat="1" applyFont="1" applyFill="1" applyBorder="1" applyAlignment="1" applyProtection="1">
      <alignment horizontal="center" vertical="center"/>
      <protection locked="0"/>
    </xf>
    <xf numFmtId="164" fontId="18" fillId="4" borderId="1" xfId="0" applyNumberFormat="1" applyFont="1" applyFill="1" applyBorder="1" applyAlignment="1" applyProtection="1">
      <alignment horizontal="center" vertical="center"/>
      <protection locked="0"/>
    </xf>
    <xf numFmtId="0" fontId="21" fillId="0" borderId="8" xfId="0" applyFont="1" applyBorder="1" applyAlignment="1">
      <alignment horizontal="center" vertical="center"/>
    </xf>
    <xf numFmtId="49" fontId="18" fillId="0" borderId="3" xfId="0" applyNumberFormat="1" applyFont="1" applyBorder="1" applyAlignment="1">
      <alignment horizontal="center" vertical="center" wrapText="1"/>
    </xf>
    <xf numFmtId="4" fontId="19" fillId="4" borderId="3" xfId="4" applyNumberFormat="1" applyFont="1" applyFill="1" applyBorder="1" applyAlignment="1" applyProtection="1">
      <alignment horizontal="center" vertical="center" wrapText="1"/>
      <protection locked="0"/>
    </xf>
    <xf numFmtId="49" fontId="18" fillId="0" borderId="5" xfId="0" applyNumberFormat="1" applyFont="1" applyBorder="1" applyAlignment="1">
      <alignment horizontal="left" vertical="center" wrapText="1"/>
    </xf>
    <xf numFmtId="49" fontId="18" fillId="0" borderId="1" xfId="0" applyNumberFormat="1" applyFont="1" applyBorder="1" applyAlignment="1">
      <alignment horizontal="center" vertical="center" wrapText="1"/>
    </xf>
    <xf numFmtId="4" fontId="19" fillId="4" borderId="1" xfId="4" applyNumberFormat="1" applyFont="1" applyFill="1" applyBorder="1" applyAlignment="1" applyProtection="1">
      <alignment horizontal="center" vertical="center" wrapText="1"/>
      <protection locked="0"/>
    </xf>
    <xf numFmtId="0" fontId="20" fillId="0" borderId="0" xfId="0" applyFont="1" applyAlignment="1" applyProtection="1">
      <alignment wrapText="1"/>
      <protection locked="0"/>
    </xf>
    <xf numFmtId="0" fontId="21" fillId="0" borderId="0" xfId="0" applyFont="1" applyAlignment="1" applyProtection="1">
      <alignment wrapText="1"/>
      <protection locked="0"/>
    </xf>
    <xf numFmtId="4" fontId="22" fillId="0" borderId="0" xfId="0" applyNumberFormat="1" applyFont="1" applyAlignment="1" applyProtection="1">
      <alignment horizontal="center" vertical="center"/>
      <protection locked="0"/>
    </xf>
    <xf numFmtId="4" fontId="19" fillId="4" borderId="8" xfId="4" applyNumberFormat="1" applyFont="1" applyFill="1" applyBorder="1" applyAlignment="1" applyProtection="1">
      <alignment horizontal="center" vertical="center" wrapText="1"/>
      <protection locked="0"/>
    </xf>
    <xf numFmtId="49" fontId="18" fillId="0" borderId="1" xfId="0" applyNumberFormat="1" applyFont="1" applyBorder="1" applyAlignment="1">
      <alignment horizontal="center" vertical="center"/>
    </xf>
    <xf numFmtId="0" fontId="21" fillId="0" borderId="18" xfId="0" applyFont="1" applyBorder="1" applyAlignment="1">
      <alignment horizontal="left" vertical="center" wrapText="1"/>
    </xf>
    <xf numFmtId="0" fontId="21" fillId="0" borderId="18" xfId="0" applyFont="1" applyBorder="1" applyAlignment="1">
      <alignment horizontal="center" vertical="center"/>
    </xf>
    <xf numFmtId="4" fontId="19" fillId="4" borderId="18" xfId="4" applyNumberFormat="1" applyFont="1" applyFill="1" applyBorder="1" applyAlignment="1" applyProtection="1">
      <alignment horizontal="center" vertical="center" wrapText="1"/>
      <protection locked="0"/>
    </xf>
    <xf numFmtId="49" fontId="18" fillId="0" borderId="17" xfId="0" applyNumberFormat="1" applyFont="1" applyBorder="1" applyAlignment="1">
      <alignment horizontal="left" vertical="center" wrapText="1"/>
    </xf>
    <xf numFmtId="49" fontId="18" fillId="0" borderId="18" xfId="0" applyNumberFormat="1" applyFont="1" applyBorder="1" applyAlignment="1">
      <alignment horizontal="center" vertical="center"/>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49" fontId="25" fillId="0" borderId="3" xfId="0" applyNumberFormat="1" applyFont="1" applyBorder="1" applyAlignment="1">
      <alignment horizontal="center" vertical="center" wrapText="1"/>
    </xf>
    <xf numFmtId="4" fontId="18" fillId="4" borderId="3" xfId="0" applyNumberFormat="1" applyFont="1" applyFill="1" applyBorder="1" applyAlignment="1" applyProtection="1">
      <alignment horizontal="center" vertical="center" wrapText="1"/>
      <protection locked="0"/>
    </xf>
    <xf numFmtId="4" fontId="18" fillId="4" borderId="1" xfId="0" applyNumberFormat="1" applyFont="1" applyFill="1" applyBorder="1" applyAlignment="1" applyProtection="1">
      <alignment horizontal="center" vertical="center" wrapText="1"/>
      <protection locked="0"/>
    </xf>
    <xf numFmtId="49" fontId="18" fillId="0" borderId="8" xfId="0" applyNumberFormat="1" applyFont="1" applyBorder="1" applyAlignment="1">
      <alignment horizontal="center" vertical="center" wrapText="1"/>
    </xf>
    <xf numFmtId="0" fontId="7" fillId="0" borderId="0" xfId="0" applyFont="1" applyAlignment="1">
      <alignment wrapText="1"/>
    </xf>
    <xf numFmtId="0" fontId="21" fillId="5" borderId="1"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21" fillId="0" borderId="1" xfId="0" applyFont="1" applyBorder="1" applyAlignment="1">
      <alignment vertical="center" wrapText="1"/>
    </xf>
    <xf numFmtId="4" fontId="18" fillId="4" borderId="18" xfId="0" applyNumberFormat="1" applyFont="1" applyFill="1" applyBorder="1" applyAlignment="1" applyProtection="1">
      <alignment horizontal="center" vertical="center" wrapText="1"/>
      <protection locked="0"/>
    </xf>
    <xf numFmtId="0" fontId="21" fillId="0" borderId="1" xfId="0" applyFont="1" applyFill="1" applyBorder="1" applyAlignment="1">
      <alignment horizontal="left" vertical="center" wrapText="1"/>
    </xf>
    <xf numFmtId="2" fontId="24" fillId="0" borderId="1" xfId="0" applyNumberFormat="1" applyFont="1" applyBorder="1" applyAlignment="1">
      <alignment horizontal="center" vertical="center"/>
    </xf>
    <xf numFmtId="2" fontId="21" fillId="0" borderId="1" xfId="0" applyNumberFormat="1" applyFont="1" applyBorder="1" applyAlignment="1">
      <alignment horizontal="center" vertical="center" wrapText="1"/>
    </xf>
    <xf numFmtId="2" fontId="21" fillId="5" borderId="1" xfId="0" applyNumberFormat="1" applyFont="1" applyFill="1" applyBorder="1" applyAlignment="1">
      <alignment horizontal="center" vertical="center" wrapText="1"/>
    </xf>
    <xf numFmtId="2" fontId="21" fillId="0" borderId="3" xfId="0" applyNumberFormat="1" applyFont="1" applyBorder="1" applyAlignment="1">
      <alignment horizontal="center" vertical="center"/>
    </xf>
    <xf numFmtId="2" fontId="21" fillId="0" borderId="8" xfId="0" applyNumberFormat="1" applyFont="1" applyBorder="1" applyAlignment="1">
      <alignment horizontal="center" vertical="center"/>
    </xf>
    <xf numFmtId="2" fontId="21" fillId="0" borderId="1" xfId="0" applyNumberFormat="1" applyFont="1" applyBorder="1" applyAlignment="1">
      <alignment horizontal="left" vertical="center" wrapText="1" indent="3"/>
    </xf>
    <xf numFmtId="2" fontId="21" fillId="0" borderId="1" xfId="0" applyNumberFormat="1" applyFont="1" applyBorder="1" applyAlignment="1">
      <alignment horizontal="center" vertical="center"/>
    </xf>
    <xf numFmtId="2" fontId="24" fillId="0" borderId="18" xfId="0" applyNumberFormat="1" applyFont="1" applyBorder="1" applyAlignment="1">
      <alignment horizontal="center" vertical="center"/>
    </xf>
    <xf numFmtId="2" fontId="18" fillId="0" borderId="18" xfId="0" applyNumberFormat="1" applyFont="1" applyBorder="1" applyAlignment="1">
      <alignment horizontal="center" vertical="center" wrapText="1"/>
    </xf>
    <xf numFmtId="2" fontId="21" fillId="0" borderId="18" xfId="0" applyNumberFormat="1" applyFont="1" applyBorder="1" applyAlignment="1">
      <alignment horizontal="center" vertical="center"/>
    </xf>
    <xf numFmtId="1" fontId="21" fillId="0" borderId="1" xfId="0" applyNumberFormat="1" applyFont="1" applyBorder="1" applyAlignment="1">
      <alignment horizontal="center" vertical="center" wrapText="1"/>
    </xf>
    <xf numFmtId="2" fontId="24" fillId="0" borderId="1" xfId="2" applyNumberFormat="1" applyFont="1" applyBorder="1" applyAlignment="1" applyProtection="1">
      <alignment horizontal="center" vertical="center" wrapText="1"/>
    </xf>
    <xf numFmtId="49" fontId="18" fillId="0" borderId="18" xfId="0" applyNumberFormat="1" applyFont="1" applyBorder="1" applyAlignment="1">
      <alignment horizontal="center" vertical="center" wrapText="1"/>
    </xf>
    <xf numFmtId="4" fontId="4" fillId="0" borderId="0" xfId="0" applyNumberFormat="1" applyFont="1" applyBorder="1" applyAlignment="1" applyProtection="1">
      <alignment horizontal="center" vertical="center" wrapText="1"/>
      <protection locked="0"/>
    </xf>
    <xf numFmtId="4" fontId="4" fillId="0" borderId="14" xfId="0" applyNumberFormat="1" applyFont="1" applyBorder="1" applyAlignment="1" applyProtection="1">
      <alignment horizontal="center" vertical="center" wrapText="1"/>
      <protection locked="0"/>
    </xf>
    <xf numFmtId="49" fontId="18" fillId="0" borderId="24" xfId="4" applyNumberFormat="1" applyFont="1" applyBorder="1" applyAlignment="1">
      <alignment horizontal="left" vertical="center" wrapText="1"/>
    </xf>
    <xf numFmtId="49" fontId="18" fillId="0" borderId="21" xfId="4" applyNumberFormat="1" applyFont="1" applyBorder="1" applyAlignment="1">
      <alignment horizontal="center" vertical="center" wrapText="1"/>
    </xf>
    <xf numFmtId="0" fontId="18" fillId="0" borderId="22" xfId="0" applyFont="1" applyBorder="1" applyAlignment="1">
      <alignment horizontal="center" vertical="center" wrapText="1"/>
    </xf>
    <xf numFmtId="1" fontId="18" fillId="0" borderId="22" xfId="0" applyNumberFormat="1" applyFont="1" applyBorder="1" applyAlignment="1">
      <alignment horizontal="center" vertical="center" wrapText="1"/>
    </xf>
    <xf numFmtId="4" fontId="18" fillId="4" borderId="22" xfId="4" applyNumberFormat="1" applyFont="1" applyFill="1" applyBorder="1" applyAlignment="1" applyProtection="1">
      <alignment horizontal="center" vertical="center" wrapText="1"/>
      <protection locked="0"/>
    </xf>
    <xf numFmtId="4" fontId="4" fillId="0" borderId="0" xfId="0" applyNumberFormat="1" applyFont="1" applyBorder="1" applyAlignment="1" applyProtection="1">
      <alignment horizontal="center" vertical="center"/>
      <protection locked="0"/>
    </xf>
    <xf numFmtId="0" fontId="18" fillId="0" borderId="22" xfId="4" applyFont="1" applyBorder="1" applyAlignment="1">
      <alignment horizontal="left" vertical="center" wrapText="1"/>
    </xf>
    <xf numFmtId="4" fontId="29" fillId="0" borderId="1" xfId="0" applyNumberFormat="1" applyFont="1" applyBorder="1" applyAlignment="1">
      <alignment horizontal="center" vertical="center"/>
    </xf>
    <xf numFmtId="0" fontId="31" fillId="0" borderId="1" xfId="0" applyFont="1" applyBorder="1" applyAlignment="1">
      <alignment vertical="center"/>
    </xf>
    <xf numFmtId="0" fontId="24" fillId="0" borderId="19" xfId="2" applyFont="1" applyBorder="1" applyAlignment="1" applyProtection="1">
      <alignment horizontal="left" vertical="center" wrapText="1"/>
    </xf>
    <xf numFmtId="0" fontId="21" fillId="0" borderId="20" xfId="0" applyFont="1" applyBorder="1" applyAlignment="1">
      <alignment horizontal="center" vertical="center" wrapText="1"/>
    </xf>
    <xf numFmtId="2" fontId="21" fillId="0" borderId="20" xfId="0" applyNumberFormat="1" applyFont="1" applyBorder="1" applyAlignment="1">
      <alignment horizontal="center" vertical="center" wrapText="1"/>
    </xf>
    <xf numFmtId="4" fontId="18" fillId="0" borderId="25" xfId="0" applyNumberFormat="1" applyFont="1" applyBorder="1" applyAlignment="1">
      <alignment horizontal="center" vertical="center" wrapText="1"/>
    </xf>
    <xf numFmtId="0" fontId="24" fillId="0" borderId="20" xfId="2" applyFont="1" applyBorder="1" applyAlignment="1" applyProtection="1">
      <alignment horizontal="center" vertical="center" wrapText="1"/>
    </xf>
    <xf numFmtId="0" fontId="21" fillId="0" borderId="20" xfId="0" applyFont="1" applyBorder="1" applyAlignment="1">
      <alignment horizontal="left" vertical="center" wrapText="1"/>
    </xf>
    <xf numFmtId="4" fontId="4" fillId="0" borderId="14" xfId="0" applyNumberFormat="1" applyFont="1" applyFill="1" applyBorder="1" applyAlignment="1" applyProtection="1">
      <alignment horizontal="center" vertical="center" wrapText="1"/>
      <protection locked="0"/>
    </xf>
    <xf numFmtId="4" fontId="11" fillId="0" borderId="11" xfId="0" applyNumberFormat="1" applyFont="1" applyFill="1" applyBorder="1" applyAlignment="1" applyProtection="1">
      <alignment horizontal="center" vertical="center"/>
      <protection locked="0"/>
    </xf>
    <xf numFmtId="0" fontId="21" fillId="0" borderId="18" xfId="0" applyFont="1" applyBorder="1" applyAlignment="1">
      <alignment horizontal="center" vertical="center" wrapText="1"/>
    </xf>
    <xf numFmtId="49" fontId="18" fillId="0" borderId="3" xfId="0" applyNumberFormat="1" applyFont="1" applyBorder="1" applyAlignment="1">
      <alignment horizontal="left" vertical="center" wrapText="1"/>
    </xf>
    <xf numFmtId="4" fontId="19" fillId="0" borderId="0" xfId="0" applyNumberFormat="1" applyFont="1" applyBorder="1" applyAlignment="1" applyProtection="1">
      <alignment horizontal="center" vertical="center" wrapText="1"/>
      <protection locked="0"/>
    </xf>
    <xf numFmtId="49" fontId="18" fillId="0" borderId="18" xfId="0" applyNumberFormat="1" applyFont="1" applyBorder="1" applyAlignment="1">
      <alignment horizontal="left" vertical="center" wrapText="1"/>
    </xf>
    <xf numFmtId="164" fontId="18" fillId="4" borderId="18" xfId="0" applyNumberFormat="1" applyFont="1" applyFill="1" applyBorder="1" applyAlignment="1" applyProtection="1">
      <alignment horizontal="center" vertical="center"/>
      <protection locked="0"/>
    </xf>
    <xf numFmtId="49" fontId="18" fillId="0" borderId="2" xfId="0" applyNumberFormat="1" applyFont="1" applyFill="1" applyBorder="1" applyAlignment="1">
      <alignment horizontal="left" vertical="center" wrapText="1"/>
    </xf>
    <xf numFmtId="49" fontId="18" fillId="0" borderId="3"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6" fillId="0" borderId="26" xfId="0" applyFont="1" applyBorder="1" applyAlignment="1" applyProtection="1">
      <alignment horizontal="center" vertical="center" wrapText="1"/>
      <protection locked="0"/>
    </xf>
    <xf numFmtId="0" fontId="5" fillId="0" borderId="0" xfId="0" applyFont="1" applyBorder="1" applyAlignment="1" applyProtection="1">
      <alignment wrapText="1"/>
      <protection locked="0"/>
    </xf>
    <xf numFmtId="0" fontId="9" fillId="0" borderId="22" xfId="2" applyFont="1" applyBorder="1" applyAlignment="1" applyProtection="1">
      <alignment horizontal="left" vertical="center" wrapText="1"/>
    </xf>
    <xf numFmtId="0" fontId="9" fillId="0" borderId="22" xfId="2" applyFont="1" applyBorder="1" applyAlignment="1" applyProtection="1">
      <alignment horizontal="center" vertical="center" wrapText="1"/>
    </xf>
    <xf numFmtId="0" fontId="18" fillId="0" borderId="18" xfId="2" applyFont="1" applyBorder="1" applyAlignment="1" applyProtection="1">
      <alignment horizontal="center" vertical="center" wrapText="1"/>
    </xf>
    <xf numFmtId="0" fontId="9" fillId="0" borderId="24" xfId="2" applyFont="1" applyBorder="1" applyAlignment="1" applyProtection="1">
      <alignment horizontal="left" vertical="center" wrapText="1"/>
    </xf>
    <xf numFmtId="0" fontId="24" fillId="0" borderId="5" xfId="2" applyFont="1" applyBorder="1" applyAlignment="1" applyProtection="1">
      <alignment horizontal="left" vertical="center" wrapText="1"/>
    </xf>
    <xf numFmtId="49" fontId="18" fillId="0" borderId="1" xfId="0" applyNumberFormat="1" applyFont="1" applyBorder="1" applyAlignment="1">
      <alignment horizontal="left" vertical="center" wrapText="1"/>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wrapText="1"/>
    </xf>
    <xf numFmtId="0" fontId="9" fillId="0" borderId="22" xfId="2" applyNumberFormat="1" applyFont="1" applyBorder="1" applyAlignment="1" applyProtection="1">
      <alignment horizontal="center" vertical="center" wrapText="1"/>
    </xf>
    <xf numFmtId="0" fontId="9" fillId="0" borderId="22" xfId="1" applyFont="1" applyBorder="1" applyAlignment="1" applyProtection="1">
      <alignment horizontal="center" vertical="center" wrapText="1"/>
    </xf>
    <xf numFmtId="0" fontId="9" fillId="0" borderId="23" xfId="1" applyFont="1" applyBorder="1" applyAlignment="1" applyProtection="1">
      <alignment horizontal="center" vertical="center" wrapText="1"/>
    </xf>
    <xf numFmtId="2" fontId="24"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2" fontId="21" fillId="7" borderId="1" xfId="0" applyNumberFormat="1" applyFont="1" applyFill="1" applyBorder="1" applyAlignment="1">
      <alignment horizontal="center" vertical="center"/>
    </xf>
    <xf numFmtId="49" fontId="18" fillId="7" borderId="1" xfId="0" applyNumberFormat="1" applyFont="1" applyFill="1" applyBorder="1" applyAlignment="1">
      <alignment horizontal="center" vertical="center"/>
    </xf>
    <xf numFmtId="0" fontId="21" fillId="7" borderId="1" xfId="0" applyFont="1" applyFill="1" applyBorder="1" applyAlignment="1">
      <alignment horizontal="left" vertical="center" wrapText="1"/>
    </xf>
    <xf numFmtId="0" fontId="9" fillId="3" borderId="20"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xf>
    <xf numFmtId="0" fontId="2" fillId="2" borderId="8" xfId="1" applyFont="1" applyFill="1" applyBorder="1" applyAlignment="1" applyProtection="1">
      <alignment horizontal="center" vertical="center"/>
    </xf>
    <xf numFmtId="0" fontId="2" fillId="2" borderId="9" xfId="1" applyFont="1" applyFill="1" applyBorder="1" applyAlignment="1" applyProtection="1">
      <alignment horizontal="center" vertical="center"/>
    </xf>
    <xf numFmtId="0" fontId="6" fillId="0" borderId="26"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9" fillId="6" borderId="2" xfId="1" applyFont="1" applyFill="1" applyBorder="1" applyAlignment="1" applyProtection="1">
      <alignment horizontal="center" vertical="center" wrapText="1"/>
    </xf>
    <xf numFmtId="0" fontId="9" fillId="6" borderId="3" xfId="1" applyFont="1" applyFill="1" applyBorder="1" applyAlignment="1" applyProtection="1">
      <alignment horizontal="center" vertical="center" wrapText="1"/>
    </xf>
    <xf numFmtId="0" fontId="9" fillId="6" borderId="4" xfId="1" applyFont="1" applyFill="1" applyBorder="1" applyAlignment="1" applyProtection="1">
      <alignment horizontal="center" vertical="center" wrapText="1"/>
    </xf>
    <xf numFmtId="0" fontId="9" fillId="6" borderId="5" xfId="1" applyFont="1" applyFill="1" applyBorder="1" applyAlignment="1" applyProtection="1">
      <alignment horizontal="center" vertical="center" wrapText="1"/>
    </xf>
    <xf numFmtId="0" fontId="9" fillId="6" borderId="1" xfId="1" applyFont="1" applyFill="1" applyBorder="1" applyAlignment="1" applyProtection="1">
      <alignment horizontal="center" vertical="center" wrapText="1"/>
    </xf>
    <xf numFmtId="0" fontId="9" fillId="6" borderId="6" xfId="1"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3"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30" fillId="0" borderId="0" xfId="0" applyFont="1" applyAlignment="1">
      <alignment horizontal="left" vertical="center" wrapText="1"/>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8"/>
  <sheetViews>
    <sheetView topLeftCell="A118" zoomScale="55" zoomScaleNormal="55" workbookViewId="0">
      <selection activeCell="G136" sqref="G136"/>
    </sheetView>
  </sheetViews>
  <sheetFormatPr defaultColWidth="9.140625" defaultRowHeight="15" x14ac:dyDescent="0.25"/>
  <cols>
    <col min="1" max="1" width="39.5703125" style="30" customWidth="1"/>
    <col min="2" max="2" width="10.5703125" style="5" customWidth="1"/>
    <col min="3" max="3" width="71.5703125" style="30" customWidth="1"/>
    <col min="4" max="4" width="9.140625" style="5"/>
    <col min="5" max="5" width="16.42578125" style="5" customWidth="1"/>
    <col min="6" max="6" width="20.5703125" style="7" customWidth="1"/>
    <col min="7" max="7" width="14.5703125" style="5" customWidth="1"/>
    <col min="8" max="8" width="21.5703125" style="8" customWidth="1"/>
    <col min="9" max="9" width="16.85546875" style="2" customWidth="1"/>
    <col min="10" max="10" width="48.42578125" style="2" customWidth="1"/>
    <col min="11" max="16384" width="9.140625" style="2"/>
  </cols>
  <sheetData>
    <row r="1" spans="1:8" ht="26.1" customHeight="1" x14ac:dyDescent="0.25">
      <c r="A1" s="149" t="s">
        <v>267</v>
      </c>
      <c r="B1" s="150"/>
      <c r="C1" s="150"/>
      <c r="D1" s="150"/>
      <c r="E1" s="150"/>
      <c r="F1" s="150"/>
      <c r="G1" s="151"/>
    </row>
    <row r="2" spans="1:8" ht="7.35" customHeight="1" x14ac:dyDescent="0.25">
      <c r="A2" s="152"/>
      <c r="B2" s="153"/>
      <c r="C2" s="153"/>
      <c r="D2" s="153"/>
      <c r="E2" s="153"/>
      <c r="F2" s="153"/>
      <c r="G2" s="154"/>
    </row>
    <row r="3" spans="1:8" ht="21.75" customHeight="1" thickBot="1" x14ac:dyDescent="0.3">
      <c r="A3" s="144" t="s">
        <v>0</v>
      </c>
      <c r="B3" s="145"/>
      <c r="C3" s="145"/>
      <c r="D3" s="145"/>
      <c r="E3" s="145"/>
      <c r="F3" s="145"/>
      <c r="G3" s="146"/>
    </row>
    <row r="4" spans="1:8" s="34" customFormat="1" ht="47.45" customHeight="1" thickBot="1" x14ac:dyDescent="0.3">
      <c r="A4" s="128" t="s">
        <v>1</v>
      </c>
      <c r="B4" s="126" t="s">
        <v>2</v>
      </c>
      <c r="C4" s="125" t="s">
        <v>3</v>
      </c>
      <c r="D4" s="126" t="s">
        <v>4</v>
      </c>
      <c r="E4" s="133" t="s">
        <v>5</v>
      </c>
      <c r="F4" s="134" t="s">
        <v>6</v>
      </c>
      <c r="G4" s="135" t="s">
        <v>7</v>
      </c>
      <c r="H4" s="35"/>
    </row>
    <row r="5" spans="1:8" ht="45" customHeight="1" x14ac:dyDescent="0.25">
      <c r="A5" s="107" t="s">
        <v>8</v>
      </c>
      <c r="B5" s="111" t="s">
        <v>9</v>
      </c>
      <c r="C5" s="112" t="s">
        <v>10</v>
      </c>
      <c r="D5" s="108" t="s">
        <v>11</v>
      </c>
      <c r="E5" s="109">
        <v>6051</v>
      </c>
      <c r="F5" s="141">
        <v>0.39</v>
      </c>
      <c r="G5" s="110">
        <f t="shared" ref="G5:G68" si="0">ROUND((E5*F5),2)</f>
        <v>2359.89</v>
      </c>
      <c r="H5" s="36"/>
    </row>
    <row r="6" spans="1:8" ht="45" customHeight="1" x14ac:dyDescent="0.25">
      <c r="A6" s="45" t="s">
        <v>8</v>
      </c>
      <c r="B6" s="46" t="s">
        <v>12</v>
      </c>
      <c r="C6" s="41" t="s">
        <v>13</v>
      </c>
      <c r="D6" s="47" t="s">
        <v>14</v>
      </c>
      <c r="E6" s="83">
        <v>51</v>
      </c>
      <c r="F6" s="142">
        <v>51.21</v>
      </c>
      <c r="G6" s="110">
        <f t="shared" si="0"/>
        <v>2611.71</v>
      </c>
    </row>
    <row r="7" spans="1:8" ht="45" customHeight="1" x14ac:dyDescent="0.25">
      <c r="A7" s="45" t="s">
        <v>8</v>
      </c>
      <c r="B7" s="46" t="s">
        <v>268</v>
      </c>
      <c r="C7" s="41" t="s">
        <v>131</v>
      </c>
      <c r="D7" s="47" t="s">
        <v>132</v>
      </c>
      <c r="E7" s="83">
        <v>2.1</v>
      </c>
      <c r="F7" s="142">
        <v>128.03</v>
      </c>
      <c r="G7" s="110">
        <f t="shared" si="0"/>
        <v>268.86</v>
      </c>
    </row>
    <row r="8" spans="1:8" ht="45" customHeight="1" x14ac:dyDescent="0.25">
      <c r="A8" s="45" t="s">
        <v>8</v>
      </c>
      <c r="B8" s="46" t="s">
        <v>269</v>
      </c>
      <c r="C8" s="41" t="s">
        <v>15</v>
      </c>
      <c r="D8" s="47" t="s">
        <v>14</v>
      </c>
      <c r="E8" s="83">
        <v>15</v>
      </c>
      <c r="F8" s="142">
        <v>64.02</v>
      </c>
      <c r="G8" s="110">
        <f t="shared" si="0"/>
        <v>960.3</v>
      </c>
    </row>
    <row r="9" spans="1:8" ht="45" customHeight="1" x14ac:dyDescent="0.25">
      <c r="A9" s="45" t="s">
        <v>8</v>
      </c>
      <c r="B9" s="46" t="s">
        <v>270</v>
      </c>
      <c r="C9" s="41" t="s">
        <v>133</v>
      </c>
      <c r="D9" s="47" t="s">
        <v>132</v>
      </c>
      <c r="E9" s="83">
        <v>2.1</v>
      </c>
      <c r="F9" s="142">
        <v>128.03</v>
      </c>
      <c r="G9" s="110">
        <f t="shared" si="0"/>
        <v>268.86</v>
      </c>
    </row>
    <row r="10" spans="1:8" ht="45" customHeight="1" x14ac:dyDescent="0.25">
      <c r="A10" s="45" t="s">
        <v>8</v>
      </c>
      <c r="B10" s="46">
        <v>1.6</v>
      </c>
      <c r="C10" s="41" t="s">
        <v>134</v>
      </c>
      <c r="D10" s="47" t="s">
        <v>19</v>
      </c>
      <c r="E10" s="83">
        <v>0.23</v>
      </c>
      <c r="F10" s="142">
        <v>640.15</v>
      </c>
      <c r="G10" s="110">
        <f t="shared" si="0"/>
        <v>147.22999999999999</v>
      </c>
    </row>
    <row r="11" spans="1:8" ht="45" customHeight="1" x14ac:dyDescent="0.25">
      <c r="A11" s="45" t="s">
        <v>8</v>
      </c>
      <c r="B11" s="46" t="s">
        <v>18</v>
      </c>
      <c r="C11" s="41" t="s">
        <v>135</v>
      </c>
      <c r="D11" s="47" t="s">
        <v>132</v>
      </c>
      <c r="E11" s="83">
        <v>0.42</v>
      </c>
      <c r="F11" s="142">
        <v>128.03</v>
      </c>
      <c r="G11" s="110">
        <f t="shared" si="0"/>
        <v>53.77</v>
      </c>
    </row>
    <row r="12" spans="1:8" ht="45" customHeight="1" x14ac:dyDescent="0.25">
      <c r="A12" s="45" t="s">
        <v>8</v>
      </c>
      <c r="B12" s="46" t="s">
        <v>20</v>
      </c>
      <c r="C12" s="50" t="s">
        <v>16</v>
      </c>
      <c r="D12" s="51" t="s">
        <v>14</v>
      </c>
      <c r="E12" s="84">
        <v>66</v>
      </c>
      <c r="F12" s="142">
        <v>43.26</v>
      </c>
      <c r="G12" s="110">
        <f t="shared" si="0"/>
        <v>2855.16</v>
      </c>
    </row>
    <row r="13" spans="1:8" ht="89.45" customHeight="1" x14ac:dyDescent="0.25">
      <c r="A13" s="45" t="s">
        <v>8</v>
      </c>
      <c r="B13" s="46" t="s">
        <v>22</v>
      </c>
      <c r="C13" s="50" t="s">
        <v>264</v>
      </c>
      <c r="D13" s="51" t="s">
        <v>17</v>
      </c>
      <c r="E13" s="93">
        <v>1</v>
      </c>
      <c r="F13" s="142">
        <v>2170</v>
      </c>
      <c r="G13" s="110">
        <f t="shared" si="0"/>
        <v>2170</v>
      </c>
    </row>
    <row r="14" spans="1:8" ht="45" customHeight="1" x14ac:dyDescent="0.25">
      <c r="A14" s="45" t="s">
        <v>8</v>
      </c>
      <c r="B14" s="46" t="s">
        <v>24</v>
      </c>
      <c r="C14" s="50" t="s">
        <v>136</v>
      </c>
      <c r="D14" s="51" t="s">
        <v>14</v>
      </c>
      <c r="E14" s="84">
        <v>21</v>
      </c>
      <c r="F14" s="142">
        <v>12.8</v>
      </c>
      <c r="G14" s="110">
        <f t="shared" si="0"/>
        <v>268.8</v>
      </c>
    </row>
    <row r="15" spans="1:8" ht="45" customHeight="1" x14ac:dyDescent="0.25">
      <c r="A15" s="45" t="s">
        <v>8</v>
      </c>
      <c r="B15" s="46" t="s">
        <v>25</v>
      </c>
      <c r="C15" s="50" t="s">
        <v>137</v>
      </c>
      <c r="D15" s="51" t="s">
        <v>14</v>
      </c>
      <c r="E15" s="84">
        <v>20</v>
      </c>
      <c r="F15" s="142">
        <v>12.8</v>
      </c>
      <c r="G15" s="110">
        <f t="shared" si="0"/>
        <v>256</v>
      </c>
    </row>
    <row r="16" spans="1:8" ht="45" customHeight="1" x14ac:dyDescent="0.25">
      <c r="A16" s="45" t="s">
        <v>8</v>
      </c>
      <c r="B16" s="94" t="s">
        <v>26</v>
      </c>
      <c r="C16" s="50" t="s">
        <v>138</v>
      </c>
      <c r="D16" s="78" t="s">
        <v>14</v>
      </c>
      <c r="E16" s="85">
        <v>8</v>
      </c>
      <c r="F16" s="142">
        <v>25.61</v>
      </c>
      <c r="G16" s="110">
        <f t="shared" si="0"/>
        <v>204.88</v>
      </c>
      <c r="H16" s="148"/>
    </row>
    <row r="17" spans="1:8" ht="45" customHeight="1" x14ac:dyDescent="0.25">
      <c r="A17" s="45" t="s">
        <v>8</v>
      </c>
      <c r="B17" s="94" t="s">
        <v>27</v>
      </c>
      <c r="C17" s="50" t="s">
        <v>139</v>
      </c>
      <c r="D17" s="51" t="s">
        <v>14</v>
      </c>
      <c r="E17" s="84">
        <v>12</v>
      </c>
      <c r="F17" s="142">
        <v>25.61</v>
      </c>
      <c r="G17" s="110">
        <f t="shared" si="0"/>
        <v>307.32</v>
      </c>
      <c r="H17" s="148"/>
    </row>
    <row r="18" spans="1:8" ht="45" customHeight="1" x14ac:dyDescent="0.25">
      <c r="A18" s="45" t="s">
        <v>8</v>
      </c>
      <c r="B18" s="94" t="s">
        <v>28</v>
      </c>
      <c r="C18" s="50" t="s">
        <v>140</v>
      </c>
      <c r="D18" s="51" t="s">
        <v>14</v>
      </c>
      <c r="E18" s="84">
        <v>34</v>
      </c>
      <c r="F18" s="142">
        <v>6.4</v>
      </c>
      <c r="G18" s="110">
        <f t="shared" si="0"/>
        <v>217.6</v>
      </c>
      <c r="H18" s="148"/>
    </row>
    <row r="19" spans="1:8" ht="45" customHeight="1" x14ac:dyDescent="0.25">
      <c r="A19" s="45" t="s">
        <v>8</v>
      </c>
      <c r="B19" s="94" t="s">
        <v>30</v>
      </c>
      <c r="C19" s="50" t="s">
        <v>141</v>
      </c>
      <c r="D19" s="51" t="s">
        <v>11</v>
      </c>
      <c r="E19" s="84">
        <v>130</v>
      </c>
      <c r="F19" s="142">
        <v>5.22</v>
      </c>
      <c r="G19" s="110">
        <f t="shared" si="0"/>
        <v>678.6</v>
      </c>
      <c r="H19" s="148"/>
    </row>
    <row r="20" spans="1:8" ht="45" customHeight="1" x14ac:dyDescent="0.25">
      <c r="A20" s="45" t="s">
        <v>8</v>
      </c>
      <c r="B20" s="94" t="s">
        <v>31</v>
      </c>
      <c r="C20" s="50" t="s">
        <v>271</v>
      </c>
      <c r="D20" s="51" t="s">
        <v>14</v>
      </c>
      <c r="E20" s="84">
        <v>9</v>
      </c>
      <c r="F20" s="142">
        <v>64.02</v>
      </c>
      <c r="G20" s="110">
        <f t="shared" si="0"/>
        <v>576.17999999999995</v>
      </c>
      <c r="H20" s="79"/>
    </row>
    <row r="21" spans="1:8" ht="45" customHeight="1" x14ac:dyDescent="0.25">
      <c r="A21" s="45" t="s">
        <v>8</v>
      </c>
      <c r="B21" s="94" t="s">
        <v>32</v>
      </c>
      <c r="C21" s="50" t="s">
        <v>272</v>
      </c>
      <c r="D21" s="51" t="s">
        <v>29</v>
      </c>
      <c r="E21" s="84">
        <v>7.4</v>
      </c>
      <c r="F21" s="142">
        <v>25.61</v>
      </c>
      <c r="G21" s="110">
        <f t="shared" si="0"/>
        <v>189.51</v>
      </c>
      <c r="H21" s="79"/>
    </row>
    <row r="22" spans="1:8" ht="45" customHeight="1" x14ac:dyDescent="0.25">
      <c r="A22" s="45" t="s">
        <v>8</v>
      </c>
      <c r="B22" s="94" t="s">
        <v>33</v>
      </c>
      <c r="C22" s="50" t="s">
        <v>273</v>
      </c>
      <c r="D22" s="51" t="s">
        <v>29</v>
      </c>
      <c r="E22" s="84">
        <v>7.1</v>
      </c>
      <c r="F22" s="142">
        <v>25.61</v>
      </c>
      <c r="G22" s="110">
        <f t="shared" si="0"/>
        <v>181.83</v>
      </c>
      <c r="H22" s="79"/>
    </row>
    <row r="23" spans="1:8" ht="45" customHeight="1" x14ac:dyDescent="0.25">
      <c r="A23" s="45" t="s">
        <v>8</v>
      </c>
      <c r="B23" s="94" t="s">
        <v>34</v>
      </c>
      <c r="C23" s="50" t="s">
        <v>142</v>
      </c>
      <c r="D23" s="51" t="s">
        <v>11</v>
      </c>
      <c r="E23" s="84">
        <v>19.399999999999999</v>
      </c>
      <c r="F23" s="142">
        <v>15.18</v>
      </c>
      <c r="G23" s="110">
        <f t="shared" si="0"/>
        <v>294.49</v>
      </c>
      <c r="H23" s="79"/>
    </row>
    <row r="24" spans="1:8" ht="45" customHeight="1" x14ac:dyDescent="0.25">
      <c r="A24" s="45" t="s">
        <v>8</v>
      </c>
      <c r="B24" s="94" t="s">
        <v>35</v>
      </c>
      <c r="C24" s="50" t="s">
        <v>143</v>
      </c>
      <c r="D24" s="51" t="s">
        <v>11</v>
      </c>
      <c r="E24" s="84">
        <v>59.6</v>
      </c>
      <c r="F24" s="142">
        <v>12.8</v>
      </c>
      <c r="G24" s="110">
        <f t="shared" si="0"/>
        <v>762.88</v>
      </c>
      <c r="H24" s="79"/>
    </row>
    <row r="25" spans="1:8" ht="68.45" customHeight="1" x14ac:dyDescent="0.25">
      <c r="A25" s="45" t="s">
        <v>8</v>
      </c>
      <c r="B25" s="94" t="s">
        <v>36</v>
      </c>
      <c r="C25" s="50" t="s">
        <v>144</v>
      </c>
      <c r="D25" s="51" t="s">
        <v>11</v>
      </c>
      <c r="E25" s="84">
        <v>12.5</v>
      </c>
      <c r="F25" s="142">
        <v>11.52</v>
      </c>
      <c r="G25" s="110">
        <f t="shared" si="0"/>
        <v>144</v>
      </c>
      <c r="H25" s="79"/>
    </row>
    <row r="26" spans="1:8" ht="45" customHeight="1" x14ac:dyDescent="0.25">
      <c r="A26" s="45" t="s">
        <v>8</v>
      </c>
      <c r="B26" s="94" t="s">
        <v>38</v>
      </c>
      <c r="C26" s="50" t="s">
        <v>145</v>
      </c>
      <c r="D26" s="51" t="s">
        <v>11</v>
      </c>
      <c r="E26" s="84">
        <v>10</v>
      </c>
      <c r="F26" s="142">
        <v>10.24</v>
      </c>
      <c r="G26" s="110">
        <f t="shared" si="0"/>
        <v>102.4</v>
      </c>
      <c r="H26" s="79"/>
    </row>
    <row r="27" spans="1:8" ht="45" customHeight="1" x14ac:dyDescent="0.25">
      <c r="A27" s="45" t="s">
        <v>8</v>
      </c>
      <c r="B27" s="94" t="s">
        <v>277</v>
      </c>
      <c r="C27" s="50" t="s">
        <v>146</v>
      </c>
      <c r="D27" s="51" t="s">
        <v>11</v>
      </c>
      <c r="E27" s="84">
        <v>123.3</v>
      </c>
      <c r="F27" s="142">
        <v>10.24</v>
      </c>
      <c r="G27" s="110">
        <f t="shared" si="0"/>
        <v>1262.5899999999999</v>
      </c>
    </row>
    <row r="28" spans="1:8" ht="45" customHeight="1" x14ac:dyDescent="0.25">
      <c r="A28" s="45" t="s">
        <v>8</v>
      </c>
      <c r="B28" s="94" t="s">
        <v>284</v>
      </c>
      <c r="C28" s="50" t="s">
        <v>275</v>
      </c>
      <c r="D28" s="51" t="s">
        <v>29</v>
      </c>
      <c r="E28" s="84">
        <v>1.47</v>
      </c>
      <c r="F28" s="142">
        <v>522.57000000000005</v>
      </c>
      <c r="G28" s="110">
        <f t="shared" si="0"/>
        <v>768.18</v>
      </c>
    </row>
    <row r="29" spans="1:8" ht="45" customHeight="1" x14ac:dyDescent="0.25">
      <c r="A29" s="45" t="s">
        <v>8</v>
      </c>
      <c r="B29" s="94" t="s">
        <v>278</v>
      </c>
      <c r="C29" s="50" t="s">
        <v>147</v>
      </c>
      <c r="D29" s="51" t="s">
        <v>132</v>
      </c>
      <c r="E29" s="84">
        <v>6</v>
      </c>
      <c r="F29" s="142">
        <v>19.2</v>
      </c>
      <c r="G29" s="110">
        <f t="shared" si="0"/>
        <v>115.2</v>
      </c>
    </row>
    <row r="30" spans="1:8" ht="45" customHeight="1" x14ac:dyDescent="0.25">
      <c r="A30" s="45" t="s">
        <v>8</v>
      </c>
      <c r="B30" s="94" t="s">
        <v>279</v>
      </c>
      <c r="C30" s="50" t="s">
        <v>276</v>
      </c>
      <c r="D30" s="51" t="s">
        <v>29</v>
      </c>
      <c r="E30" s="84">
        <v>168</v>
      </c>
      <c r="F30" s="142">
        <v>6.86</v>
      </c>
      <c r="G30" s="110">
        <f t="shared" si="0"/>
        <v>1152.48</v>
      </c>
    </row>
    <row r="31" spans="1:8" ht="45" customHeight="1" x14ac:dyDescent="0.25">
      <c r="A31" s="45" t="s">
        <v>8</v>
      </c>
      <c r="B31" s="94" t="s">
        <v>280</v>
      </c>
      <c r="C31" s="50" t="s">
        <v>148</v>
      </c>
      <c r="D31" s="51" t="s">
        <v>151</v>
      </c>
      <c r="E31" s="84">
        <v>123</v>
      </c>
      <c r="F31" s="142">
        <v>4.4800000000000004</v>
      </c>
      <c r="G31" s="110">
        <f t="shared" si="0"/>
        <v>551.04</v>
      </c>
    </row>
    <row r="32" spans="1:8" ht="45" customHeight="1" x14ac:dyDescent="0.25">
      <c r="A32" s="45" t="s">
        <v>8</v>
      </c>
      <c r="B32" s="94" t="s">
        <v>281</v>
      </c>
      <c r="C32" s="50" t="s">
        <v>149</v>
      </c>
      <c r="D32" s="51" t="s">
        <v>29</v>
      </c>
      <c r="E32" s="84">
        <v>17.7</v>
      </c>
      <c r="F32" s="142">
        <v>8.68</v>
      </c>
      <c r="G32" s="110">
        <f t="shared" si="0"/>
        <v>153.63999999999999</v>
      </c>
    </row>
    <row r="33" spans="1:9" ht="45" customHeight="1" thickBot="1" x14ac:dyDescent="0.3">
      <c r="A33" s="45" t="s">
        <v>8</v>
      </c>
      <c r="B33" s="94" t="s">
        <v>282</v>
      </c>
      <c r="C33" s="50" t="s">
        <v>152</v>
      </c>
      <c r="D33" s="51" t="s">
        <v>132</v>
      </c>
      <c r="E33" s="84">
        <v>7.38</v>
      </c>
      <c r="F33" s="49">
        <v>-9.2319999999999993</v>
      </c>
      <c r="G33" s="110">
        <f t="shared" si="0"/>
        <v>-68.13</v>
      </c>
    </row>
    <row r="34" spans="1:9" ht="45" customHeight="1" thickBot="1" x14ac:dyDescent="0.3">
      <c r="A34" s="129" t="s">
        <v>8</v>
      </c>
      <c r="B34" s="127" t="s">
        <v>283</v>
      </c>
      <c r="C34" s="130" t="s">
        <v>150</v>
      </c>
      <c r="D34" s="131" t="s">
        <v>11</v>
      </c>
      <c r="E34" s="132">
        <v>29.5</v>
      </c>
      <c r="F34" s="143">
        <v>17.36</v>
      </c>
      <c r="G34" s="110">
        <f t="shared" si="0"/>
        <v>512.12</v>
      </c>
      <c r="H34" s="113" t="s">
        <v>39</v>
      </c>
      <c r="I34" s="114">
        <f>ROUND(SUM(G5:G34),2)</f>
        <v>20327.39</v>
      </c>
    </row>
    <row r="35" spans="1:9" s="3" customFormat="1" ht="90" customHeight="1" x14ac:dyDescent="0.25">
      <c r="A35" s="38" t="s">
        <v>40</v>
      </c>
      <c r="B35" s="31" t="s">
        <v>41</v>
      </c>
      <c r="C35" s="116" t="s">
        <v>153</v>
      </c>
      <c r="D35" s="44" t="s">
        <v>154</v>
      </c>
      <c r="E35" s="86">
        <v>3636</v>
      </c>
      <c r="F35" s="53">
        <v>7.25</v>
      </c>
      <c r="G35" s="110">
        <f t="shared" si="0"/>
        <v>26361</v>
      </c>
      <c r="H35" s="37"/>
    </row>
    <row r="36" spans="1:9" s="3" customFormat="1" ht="90" customHeight="1" x14ac:dyDescent="0.25">
      <c r="A36" s="58" t="s">
        <v>40</v>
      </c>
      <c r="B36" s="65" t="s">
        <v>42</v>
      </c>
      <c r="C36" s="50" t="s">
        <v>155</v>
      </c>
      <c r="D36" s="51" t="s">
        <v>154</v>
      </c>
      <c r="E36" s="89">
        <v>1496</v>
      </c>
      <c r="F36" s="54">
        <v>7.25</v>
      </c>
      <c r="G36" s="110">
        <f t="shared" si="0"/>
        <v>10846</v>
      </c>
      <c r="H36" s="4"/>
    </row>
    <row r="37" spans="1:9" s="3" customFormat="1" ht="45" customHeight="1" x14ac:dyDescent="0.25">
      <c r="A37" s="58" t="s">
        <v>40</v>
      </c>
      <c r="B37" s="65" t="s">
        <v>43</v>
      </c>
      <c r="C37" s="50" t="s">
        <v>156</v>
      </c>
      <c r="D37" s="51" t="s">
        <v>154</v>
      </c>
      <c r="E37" s="89">
        <v>17449</v>
      </c>
      <c r="F37" s="54">
        <v>3.58</v>
      </c>
      <c r="G37" s="110">
        <f t="shared" si="0"/>
        <v>62467.42</v>
      </c>
      <c r="H37" s="4"/>
    </row>
    <row r="38" spans="1:9" s="3" customFormat="1" ht="45" customHeight="1" x14ac:dyDescent="0.25">
      <c r="A38" s="58" t="s">
        <v>40</v>
      </c>
      <c r="B38" s="65" t="s">
        <v>44</v>
      </c>
      <c r="C38" s="50" t="s">
        <v>157</v>
      </c>
      <c r="D38" s="51" t="s">
        <v>154</v>
      </c>
      <c r="E38" s="89">
        <v>8211</v>
      </c>
      <c r="F38" s="54">
        <v>2.54</v>
      </c>
      <c r="G38" s="110">
        <f t="shared" si="0"/>
        <v>20855.939999999999</v>
      </c>
      <c r="H38" s="4"/>
    </row>
    <row r="39" spans="1:9" s="3" customFormat="1" ht="90" customHeight="1" x14ac:dyDescent="0.25">
      <c r="A39" s="58" t="s">
        <v>40</v>
      </c>
      <c r="B39" s="65" t="s">
        <v>45</v>
      </c>
      <c r="C39" s="50" t="s">
        <v>158</v>
      </c>
      <c r="D39" s="51" t="s">
        <v>154</v>
      </c>
      <c r="E39" s="89">
        <v>31111</v>
      </c>
      <c r="F39" s="54">
        <v>3.08</v>
      </c>
      <c r="G39" s="110">
        <f t="shared" si="0"/>
        <v>95821.88</v>
      </c>
      <c r="H39" s="4"/>
    </row>
    <row r="40" spans="1:9" s="3" customFormat="1" ht="90" customHeight="1" x14ac:dyDescent="0.25">
      <c r="A40" s="58" t="s">
        <v>40</v>
      </c>
      <c r="B40" s="65" t="s">
        <v>46</v>
      </c>
      <c r="C40" s="50" t="s">
        <v>159</v>
      </c>
      <c r="D40" s="51" t="s">
        <v>154</v>
      </c>
      <c r="E40" s="89">
        <v>8211</v>
      </c>
      <c r="F40" s="54">
        <v>3.41</v>
      </c>
      <c r="G40" s="110">
        <f t="shared" si="0"/>
        <v>27999.51</v>
      </c>
      <c r="H40" s="4"/>
    </row>
    <row r="41" spans="1:9" s="3" customFormat="1" ht="45" customHeight="1" x14ac:dyDescent="0.25">
      <c r="A41" s="58" t="s">
        <v>40</v>
      </c>
      <c r="B41" s="65" t="s">
        <v>47</v>
      </c>
      <c r="C41" s="50" t="s">
        <v>171</v>
      </c>
      <c r="D41" s="51" t="s">
        <v>154</v>
      </c>
      <c r="E41" s="89">
        <v>10264</v>
      </c>
      <c r="F41" s="54">
        <v>14.34</v>
      </c>
      <c r="G41" s="110">
        <f t="shared" si="0"/>
        <v>147185.76</v>
      </c>
      <c r="H41" s="4"/>
    </row>
    <row r="42" spans="1:9" s="3" customFormat="1" ht="45" customHeight="1" x14ac:dyDescent="0.25">
      <c r="A42" s="58" t="s">
        <v>40</v>
      </c>
      <c r="B42" s="65" t="s">
        <v>48</v>
      </c>
      <c r="C42" s="50" t="s">
        <v>160</v>
      </c>
      <c r="D42" s="51" t="s">
        <v>161</v>
      </c>
      <c r="E42" s="89">
        <v>60044</v>
      </c>
      <c r="F42" s="54">
        <v>0.41</v>
      </c>
      <c r="G42" s="110">
        <f t="shared" si="0"/>
        <v>24618.04</v>
      </c>
      <c r="H42" s="4"/>
    </row>
    <row r="43" spans="1:9" s="3" customFormat="1" ht="45" customHeight="1" x14ac:dyDescent="0.25">
      <c r="A43" s="58" t="s">
        <v>40</v>
      </c>
      <c r="B43" s="65" t="s">
        <v>49</v>
      </c>
      <c r="C43" s="50" t="s">
        <v>162</v>
      </c>
      <c r="D43" s="51" t="s">
        <v>154</v>
      </c>
      <c r="E43" s="89">
        <v>18013</v>
      </c>
      <c r="F43" s="54">
        <v>0.77</v>
      </c>
      <c r="G43" s="110">
        <f t="shared" si="0"/>
        <v>13870.01</v>
      </c>
      <c r="H43" s="4"/>
    </row>
    <row r="44" spans="1:9" s="3" customFormat="1" ht="45" customHeight="1" x14ac:dyDescent="0.25">
      <c r="A44" s="58" t="s">
        <v>40</v>
      </c>
      <c r="B44" s="65" t="s">
        <v>50</v>
      </c>
      <c r="C44" s="50" t="s">
        <v>169</v>
      </c>
      <c r="D44" s="51" t="s">
        <v>161</v>
      </c>
      <c r="E44" s="89">
        <v>38950</v>
      </c>
      <c r="F44" s="54">
        <v>0.77</v>
      </c>
      <c r="G44" s="110">
        <f t="shared" si="0"/>
        <v>29991.5</v>
      </c>
      <c r="H44" s="4"/>
    </row>
    <row r="45" spans="1:9" s="3" customFormat="1" ht="45" customHeight="1" x14ac:dyDescent="0.25">
      <c r="A45" s="58" t="s">
        <v>40</v>
      </c>
      <c r="B45" s="65" t="s">
        <v>51</v>
      </c>
      <c r="C45" s="50" t="s">
        <v>170</v>
      </c>
      <c r="D45" s="51" t="s">
        <v>161</v>
      </c>
      <c r="E45" s="89">
        <v>9736</v>
      </c>
      <c r="F45" s="54">
        <v>0.52</v>
      </c>
      <c r="G45" s="110">
        <f t="shared" si="0"/>
        <v>5062.72</v>
      </c>
      <c r="H45" s="4"/>
    </row>
    <row r="46" spans="1:9" s="3" customFormat="1" ht="45" customHeight="1" x14ac:dyDescent="0.25">
      <c r="A46" s="58" t="s">
        <v>40</v>
      </c>
      <c r="B46" s="65" t="s">
        <v>52</v>
      </c>
      <c r="C46" s="50" t="s">
        <v>164</v>
      </c>
      <c r="D46" s="51" t="s">
        <v>154</v>
      </c>
      <c r="E46" s="89">
        <v>3636</v>
      </c>
      <c r="F46" s="54">
        <v>2.54</v>
      </c>
      <c r="G46" s="110">
        <f t="shared" si="0"/>
        <v>9235.44</v>
      </c>
      <c r="H46" s="4"/>
    </row>
    <row r="47" spans="1:9" s="3" customFormat="1" ht="45" customHeight="1" x14ac:dyDescent="0.25">
      <c r="A47" s="58" t="s">
        <v>40</v>
      </c>
      <c r="B47" s="65" t="s">
        <v>53</v>
      </c>
      <c r="C47" s="50" t="s">
        <v>165</v>
      </c>
      <c r="D47" s="51" t="s">
        <v>163</v>
      </c>
      <c r="E47" s="89">
        <v>48686</v>
      </c>
      <c r="F47" s="54">
        <v>0.68</v>
      </c>
      <c r="G47" s="110">
        <f t="shared" si="0"/>
        <v>33106.480000000003</v>
      </c>
      <c r="H47" s="4"/>
    </row>
    <row r="48" spans="1:9" s="3" customFormat="1" ht="45" customHeight="1" thickBot="1" x14ac:dyDescent="0.3">
      <c r="A48" s="58" t="s">
        <v>40</v>
      </c>
      <c r="B48" s="65" t="s">
        <v>54</v>
      </c>
      <c r="C48" s="50" t="s">
        <v>166</v>
      </c>
      <c r="D48" s="51" t="s">
        <v>167</v>
      </c>
      <c r="E48" s="89">
        <v>715</v>
      </c>
      <c r="F48" s="54">
        <v>8.59</v>
      </c>
      <c r="G48" s="110">
        <f t="shared" si="0"/>
        <v>6141.85</v>
      </c>
      <c r="H48" s="4"/>
    </row>
    <row r="49" spans="1:9" s="3" customFormat="1" ht="45" customHeight="1" thickBot="1" x14ac:dyDescent="0.3">
      <c r="A49" s="69" t="s">
        <v>40</v>
      </c>
      <c r="B49" s="70" t="s">
        <v>55</v>
      </c>
      <c r="C49" s="118" t="s">
        <v>168</v>
      </c>
      <c r="D49" s="115" t="s">
        <v>167</v>
      </c>
      <c r="E49" s="92">
        <v>131.87</v>
      </c>
      <c r="F49" s="119">
        <v>78.12</v>
      </c>
      <c r="G49" s="110">
        <f t="shared" si="0"/>
        <v>10301.68</v>
      </c>
      <c r="H49" s="97" t="s">
        <v>56</v>
      </c>
      <c r="I49" s="11">
        <f>ROUND(SUM(G35:G49),2)</f>
        <v>523865.23</v>
      </c>
    </row>
    <row r="50" spans="1:9" s="62" customFormat="1" ht="45" customHeight="1" x14ac:dyDescent="0.25">
      <c r="A50" s="120" t="s">
        <v>57</v>
      </c>
      <c r="B50" s="121" t="s">
        <v>58</v>
      </c>
      <c r="C50" s="122" t="s">
        <v>172</v>
      </c>
      <c r="D50" s="52" t="s">
        <v>21</v>
      </c>
      <c r="E50" s="86">
        <v>1284</v>
      </c>
      <c r="F50" s="57">
        <v>1.28</v>
      </c>
      <c r="G50" s="110">
        <f t="shared" si="0"/>
        <v>1643.52</v>
      </c>
      <c r="H50" s="61"/>
    </row>
    <row r="51" spans="1:9" s="62" customFormat="1" ht="45" customHeight="1" x14ac:dyDescent="0.25">
      <c r="A51" s="58" t="s">
        <v>57</v>
      </c>
      <c r="B51" s="59" t="s">
        <v>59</v>
      </c>
      <c r="C51" s="80" t="s">
        <v>173</v>
      </c>
      <c r="D51" s="51" t="s">
        <v>21</v>
      </c>
      <c r="E51" s="84">
        <v>426</v>
      </c>
      <c r="F51" s="60">
        <v>1.28</v>
      </c>
      <c r="G51" s="110">
        <f t="shared" si="0"/>
        <v>545.28</v>
      </c>
      <c r="H51" s="61"/>
    </row>
    <row r="52" spans="1:9" s="62" customFormat="1" ht="45" customHeight="1" x14ac:dyDescent="0.25">
      <c r="A52" s="58" t="s">
        <v>57</v>
      </c>
      <c r="B52" s="59" t="s">
        <v>60</v>
      </c>
      <c r="C52" s="80" t="s">
        <v>174</v>
      </c>
      <c r="D52" s="51" t="s">
        <v>21</v>
      </c>
      <c r="E52" s="88">
        <v>426</v>
      </c>
      <c r="F52" s="60">
        <v>1.28</v>
      </c>
      <c r="G52" s="110">
        <f t="shared" si="0"/>
        <v>545.28</v>
      </c>
      <c r="H52" s="61"/>
    </row>
    <row r="53" spans="1:9" s="62" customFormat="1" ht="45" customHeight="1" x14ac:dyDescent="0.25">
      <c r="A53" s="58" t="s">
        <v>57</v>
      </c>
      <c r="B53" s="59" t="s">
        <v>61</v>
      </c>
      <c r="C53" s="80" t="s">
        <v>175</v>
      </c>
      <c r="D53" s="51" t="s">
        <v>21</v>
      </c>
      <c r="E53" s="88">
        <v>858</v>
      </c>
      <c r="F53" s="60">
        <v>1.28</v>
      </c>
      <c r="G53" s="110">
        <f t="shared" si="0"/>
        <v>1098.24</v>
      </c>
      <c r="H53" s="61"/>
    </row>
    <row r="54" spans="1:9" s="62" customFormat="1" ht="45" customHeight="1" x14ac:dyDescent="0.25">
      <c r="A54" s="58" t="s">
        <v>57</v>
      </c>
      <c r="B54" s="59" t="s">
        <v>62</v>
      </c>
      <c r="C54" s="41" t="s">
        <v>176</v>
      </c>
      <c r="D54" s="47" t="s">
        <v>21</v>
      </c>
      <c r="E54" s="83">
        <v>15.2</v>
      </c>
      <c r="F54" s="60">
        <v>16.850000000000001</v>
      </c>
      <c r="G54" s="110">
        <f t="shared" si="0"/>
        <v>256.12</v>
      </c>
      <c r="H54" s="117"/>
      <c r="I54" s="63"/>
    </row>
    <row r="55" spans="1:9" s="62" customFormat="1" ht="45" customHeight="1" x14ac:dyDescent="0.25">
      <c r="A55" s="58" t="s">
        <v>57</v>
      </c>
      <c r="B55" s="59" t="s">
        <v>63</v>
      </c>
      <c r="C55" s="41" t="s">
        <v>177</v>
      </c>
      <c r="D55" s="47" t="s">
        <v>37</v>
      </c>
      <c r="E55" s="83">
        <v>585</v>
      </c>
      <c r="F55" s="60">
        <v>1.41</v>
      </c>
      <c r="G55" s="110">
        <f t="shared" si="0"/>
        <v>824.85</v>
      </c>
      <c r="H55" s="61"/>
    </row>
    <row r="56" spans="1:9" s="62" customFormat="1" ht="45" customHeight="1" x14ac:dyDescent="0.25">
      <c r="A56" s="58" t="s">
        <v>57</v>
      </c>
      <c r="B56" s="59" t="s">
        <v>64</v>
      </c>
      <c r="C56" s="41" t="s">
        <v>178</v>
      </c>
      <c r="D56" s="47" t="s">
        <v>11</v>
      </c>
      <c r="E56" s="83">
        <v>37.35</v>
      </c>
      <c r="F56" s="60">
        <v>376.52</v>
      </c>
      <c r="G56" s="110">
        <f t="shared" si="0"/>
        <v>14063.02</v>
      </c>
      <c r="H56" s="61"/>
    </row>
    <row r="57" spans="1:9" s="62" customFormat="1" ht="72.599999999999994" customHeight="1" x14ac:dyDescent="0.25">
      <c r="A57" s="58" t="s">
        <v>57</v>
      </c>
      <c r="B57" s="59" t="s">
        <v>65</v>
      </c>
      <c r="C57" s="41" t="s">
        <v>179</v>
      </c>
      <c r="D57" s="47" t="s">
        <v>11</v>
      </c>
      <c r="E57" s="83">
        <v>40.9</v>
      </c>
      <c r="F57" s="60">
        <v>338.82</v>
      </c>
      <c r="G57" s="110">
        <f t="shared" si="0"/>
        <v>13857.74</v>
      </c>
      <c r="H57" s="61"/>
    </row>
    <row r="58" spans="1:9" s="62" customFormat="1" ht="45" customHeight="1" x14ac:dyDescent="0.25">
      <c r="A58" s="58" t="s">
        <v>57</v>
      </c>
      <c r="B58" s="59" t="s">
        <v>66</v>
      </c>
      <c r="C58" s="41" t="s">
        <v>180</v>
      </c>
      <c r="D58" s="47" t="s">
        <v>37</v>
      </c>
      <c r="E58" s="89">
        <v>111</v>
      </c>
      <c r="F58" s="60">
        <v>78.430000000000007</v>
      </c>
      <c r="G58" s="110">
        <f t="shared" si="0"/>
        <v>8705.73</v>
      </c>
      <c r="H58" s="61"/>
    </row>
    <row r="59" spans="1:9" s="3" customFormat="1" ht="45" customHeight="1" x14ac:dyDescent="0.25">
      <c r="A59" s="58" t="s">
        <v>57</v>
      </c>
      <c r="B59" s="59" t="s">
        <v>67</v>
      </c>
      <c r="C59" s="41" t="s">
        <v>181</v>
      </c>
      <c r="D59" s="47" t="s">
        <v>21</v>
      </c>
      <c r="E59" s="83">
        <v>35.090000000000003</v>
      </c>
      <c r="F59" s="60">
        <v>14.22</v>
      </c>
      <c r="G59" s="110">
        <f t="shared" si="0"/>
        <v>498.98</v>
      </c>
      <c r="H59" s="4"/>
    </row>
    <row r="60" spans="1:9" s="3" customFormat="1" ht="45" customHeight="1" x14ac:dyDescent="0.25">
      <c r="A60" s="58" t="s">
        <v>57</v>
      </c>
      <c r="B60" s="59" t="s">
        <v>68</v>
      </c>
      <c r="C60" s="41" t="s">
        <v>182</v>
      </c>
      <c r="D60" s="47" t="s">
        <v>11</v>
      </c>
      <c r="E60" s="83">
        <v>389.9</v>
      </c>
      <c r="F60" s="60">
        <v>59.57</v>
      </c>
      <c r="G60" s="110">
        <f t="shared" si="0"/>
        <v>23226.34</v>
      </c>
      <c r="H60" s="4"/>
    </row>
    <row r="61" spans="1:9" s="3" customFormat="1" ht="45" customHeight="1" x14ac:dyDescent="0.25">
      <c r="A61" s="58" t="s">
        <v>57</v>
      </c>
      <c r="B61" s="59" t="s">
        <v>69</v>
      </c>
      <c r="C61" s="41" t="s">
        <v>183</v>
      </c>
      <c r="D61" s="47" t="s">
        <v>23</v>
      </c>
      <c r="E61" s="83">
        <v>54</v>
      </c>
      <c r="F61" s="60">
        <v>64.02</v>
      </c>
      <c r="G61" s="110">
        <f t="shared" si="0"/>
        <v>3457.08</v>
      </c>
      <c r="H61" s="4"/>
    </row>
    <row r="62" spans="1:9" s="3" customFormat="1" ht="45" customHeight="1" x14ac:dyDescent="0.25">
      <c r="A62" s="58" t="s">
        <v>57</v>
      </c>
      <c r="B62" s="59" t="s">
        <v>70</v>
      </c>
      <c r="C62" s="41" t="s">
        <v>184</v>
      </c>
      <c r="D62" s="47" t="s">
        <v>21</v>
      </c>
      <c r="E62" s="89">
        <v>7.56</v>
      </c>
      <c r="F62" s="60">
        <v>44.2</v>
      </c>
      <c r="G62" s="110">
        <f t="shared" si="0"/>
        <v>334.15</v>
      </c>
      <c r="H62" s="4"/>
    </row>
    <row r="63" spans="1:9" s="3" customFormat="1" ht="45" customHeight="1" x14ac:dyDescent="0.25">
      <c r="A63" s="58" t="s">
        <v>57</v>
      </c>
      <c r="B63" s="59" t="s">
        <v>71</v>
      </c>
      <c r="C63" s="41" t="s">
        <v>185</v>
      </c>
      <c r="D63" s="47" t="s">
        <v>21</v>
      </c>
      <c r="E63" s="83">
        <v>382.3</v>
      </c>
      <c r="F63" s="60">
        <v>6.69</v>
      </c>
      <c r="G63" s="110">
        <f t="shared" si="0"/>
        <v>2557.59</v>
      </c>
      <c r="H63" s="4"/>
    </row>
    <row r="64" spans="1:9" s="3" customFormat="1" ht="45" customHeight="1" x14ac:dyDescent="0.25">
      <c r="A64" s="58" t="s">
        <v>57</v>
      </c>
      <c r="B64" s="59" t="s">
        <v>72</v>
      </c>
      <c r="C64" s="41" t="s">
        <v>175</v>
      </c>
      <c r="D64" s="47" t="s">
        <v>21</v>
      </c>
      <c r="E64" s="83">
        <v>382.3</v>
      </c>
      <c r="F64" s="60">
        <v>6.69</v>
      </c>
      <c r="G64" s="110">
        <f t="shared" si="0"/>
        <v>2557.59</v>
      </c>
      <c r="H64" s="4"/>
    </row>
    <row r="65" spans="1:9" s="3" customFormat="1" ht="45" customHeight="1" thickBot="1" x14ac:dyDescent="0.3">
      <c r="A65" s="58" t="s">
        <v>57</v>
      </c>
      <c r="B65" s="59" t="s">
        <v>73</v>
      </c>
      <c r="C65" s="41" t="s">
        <v>186</v>
      </c>
      <c r="D65" s="47" t="s">
        <v>37</v>
      </c>
      <c r="E65" s="83">
        <v>103</v>
      </c>
      <c r="F65" s="60">
        <v>9.06</v>
      </c>
      <c r="G65" s="110">
        <f t="shared" si="0"/>
        <v>933.18</v>
      </c>
      <c r="H65" s="4"/>
    </row>
    <row r="66" spans="1:9" s="3" customFormat="1" ht="45" customHeight="1" thickBot="1" x14ac:dyDescent="0.3">
      <c r="A66" s="69" t="s">
        <v>57</v>
      </c>
      <c r="B66" s="95" t="s">
        <v>188</v>
      </c>
      <c r="C66" s="66" t="s">
        <v>187</v>
      </c>
      <c r="D66" s="67" t="s">
        <v>37</v>
      </c>
      <c r="E66" s="90">
        <v>8324</v>
      </c>
      <c r="F66" s="68">
        <v>8</v>
      </c>
      <c r="G66" s="110">
        <f t="shared" si="0"/>
        <v>66592</v>
      </c>
      <c r="H66" s="97" t="s">
        <v>74</v>
      </c>
      <c r="I66" s="11">
        <f>ROUND(SUM(G50:G66),2)</f>
        <v>141696.69</v>
      </c>
    </row>
    <row r="67" spans="1:9" s="3" customFormat="1" ht="45" customHeight="1" x14ac:dyDescent="0.25">
      <c r="A67" s="38" t="s">
        <v>75</v>
      </c>
      <c r="B67" s="31" t="s">
        <v>76</v>
      </c>
      <c r="C67" s="43" t="s">
        <v>189</v>
      </c>
      <c r="D67" s="52" t="s">
        <v>37</v>
      </c>
      <c r="E67" s="86">
        <v>37272</v>
      </c>
      <c r="F67" s="57"/>
      <c r="G67" s="110">
        <f t="shared" si="0"/>
        <v>0</v>
      </c>
      <c r="H67" s="147" t="s">
        <v>130</v>
      </c>
    </row>
    <row r="68" spans="1:9" s="3" customFormat="1" ht="45" customHeight="1" x14ac:dyDescent="0.25">
      <c r="A68" s="58" t="s">
        <v>75</v>
      </c>
      <c r="B68" s="65" t="s">
        <v>77</v>
      </c>
      <c r="C68" s="41" t="s">
        <v>190</v>
      </c>
      <c r="D68" s="47" t="s">
        <v>37</v>
      </c>
      <c r="E68" s="89">
        <v>37638</v>
      </c>
      <c r="F68" s="60"/>
      <c r="G68" s="110">
        <f t="shared" si="0"/>
        <v>0</v>
      </c>
      <c r="H68" s="147"/>
    </row>
    <row r="69" spans="1:9" s="3" customFormat="1" ht="66.599999999999994" customHeight="1" x14ac:dyDescent="0.25">
      <c r="A69" s="58" t="s">
        <v>75</v>
      </c>
      <c r="B69" s="65" t="s">
        <v>78</v>
      </c>
      <c r="C69" s="41" t="s">
        <v>191</v>
      </c>
      <c r="D69" s="47" t="s">
        <v>11</v>
      </c>
      <c r="E69" s="89">
        <v>5550</v>
      </c>
      <c r="F69" s="60"/>
      <c r="G69" s="110">
        <f t="shared" ref="G69:G132" si="1">ROUND((E69*F69),2)</f>
        <v>0</v>
      </c>
      <c r="H69" s="147"/>
    </row>
    <row r="70" spans="1:9" s="3" customFormat="1" ht="66.599999999999994" customHeight="1" x14ac:dyDescent="0.25">
      <c r="A70" s="58" t="s">
        <v>75</v>
      </c>
      <c r="B70" s="139" t="s">
        <v>287</v>
      </c>
      <c r="C70" s="140" t="s">
        <v>288</v>
      </c>
      <c r="D70" s="137" t="s">
        <v>37</v>
      </c>
      <c r="E70" s="138">
        <v>37455</v>
      </c>
      <c r="F70" s="60"/>
      <c r="G70" s="110">
        <f t="shared" si="1"/>
        <v>0</v>
      </c>
      <c r="H70" s="147"/>
    </row>
    <row r="71" spans="1:9" s="3" customFormat="1" ht="45" customHeight="1" x14ac:dyDescent="0.25">
      <c r="A71" s="58" t="s">
        <v>75</v>
      </c>
      <c r="B71" s="65" t="s">
        <v>79</v>
      </c>
      <c r="C71" s="82" t="s">
        <v>192</v>
      </c>
      <c r="D71" s="47" t="s">
        <v>11</v>
      </c>
      <c r="E71" s="83">
        <v>211</v>
      </c>
      <c r="F71" s="60"/>
      <c r="G71" s="110">
        <f t="shared" si="1"/>
        <v>0</v>
      </c>
      <c r="H71" s="147"/>
    </row>
    <row r="72" spans="1:9" s="3" customFormat="1" ht="45" customHeight="1" x14ac:dyDescent="0.25">
      <c r="A72" s="58" t="s">
        <v>75</v>
      </c>
      <c r="B72" s="65" t="s">
        <v>80</v>
      </c>
      <c r="C72" s="41" t="s">
        <v>193</v>
      </c>
      <c r="D72" s="137" t="s">
        <v>21</v>
      </c>
      <c r="E72" s="83">
        <v>10876</v>
      </c>
      <c r="F72" s="60"/>
      <c r="G72" s="110">
        <f t="shared" si="1"/>
        <v>0</v>
      </c>
      <c r="H72" s="147"/>
    </row>
    <row r="73" spans="1:9" s="3" customFormat="1" ht="45" customHeight="1" x14ac:dyDescent="0.25">
      <c r="A73" s="58" t="s">
        <v>75</v>
      </c>
      <c r="B73" s="65" t="s">
        <v>81</v>
      </c>
      <c r="C73" s="41" t="s">
        <v>194</v>
      </c>
      <c r="D73" s="47" t="s">
        <v>21</v>
      </c>
      <c r="E73" s="136">
        <v>33346</v>
      </c>
      <c r="F73" s="60"/>
      <c r="G73" s="110">
        <f t="shared" si="1"/>
        <v>0</v>
      </c>
      <c r="H73" s="147"/>
    </row>
    <row r="74" spans="1:9" s="3" customFormat="1" ht="45" customHeight="1" x14ac:dyDescent="0.25">
      <c r="A74" s="58" t="s">
        <v>75</v>
      </c>
      <c r="B74" s="65" t="s">
        <v>82</v>
      </c>
      <c r="C74" s="41" t="s">
        <v>195</v>
      </c>
      <c r="D74" s="47" t="s">
        <v>37</v>
      </c>
      <c r="E74" s="83">
        <v>12984</v>
      </c>
      <c r="F74" s="60"/>
      <c r="G74" s="110">
        <f t="shared" si="1"/>
        <v>0</v>
      </c>
      <c r="H74" s="147"/>
    </row>
    <row r="75" spans="1:9" s="3" customFormat="1" ht="45" customHeight="1" x14ac:dyDescent="0.25">
      <c r="A75" s="58" t="s">
        <v>75</v>
      </c>
      <c r="B75" s="65" t="s">
        <v>83</v>
      </c>
      <c r="C75" s="41" t="s">
        <v>196</v>
      </c>
      <c r="D75" s="47" t="s">
        <v>37</v>
      </c>
      <c r="E75" s="83">
        <v>1023</v>
      </c>
      <c r="F75" s="60"/>
      <c r="G75" s="110">
        <f t="shared" si="1"/>
        <v>0</v>
      </c>
      <c r="H75" s="147"/>
    </row>
    <row r="76" spans="1:9" s="3" customFormat="1" ht="45" customHeight="1" x14ac:dyDescent="0.25">
      <c r="A76" s="58" t="s">
        <v>75</v>
      </c>
      <c r="B76" s="65" t="s">
        <v>84</v>
      </c>
      <c r="C76" s="41" t="s">
        <v>197</v>
      </c>
      <c r="D76" s="47" t="s">
        <v>21</v>
      </c>
      <c r="E76" s="83">
        <v>7.38</v>
      </c>
      <c r="F76" s="60"/>
      <c r="G76" s="110">
        <f t="shared" si="1"/>
        <v>0</v>
      </c>
      <c r="H76" s="147"/>
    </row>
    <row r="77" spans="1:9" s="3" customFormat="1" ht="68.45" customHeight="1" x14ac:dyDescent="0.25">
      <c r="A77" s="58" t="s">
        <v>75</v>
      </c>
      <c r="B77" s="65" t="s">
        <v>85</v>
      </c>
      <c r="C77" s="41" t="s">
        <v>198</v>
      </c>
      <c r="D77" s="47" t="s">
        <v>37</v>
      </c>
      <c r="E77" s="83">
        <v>1755.6</v>
      </c>
      <c r="F77" s="60"/>
      <c r="G77" s="110">
        <f t="shared" si="1"/>
        <v>0</v>
      </c>
      <c r="H77" s="147"/>
    </row>
    <row r="78" spans="1:9" s="3" customFormat="1" ht="45" customHeight="1" x14ac:dyDescent="0.25">
      <c r="A78" s="58" t="s">
        <v>75</v>
      </c>
      <c r="B78" s="65" t="s">
        <v>86</v>
      </c>
      <c r="C78" s="41" t="s">
        <v>199</v>
      </c>
      <c r="D78" s="47" t="s">
        <v>21</v>
      </c>
      <c r="E78" s="83">
        <v>1232.4000000000001</v>
      </c>
      <c r="F78" s="60"/>
      <c r="G78" s="110">
        <f t="shared" si="1"/>
        <v>0</v>
      </c>
      <c r="H78" s="147"/>
    </row>
    <row r="79" spans="1:9" s="3" customFormat="1" ht="45" customHeight="1" x14ac:dyDescent="0.25">
      <c r="A79" s="58" t="s">
        <v>75</v>
      </c>
      <c r="B79" s="65" t="s">
        <v>87</v>
      </c>
      <c r="C79" s="41" t="s">
        <v>200</v>
      </c>
      <c r="D79" s="47" t="s">
        <v>37</v>
      </c>
      <c r="E79" s="83">
        <v>462</v>
      </c>
      <c r="F79" s="60"/>
      <c r="G79" s="110">
        <f t="shared" si="1"/>
        <v>0</v>
      </c>
      <c r="H79" s="147"/>
    </row>
    <row r="80" spans="1:9" s="3" customFormat="1" ht="45" customHeight="1" thickBot="1" x14ac:dyDescent="0.3">
      <c r="A80" s="69" t="s">
        <v>75</v>
      </c>
      <c r="B80" s="70" t="s">
        <v>88</v>
      </c>
      <c r="C80" s="71" t="s">
        <v>201</v>
      </c>
      <c r="D80" s="72" t="s">
        <v>37</v>
      </c>
      <c r="E80" s="91">
        <v>605</v>
      </c>
      <c r="F80" s="68"/>
      <c r="G80" s="110">
        <f t="shared" si="1"/>
        <v>0</v>
      </c>
      <c r="H80" s="147"/>
    </row>
    <row r="81" spans="1:11" s="3" customFormat="1" ht="45" customHeight="1" x14ac:dyDescent="0.25">
      <c r="A81" s="38" t="s">
        <v>89</v>
      </c>
      <c r="B81" s="73" t="s">
        <v>76</v>
      </c>
      <c r="C81" s="43" t="s">
        <v>189</v>
      </c>
      <c r="D81" s="52" t="s">
        <v>37</v>
      </c>
      <c r="E81" s="86">
        <v>37272</v>
      </c>
      <c r="F81" s="74">
        <v>9.9499999999999993</v>
      </c>
      <c r="G81" s="110">
        <f t="shared" si="1"/>
        <v>370856.4</v>
      </c>
      <c r="H81" s="147"/>
    </row>
    <row r="82" spans="1:11" s="3" customFormat="1" ht="45" customHeight="1" x14ac:dyDescent="0.25">
      <c r="A82" s="58" t="s">
        <v>89</v>
      </c>
      <c r="B82" s="65" t="s">
        <v>77</v>
      </c>
      <c r="C82" s="41" t="s">
        <v>190</v>
      </c>
      <c r="D82" s="47" t="s">
        <v>37</v>
      </c>
      <c r="E82" s="83">
        <v>37638</v>
      </c>
      <c r="F82" s="60">
        <v>14.64</v>
      </c>
      <c r="G82" s="110">
        <f t="shared" si="1"/>
        <v>551020.31999999995</v>
      </c>
      <c r="H82" s="147"/>
    </row>
    <row r="83" spans="1:11" s="3" customFormat="1" ht="69.95" customHeight="1" x14ac:dyDescent="0.25">
      <c r="A83" s="58" t="s">
        <v>89</v>
      </c>
      <c r="B83" s="65" t="s">
        <v>78</v>
      </c>
      <c r="C83" s="41" t="s">
        <v>191</v>
      </c>
      <c r="D83" s="47" t="s">
        <v>11</v>
      </c>
      <c r="E83" s="83">
        <v>5550</v>
      </c>
      <c r="F83" s="60">
        <v>1.7</v>
      </c>
      <c r="G83" s="110">
        <f t="shared" si="1"/>
        <v>9435</v>
      </c>
      <c r="H83" s="147"/>
    </row>
    <row r="84" spans="1:11" s="3" customFormat="1" ht="69.95" customHeight="1" x14ac:dyDescent="0.25">
      <c r="A84" s="58" t="s">
        <v>89</v>
      </c>
      <c r="B84" s="65" t="s">
        <v>287</v>
      </c>
      <c r="C84" s="140" t="s">
        <v>288</v>
      </c>
      <c r="D84" s="137" t="s">
        <v>37</v>
      </c>
      <c r="E84" s="138">
        <v>37455</v>
      </c>
      <c r="F84" s="60">
        <v>0.28999999999999998</v>
      </c>
      <c r="G84" s="110">
        <f t="shared" si="1"/>
        <v>10861.95</v>
      </c>
      <c r="H84" s="147"/>
    </row>
    <row r="85" spans="1:11" s="3" customFormat="1" ht="45" customHeight="1" x14ac:dyDescent="0.25">
      <c r="A85" s="58" t="s">
        <v>89</v>
      </c>
      <c r="B85" s="65" t="s">
        <v>79</v>
      </c>
      <c r="C85" s="41" t="s">
        <v>192</v>
      </c>
      <c r="D85" s="47" t="s">
        <v>11</v>
      </c>
      <c r="E85" s="83">
        <v>211</v>
      </c>
      <c r="F85" s="60">
        <v>1.7</v>
      </c>
      <c r="G85" s="110">
        <f t="shared" si="1"/>
        <v>358.7</v>
      </c>
      <c r="H85" s="147"/>
    </row>
    <row r="86" spans="1:11" s="3" customFormat="1" ht="45" customHeight="1" x14ac:dyDescent="0.25">
      <c r="A86" s="58" t="s">
        <v>89</v>
      </c>
      <c r="B86" s="65" t="s">
        <v>80</v>
      </c>
      <c r="C86" s="41" t="s">
        <v>202</v>
      </c>
      <c r="D86" s="137" t="s">
        <v>21</v>
      </c>
      <c r="E86" s="136">
        <v>13595</v>
      </c>
      <c r="F86" s="60">
        <v>28.28</v>
      </c>
      <c r="G86" s="110">
        <f t="shared" si="1"/>
        <v>384466.6</v>
      </c>
      <c r="H86" s="147"/>
    </row>
    <row r="87" spans="1:11" s="3" customFormat="1" ht="45" customHeight="1" x14ac:dyDescent="0.25">
      <c r="A87" s="58" t="s">
        <v>89</v>
      </c>
      <c r="B87" s="65" t="s">
        <v>81</v>
      </c>
      <c r="C87" s="41" t="s">
        <v>203</v>
      </c>
      <c r="D87" s="47" t="s">
        <v>21</v>
      </c>
      <c r="E87" s="83">
        <v>32697</v>
      </c>
      <c r="F87" s="60">
        <v>17.510000000000002</v>
      </c>
      <c r="G87" s="110">
        <f t="shared" si="1"/>
        <v>572524.47</v>
      </c>
      <c r="H87" s="147"/>
    </row>
    <row r="88" spans="1:11" s="3" customFormat="1" ht="45" customHeight="1" x14ac:dyDescent="0.25">
      <c r="A88" s="58" t="s">
        <v>89</v>
      </c>
      <c r="B88" s="65" t="s">
        <v>82</v>
      </c>
      <c r="C88" s="41" t="s">
        <v>195</v>
      </c>
      <c r="D88" s="47" t="s">
        <v>37</v>
      </c>
      <c r="E88" s="83">
        <v>12984</v>
      </c>
      <c r="F88" s="60">
        <v>7.13</v>
      </c>
      <c r="G88" s="110">
        <f t="shared" si="1"/>
        <v>92575.92</v>
      </c>
      <c r="H88" s="147"/>
    </row>
    <row r="89" spans="1:11" s="3" customFormat="1" ht="45" customHeight="1" x14ac:dyDescent="0.25">
      <c r="A89" s="58" t="s">
        <v>89</v>
      </c>
      <c r="B89" s="65" t="s">
        <v>83</v>
      </c>
      <c r="C89" s="41" t="s">
        <v>196</v>
      </c>
      <c r="D89" s="47" t="s">
        <v>37</v>
      </c>
      <c r="E89" s="83">
        <v>1023</v>
      </c>
      <c r="F89" s="75">
        <v>18.989999999999998</v>
      </c>
      <c r="G89" s="110">
        <f t="shared" si="1"/>
        <v>19426.77</v>
      </c>
      <c r="H89" s="147"/>
    </row>
    <row r="90" spans="1:11" s="3" customFormat="1" ht="45" customHeight="1" x14ac:dyDescent="0.25">
      <c r="A90" s="58" t="s">
        <v>89</v>
      </c>
      <c r="B90" s="65" t="s">
        <v>84</v>
      </c>
      <c r="C90" s="41" t="s">
        <v>197</v>
      </c>
      <c r="D90" s="47" t="s">
        <v>21</v>
      </c>
      <c r="E90" s="83">
        <v>7.38</v>
      </c>
      <c r="F90" s="75">
        <v>34.700000000000003</v>
      </c>
      <c r="G90" s="110">
        <f t="shared" si="1"/>
        <v>256.08999999999997</v>
      </c>
      <c r="H90" s="147"/>
    </row>
    <row r="91" spans="1:11" s="3" customFormat="1" ht="69.95" customHeight="1" x14ac:dyDescent="0.25">
      <c r="A91" s="58" t="s">
        <v>89</v>
      </c>
      <c r="B91" s="65" t="s">
        <v>85</v>
      </c>
      <c r="C91" s="41" t="s">
        <v>198</v>
      </c>
      <c r="D91" s="47" t="s">
        <v>37</v>
      </c>
      <c r="E91" s="83">
        <v>1755.6</v>
      </c>
      <c r="F91" s="75">
        <v>16.559999999999999</v>
      </c>
      <c r="G91" s="110">
        <f t="shared" si="1"/>
        <v>29072.74</v>
      </c>
      <c r="H91" s="147"/>
    </row>
    <row r="92" spans="1:11" s="3" customFormat="1" ht="45" customHeight="1" x14ac:dyDescent="0.25">
      <c r="A92" s="58" t="s">
        <v>89</v>
      </c>
      <c r="B92" s="65" t="s">
        <v>86</v>
      </c>
      <c r="C92" s="41" t="s">
        <v>199</v>
      </c>
      <c r="D92" s="47" t="s">
        <v>21</v>
      </c>
      <c r="E92" s="83">
        <v>1232.4000000000001</v>
      </c>
      <c r="F92" s="75">
        <v>21.33</v>
      </c>
      <c r="G92" s="110">
        <f t="shared" si="1"/>
        <v>26287.09</v>
      </c>
      <c r="H92" s="123"/>
    </row>
    <row r="93" spans="1:11" s="3" customFormat="1" ht="45" customHeight="1" thickBot="1" x14ac:dyDescent="0.3">
      <c r="A93" s="58" t="s">
        <v>89</v>
      </c>
      <c r="B93" s="65" t="s">
        <v>87</v>
      </c>
      <c r="C93" s="41" t="s">
        <v>200</v>
      </c>
      <c r="D93" s="47" t="s">
        <v>37</v>
      </c>
      <c r="E93" s="83">
        <v>462</v>
      </c>
      <c r="F93" s="75">
        <v>3.33</v>
      </c>
      <c r="G93" s="110">
        <f t="shared" si="1"/>
        <v>1538.46</v>
      </c>
      <c r="H93" s="123"/>
    </row>
    <row r="94" spans="1:11" s="3" customFormat="1" ht="45" customHeight="1" thickBot="1" x14ac:dyDescent="0.3">
      <c r="A94" s="69" t="s">
        <v>89</v>
      </c>
      <c r="B94" s="70" t="s">
        <v>88</v>
      </c>
      <c r="C94" s="71" t="s">
        <v>201</v>
      </c>
      <c r="D94" s="72" t="s">
        <v>37</v>
      </c>
      <c r="E94" s="91">
        <v>605</v>
      </c>
      <c r="F94" s="81">
        <v>6.35</v>
      </c>
      <c r="G94" s="110">
        <f t="shared" si="1"/>
        <v>3841.75</v>
      </c>
      <c r="H94" s="97" t="s">
        <v>90</v>
      </c>
      <c r="I94" s="11">
        <f>ROUND(SUM(G67:G94),2)</f>
        <v>2072522.26</v>
      </c>
      <c r="J94" s="37"/>
      <c r="K94" s="2"/>
    </row>
    <row r="95" spans="1:11" s="25" customFormat="1" ht="39.950000000000003" customHeight="1" x14ac:dyDescent="0.25">
      <c r="A95" s="38" t="s">
        <v>91</v>
      </c>
      <c r="B95" s="56" t="s">
        <v>92</v>
      </c>
      <c r="C95" s="43" t="s">
        <v>93</v>
      </c>
      <c r="D95" s="52" t="s">
        <v>23</v>
      </c>
      <c r="E95" s="86">
        <v>33</v>
      </c>
      <c r="F95" s="57">
        <v>98.64</v>
      </c>
      <c r="G95" s="110">
        <f t="shared" si="1"/>
        <v>3255.12</v>
      </c>
      <c r="J95" s="77"/>
    </row>
    <row r="96" spans="1:11" s="25" customFormat="1" ht="39.950000000000003" customHeight="1" x14ac:dyDescent="0.25">
      <c r="A96" s="58" t="s">
        <v>91</v>
      </c>
      <c r="B96" s="59" t="s">
        <v>94</v>
      </c>
      <c r="C96" s="41" t="s">
        <v>204</v>
      </c>
      <c r="D96" s="47" t="s">
        <v>23</v>
      </c>
      <c r="E96" s="89">
        <v>33</v>
      </c>
      <c r="F96" s="60">
        <v>80.55</v>
      </c>
      <c r="G96" s="110">
        <f t="shared" si="1"/>
        <v>2658.15</v>
      </c>
      <c r="H96" s="96"/>
      <c r="I96" s="33"/>
      <c r="J96" s="77"/>
    </row>
    <row r="97" spans="1:10" s="25" customFormat="1" ht="39.950000000000003" customHeight="1" x14ac:dyDescent="0.25">
      <c r="A97" s="58" t="s">
        <v>91</v>
      </c>
      <c r="B97" s="59" t="s">
        <v>95</v>
      </c>
      <c r="C97" s="41" t="s">
        <v>205</v>
      </c>
      <c r="D97" s="47" t="s">
        <v>23</v>
      </c>
      <c r="E97" s="89">
        <v>12</v>
      </c>
      <c r="F97" s="60">
        <v>194.4</v>
      </c>
      <c r="G97" s="110">
        <f t="shared" si="1"/>
        <v>2332.8000000000002</v>
      </c>
      <c r="H97" s="96"/>
      <c r="J97" s="77"/>
    </row>
    <row r="98" spans="1:10" s="25" customFormat="1" ht="39.950000000000003" customHeight="1" x14ac:dyDescent="0.25">
      <c r="A98" s="58" t="s">
        <v>91</v>
      </c>
      <c r="B98" s="59" t="s">
        <v>96</v>
      </c>
      <c r="C98" s="41" t="s">
        <v>206</v>
      </c>
      <c r="D98" s="47" t="s">
        <v>23</v>
      </c>
      <c r="E98" s="89">
        <v>12</v>
      </c>
      <c r="F98" s="60">
        <v>192.05</v>
      </c>
      <c r="G98" s="110">
        <f t="shared" si="1"/>
        <v>2304.6</v>
      </c>
      <c r="H98" s="96"/>
      <c r="I98" s="33"/>
    </row>
    <row r="99" spans="1:10" s="25" customFormat="1" ht="50.45" customHeight="1" x14ac:dyDescent="0.25">
      <c r="A99" s="58" t="s">
        <v>91</v>
      </c>
      <c r="B99" s="59" t="s">
        <v>97</v>
      </c>
      <c r="C99" s="41" t="s">
        <v>207</v>
      </c>
      <c r="D99" s="47" t="s">
        <v>11</v>
      </c>
      <c r="E99" s="89">
        <v>579.70000000000005</v>
      </c>
      <c r="F99" s="60">
        <v>3.18</v>
      </c>
      <c r="G99" s="110">
        <f t="shared" si="1"/>
        <v>1843.45</v>
      </c>
      <c r="H99" s="124"/>
    </row>
    <row r="100" spans="1:10" s="25" customFormat="1" ht="53.1" customHeight="1" x14ac:dyDescent="0.25">
      <c r="A100" s="58" t="s">
        <v>91</v>
      </c>
      <c r="B100" s="59" t="s">
        <v>98</v>
      </c>
      <c r="C100" s="41" t="s">
        <v>208</v>
      </c>
      <c r="D100" s="47" t="s">
        <v>11</v>
      </c>
      <c r="E100" s="89">
        <v>76.5</v>
      </c>
      <c r="F100" s="60">
        <v>6.52</v>
      </c>
      <c r="G100" s="110">
        <f t="shared" si="1"/>
        <v>498.78</v>
      </c>
      <c r="H100" s="96"/>
      <c r="I100" s="33"/>
    </row>
    <row r="101" spans="1:10" s="27" customFormat="1" ht="39.950000000000003" customHeight="1" x14ac:dyDescent="0.25">
      <c r="A101" s="58" t="s">
        <v>91</v>
      </c>
      <c r="B101" s="59" t="s">
        <v>99</v>
      </c>
      <c r="C101" s="40" t="s">
        <v>209</v>
      </c>
      <c r="D101" s="48" t="s">
        <v>11</v>
      </c>
      <c r="E101" s="89">
        <v>3283.2</v>
      </c>
      <c r="F101" s="60">
        <v>0.78</v>
      </c>
      <c r="G101" s="110">
        <f t="shared" si="1"/>
        <v>2560.9</v>
      </c>
    </row>
    <row r="102" spans="1:10" s="27" customFormat="1" ht="39.950000000000003" customHeight="1" x14ac:dyDescent="0.25">
      <c r="A102" s="58" t="s">
        <v>91</v>
      </c>
      <c r="B102" s="59" t="s">
        <v>100</v>
      </c>
      <c r="C102" s="40" t="s">
        <v>210</v>
      </c>
      <c r="D102" s="48" t="s">
        <v>11</v>
      </c>
      <c r="E102" s="89">
        <v>127.5</v>
      </c>
      <c r="F102" s="60">
        <v>3.32</v>
      </c>
      <c r="G102" s="110">
        <f t="shared" si="1"/>
        <v>423.3</v>
      </c>
    </row>
    <row r="103" spans="1:10" s="27" customFormat="1" ht="39.950000000000003" customHeight="1" x14ac:dyDescent="0.25">
      <c r="A103" s="58" t="s">
        <v>91</v>
      </c>
      <c r="B103" s="59" t="s">
        <v>101</v>
      </c>
      <c r="C103" s="40" t="s">
        <v>211</v>
      </c>
      <c r="D103" s="48" t="s">
        <v>11</v>
      </c>
      <c r="E103" s="89">
        <v>879.9</v>
      </c>
      <c r="F103" s="60">
        <v>2.41</v>
      </c>
      <c r="G103" s="110">
        <f t="shared" si="1"/>
        <v>2120.56</v>
      </c>
    </row>
    <row r="104" spans="1:10" s="27" customFormat="1" ht="39.950000000000003" customHeight="1" x14ac:dyDescent="0.25">
      <c r="A104" s="58" t="s">
        <v>91</v>
      </c>
      <c r="B104" s="59" t="s">
        <v>102</v>
      </c>
      <c r="C104" s="40" t="s">
        <v>212</v>
      </c>
      <c r="D104" s="48" t="s">
        <v>11</v>
      </c>
      <c r="E104" s="89">
        <v>158.69999999999999</v>
      </c>
      <c r="F104" s="60">
        <v>1.57</v>
      </c>
      <c r="G104" s="110">
        <f t="shared" si="1"/>
        <v>249.16</v>
      </c>
    </row>
    <row r="105" spans="1:10" s="27" customFormat="1" ht="39.950000000000003" customHeight="1" x14ac:dyDescent="0.25">
      <c r="A105" s="58" t="s">
        <v>91</v>
      </c>
      <c r="B105" s="59" t="s">
        <v>103</v>
      </c>
      <c r="C105" s="40" t="s">
        <v>213</v>
      </c>
      <c r="D105" s="48" t="s">
        <v>11</v>
      </c>
      <c r="E105" s="89">
        <v>1203.0999999999999</v>
      </c>
      <c r="F105" s="60">
        <v>5.47</v>
      </c>
      <c r="G105" s="110">
        <f t="shared" si="1"/>
        <v>6580.96</v>
      </c>
    </row>
    <row r="106" spans="1:10" s="27" customFormat="1" ht="39.950000000000003" customHeight="1" x14ac:dyDescent="0.25">
      <c r="A106" s="58" t="s">
        <v>91</v>
      </c>
      <c r="B106" s="59" t="s">
        <v>219</v>
      </c>
      <c r="C106" s="40" t="s">
        <v>214</v>
      </c>
      <c r="D106" s="48" t="s">
        <v>37</v>
      </c>
      <c r="E106" s="89">
        <v>10.25</v>
      </c>
      <c r="F106" s="60">
        <v>26.46</v>
      </c>
      <c r="G106" s="110">
        <f t="shared" si="1"/>
        <v>271.22000000000003</v>
      </c>
    </row>
    <row r="107" spans="1:10" s="27" customFormat="1" ht="39.950000000000003" customHeight="1" x14ac:dyDescent="0.25">
      <c r="A107" s="58" t="s">
        <v>91</v>
      </c>
      <c r="B107" s="59" t="s">
        <v>220</v>
      </c>
      <c r="C107" s="40" t="s">
        <v>215</v>
      </c>
      <c r="D107" s="48" t="s">
        <v>23</v>
      </c>
      <c r="E107" s="89">
        <v>154</v>
      </c>
      <c r="F107" s="60">
        <v>16.21</v>
      </c>
      <c r="G107" s="110">
        <f t="shared" si="1"/>
        <v>2496.34</v>
      </c>
    </row>
    <row r="108" spans="1:10" s="27" customFormat="1" ht="39.950000000000003" customHeight="1" x14ac:dyDescent="0.25">
      <c r="A108" s="58" t="s">
        <v>91</v>
      </c>
      <c r="B108" s="59" t="s">
        <v>221</v>
      </c>
      <c r="C108" s="40" t="s">
        <v>215</v>
      </c>
      <c r="D108" s="48" t="s">
        <v>23</v>
      </c>
      <c r="E108" s="89">
        <v>4</v>
      </c>
      <c r="F108" s="60">
        <v>21.43</v>
      </c>
      <c r="G108" s="110">
        <f t="shared" si="1"/>
        <v>85.72</v>
      </c>
    </row>
    <row r="109" spans="1:10" s="27" customFormat="1" ht="39.950000000000003" customHeight="1" x14ac:dyDescent="0.25">
      <c r="A109" s="58" t="s">
        <v>91</v>
      </c>
      <c r="B109" s="59" t="s">
        <v>222</v>
      </c>
      <c r="C109" s="40" t="s">
        <v>216</v>
      </c>
      <c r="D109" s="48" t="s">
        <v>11</v>
      </c>
      <c r="E109" s="89">
        <v>336</v>
      </c>
      <c r="F109" s="60">
        <v>44.72</v>
      </c>
      <c r="G109" s="110">
        <f t="shared" si="1"/>
        <v>15025.92</v>
      </c>
    </row>
    <row r="110" spans="1:10" s="27" customFormat="1" ht="39.950000000000003" customHeight="1" thickBot="1" x14ac:dyDescent="0.3">
      <c r="A110" s="58" t="s">
        <v>91</v>
      </c>
      <c r="B110" s="59" t="s">
        <v>223</v>
      </c>
      <c r="C110" s="40" t="s">
        <v>217</v>
      </c>
      <c r="D110" s="48" t="s">
        <v>23</v>
      </c>
      <c r="E110" s="89">
        <v>9</v>
      </c>
      <c r="F110" s="60">
        <v>602.78</v>
      </c>
      <c r="G110" s="110">
        <f t="shared" si="1"/>
        <v>5425.02</v>
      </c>
    </row>
    <row r="111" spans="1:10" s="25" customFormat="1" ht="39.950000000000003" customHeight="1" thickBot="1" x14ac:dyDescent="0.3">
      <c r="A111" s="69" t="s">
        <v>91</v>
      </c>
      <c r="B111" s="95" t="s">
        <v>224</v>
      </c>
      <c r="C111" s="66" t="s">
        <v>218</v>
      </c>
      <c r="D111" s="67" t="s">
        <v>23</v>
      </c>
      <c r="E111" s="92">
        <v>5</v>
      </c>
      <c r="F111" s="68">
        <v>347.2</v>
      </c>
      <c r="G111" s="110">
        <f t="shared" si="1"/>
        <v>1736</v>
      </c>
      <c r="H111" s="97" t="s">
        <v>104</v>
      </c>
      <c r="I111" s="26">
        <f>ROUND(SUM(G95:G111),2)</f>
        <v>49868</v>
      </c>
    </row>
    <row r="112" spans="1:10" s="25" customFormat="1" ht="39.950000000000003" customHeight="1" x14ac:dyDescent="0.25">
      <c r="A112" s="38" t="s">
        <v>235</v>
      </c>
      <c r="B112" s="56" t="s">
        <v>105</v>
      </c>
      <c r="C112" s="43" t="s">
        <v>226</v>
      </c>
      <c r="D112" s="52" t="s">
        <v>14</v>
      </c>
      <c r="E112" s="86">
        <v>3</v>
      </c>
      <c r="F112" s="57">
        <v>455.7</v>
      </c>
      <c r="G112" s="110">
        <f t="shared" si="1"/>
        <v>1367.1</v>
      </c>
      <c r="J112" s="77"/>
    </row>
    <row r="113" spans="1:10" s="25" customFormat="1" ht="39.950000000000003" customHeight="1" x14ac:dyDescent="0.25">
      <c r="A113" s="58" t="s">
        <v>235</v>
      </c>
      <c r="B113" s="59" t="s">
        <v>107</v>
      </c>
      <c r="C113" s="41" t="s">
        <v>227</v>
      </c>
      <c r="D113" s="47" t="s">
        <v>14</v>
      </c>
      <c r="E113" s="89">
        <v>3</v>
      </c>
      <c r="F113" s="60">
        <v>195.3</v>
      </c>
      <c r="G113" s="110">
        <f t="shared" si="1"/>
        <v>585.9</v>
      </c>
      <c r="H113" s="96"/>
      <c r="I113" s="33"/>
      <c r="J113" s="77"/>
    </row>
    <row r="114" spans="1:10" s="25" customFormat="1" ht="39.950000000000003" customHeight="1" x14ac:dyDescent="0.25">
      <c r="A114" s="58" t="s">
        <v>235</v>
      </c>
      <c r="B114" s="59" t="s">
        <v>108</v>
      </c>
      <c r="C114" s="41" t="s">
        <v>228</v>
      </c>
      <c r="D114" s="47" t="s">
        <v>37</v>
      </c>
      <c r="E114" s="89">
        <v>14.1</v>
      </c>
      <c r="F114" s="60">
        <v>28.64</v>
      </c>
      <c r="G114" s="110">
        <f t="shared" si="1"/>
        <v>403.82</v>
      </c>
      <c r="H114" s="96"/>
      <c r="J114" s="77"/>
    </row>
    <row r="115" spans="1:10" s="25" customFormat="1" ht="39.950000000000003" customHeight="1" x14ac:dyDescent="0.25">
      <c r="A115" s="58" t="s">
        <v>235</v>
      </c>
      <c r="B115" s="59" t="s">
        <v>109</v>
      </c>
      <c r="C115" s="41" t="s">
        <v>229</v>
      </c>
      <c r="D115" s="47" t="s">
        <v>37</v>
      </c>
      <c r="E115" s="138">
        <v>44.7</v>
      </c>
      <c r="F115" s="60">
        <v>10.199999999999999</v>
      </c>
      <c r="G115" s="110">
        <f t="shared" si="1"/>
        <v>455.94</v>
      </c>
      <c r="H115" s="96"/>
      <c r="I115" s="33"/>
    </row>
    <row r="116" spans="1:10" s="25" customFormat="1" ht="50.45" customHeight="1" x14ac:dyDescent="0.25">
      <c r="A116" s="58" t="s">
        <v>235</v>
      </c>
      <c r="B116" s="59" t="s">
        <v>110</v>
      </c>
      <c r="C116" s="41" t="s">
        <v>230</v>
      </c>
      <c r="D116" s="47" t="s">
        <v>37</v>
      </c>
      <c r="E116" s="138">
        <v>58.8</v>
      </c>
      <c r="F116" s="60">
        <v>21.7</v>
      </c>
      <c r="G116" s="110">
        <f t="shared" si="1"/>
        <v>1275.96</v>
      </c>
      <c r="H116" s="124"/>
    </row>
    <row r="117" spans="1:10" s="25" customFormat="1" ht="53.1" customHeight="1" x14ac:dyDescent="0.25">
      <c r="A117" s="58" t="s">
        <v>235</v>
      </c>
      <c r="B117" s="59" t="s">
        <v>111</v>
      </c>
      <c r="C117" s="41" t="s">
        <v>231</v>
      </c>
      <c r="D117" s="47" t="s">
        <v>37</v>
      </c>
      <c r="E117" s="138">
        <v>78</v>
      </c>
      <c r="F117" s="60">
        <v>17.79</v>
      </c>
      <c r="G117" s="110">
        <f t="shared" si="1"/>
        <v>1387.62</v>
      </c>
      <c r="H117" s="96"/>
      <c r="I117" s="33"/>
    </row>
    <row r="118" spans="1:10" s="25" customFormat="1" ht="53.1" customHeight="1" x14ac:dyDescent="0.25">
      <c r="A118" s="58" t="s">
        <v>235</v>
      </c>
      <c r="B118" s="59" t="s">
        <v>112</v>
      </c>
      <c r="C118" s="41" t="s">
        <v>232</v>
      </c>
      <c r="D118" s="47" t="s">
        <v>21</v>
      </c>
      <c r="E118" s="89">
        <v>14.4</v>
      </c>
      <c r="F118" s="60">
        <v>73.239999999999995</v>
      </c>
      <c r="G118" s="110">
        <f t="shared" si="1"/>
        <v>1054.6600000000001</v>
      </c>
      <c r="H118" s="96"/>
      <c r="I118" s="33"/>
    </row>
    <row r="119" spans="1:10" s="27" customFormat="1" ht="39.950000000000003" customHeight="1" thickBot="1" x14ac:dyDescent="0.3">
      <c r="A119" s="58" t="s">
        <v>235</v>
      </c>
      <c r="B119" s="59" t="s">
        <v>113</v>
      </c>
      <c r="C119" s="40" t="s">
        <v>233</v>
      </c>
      <c r="D119" s="48" t="s">
        <v>11</v>
      </c>
      <c r="E119" s="138">
        <v>60</v>
      </c>
      <c r="F119" s="60">
        <v>31.47</v>
      </c>
      <c r="G119" s="110">
        <f t="shared" si="1"/>
        <v>1888.2</v>
      </c>
    </row>
    <row r="120" spans="1:10" s="25" customFormat="1" ht="39.950000000000003" customHeight="1" thickBot="1" x14ac:dyDescent="0.3">
      <c r="A120" s="69" t="s">
        <v>235</v>
      </c>
      <c r="B120" s="95" t="s">
        <v>225</v>
      </c>
      <c r="C120" s="66" t="s">
        <v>234</v>
      </c>
      <c r="D120" s="67" t="s">
        <v>11</v>
      </c>
      <c r="E120" s="92">
        <v>51</v>
      </c>
      <c r="F120" s="68">
        <v>19.53</v>
      </c>
      <c r="G120" s="110">
        <f t="shared" si="1"/>
        <v>996.03</v>
      </c>
      <c r="H120" s="97" t="s">
        <v>114</v>
      </c>
      <c r="I120" s="26">
        <f>ROUND(SUM(G112:G120),2)</f>
        <v>9415.23</v>
      </c>
    </row>
    <row r="121" spans="1:10" s="25" customFormat="1" ht="39.950000000000003" customHeight="1" x14ac:dyDescent="0.25">
      <c r="A121" s="38" t="s">
        <v>250</v>
      </c>
      <c r="B121" s="56" t="s">
        <v>115</v>
      </c>
      <c r="C121" s="43" t="s">
        <v>106</v>
      </c>
      <c r="D121" s="52" t="s">
        <v>21</v>
      </c>
      <c r="E121" s="86">
        <v>610</v>
      </c>
      <c r="F121" s="57">
        <v>6.4</v>
      </c>
      <c r="G121" s="110">
        <f t="shared" si="1"/>
        <v>3904</v>
      </c>
      <c r="H121" s="96"/>
      <c r="I121" s="103"/>
    </row>
    <row r="122" spans="1:10" s="25" customFormat="1" ht="39.950000000000003" customHeight="1" x14ac:dyDescent="0.25">
      <c r="A122" s="58" t="s">
        <v>250</v>
      </c>
      <c r="B122" s="59" t="s">
        <v>237</v>
      </c>
      <c r="C122" s="41" t="s">
        <v>251</v>
      </c>
      <c r="D122" s="47" t="s">
        <v>21</v>
      </c>
      <c r="E122" s="89">
        <v>99</v>
      </c>
      <c r="F122" s="60">
        <v>3.36</v>
      </c>
      <c r="G122" s="110">
        <f t="shared" si="1"/>
        <v>332.64</v>
      </c>
      <c r="H122" s="96"/>
      <c r="I122" s="103"/>
    </row>
    <row r="123" spans="1:10" s="25" customFormat="1" ht="39.950000000000003" customHeight="1" x14ac:dyDescent="0.25">
      <c r="A123" s="58" t="s">
        <v>250</v>
      </c>
      <c r="B123" s="59" t="s">
        <v>238</v>
      </c>
      <c r="C123" s="41" t="s">
        <v>252</v>
      </c>
      <c r="D123" s="47" t="s">
        <v>17</v>
      </c>
      <c r="E123" s="89">
        <v>11</v>
      </c>
      <c r="F123" s="60">
        <v>596.75</v>
      </c>
      <c r="G123" s="110">
        <f t="shared" si="1"/>
        <v>6564.25</v>
      </c>
      <c r="H123" s="96"/>
      <c r="I123" s="103"/>
    </row>
    <row r="124" spans="1:10" s="25" customFormat="1" ht="39.950000000000003" customHeight="1" x14ac:dyDescent="0.25">
      <c r="A124" s="58" t="s">
        <v>250</v>
      </c>
      <c r="B124" s="59" t="s">
        <v>239</v>
      </c>
      <c r="C124" s="41" t="s">
        <v>253</v>
      </c>
      <c r="D124" s="47" t="s">
        <v>21</v>
      </c>
      <c r="E124" s="89">
        <v>44</v>
      </c>
      <c r="F124" s="60">
        <v>3.29</v>
      </c>
      <c r="G124" s="110">
        <f t="shared" si="1"/>
        <v>144.76</v>
      </c>
      <c r="H124" s="96"/>
      <c r="I124" s="103"/>
    </row>
    <row r="125" spans="1:10" s="25" customFormat="1" ht="39.950000000000003" customHeight="1" x14ac:dyDescent="0.25">
      <c r="A125" s="58" t="s">
        <v>250</v>
      </c>
      <c r="B125" s="59" t="s">
        <v>240</v>
      </c>
      <c r="C125" s="41" t="s">
        <v>254</v>
      </c>
      <c r="D125" s="47" t="s">
        <v>21</v>
      </c>
      <c r="E125" s="89">
        <v>1.6</v>
      </c>
      <c r="F125" s="60">
        <v>21.7</v>
      </c>
      <c r="G125" s="110">
        <f t="shared" si="1"/>
        <v>34.72</v>
      </c>
      <c r="H125" s="96"/>
      <c r="I125" s="103"/>
    </row>
    <row r="126" spans="1:10" s="25" customFormat="1" ht="39.950000000000003" customHeight="1" x14ac:dyDescent="0.25">
      <c r="A126" s="58" t="s">
        <v>250</v>
      </c>
      <c r="B126" s="59" t="s">
        <v>241</v>
      </c>
      <c r="C126" s="41" t="s">
        <v>255</v>
      </c>
      <c r="D126" s="47" t="s">
        <v>21</v>
      </c>
      <c r="E126" s="89">
        <v>50</v>
      </c>
      <c r="F126" s="60">
        <v>1.63</v>
      </c>
      <c r="G126" s="110">
        <f t="shared" si="1"/>
        <v>81.5</v>
      </c>
      <c r="H126" s="96"/>
      <c r="I126" s="103"/>
    </row>
    <row r="127" spans="1:10" s="25" customFormat="1" ht="39.950000000000003" customHeight="1" x14ac:dyDescent="0.25">
      <c r="A127" s="58" t="s">
        <v>250</v>
      </c>
      <c r="B127" s="59" t="s">
        <v>242</v>
      </c>
      <c r="C127" s="41" t="s">
        <v>256</v>
      </c>
      <c r="D127" s="47" t="s">
        <v>21</v>
      </c>
      <c r="E127" s="89">
        <v>5</v>
      </c>
      <c r="F127" s="60">
        <v>6.51</v>
      </c>
      <c r="G127" s="110">
        <f t="shared" si="1"/>
        <v>32.549999999999997</v>
      </c>
      <c r="H127" s="96"/>
      <c r="I127" s="103"/>
    </row>
    <row r="128" spans="1:10" s="25" customFormat="1" ht="39.950000000000003" customHeight="1" x14ac:dyDescent="0.25">
      <c r="A128" s="58" t="s">
        <v>250</v>
      </c>
      <c r="B128" s="59" t="s">
        <v>243</v>
      </c>
      <c r="C128" s="41" t="s">
        <v>257</v>
      </c>
      <c r="D128" s="47" t="s">
        <v>11</v>
      </c>
      <c r="E128" s="89">
        <v>19</v>
      </c>
      <c r="F128" s="60">
        <v>43.4</v>
      </c>
      <c r="G128" s="110">
        <f t="shared" si="1"/>
        <v>824.6</v>
      </c>
      <c r="H128" s="96"/>
      <c r="I128" s="103"/>
    </row>
    <row r="129" spans="1:9" s="25" customFormat="1" ht="39.950000000000003" customHeight="1" x14ac:dyDescent="0.25">
      <c r="A129" s="58" t="s">
        <v>250</v>
      </c>
      <c r="B129" s="59" t="s">
        <v>244</v>
      </c>
      <c r="C129" s="41" t="s">
        <v>258</v>
      </c>
      <c r="D129" s="47" t="s">
        <v>37</v>
      </c>
      <c r="E129" s="89">
        <v>201</v>
      </c>
      <c r="F129" s="60">
        <v>1.63</v>
      </c>
      <c r="G129" s="110">
        <f t="shared" si="1"/>
        <v>327.63</v>
      </c>
      <c r="H129" s="96"/>
      <c r="I129" s="103"/>
    </row>
    <row r="130" spans="1:9" s="25" customFormat="1" ht="39.950000000000003" customHeight="1" x14ac:dyDescent="0.25">
      <c r="A130" s="58" t="s">
        <v>250</v>
      </c>
      <c r="B130" s="59" t="s">
        <v>245</v>
      </c>
      <c r="C130" s="41" t="s">
        <v>259</v>
      </c>
      <c r="D130" s="47" t="s">
        <v>37</v>
      </c>
      <c r="E130" s="89">
        <v>60</v>
      </c>
      <c r="F130" s="60">
        <v>10.85</v>
      </c>
      <c r="G130" s="110">
        <f t="shared" si="1"/>
        <v>651</v>
      </c>
      <c r="H130" s="96"/>
      <c r="I130" s="103"/>
    </row>
    <row r="131" spans="1:9" s="25" customFormat="1" ht="39.950000000000003" customHeight="1" x14ac:dyDescent="0.25">
      <c r="A131" s="58" t="s">
        <v>250</v>
      </c>
      <c r="B131" s="59" t="s">
        <v>246</v>
      </c>
      <c r="C131" s="41" t="s">
        <v>260</v>
      </c>
      <c r="D131" s="47" t="s">
        <v>11</v>
      </c>
      <c r="E131" s="89">
        <v>40</v>
      </c>
      <c r="F131" s="60">
        <v>5.43</v>
      </c>
      <c r="G131" s="110">
        <f t="shared" si="1"/>
        <v>217.2</v>
      </c>
      <c r="H131" s="96"/>
      <c r="I131" s="103"/>
    </row>
    <row r="132" spans="1:9" s="25" customFormat="1" ht="39.950000000000003" customHeight="1" x14ac:dyDescent="0.25">
      <c r="A132" s="58" t="s">
        <v>250</v>
      </c>
      <c r="B132" s="59" t="s">
        <v>247</v>
      </c>
      <c r="C132" s="41" t="s">
        <v>261</v>
      </c>
      <c r="D132" s="47" t="s">
        <v>17</v>
      </c>
      <c r="E132" s="89">
        <v>2</v>
      </c>
      <c r="F132" s="60">
        <v>531.65</v>
      </c>
      <c r="G132" s="110">
        <f t="shared" si="1"/>
        <v>1063.3</v>
      </c>
      <c r="H132" s="96"/>
      <c r="I132" s="103"/>
    </row>
    <row r="133" spans="1:9" s="25" customFormat="1" ht="39.950000000000003" customHeight="1" thickBot="1" x14ac:dyDescent="0.3">
      <c r="A133" s="58" t="s">
        <v>250</v>
      </c>
      <c r="B133" s="59" t="s">
        <v>248</v>
      </c>
      <c r="C133" s="41" t="s">
        <v>262</v>
      </c>
      <c r="D133" s="47" t="s">
        <v>11</v>
      </c>
      <c r="E133" s="89">
        <v>40</v>
      </c>
      <c r="F133" s="60">
        <v>32.549999999999997</v>
      </c>
      <c r="G133" s="110">
        <f t="shared" ref="G133:G135" si="2">ROUND((E133*F133),2)</f>
        <v>1302</v>
      </c>
      <c r="H133" s="96"/>
      <c r="I133" s="103"/>
    </row>
    <row r="134" spans="1:9" s="25" customFormat="1" ht="39.950000000000003" customHeight="1" thickBot="1" x14ac:dyDescent="0.3">
      <c r="A134" s="39" t="s">
        <v>250</v>
      </c>
      <c r="B134" s="76" t="s">
        <v>249</v>
      </c>
      <c r="C134" s="42" t="s">
        <v>263</v>
      </c>
      <c r="D134" s="55" t="s">
        <v>11</v>
      </c>
      <c r="E134" s="87">
        <v>24</v>
      </c>
      <c r="F134" s="64">
        <v>10.85</v>
      </c>
      <c r="G134" s="110">
        <f t="shared" si="2"/>
        <v>260.39999999999998</v>
      </c>
      <c r="H134" s="97" t="s">
        <v>117</v>
      </c>
      <c r="I134" s="26">
        <f>ROUND(SUM(G121:G134),2)</f>
        <v>15740.55</v>
      </c>
    </row>
    <row r="135" spans="1:9" s="25" customFormat="1" ht="125.1" customHeight="1" thickBot="1" x14ac:dyDescent="0.3">
      <c r="A135" s="98" t="s">
        <v>285</v>
      </c>
      <c r="B135" s="99" t="s">
        <v>286</v>
      </c>
      <c r="C135" s="104" t="s">
        <v>116</v>
      </c>
      <c r="D135" s="100" t="s">
        <v>17</v>
      </c>
      <c r="E135" s="101">
        <v>1</v>
      </c>
      <c r="F135" s="102">
        <v>4557</v>
      </c>
      <c r="G135" s="110">
        <f t="shared" si="2"/>
        <v>4557</v>
      </c>
      <c r="H135" s="10" t="s">
        <v>236</v>
      </c>
      <c r="I135" s="26">
        <f>ROUND(SUM(G135),2)</f>
        <v>4557</v>
      </c>
    </row>
    <row r="136" spans="1:9" ht="44.25" customHeight="1" thickBot="1" x14ac:dyDescent="0.3">
      <c r="A136" s="28"/>
      <c r="B136" s="32"/>
      <c r="C136" s="28"/>
      <c r="D136" s="32"/>
      <c r="E136" s="32"/>
      <c r="F136" s="14" t="s">
        <v>118</v>
      </c>
      <c r="G136" s="15">
        <f>SUM(G5:G135)</f>
        <v>2837992.3499999996</v>
      </c>
      <c r="H136" s="9"/>
      <c r="I136" s="12"/>
    </row>
    <row r="137" spans="1:9" ht="20.25" customHeight="1" x14ac:dyDescent="0.25">
      <c r="A137" s="29"/>
      <c r="B137" s="7"/>
      <c r="C137" s="29"/>
      <c r="D137" s="7"/>
      <c r="E137" s="7"/>
      <c r="G137" s="13"/>
    </row>
    <row r="138" spans="1:9" ht="26.25" customHeight="1" x14ac:dyDescent="0.25">
      <c r="A138" s="1"/>
      <c r="B138" s="6"/>
      <c r="C138" s="1"/>
      <c r="D138" s="6"/>
      <c r="E138" s="6"/>
      <c r="F138" s="6"/>
      <c r="G138" s="6"/>
    </row>
  </sheetData>
  <sheetProtection algorithmName="SHA-512" hashValue="QNVNmoObeq5OpzLEnO0xNdVDxFS39/Q8mBWhvQmDipaFA7JC7ljV6Vq89Mf+mpJ/Yv8pskGxaMa90KCpzFNBvA==" saltValue="avM8Mgs4gr0Le8XMteMUog==" spinCount="100000" sheet="1" objects="1" scenarios="1"/>
  <mergeCells count="4">
    <mergeCell ref="A3:G3"/>
    <mergeCell ref="H67:H91"/>
    <mergeCell ref="H16:H19"/>
    <mergeCell ref="A1:G2"/>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tabSelected="1" zoomScale="91" zoomScaleNormal="91" workbookViewId="0">
      <selection activeCell="A10" sqref="A10:C10"/>
    </sheetView>
  </sheetViews>
  <sheetFormatPr defaultColWidth="9.140625" defaultRowHeight="15" x14ac:dyDescent="0.25"/>
  <cols>
    <col min="1" max="1" width="11.5703125" customWidth="1"/>
    <col min="2" max="2" width="65.5703125" customWidth="1"/>
    <col min="3" max="3" width="15.5703125" customWidth="1"/>
  </cols>
  <sheetData>
    <row r="1" spans="1:3" s="16" customFormat="1" ht="37.35" customHeight="1" x14ac:dyDescent="0.2">
      <c r="A1" s="157" t="s">
        <v>267</v>
      </c>
      <c r="B1" s="158"/>
      <c r="C1" s="159"/>
    </row>
    <row r="2" spans="1:3" s="16" customFormat="1" ht="12.75" x14ac:dyDescent="0.2">
      <c r="A2" s="160" t="s">
        <v>119</v>
      </c>
      <c r="B2" s="161"/>
      <c r="C2" s="162"/>
    </row>
    <row r="3" spans="1:3" s="16" customFormat="1" ht="25.5" x14ac:dyDescent="0.2">
      <c r="A3" s="17" t="s">
        <v>120</v>
      </c>
      <c r="B3" s="17" t="s">
        <v>121</v>
      </c>
      <c r="C3" s="17" t="s">
        <v>122</v>
      </c>
    </row>
    <row r="4" spans="1:3" s="16" customFormat="1" ht="12.75" x14ac:dyDescent="0.2">
      <c r="A4" s="18">
        <v>1</v>
      </c>
      <c r="B4" s="19" t="s">
        <v>123</v>
      </c>
      <c r="C4" s="20">
        <f>DKŽ_1!G136</f>
        <v>2837992.3499999996</v>
      </c>
    </row>
    <row r="5" spans="1:3" s="16" customFormat="1" ht="12.75" x14ac:dyDescent="0.2">
      <c r="A5" s="18">
        <v>2</v>
      </c>
      <c r="B5" s="106" t="s">
        <v>265</v>
      </c>
      <c r="C5" s="105">
        <v>4318</v>
      </c>
    </row>
    <row r="6" spans="1:3" s="16" customFormat="1" ht="38.25" x14ac:dyDescent="0.2">
      <c r="A6" s="17" t="s">
        <v>124</v>
      </c>
      <c r="B6" s="21" t="s">
        <v>125</v>
      </c>
      <c r="C6" s="20">
        <f>ROUND(SUM(C4:C5),2)</f>
        <v>2842310.35</v>
      </c>
    </row>
    <row r="7" spans="1:3" s="16" customFormat="1" ht="12.75" x14ac:dyDescent="0.2"/>
    <row r="8" spans="1:3" s="16" customFormat="1" ht="12.75" x14ac:dyDescent="0.2"/>
    <row r="9" spans="1:3" s="16" customFormat="1" ht="12.75" x14ac:dyDescent="0.2">
      <c r="A9" s="22"/>
      <c r="B9" s="22"/>
      <c r="C9" s="22"/>
    </row>
    <row r="10" spans="1:3" s="23" customFormat="1" ht="68.25" customHeight="1" x14ac:dyDescent="0.25">
      <c r="A10" s="163" t="s">
        <v>126</v>
      </c>
      <c r="B10" s="163"/>
      <c r="C10" s="163"/>
    </row>
    <row r="11" spans="1:3" s="23" customFormat="1" ht="69.599999999999994" customHeight="1" x14ac:dyDescent="0.25">
      <c r="A11" s="166" t="s">
        <v>266</v>
      </c>
      <c r="B11" s="166"/>
      <c r="C11" s="166"/>
    </row>
    <row r="12" spans="1:3" s="16" customFormat="1" ht="12.75" x14ac:dyDescent="0.2">
      <c r="C12" s="24" t="s">
        <v>127</v>
      </c>
    </row>
    <row r="13" spans="1:3" s="16" customFormat="1" ht="12.75" x14ac:dyDescent="0.2"/>
    <row r="14" spans="1:3" s="16" customFormat="1" ht="198" customHeight="1" x14ac:dyDescent="0.2">
      <c r="A14" s="164" t="s">
        <v>274</v>
      </c>
      <c r="B14" s="165"/>
      <c r="C14" s="165"/>
    </row>
    <row r="15" spans="1:3" s="16" customFormat="1" ht="121.5" customHeight="1" x14ac:dyDescent="0.2">
      <c r="A15" s="164" t="s">
        <v>128</v>
      </c>
      <c r="B15" s="165"/>
      <c r="C15" s="165"/>
    </row>
    <row r="16" spans="1:3" s="16" customFormat="1" ht="66.75" customHeight="1" x14ac:dyDescent="0.2">
      <c r="A16" s="164" t="s">
        <v>129</v>
      </c>
      <c r="B16" s="165"/>
      <c r="C16" s="165"/>
    </row>
    <row r="18" spans="1:3" ht="35.25" customHeight="1" x14ac:dyDescent="0.25">
      <c r="A18" s="155"/>
      <c r="B18" s="156"/>
      <c r="C18" s="156"/>
    </row>
  </sheetData>
  <sheetProtection algorithmName="SHA-512" hashValue="f7kZvYbiSxJEyevZlmx+uxaHP3bE3JgGC+fdQi+RW7k6v/W+omgmZvcRtnfXFxNZ4iLtxGdgHUXIsozncEtQNQ==" saltValue="+pcCe5t3GtwSrd746IBjkg==" spinCount="100000" sheet="1" objects="1" scenarios="1"/>
  <mergeCells count="8">
    <mergeCell ref="A18:C18"/>
    <mergeCell ref="A1:C1"/>
    <mergeCell ref="A2:C2"/>
    <mergeCell ref="A10:C10"/>
    <mergeCell ref="A14:C14"/>
    <mergeCell ref="A15:C15"/>
    <mergeCell ref="A16:C16"/>
    <mergeCell ref="A11: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CE765A589E4C4691B28A65E1519E9B" ma:contentTypeVersion="0" ma:contentTypeDescription="Create a new document." ma:contentTypeScope="" ma:versionID="c3c7196c6cdce1479cd7f50f25d21f6f">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904939-1BCB-4332-A51C-BFC503BB6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132BC61-41F7-4088-BCCE-A3BCDD3E705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1BFE86-5B2C-44A6-9FE6-8013E0730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DKŽ_1</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Rimvydas Petrikonis</cp:lastModifiedBy>
  <cp:revision/>
  <dcterms:created xsi:type="dcterms:W3CDTF">2020-10-05T14:48:34Z</dcterms:created>
  <dcterms:modified xsi:type="dcterms:W3CDTF">2022-03-21T06:23:01Z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0x010100C1CE765A589E4C4691B28A65E1519E9B</vt:lpwstr>
  </property>
</Properties>
</file>