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C:\Users\vmorkunas\Desktop\"/>
    </mc:Choice>
  </mc:AlternateContent>
  <xr:revisionPtr revIDLastSave="0" documentId="13_ncr:1_{2AA08920-9650-479D-9527-4D12D707179C}" xr6:coauthVersionLast="47" xr6:coauthVersionMax="47" xr10:uidLastSave="{00000000-0000-0000-0000-000000000000}"/>
  <bookViews>
    <workbookView xWindow="-120" yWindow="-120" windowWidth="38640" windowHeight="21240" xr2:uid="{00000000-000D-0000-FFFF-FFFF00000000}"/>
  </bookViews>
  <sheets>
    <sheet name="DKŽ_1" sheetId="1" r:id="rId1"/>
    <sheet name="santrauka"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5" i="1" l="1"/>
  <c r="G67" i="1"/>
  <c r="G81" i="1"/>
  <c r="G7" i="1"/>
  <c r="G6" i="1"/>
  <c r="G29" i="1"/>
  <c r="G111" i="1" l="1"/>
  <c r="G110" i="1"/>
  <c r="G109" i="1"/>
  <c r="G108" i="1"/>
  <c r="G107" i="1"/>
  <c r="G106" i="1"/>
  <c r="G105" i="1"/>
  <c r="G104" i="1"/>
  <c r="G102" i="1"/>
  <c r="G101" i="1"/>
  <c r="G92" i="1"/>
  <c r="G82" i="1"/>
  <c r="G83" i="1"/>
  <c r="G84" i="1"/>
  <c r="G85" i="1"/>
  <c r="G86" i="1"/>
  <c r="G87" i="1"/>
  <c r="G88" i="1"/>
  <c r="G89" i="1"/>
  <c r="G90" i="1"/>
  <c r="G91" i="1"/>
  <c r="G80" i="1"/>
  <c r="G79" i="1"/>
  <c r="G76" i="1"/>
  <c r="G75" i="1"/>
  <c r="G78" i="1"/>
  <c r="G68" i="1"/>
  <c r="G69" i="1"/>
  <c r="G70" i="1"/>
  <c r="G71" i="1"/>
  <c r="G72" i="1"/>
  <c r="G73" i="1"/>
  <c r="G74" i="1"/>
  <c r="G77" i="1"/>
  <c r="G66" i="1"/>
  <c r="G65" i="1"/>
  <c r="I92" i="1" l="1"/>
  <c r="I111" i="1"/>
  <c r="G28" i="1"/>
  <c r="G27" i="1"/>
  <c r="G26" i="1"/>
  <c r="G23" i="1"/>
  <c r="G22" i="1"/>
  <c r="G21" i="1"/>
  <c r="G20" i="1"/>
  <c r="G19" i="1"/>
  <c r="G18" i="1"/>
  <c r="G17" i="1" l="1"/>
  <c r="G12" i="1"/>
  <c r="G103" i="1"/>
  <c r="G100" i="1"/>
  <c r="G99" i="1"/>
  <c r="G98" i="1"/>
  <c r="G97" i="1"/>
  <c r="G96" i="1"/>
  <c r="G95" i="1"/>
  <c r="G94" i="1"/>
  <c r="G93" i="1"/>
  <c r="I103" i="1" s="1"/>
  <c r="G57" i="1" l="1"/>
  <c r="G56" i="1"/>
  <c r="G55" i="1"/>
  <c r="G54" i="1"/>
  <c r="G61" i="1"/>
  <c r="G60" i="1"/>
  <c r="G59" i="1"/>
  <c r="G58" i="1"/>
  <c r="G32" i="1"/>
  <c r="G33" i="1"/>
  <c r="G34" i="1"/>
  <c r="G35" i="1"/>
  <c r="G36" i="1"/>
  <c r="G37" i="1"/>
  <c r="G38" i="1"/>
  <c r="G39" i="1"/>
  <c r="G40" i="1"/>
  <c r="G47" i="1"/>
  <c r="G46" i="1"/>
  <c r="G45" i="1"/>
  <c r="G44" i="1"/>
  <c r="G43" i="1"/>
  <c r="G42" i="1"/>
  <c r="G41" i="1"/>
  <c r="G30" i="1"/>
  <c r="G48" i="1" l="1"/>
  <c r="G31" i="1"/>
  <c r="I48" i="1" s="1"/>
  <c r="G8" i="1" l="1"/>
  <c r="G9" i="1"/>
  <c r="G10" i="1"/>
  <c r="G11" i="1"/>
  <c r="G13" i="1"/>
  <c r="G14" i="1"/>
  <c r="G15" i="1"/>
  <c r="G16" i="1"/>
  <c r="G24" i="1"/>
  <c r="G25" i="1"/>
  <c r="I30" i="1" l="1"/>
  <c r="G64" i="1"/>
  <c r="G63" i="1"/>
  <c r="G53" i="1"/>
  <c r="G52" i="1"/>
  <c r="G51" i="1"/>
  <c r="G50" i="1"/>
  <c r="G62" i="1" l="1"/>
  <c r="G49" i="1"/>
  <c r="I64" i="1" l="1"/>
  <c r="G112" i="1"/>
  <c r="I112" i="1" s="1"/>
  <c r="G113" i="1" l="1"/>
  <c r="C4" i="2" s="1"/>
  <c r="C5" i="2" s="1"/>
</calcChain>
</file>

<file path=xl/sharedStrings.xml><?xml version="1.0" encoding="utf-8"?>
<sst xmlns="http://schemas.openxmlformats.org/spreadsheetml/2006/main" count="463" uniqueCount="237">
  <si>
    <t>Valstybinės reikšmės rajoninio kelio Nr. 1920 Lapės - Boniškiai - Puikoniai ruožo nuo 14,11 iki 15,777 km kapitalinis remontas</t>
  </si>
  <si>
    <t>DARBŲ KIEKIŲ ŽINIARAŠTIS NR. 1 – SUSISIEKIMO DALIS</t>
  </si>
  <si>
    <t>Skyrius</t>
  </si>
  <si>
    <t>Eilės Nr.</t>
  </si>
  <si>
    <t>Darbo pavadinimas, aprašymas</t>
  </si>
  <si>
    <t>Mato vnt.</t>
  </si>
  <si>
    <t>Kiekis</t>
  </si>
  <si>
    <r>
      <t xml:space="preserve">Vieneto kaina, Eur be PVM  </t>
    </r>
    <r>
      <rPr>
        <b/>
        <sz val="12"/>
        <color rgb="FFFF0000"/>
        <rFont val="Times New Roman"/>
        <family val="1"/>
        <charset val="186"/>
      </rPr>
      <t>(pildo Tiekėjas)</t>
    </r>
  </si>
  <si>
    <t>Iš viso, Eur be PVM</t>
  </si>
  <si>
    <t>1. Paruošiamieji darbai</t>
  </si>
  <si>
    <t>1.1</t>
  </si>
  <si>
    <t>Kelio ašinės linijos ir kelio juostos nužymėjimas trasoje</t>
  </si>
  <si>
    <t>m</t>
  </si>
  <si>
    <t>1.2</t>
  </si>
  <si>
    <t>Minkštų veislių medžių iki Ø16 cm kirtimas</t>
  </si>
  <si>
    <t>vnt.</t>
  </si>
  <si>
    <t>1.3</t>
  </si>
  <si>
    <t>Minkštų veislių medžių iki Ø24 cm kirtimas</t>
  </si>
  <si>
    <t>1.4</t>
  </si>
  <si>
    <t>Minkštų  veislių medžių iki Ø32 cm kirtimas</t>
  </si>
  <si>
    <t>1.5</t>
  </si>
  <si>
    <t>Medžių kelmų rovimas, pakrovimas į autosavivarčius ir išvežimas utilizavimui rangovo pasirinktu atstumu</t>
  </si>
  <si>
    <t>1.6</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</si>
  <si>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(19 vnt.)</t>
  </si>
  <si>
    <t>kompl.</t>
  </si>
  <si>
    <t>1.7</t>
  </si>
  <si>
    <t>Krūmų šalinimas, pakrovimas į autosavivarčius ir išvežimas (žiūrėti žiniaraščio priedą dėl išvežimo)</t>
  </si>
  <si>
    <t>ha</t>
  </si>
  <si>
    <t>1.8</t>
  </si>
  <si>
    <t>Medžių atliekų smulkinimas ir paskleidimas vietoje (m3 susmulkintos masės)</t>
  </si>
  <si>
    <t>m3</t>
  </si>
  <si>
    <t>1.9</t>
  </si>
  <si>
    <t>Kelio ženklų ant vienstiebių atramų metalinių  (žiūrėti žiniaraščio priedą dėl išvežimo)</t>
  </si>
  <si>
    <t>vnt</t>
  </si>
  <si>
    <t>1.10</t>
  </si>
  <si>
    <t>Kelio ženklų vienstiebių metalinių atramų išardymas (žiūrėti žiniaraščio priedą dėl išvežimo)</t>
  </si>
  <si>
    <t>1.11</t>
  </si>
  <si>
    <t>Plastmasinių signalinių stulpelių išardymas (žiūrėti žiniaraščio priedą dėl išvežimo)</t>
  </si>
  <si>
    <t>1.12</t>
  </si>
  <si>
    <t>Atitvarų demontavimas (žiūrėti žiniaraščio priedą dėl išvežimo)</t>
  </si>
  <si>
    <t>1.13</t>
  </si>
  <si>
    <t>Esamo PN42 šulinio demontavimas (žiūrėti žiniaraščio priedą dėl išvežimo)</t>
  </si>
  <si>
    <t>1.14</t>
  </si>
  <si>
    <t>Kelio ženklų skydų ir atramų (be pamatų), atitvarų ir  kt. pakrovimas ir išvežimas  (žiūrėti žiniaraščio priedą dėl išvežimo)</t>
  </si>
  <si>
    <t>t</t>
  </si>
  <si>
    <t>1.15</t>
  </si>
  <si>
    <t>Esamų gelžbetoninių pralaidų Ø0,8 m išardymas (žiūrėti žiniaraščio priedą dėl išvežimo)</t>
  </si>
  <si>
    <t>1.16</t>
  </si>
  <si>
    <t>Esamų gelžbetoninių pralaidų Ø0,4 m išardymas (žiūrėti žiniaraščio priedą dėl išvežimo)</t>
  </si>
  <si>
    <t>1.17</t>
  </si>
  <si>
    <t>Esamų plastikinių pralaidų Ø0,4 m išardymas (žiūrėti žiniaraščio priedą dėl išvežimo)</t>
  </si>
  <si>
    <t>1.18</t>
  </si>
  <si>
    <t>Antrinio panaudojimo medžiagų (plastikinių pralaidų / betoninių geros būklės gaminių, / signalinių stulpelių) pakrovimas ir išvežimas rangovo pasirinktu atstumu (žiūrėti žiniaraščio priedą dėl išvežimo)</t>
  </si>
  <si>
    <t>1.19</t>
  </si>
  <si>
    <t>Statybinio laužo (pralaidų / betoninių kelio ženklų pamatų ) pakrovimas ir išvežimas rangovo pasirinktu atstumu</t>
  </si>
  <si>
    <t>1.20</t>
  </si>
  <si>
    <t>Esamo keraminio drenažo d200 mm išardymas (18,4 m)</t>
  </si>
  <si>
    <t>1.21</t>
  </si>
  <si>
    <t>Asfalto dangos nufrezavimas  hvid.= 6 cm</t>
  </si>
  <si>
    <t>m2</t>
  </si>
  <si>
    <t>1.22</t>
  </si>
  <si>
    <t>Asfalto drožlių nuvežimas į sandėliavimo vietą (panaudojama nuovažų pagrindų įrengimui iki 30 proc.)</t>
  </si>
  <si>
    <t>1.23</t>
  </si>
  <si>
    <t>Ištrupėjusios asfalto dangos išardymas hvid. 5cm</t>
  </si>
  <si>
    <t>1.24</t>
  </si>
  <si>
    <t>Grįžtamosios medžiagos (išardytas asfaltas), įkainis 9,58 Eur/m3 (sąmatoje įvertinamas su minuso ženklu)</t>
  </si>
  <si>
    <t>1.25</t>
  </si>
  <si>
    <t>Esamos pralaidos sąnašų išvalymas</t>
  </si>
  <si>
    <t>1.26</t>
  </si>
  <si>
    <t xml:space="preserve">Demontuojamas ir išvežamas utilizuoti AB Telia neveikiančių tinklų stulpelis rangovo pasirinktu atstumu </t>
  </si>
  <si>
    <t>Iš viso skyriuje 1, Eur be PVM</t>
  </si>
  <si>
    <t>2. Žemės darbai, sankasos įrengimas</t>
  </si>
  <si>
    <t>2.1</t>
  </si>
  <si>
    <t>Dirvožemio hvid. 10 cm pašalinimas, perstumiant buldozeriu iki 50 m, pakrovimas ir vežimas rangovo pasirinktu atstumu (sandėliavimui )</t>
  </si>
  <si>
    <t>2.2</t>
  </si>
  <si>
    <t>Dirvožemio vid. 10 cm pašalinimas, perstumiant buldozeriu iki 50 m, pakrovimas ir vežimas rangovo pasirinktu atstumu (sandėliavimui (kelio ir nuovažų kelkraščių įrengimui))</t>
  </si>
  <si>
    <t>2.3</t>
  </si>
  <si>
    <t>Dirvožemio vid. 10 cm pašalinimas, perstumiant buldozeriu iki 50 m, pakrovimas ir išvežimas rangovo pasirinktu atstum (į išlykį)</t>
  </si>
  <si>
    <t>2.4</t>
  </si>
  <si>
    <t>Griovių kasimas, grunto pakrovimas į autosavivarčius ir pervežimas rangovo pasirinktu atstumu (į išlykį)</t>
  </si>
  <si>
    <t>2.5</t>
  </si>
  <si>
    <t>Grunto kasimas ekskavatoriais, pakrovimas į autosavivarčius ir pervežimas rangovo pasirinktu atstumu (sandėliavimui), nukasama hvid. 20cm viršutinio dangos sluoksnio, panaudojamo sankasos įrengimui</t>
  </si>
  <si>
    <t>2.6</t>
  </si>
  <si>
    <t>Grunto kasimas ekskavatoriais iškasose, pakrovimas į autosavivarčius ir išvežimas rangovo pasirinktu atstumu (į išlykį), iškasami sankasai netinkami gruntai hvid. 0,30-0,90 m sl. storiu.</t>
  </si>
  <si>
    <t>2.7</t>
  </si>
  <si>
    <t>Iškasto drenuojančio grunto atvežimas rangovo pasirinktu atstumu iš sandėliavimo vietos sankasos įrengimui</t>
  </si>
  <si>
    <t>2.8</t>
  </si>
  <si>
    <t>Žemės sankasos įrengimas iš atvežto ŽG, ŽP, ŽB,SB, SG, SP
ŽD, ŽM, SD, SM grunto (tinkamo viršutiniams sankasos sluoksniams)</t>
  </si>
  <si>
    <t>2.9</t>
  </si>
  <si>
    <t>Sankasos gruntų pagerinimas pagal ĮT ŽS 17 ir MN GPSR 12 reikalavimus</t>
  </si>
  <si>
    <t>2.10</t>
  </si>
  <si>
    <t>Žemės sankasos viršaus planiravimas mechanizuotu būdu</t>
  </si>
  <si>
    <t>2.11</t>
  </si>
  <si>
    <t>Žemės sankasos viršaus tankinimas mechanizuotu būdu</t>
  </si>
  <si>
    <t>2.12</t>
  </si>
  <si>
    <t>Plotų, sankasos šlaitų, šlaitų ir griovio dugno planiravimas mechanizuotu būdu</t>
  </si>
  <si>
    <t>2.13</t>
  </si>
  <si>
    <t>Plotų, sankasos šlaitų, šlaitų ir griovio dugno planiravimas rankiniu būdu</t>
  </si>
  <si>
    <t>2.14</t>
  </si>
  <si>
    <t xml:space="preserve">Dirvožemio atvežimas rangovo pasirinktu atstumu iš sandėliavimo vietos </t>
  </si>
  <si>
    <t>2.15</t>
  </si>
  <si>
    <t xml:space="preserve">Šlaitų, plotų tvirtinimas 6 cm dirvožemio sluoksniu užsėjant žole, darbus atliekant mechanizuotu būdu, dirvožemį atsivežant rangovo pasirinktu atstumu </t>
  </si>
  <si>
    <t>2.16</t>
  </si>
  <si>
    <t>Griovio dugno tvirtinimas dirvožemiu sluoksniu h= 0,1 m</t>
  </si>
  <si>
    <t>2.17</t>
  </si>
  <si>
    <t>Griovio dugno tvirtinimas frakciniu žvyru fr. 16/32 sluoksniu h= 0,1 m</t>
  </si>
  <si>
    <t>2.18</t>
  </si>
  <si>
    <t>Griovio dugno tvirtinimas skaldos fr. 22/56 sluoksniu h=0,1m</t>
  </si>
  <si>
    <t>Iš viso skyriuje 2, Eur be PVM</t>
  </si>
  <si>
    <t>3. Vandens nuvedimas ir pralaidų įrengimas</t>
  </si>
  <si>
    <t>3.1</t>
  </si>
  <si>
    <t>Iškasamas gruntas pralaidų d800 m  ir antgalių įrengimui</t>
  </si>
  <si>
    <t>3.2</t>
  </si>
  <si>
    <t xml:space="preserve">Grunto išvežimas rangovo pasirinktu atstumu į sandėliavimo vietą </t>
  </si>
  <si>
    <t>3.3</t>
  </si>
  <si>
    <t>Atvežamas iš sandėliavimo vietos gruntas tranšėjų užpylimui</t>
  </si>
  <si>
    <t>3.4</t>
  </si>
  <si>
    <t>Grunto išvežimas į išlykį rangovo pasirinktu atstumu</t>
  </si>
  <si>
    <t>3.5</t>
  </si>
  <si>
    <t>Smėlio pagrindo po vamzdžiais įrengimas</t>
  </si>
  <si>
    <t>3.6</t>
  </si>
  <si>
    <t>Vamzdžio apgaubimas neaustine geotekstile (svoris ≥ 200 g/m2)</t>
  </si>
  <si>
    <t>3.7</t>
  </si>
  <si>
    <t>Metalinių gofruotų vamzdžių Ø800 m ≥ 68 x 13 mm, t ≥ 2,0 mm montavimas</t>
  </si>
  <si>
    <t>3.8</t>
  </si>
  <si>
    <r>
      <t xml:space="preserve">Vandens pralaidų antgalių tvirtinimas betoninėmis plytelėmis ant skaldos pagrindo:
-betoninės plytelės 49x49x10 cm - </t>
    </r>
    <r>
      <rPr>
        <b/>
        <sz val="12"/>
        <color theme="1"/>
        <rFont val="Times New Roman"/>
        <family val="1"/>
        <charset val="186"/>
      </rPr>
      <t>41 m2;</t>
    </r>
    <r>
      <rPr>
        <sz val="12"/>
        <color theme="1"/>
        <rFont val="Times New Roman"/>
        <family val="1"/>
        <charset val="186"/>
      </rPr>
      <t xml:space="preserve">
-monolitinis betonas C12/15 - </t>
    </r>
    <r>
      <rPr>
        <b/>
        <sz val="12"/>
        <color theme="1"/>
        <rFont val="Times New Roman"/>
        <family val="1"/>
        <charset val="186"/>
      </rPr>
      <t>0,8</t>
    </r>
    <r>
      <rPr>
        <b/>
        <sz val="12"/>
        <rFont val="Times New Roman"/>
        <family val="1"/>
        <charset val="186"/>
      </rPr>
      <t xml:space="preserve"> m3;</t>
    </r>
    <r>
      <rPr>
        <sz val="12"/>
        <color theme="1"/>
        <rFont val="Times New Roman"/>
        <family val="1"/>
        <charset val="186"/>
      </rPr>
      <t xml:space="preserve">
-cemento skiedinio pasluoksnis 2 cm - </t>
    </r>
    <r>
      <rPr>
        <b/>
        <sz val="12"/>
        <color theme="1"/>
        <rFont val="Times New Roman"/>
        <family val="1"/>
        <charset val="186"/>
      </rPr>
      <t>41 m2;</t>
    </r>
    <r>
      <rPr>
        <sz val="12"/>
        <color theme="1"/>
        <rFont val="Times New Roman"/>
        <family val="1"/>
        <charset val="186"/>
      </rPr>
      <t xml:space="preserve">
-10 cm storio skaldos pagrindo sluoksnis iš mineralinių medžiagų mišinio 0/32 - </t>
    </r>
    <r>
      <rPr>
        <b/>
        <sz val="12"/>
        <color theme="1"/>
        <rFont val="Times New Roman"/>
        <family val="1"/>
        <charset val="186"/>
      </rPr>
      <t>4,1 m3</t>
    </r>
    <r>
      <rPr>
        <sz val="12"/>
        <color theme="1"/>
        <rFont val="Times New Roman"/>
        <family val="1"/>
        <charset val="186"/>
      </rPr>
      <t xml:space="preserve">;
-neaustinės geotekstilės (svoris ≥ 200 g/m2) atraminėse prizmėse klojimas - </t>
    </r>
    <r>
      <rPr>
        <b/>
        <sz val="12"/>
        <color theme="1"/>
        <rFont val="Times New Roman"/>
        <family val="1"/>
        <charset val="186"/>
      </rPr>
      <t>3,2 m2;</t>
    </r>
    <r>
      <rPr>
        <sz val="12"/>
        <color theme="1"/>
        <rFont val="Times New Roman"/>
        <family val="1"/>
        <charset val="186"/>
      </rPr>
      <t xml:space="preserve">
-atraminės prizmės įrengimas iš šalčiui atsparaus grunto ir sutankinimas - </t>
    </r>
    <r>
      <rPr>
        <b/>
        <sz val="12"/>
        <color theme="1"/>
        <rFont val="Times New Roman"/>
        <family val="1"/>
        <charset val="186"/>
      </rPr>
      <t>26,4 m3</t>
    </r>
    <r>
      <rPr>
        <sz val="12"/>
        <color theme="1"/>
        <rFont val="Times New Roman"/>
        <family val="1"/>
        <charset val="186"/>
      </rPr>
      <t xml:space="preserve">;                                                                                                           -geomembranos (t ≥ 1,5 mm) atraminėse prizmėse klojimas - </t>
    </r>
    <r>
      <rPr>
        <b/>
        <sz val="12"/>
        <color theme="1"/>
        <rFont val="Times New Roman"/>
        <family val="1"/>
        <charset val="186"/>
      </rPr>
      <t>28 m2.</t>
    </r>
  </si>
  <si>
    <t>3.9</t>
  </si>
  <si>
    <t>Smėlio pagrindo po vamzdžiais įrengimas (nuovažose)</t>
  </si>
  <si>
    <t>3.10</t>
  </si>
  <si>
    <t>Plastikinės d400 mm pralaidos įrengimas</t>
  </si>
  <si>
    <t>3.11</t>
  </si>
  <si>
    <t>Betoninio antgalio d400 m pralaidai įrengimas</t>
  </si>
  <si>
    <t>3.12</t>
  </si>
  <si>
    <t>Griovio dugno tvirtinimas  skalda fr.0/32 ties betoniniu antgaliu d400 m pralaidai (h= 0,1m)</t>
  </si>
  <si>
    <t>3.13</t>
  </si>
  <si>
    <t>Iškasamas gruntas pralaidų d400 mm įrengimui</t>
  </si>
  <si>
    <t>3.14</t>
  </si>
  <si>
    <t xml:space="preserve">Grunto išvežimas rangovo pasirinktu atstumu į išlykį </t>
  </si>
  <si>
    <t>3.15</t>
  </si>
  <si>
    <t xml:space="preserve">Smėlingo grunto užpylimas </t>
  </si>
  <si>
    <t>3.16</t>
  </si>
  <si>
    <t>Šlaitų tvirtinimas ties pralaida PK 153+36 dembliu, tvirtinant smeigėmis (413vnt.)</t>
  </si>
  <si>
    <t>Iš viso skyriuje 3, Eur be PVM</t>
  </si>
  <si>
    <t>4. Kelio dangos konstrukcija (I konstrukcijos variantas)</t>
  </si>
  <si>
    <t>4.1</t>
  </si>
  <si>
    <t>4 cm storio minkšto asfalto SA 11-d-V6000 sluoksnio įrengimas</t>
  </si>
  <si>
    <t>Rangovas pasirenka I arba II konstrukcijos įrengimo variantą ir jį užpildo</t>
  </si>
  <si>
    <t>4.2</t>
  </si>
  <si>
    <t>5 cm storio minkšto asfalto pagrindo iš mišinio SAb 16-d-V12000 sluoksnio įrengimas</t>
  </si>
  <si>
    <t>4.3</t>
  </si>
  <si>
    <t>Sluoksnio tarp asfalto dangų padengimas bitumine emulsija</t>
  </si>
  <si>
    <t>4.4</t>
  </si>
  <si>
    <t>Išilginių / skersinių asfalto dangos siūlių apdorojimas bitumine mase, klojant asfaltą „karštas prie šalto“
-karštas bitumas - 91 kg.</t>
  </si>
  <si>
    <t>4.5</t>
  </si>
  <si>
    <t>Briaunų padengimas karštu bitumu (viražuose)
-karštas bitumas - 7,7 kg.</t>
  </si>
  <si>
    <t>4.6</t>
  </si>
  <si>
    <t>15 cm storio skaldos pagrindo sluoksnio iš nesurištųjų skaldytų mineralinių medžiagų mišinio fr. 0/45 įrengimas</t>
  </si>
  <si>
    <t>4.7</t>
  </si>
  <si>
    <t>31cm storio apsauginio šalčiui atsparaus sluoksnio iš nesurištojo mineralinių medžiagų mišinio įrengimas</t>
  </si>
  <si>
    <t>4.8</t>
  </si>
  <si>
    <t>Kelkraščių h=6 cm įrengimas iš 85 % skaldos fr. 11/22 ir 15 % augalinio grunto mišinio (augalinis gruntas atvežamas iš sandėliavimo vietos)</t>
  </si>
  <si>
    <t>4.9</t>
  </si>
  <si>
    <t>6 cm storio asfalto pagrindo – dangos sluoksnio iš mišinio AC 16 PD įrengimas (nuovažos)</t>
  </si>
  <si>
    <t>4.10</t>
  </si>
  <si>
    <t xml:space="preserve">Asfalto drožlių atvežimas, susmulkinimas </t>
  </si>
  <si>
    <t>4.11</t>
  </si>
  <si>
    <t>20 cm storio skaldos pagrindo sluoksnio iš nesurištųjų skaldytų mineralinių medžiagų mišinio fr. 0/45 įrengimas, pridedant iki 30% frezuoto asfalto (nuovažos)(panaudojant 3,3 m3 asf. drožlių)</t>
  </si>
  <si>
    <t>4.12</t>
  </si>
  <si>
    <t>29 cm storio apsauginio šalčiui atsparaus sluoksnio iš nesurištojo mineralinių medžiagų mišinio įrengimas (nuovažos)</t>
  </si>
  <si>
    <t>4.13</t>
  </si>
  <si>
    <t>Apželdintų kelkraščių h=3 cm įrengimas iš augalinio grunto (nuovažos)(augalinis gruntas atvežamas iš sandėliavimo vietos)</t>
  </si>
  <si>
    <t>4.14</t>
  </si>
  <si>
    <t>Pažvyravimas sujungimui su esamomis dangomis (h vid=20 cm) (nuovažos)</t>
  </si>
  <si>
    <t>4. Kelio dangos konstrukcija (II konstrukcijos variantas)</t>
  </si>
  <si>
    <t>Sluoksnio tarp asflto dangų padengimas bitumine emulsija</t>
  </si>
  <si>
    <t>20 cm storio skaldos pagrindo sluoksnio iš nesurištųjų skaldytų mineralinių medžiagų mišinio fr. 0/45 įrengimas</t>
  </si>
  <si>
    <t>26 cm storio šalčiui nejautraus sluoksnio iš nesurištojo mineralinių medžiagų mišinio įrengimas</t>
  </si>
  <si>
    <t>Iš viso skyriuje 4, Eur be PVM</t>
  </si>
  <si>
    <t>5. Kelio apstatymas ir saugaus eismo organizavimas</t>
  </si>
  <si>
    <t>5.1</t>
  </si>
  <si>
    <t>Kelio ženklų vienstiebių metalinių atramų (d=76mm) ant monolitinių betoninių pamatų įrengimas</t>
  </si>
  <si>
    <t>5.2</t>
  </si>
  <si>
    <t xml:space="preserve">Kelio ženklų skydų montavimas prie vienstiebių atramų rankiniu būdu  </t>
  </si>
  <si>
    <t>5.3</t>
  </si>
  <si>
    <t>Kelio ženklų dvistiebių metalinių atramų (d=76mm) ant monolitinių betoninių pamatų įrengimas</t>
  </si>
  <si>
    <t>5.4</t>
  </si>
  <si>
    <t>Kelio ženklų skydų montavimas prie dvistiebių atramų rankiniu būdu</t>
  </si>
  <si>
    <t>5.5</t>
  </si>
  <si>
    <t>Dangos ženklinimas termoplastu brūkšnine 0,12 m pločio 1.1 linija mechanizuotu būdu</t>
  </si>
  <si>
    <t>5.6</t>
  </si>
  <si>
    <t>Dangos ženklinimas termoplastu brūkšnine 0,12 m pločio 1.5 linija mechanizuotu būdu</t>
  </si>
  <si>
    <t>5.7</t>
  </si>
  <si>
    <t>Dangos ženklinimas termoplastu brūkšnine 0,12 m pločio 1.6 linija mechanizuotu būdu</t>
  </si>
  <si>
    <t>5.8</t>
  </si>
  <si>
    <t>Plotų ženklinimas termoplastu mechanizuotu būdu (1.18)</t>
  </si>
  <si>
    <t>5.9</t>
  </si>
  <si>
    <t>Plastikinių signalinių stulpelių pastatymas</t>
  </si>
  <si>
    <t>5.10</t>
  </si>
  <si>
    <t>Vienpusių apsauginių metalinių atitvarų N2 W4 A ant metalinių statramsčių įrengimas</t>
  </si>
  <si>
    <t>5.11</t>
  </si>
  <si>
    <t>Apsauginio metalinio kelio atitvaro N2 W4 A pradinio/galinio komponento įrengimas (12 metrų)</t>
  </si>
  <si>
    <t>Iš viso skyriuje 5, Eur be PVM</t>
  </si>
  <si>
    <t>6. Kiti darbai</t>
  </si>
  <si>
    <t>6.1</t>
  </si>
  <si>
    <t>Melioracijos drenažo rinktuvo ieškojimas</t>
  </si>
  <si>
    <t>6.2</t>
  </si>
  <si>
    <t>Grunto kasimas ir sandėliavimas vietoje užpylimui (drenažo vamzdžių įrengimui)</t>
  </si>
  <si>
    <t>6.3</t>
  </si>
  <si>
    <t>PN 42 šulinio įrengimas</t>
  </si>
  <si>
    <t>6.4</t>
  </si>
  <si>
    <t>Grunto kasimas ir sandėliavimas vietoje užpylimui (šulinių įrengimui)</t>
  </si>
  <si>
    <t>6.5</t>
  </si>
  <si>
    <t xml:space="preserve">Smėlio pagrindo po vamzdžiais įrengimas </t>
  </si>
  <si>
    <t>6.6</t>
  </si>
  <si>
    <t>Drenažo rinktuvo įrengimas iš PE d110 vamzdžių</t>
  </si>
  <si>
    <t>6.7</t>
  </si>
  <si>
    <t>Grunto kasimas ir tranšėjų, šulinių užpylimas iškasų gruntu</t>
  </si>
  <si>
    <t>6.8</t>
  </si>
  <si>
    <t xml:space="preserve">Grunto paskleidimas vietoje </t>
  </si>
  <si>
    <t>Iš viso skyriuje 6, Eur be PVM</t>
  </si>
  <si>
    <t>7. Kitos paslaugos</t>
  </si>
  <si>
    <t>7.1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</si>
  <si>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</si>
  <si>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7, Eur be PVM</t>
  </si>
  <si>
    <t>IŠ VISO ŽINIARAŠTYJE 1, EUR BE PVM</t>
  </si>
  <si>
    <t>DARBŲ KIEKIŲ ŽINIARAŠČIŲ SANTRAUKA</t>
  </si>
  <si>
    <t>Darbų kiekių žin. nr.</t>
  </si>
  <si>
    <t>Žiniaraščio pavadinimas</t>
  </si>
  <si>
    <t>Vertė, EUR be PVM</t>
  </si>
  <si>
    <t>SUSISIEKIMO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</si>
  <si>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</si>
  <si>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</si>
  <si>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</si>
  <si>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Žiniaraščio priedas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</si>
  <si>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 xml:space="preserve"> Kėdainių kelių tarnyba, Birutės g. 4, Kėdainiai</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</si>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</sst>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
  </numFmts>
  <fonts count="26"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sz val="12"/>
      <name val="Times New Roman"/>
      <family val="1"/>
      <charset val="186"/>
    </font>
    <font>
      <b/>
      <sz val="12"/>
      <name val="Times New Roman"/>
      <family val="1"/>
      <charset val="186"/>
    </font>
    <font>
      <sz val="12"/>
      <color rgb="FFFF0000"/>
      <name val="Times New Roman"/>
      <family val="1"/>
      <charset val="186"/>
    </font>
    <font>
      <sz val="12"/>
      <color theme="1"/>
      <name val="Times New Roman"/>
      <family val="1"/>
      <charset val="186"/>
    </font>
    <font>
      <b/>
      <sz val="12"/>
      <color theme="1"/>
      <name val="Times New Roman"/>
      <family val="1"/>
      <charset val="186"/>
    </font>
    <font>
      <b/>
      <sz val="12"/>
      <color rgb="FFFF0000"/>
      <name val="Times New Roman"/>
      <family val="1"/>
      <charset val="186"/>
    </font>
    <font>
      <sz val="12"/>
      <color rgb="FF000000"/>
      <name val="Times New Roman"/>
      <family val="1"/>
      <charset val="186"/>
    </font>
    <font>
      <i/>
      <sz val="12"/>
      <name val="Times New Roman"/>
      <family val="1"/>
      <charset val="186"/>
    </font>
  </fonts>
  <fills count="8">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63">
    <xf numFmtId="0" fontId="0" fillId="0" borderId="0" xfId="0"/>
    <xf numFmtId="0" fontId="2" fillId="0" borderId="0" xfId="1" applyFont="1" applyAlignment="1" applyProtection="1">
      <alignment horizontal="center" vertical="center" wrapText="1"/>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applyAlignment="1" applyProtection="1">
      <alignment horizontal="center" vertical="center"/>
      <protection locked="0"/>
    </xf>
    <xf numFmtId="0" fontId="2" fillId="0" borderId="0" xfId="1" applyNumberFormat="1" applyFont="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15" fillId="0" borderId="0" xfId="0" applyFont="1" applyAlignment="1">
      <alignment horizontal="left" vertical="center"/>
    </xf>
    <xf numFmtId="0" fontId="15" fillId="0" borderId="0" xfId="0" applyFont="1"/>
    <xf numFmtId="0" fontId="5" fillId="0" borderId="0" xfId="0" applyFont="1" applyAlignment="1" applyProtection="1">
      <alignment wrapText="1"/>
      <protection locked="0"/>
    </xf>
    <xf numFmtId="0" fontId="5" fillId="0" borderId="0" xfId="0" applyFont="1" applyAlignment="1" applyProtection="1">
      <alignment vertical="center" wrapText="1"/>
      <protection locked="0"/>
    </xf>
    <xf numFmtId="0" fontId="2" fillId="0" borderId="0" xfId="1" applyFont="1" applyAlignment="1" applyProtection="1">
      <alignment horizontal="left" vertical="center" wrapText="1"/>
    </xf>
    <xf numFmtId="0" fontId="9" fillId="0" borderId="19" xfId="2" applyFont="1" applyBorder="1" applyAlignment="1" applyProtection="1">
      <alignment horizontal="center" vertical="center" wrapText="1"/>
    </xf>
    <xf numFmtId="0" fontId="9" fillId="0" borderId="8" xfId="2" applyFont="1" applyBorder="1" applyAlignment="1" applyProtection="1">
      <alignment horizontal="center" vertical="center" wrapText="1"/>
    </xf>
    <xf numFmtId="0" fontId="9" fillId="0" borderId="8" xfId="2" applyNumberFormat="1" applyFont="1" applyBorder="1" applyAlignment="1" applyProtection="1">
      <alignment horizontal="center" vertical="center" wrapText="1"/>
    </xf>
    <xf numFmtId="0" fontId="9" fillId="0" borderId="8" xfId="1" applyFont="1" applyBorder="1" applyAlignment="1" applyProtection="1">
      <alignment horizontal="center" vertical="center" wrapText="1"/>
    </xf>
    <xf numFmtId="0" fontId="9" fillId="0" borderId="9" xfId="1" applyFont="1" applyBorder="1" applyAlignment="1" applyProtection="1">
      <alignment horizontal="center" vertical="center" wrapText="1"/>
    </xf>
    <xf numFmtId="0" fontId="7" fillId="0" borderId="0" xfId="0" applyFont="1" applyAlignment="1" applyProtection="1">
      <alignment horizontal="center"/>
      <protection locked="0"/>
    </xf>
    <xf numFmtId="0" fontId="3"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24" fillId="0" borderId="2" xfId="2" applyFont="1" applyBorder="1" applyAlignment="1" applyProtection="1">
      <alignment horizontal="left" vertical="center" wrapText="1"/>
    </xf>
    <xf numFmtId="0" fontId="24" fillId="0" borderId="3" xfId="2" applyFont="1" applyBorder="1" applyAlignment="1" applyProtection="1">
      <alignment horizontal="center" vertical="center" wrapText="1"/>
    </xf>
    <xf numFmtId="0" fontId="24" fillId="0" borderId="5" xfId="2" applyFont="1" applyBorder="1" applyAlignment="1" applyProtection="1">
      <alignment horizontal="left" vertical="center" wrapText="1"/>
    </xf>
    <xf numFmtId="0" fontId="24" fillId="0" borderId="1" xfId="2" applyFont="1" applyBorder="1" applyAlignment="1" applyProtection="1">
      <alignment horizontal="center" vertical="center" wrapText="1"/>
    </xf>
    <xf numFmtId="0" fontId="9" fillId="4" borderId="1" xfId="1" applyFont="1" applyFill="1" applyBorder="1" applyAlignment="1" applyProtection="1">
      <alignment horizontal="center" vertical="center" wrapText="1"/>
    </xf>
    <xf numFmtId="0" fontId="21" fillId="0" borderId="0" xfId="0" applyFont="1" applyAlignment="1" applyProtection="1">
      <alignment wrapText="1"/>
      <protection locked="0"/>
    </xf>
    <xf numFmtId="0" fontId="9" fillId="0" borderId="7" xfId="2" applyFont="1" applyBorder="1" applyAlignment="1" applyProtection="1">
      <alignment horizontal="left" vertical="center" wrapText="1"/>
    </xf>
    <xf numFmtId="0" fontId="9" fillId="0" borderId="8" xfId="2" applyFont="1" applyBorder="1" applyAlignment="1" applyProtection="1">
      <alignment horizontal="left" vertical="center" wrapText="1"/>
    </xf>
    <xf numFmtId="0" fontId="24" fillId="0" borderId="8" xfId="2" applyFont="1" applyBorder="1" applyAlignment="1" applyProtection="1">
      <alignment horizontal="center" vertical="center" wrapText="1"/>
    </xf>
    <xf numFmtId="0" fontId="15" fillId="0" borderId="0" xfId="0" applyFont="1" applyAlignment="1">
      <alignment horizontal="left" vertical="center" wrapText="1"/>
    </xf>
    <xf numFmtId="0" fontId="12" fillId="0" borderId="0" xfId="0" applyFont="1" applyAlignment="1">
      <alignment horizontal="left" vertical="center"/>
    </xf>
    <xf numFmtId="0" fontId="2" fillId="3" borderId="10" xfId="1" applyFont="1" applyFill="1" applyBorder="1" applyAlignment="1" applyProtection="1">
      <alignment vertical="center"/>
    </xf>
    <xf numFmtId="0" fontId="2" fillId="3" borderId="11" xfId="1" applyFont="1" applyFill="1" applyBorder="1" applyAlignment="1" applyProtection="1">
      <alignment vertical="center"/>
    </xf>
    <xf numFmtId="0" fontId="2" fillId="3" borderId="12" xfId="1" applyFont="1" applyFill="1" applyBorder="1" applyAlignment="1" applyProtection="1">
      <alignment vertical="center"/>
    </xf>
    <xf numFmtId="0" fontId="9" fillId="2" borderId="0" xfId="1" applyFont="1" applyFill="1" applyAlignment="1" applyProtection="1">
      <alignment vertical="center"/>
    </xf>
    <xf numFmtId="0" fontId="8" fillId="0" borderId="0" xfId="0" applyFont="1" applyAlignment="1" applyProtection="1">
      <alignment horizontal="center" vertical="center" wrapText="1"/>
      <protection locked="0"/>
    </xf>
    <xf numFmtId="0" fontId="21" fillId="0" borderId="3" xfId="0" applyFont="1" applyBorder="1" applyAlignment="1" applyProtection="1">
      <alignment horizontal="left" vertical="center" wrapText="1"/>
    </xf>
    <xf numFmtId="0" fontId="21" fillId="0" borderId="3" xfId="0" applyFont="1" applyBorder="1" applyAlignment="1" applyProtection="1">
      <alignment horizontal="center" vertical="center" wrapText="1"/>
    </xf>
    <xf numFmtId="2" fontId="21" fillId="0" borderId="3" xfId="0" applyNumberFormat="1" applyFont="1" applyBorder="1" applyAlignment="1" applyProtection="1">
      <alignment horizontal="center" vertical="center" wrapText="1"/>
    </xf>
    <xf numFmtId="0" fontId="21" fillId="0" borderId="1" xfId="0" applyFont="1" applyBorder="1" applyAlignment="1" applyProtection="1">
      <alignment horizontal="left" vertical="center" wrapText="1"/>
    </xf>
    <xf numFmtId="0" fontId="21" fillId="0" borderId="1" xfId="0" applyFont="1" applyBorder="1" applyAlignment="1" applyProtection="1">
      <alignment horizontal="center" vertical="center"/>
    </xf>
    <xf numFmtId="2" fontId="24" fillId="0" borderId="1" xfId="0" applyNumberFormat="1" applyFont="1" applyBorder="1" applyAlignment="1" applyProtection="1">
      <alignment horizontal="center" vertical="center"/>
    </xf>
    <xf numFmtId="49" fontId="18" fillId="0" borderId="1" xfId="0" applyNumberFormat="1" applyFont="1" applyBorder="1" applyAlignment="1" applyProtection="1">
      <alignment horizontal="left" vertical="center" wrapText="1"/>
    </xf>
    <xf numFmtId="0" fontId="21" fillId="0" borderId="1" xfId="0" applyFont="1" applyBorder="1" applyAlignment="1" applyProtection="1">
      <alignment horizontal="center" vertical="center" wrapText="1"/>
    </xf>
    <xf numFmtId="2" fontId="21" fillId="0" borderId="1" xfId="0" applyNumberFormat="1" applyFont="1" applyBorder="1" applyAlignment="1" applyProtection="1">
      <alignment horizontal="center" vertical="center" wrapText="1"/>
    </xf>
    <xf numFmtId="1" fontId="21" fillId="0" borderId="1" xfId="0" applyNumberFormat="1" applyFont="1" applyBorder="1" applyAlignment="1" applyProtection="1">
      <alignment horizontal="center" vertical="center" wrapText="1"/>
    </xf>
    <xf numFmtId="165" fontId="21" fillId="0" borderId="1" xfId="0" applyNumberFormat="1" applyFont="1" applyBorder="1" applyAlignment="1" applyProtection="1">
      <alignment horizontal="center" vertical="center" wrapText="1"/>
    </xf>
    <xf numFmtId="0" fontId="21" fillId="6" borderId="1" xfId="0" applyFont="1" applyFill="1" applyBorder="1" applyAlignment="1" applyProtection="1">
      <alignment horizontal="center" vertical="center" wrapText="1"/>
    </xf>
    <xf numFmtId="2" fontId="21" fillId="6" borderId="1" xfId="0" applyNumberFormat="1" applyFont="1" applyFill="1" applyBorder="1" applyAlignment="1" applyProtection="1">
      <alignment horizontal="center" vertical="center" wrapText="1"/>
    </xf>
    <xf numFmtId="49" fontId="18" fillId="0" borderId="7" xfId="0" applyNumberFormat="1" applyFont="1" applyBorder="1" applyAlignment="1" applyProtection="1">
      <alignment horizontal="left" vertical="center" wrapText="1"/>
    </xf>
    <xf numFmtId="49" fontId="18" fillId="0" borderId="8" xfId="0" applyNumberFormat="1" applyFont="1" applyBorder="1" applyAlignment="1" applyProtection="1">
      <alignment horizontal="left" vertical="center" wrapText="1"/>
    </xf>
    <xf numFmtId="49" fontId="18" fillId="0" borderId="8" xfId="0" applyNumberFormat="1" applyFont="1" applyBorder="1" applyAlignment="1" applyProtection="1">
      <alignment horizontal="center" vertical="center" wrapText="1"/>
    </xf>
    <xf numFmtId="2" fontId="18" fillId="0" borderId="8" xfId="0" applyNumberFormat="1" applyFont="1" applyBorder="1" applyAlignment="1" applyProtection="1">
      <alignment horizontal="center" vertical="center"/>
    </xf>
    <xf numFmtId="49" fontId="18" fillId="0" borderId="2" xfId="0" applyNumberFormat="1" applyFont="1" applyBorder="1" applyAlignment="1" applyProtection="1">
      <alignment horizontal="left" vertical="center" wrapText="1"/>
    </xf>
    <xf numFmtId="49" fontId="18" fillId="0" borderId="3" xfId="0" applyNumberFormat="1" applyFont="1" applyBorder="1" applyAlignment="1" applyProtection="1">
      <alignment horizontal="center" vertical="center"/>
    </xf>
    <xf numFmtId="0" fontId="21" fillId="0" borderId="3" xfId="0" applyFont="1" applyBorder="1" applyAlignment="1" applyProtection="1">
      <alignment horizontal="center" vertical="center"/>
    </xf>
    <xf numFmtId="2" fontId="21" fillId="0" borderId="3" xfId="0" applyNumberFormat="1" applyFont="1" applyBorder="1" applyAlignment="1" applyProtection="1">
      <alignment horizontal="center" vertical="center"/>
    </xf>
    <xf numFmtId="49" fontId="18" fillId="0" borderId="27" xfId="0" applyNumberFormat="1" applyFont="1" applyBorder="1" applyAlignment="1" applyProtection="1">
      <alignment horizontal="left" vertical="center" wrapText="1"/>
    </xf>
    <xf numFmtId="49" fontId="18" fillId="0" borderId="28" xfId="0" applyNumberFormat="1" applyFont="1" applyBorder="1" applyAlignment="1" applyProtection="1">
      <alignment horizontal="center" vertical="center"/>
    </xf>
    <xf numFmtId="0" fontId="21" fillId="0" borderId="28" xfId="0" applyFont="1" applyBorder="1" applyAlignment="1" applyProtection="1">
      <alignment horizontal="left" vertical="center" wrapText="1"/>
    </xf>
    <xf numFmtId="0" fontId="21" fillId="0" borderId="28" xfId="0" applyFont="1" applyBorder="1" applyAlignment="1" applyProtection="1">
      <alignment horizontal="center" vertical="center"/>
    </xf>
    <xf numFmtId="2" fontId="21" fillId="0" borderId="28" xfId="0" applyNumberFormat="1" applyFont="1" applyBorder="1" applyAlignment="1" applyProtection="1">
      <alignment horizontal="center" vertical="center"/>
    </xf>
    <xf numFmtId="49" fontId="18" fillId="0" borderId="8" xfId="0" applyNumberFormat="1" applyFont="1" applyBorder="1" applyAlignment="1" applyProtection="1">
      <alignment horizontal="center" vertical="center"/>
    </xf>
    <xf numFmtId="0" fontId="21" fillId="0" borderId="8" xfId="0" applyFont="1" applyBorder="1" applyAlignment="1" applyProtection="1">
      <alignment horizontal="left" vertical="center" wrapText="1"/>
    </xf>
    <xf numFmtId="0" fontId="21" fillId="0" borderId="8" xfId="0" applyFont="1" applyBorder="1" applyAlignment="1" applyProtection="1">
      <alignment horizontal="center" vertical="center"/>
    </xf>
    <xf numFmtId="2" fontId="21" fillId="0" borderId="8" xfId="0" applyNumberFormat="1" applyFont="1" applyBorder="1" applyAlignment="1" applyProtection="1">
      <alignment horizontal="center" vertical="center"/>
    </xf>
    <xf numFmtId="49" fontId="18" fillId="0" borderId="3" xfId="0" applyNumberFormat="1" applyFont="1" applyBorder="1" applyAlignment="1" applyProtection="1">
      <alignment horizontal="center" vertical="center" wrapText="1"/>
    </xf>
    <xf numFmtId="49" fontId="18" fillId="0" borderId="5" xfId="0" applyNumberFormat="1" applyFont="1" applyBorder="1" applyAlignment="1" applyProtection="1">
      <alignment horizontal="left" vertical="center" wrapText="1"/>
    </xf>
    <xf numFmtId="49" fontId="18" fillId="0" borderId="1" xfId="0" applyNumberFormat="1" applyFont="1" applyBorder="1" applyAlignment="1" applyProtection="1">
      <alignment horizontal="center" vertical="center" wrapText="1"/>
    </xf>
    <xf numFmtId="0" fontId="21" fillId="0" borderId="1" xfId="0" applyFont="1" applyBorder="1" applyAlignment="1" applyProtection="1">
      <alignment vertical="center" wrapText="1"/>
    </xf>
    <xf numFmtId="2" fontId="21" fillId="0" borderId="1" xfId="0" applyNumberFormat="1" applyFont="1" applyBorder="1" applyAlignment="1" applyProtection="1">
      <alignment horizontal="left" vertical="center" wrapText="1" indent="3"/>
    </xf>
    <xf numFmtId="1" fontId="24" fillId="0" borderId="1" xfId="0" applyNumberFormat="1" applyFont="1" applyBorder="1" applyAlignment="1" applyProtection="1">
      <alignment horizontal="center" vertical="center"/>
    </xf>
    <xf numFmtId="2" fontId="21" fillId="0" borderId="1" xfId="0" applyNumberFormat="1" applyFont="1" applyBorder="1" applyAlignment="1" applyProtection="1">
      <alignment horizontal="center" vertical="center"/>
    </xf>
    <xf numFmtId="49" fontId="18" fillId="0" borderId="24" xfId="0" applyNumberFormat="1" applyFont="1" applyBorder="1" applyAlignment="1" applyProtection="1">
      <alignment horizontal="left" vertical="center" wrapText="1"/>
    </xf>
    <xf numFmtId="49" fontId="18" fillId="0" borderId="25" xfId="0" applyNumberFormat="1" applyFont="1" applyBorder="1" applyAlignment="1" applyProtection="1">
      <alignment horizontal="center" vertical="center" wrapText="1"/>
    </xf>
    <xf numFmtId="0" fontId="21" fillId="0" borderId="25" xfId="0" applyFont="1" applyBorder="1" applyAlignment="1" applyProtection="1">
      <alignment horizontal="left" vertical="center" wrapText="1"/>
    </xf>
    <xf numFmtId="0" fontId="24" fillId="0" borderId="25" xfId="0" applyFont="1" applyBorder="1" applyAlignment="1" applyProtection="1">
      <alignment horizontal="center" vertical="center"/>
    </xf>
    <xf numFmtId="2" fontId="24" fillId="0" borderId="25" xfId="0" applyNumberFormat="1" applyFont="1" applyBorder="1" applyAlignment="1" applyProtection="1">
      <alignment horizontal="center" vertical="center"/>
    </xf>
    <xf numFmtId="49" fontId="18" fillId="0" borderId="1" xfId="0" applyNumberFormat="1" applyFont="1" applyBorder="1" applyAlignment="1" applyProtection="1">
      <alignment horizontal="center" vertical="center"/>
    </xf>
    <xf numFmtId="0" fontId="18" fillId="0" borderId="1" xfId="0" applyFont="1" applyBorder="1" applyAlignment="1" applyProtection="1">
      <alignment horizontal="left" vertical="center" wrapText="1"/>
    </xf>
    <xf numFmtId="0" fontId="21" fillId="0" borderId="25" xfId="0" applyFont="1" applyBorder="1" applyAlignment="1" applyProtection="1">
      <alignment horizontal="center" vertical="center"/>
    </xf>
    <xf numFmtId="2" fontId="24" fillId="7" borderId="25" xfId="0" applyNumberFormat="1" applyFont="1" applyFill="1" applyBorder="1" applyAlignment="1" applyProtection="1">
      <alignment horizontal="center" vertical="center"/>
    </xf>
    <xf numFmtId="0" fontId="18" fillId="0" borderId="25" xfId="0" applyFont="1" applyBorder="1" applyAlignment="1" applyProtection="1">
      <alignment horizontal="left" vertical="center" wrapText="1"/>
    </xf>
    <xf numFmtId="49" fontId="18" fillId="0" borderId="25" xfId="0" applyNumberFormat="1" applyFont="1" applyBorder="1" applyAlignment="1" applyProtection="1">
      <alignment horizontal="center" vertical="center"/>
    </xf>
    <xf numFmtId="0" fontId="18" fillId="0" borderId="25" xfId="0" applyFont="1" applyBorder="1" applyAlignment="1" applyProtection="1">
      <alignment horizontal="center" vertical="center" wrapText="1"/>
    </xf>
    <xf numFmtId="2" fontId="18" fillId="0" borderId="25" xfId="0" applyNumberFormat="1" applyFont="1" applyBorder="1" applyAlignment="1" applyProtection="1">
      <alignment horizontal="center" vertical="center" wrapText="1"/>
    </xf>
    <xf numFmtId="49" fontId="25" fillId="0" borderId="3" xfId="0" applyNumberFormat="1" applyFont="1" applyBorder="1" applyAlignment="1" applyProtection="1">
      <alignment horizontal="center" vertical="center" wrapText="1"/>
    </xf>
    <xf numFmtId="49" fontId="25" fillId="0" borderId="1" xfId="0" applyNumberFormat="1" applyFont="1" applyBorder="1" applyAlignment="1" applyProtection="1">
      <alignment horizontal="center" vertical="center" wrapText="1"/>
    </xf>
    <xf numFmtId="0" fontId="18" fillId="0" borderId="8" xfId="0" applyFont="1" applyBorder="1" applyAlignment="1" applyProtection="1">
      <alignment horizontal="left" vertical="center" wrapText="1"/>
    </xf>
    <xf numFmtId="0" fontId="18" fillId="0" borderId="8" xfId="0" applyFont="1" applyBorder="1" applyAlignment="1" applyProtection="1">
      <alignment horizontal="center" vertical="center" wrapText="1"/>
    </xf>
    <xf numFmtId="2" fontId="18" fillId="0" borderId="8" xfId="0" applyNumberFormat="1" applyFont="1" applyBorder="1" applyAlignment="1" applyProtection="1">
      <alignment horizontal="center" vertical="center" wrapText="1"/>
    </xf>
    <xf numFmtId="49" fontId="18" fillId="0" borderId="28" xfId="0" applyNumberFormat="1" applyFont="1" applyBorder="1" applyAlignment="1" applyProtection="1">
      <alignment horizontal="center" vertical="center" wrapText="1"/>
    </xf>
    <xf numFmtId="0" fontId="24" fillId="0" borderId="1" xfId="0" applyFont="1" applyBorder="1" applyAlignment="1" applyProtection="1">
      <alignment horizontal="left" vertical="center" wrapText="1"/>
    </xf>
    <xf numFmtId="0" fontId="24" fillId="0" borderId="1" xfId="0" applyFont="1" applyBorder="1" applyAlignment="1" applyProtection="1">
      <alignment horizontal="center" vertical="center"/>
    </xf>
    <xf numFmtId="0" fontId="24" fillId="0" borderId="25" xfId="0" applyFont="1" applyBorder="1" applyAlignment="1" applyProtection="1">
      <alignment horizontal="left" vertical="center" wrapText="1"/>
    </xf>
    <xf numFmtId="2" fontId="21" fillId="0" borderId="25" xfId="0" applyNumberFormat="1" applyFont="1" applyBorder="1" applyAlignment="1" applyProtection="1">
      <alignment horizontal="center" vertical="center"/>
    </xf>
    <xf numFmtId="1" fontId="21" fillId="0" borderId="1" xfId="0" applyNumberFormat="1" applyFont="1" applyBorder="1" applyAlignment="1" applyProtection="1">
      <alignment horizontal="center" vertical="center"/>
    </xf>
    <xf numFmtId="49" fontId="18" fillId="0" borderId="13" xfId="4" applyNumberFormat="1" applyFont="1" applyBorder="1" applyAlignment="1" applyProtection="1">
      <alignment horizontal="left" vertical="center" wrapText="1"/>
    </xf>
    <xf numFmtId="49" fontId="18" fillId="0" borderId="20" xfId="4" applyNumberFormat="1" applyFont="1" applyBorder="1" applyAlignment="1" applyProtection="1">
      <alignment horizontal="center" vertical="center" wrapText="1"/>
    </xf>
    <xf numFmtId="0" fontId="18" fillId="0" borderId="14" xfId="4" applyFont="1" applyBorder="1" applyAlignment="1" applyProtection="1">
      <alignment horizontal="left" vertical="center" wrapText="1"/>
    </xf>
    <xf numFmtId="0" fontId="18" fillId="0" borderId="14" xfId="0" applyFont="1" applyBorder="1" applyAlignment="1" applyProtection="1">
      <alignment horizontal="center" vertical="center" wrapText="1"/>
    </xf>
    <xf numFmtId="1" fontId="18" fillId="0" borderId="14" xfId="0" applyNumberFormat="1" applyFont="1" applyBorder="1" applyAlignment="1" applyProtection="1">
      <alignment horizontal="center" vertical="center" wrapText="1"/>
    </xf>
    <xf numFmtId="0" fontId="4" fillId="0" borderId="0" xfId="4" applyFont="1" applyAlignment="1" applyProtection="1">
      <alignment horizontal="left" vertical="center" wrapText="1"/>
    </xf>
    <xf numFmtId="0" fontId="4" fillId="0" borderId="0" xfId="4" applyFont="1" applyAlignment="1" applyProtection="1">
      <alignment horizontal="center" vertical="center"/>
    </xf>
    <xf numFmtId="0" fontId="7" fillId="0" borderId="0" xfId="0" applyFont="1" applyAlignment="1" applyProtection="1">
      <alignment horizontal="left" vertical="center"/>
    </xf>
    <xf numFmtId="0" fontId="7" fillId="0" borderId="0" xfId="0" applyFont="1" applyAlignment="1" applyProtection="1">
      <alignment horizontal="center" vertical="center"/>
    </xf>
    <xf numFmtId="0" fontId="8" fillId="0" borderId="0" xfId="0" applyFont="1" applyAlignment="1" applyProtection="1">
      <alignment horizontal="left" vertical="center" wrapText="1"/>
    </xf>
    <xf numFmtId="0" fontId="8" fillId="0" borderId="0" xfId="0" applyFont="1" applyAlignment="1" applyProtection="1">
      <alignment horizontal="center" vertical="center" wrapText="1"/>
    </xf>
    <xf numFmtId="0" fontId="7" fillId="0" borderId="0" xfId="0" applyFont="1" applyAlignment="1" applyProtection="1">
      <alignment horizontal="left" vertical="center" wrapText="1"/>
    </xf>
    <xf numFmtId="0" fontId="6" fillId="0" borderId="0" xfId="0" applyFont="1" applyProtection="1"/>
    <xf numFmtId="0" fontId="7" fillId="0" borderId="0" xfId="0" applyFont="1" applyProtection="1"/>
    <xf numFmtId="0" fontId="6" fillId="0" borderId="0" xfId="0" applyFont="1" applyAlignment="1" applyProtection="1">
      <alignment horizontal="center"/>
    </xf>
    <xf numFmtId="0" fontId="7" fillId="0" borderId="0" xfId="0" applyFont="1" applyAlignment="1" applyProtection="1">
      <alignment horizontal="center"/>
    </xf>
    <xf numFmtId="4" fontId="18" fillId="0" borderId="4" xfId="0" applyNumberFormat="1" applyFont="1" applyBorder="1" applyAlignment="1" applyProtection="1">
      <alignment horizontal="center" vertical="center" wrapText="1"/>
    </xf>
    <xf numFmtId="0" fontId="3" fillId="0" borderId="0" xfId="0" applyFont="1" applyAlignment="1" applyProtection="1">
      <alignment vertical="center" wrapText="1"/>
    </xf>
    <xf numFmtId="4" fontId="18" fillId="0" borderId="6" xfId="0" applyNumberFormat="1" applyFont="1" applyBorder="1" applyAlignment="1" applyProtection="1">
      <alignment horizontal="center" vertical="center" wrapText="1"/>
    </xf>
    <xf numFmtId="0" fontId="3" fillId="0" borderId="0" xfId="0" applyFont="1" applyAlignment="1" applyProtection="1">
      <alignment horizontal="center" vertical="center" wrapText="1"/>
    </xf>
    <xf numFmtId="4" fontId="18" fillId="0" borderId="9" xfId="0" applyNumberFormat="1" applyFont="1" applyBorder="1" applyAlignment="1" applyProtection="1">
      <alignment horizontal="center" vertical="center" wrapText="1"/>
    </xf>
    <xf numFmtId="4" fontId="4" fillId="0" borderId="13" xfId="0" applyNumberFormat="1" applyFont="1" applyBorder="1" applyAlignment="1" applyProtection="1">
      <alignment horizontal="center" vertical="center" wrapText="1"/>
    </xf>
    <xf numFmtId="4" fontId="11" fillId="0" borderId="15" xfId="0" applyNumberFormat="1" applyFont="1" applyBorder="1" applyAlignment="1" applyProtection="1">
      <alignment horizontal="center" vertical="center"/>
    </xf>
    <xf numFmtId="0" fontId="6" fillId="0" borderId="0" xfId="0" applyFont="1" applyAlignment="1" applyProtection="1">
      <alignment horizontal="center" vertical="center" wrapText="1"/>
    </xf>
    <xf numFmtId="0" fontId="7" fillId="0" borderId="0" xfId="0" applyFont="1" applyAlignment="1" applyProtection="1">
      <alignment wrapText="1"/>
    </xf>
    <xf numFmtId="0" fontId="6" fillId="0" borderId="0" xfId="0" applyFont="1" applyAlignment="1" applyProtection="1">
      <alignment wrapText="1"/>
    </xf>
    <xf numFmtId="0" fontId="3" fillId="0" borderId="0" xfId="0" applyFont="1" applyAlignment="1" applyProtection="1">
      <alignment wrapText="1"/>
    </xf>
    <xf numFmtId="0" fontId="20" fillId="0" borderId="0" xfId="0" applyFont="1" applyAlignment="1" applyProtection="1">
      <alignment wrapText="1"/>
    </xf>
    <xf numFmtId="0" fontId="21" fillId="0" borderId="0" xfId="0" applyFont="1" applyAlignment="1" applyProtection="1">
      <alignment wrapText="1"/>
    </xf>
    <xf numFmtId="4" fontId="19" fillId="0" borderId="23" xfId="0" applyNumberFormat="1" applyFont="1" applyBorder="1" applyAlignment="1" applyProtection="1">
      <alignment horizontal="center" vertical="center" wrapText="1"/>
    </xf>
    <xf numFmtId="4" fontId="22" fillId="0" borderId="0" xfId="0" applyNumberFormat="1" applyFont="1" applyAlignment="1" applyProtection="1">
      <alignment horizontal="center" vertical="center"/>
    </xf>
    <xf numFmtId="4" fontId="18" fillId="0" borderId="26" xfId="0" applyNumberFormat="1"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4" fontId="18" fillId="0" borderId="29" xfId="0" applyNumberFormat="1" applyFont="1" applyBorder="1" applyAlignment="1" applyProtection="1">
      <alignment horizontal="center" vertical="center" wrapText="1"/>
    </xf>
    <xf numFmtId="0" fontId="5" fillId="0" borderId="0" xfId="0" applyFont="1" applyAlignment="1" applyProtection="1">
      <alignment wrapText="1"/>
    </xf>
    <xf numFmtId="4" fontId="4" fillId="0" borderId="23" xfId="0" applyNumberFormat="1" applyFont="1" applyBorder="1" applyAlignment="1" applyProtection="1">
      <alignment horizontal="center" vertical="center" wrapText="1"/>
    </xf>
    <xf numFmtId="4" fontId="4" fillId="0" borderId="0" xfId="0" applyNumberFormat="1" applyFont="1" applyAlignment="1" applyProtection="1">
      <alignment horizontal="center" vertical="center"/>
    </xf>
    <xf numFmtId="0" fontId="5" fillId="0" borderId="23" xfId="0" applyFont="1" applyBorder="1" applyAlignment="1" applyProtection="1">
      <alignment wrapText="1"/>
    </xf>
    <xf numFmtId="0" fontId="5" fillId="0" borderId="0" xfId="0" applyFont="1" applyAlignment="1" applyProtection="1">
      <alignment vertical="center" wrapText="1"/>
    </xf>
    <xf numFmtId="4" fontId="4" fillId="0" borderId="15" xfId="0" applyNumberFormat="1" applyFont="1" applyBorder="1" applyAlignment="1" applyProtection="1">
      <alignment horizontal="center" vertical="center"/>
    </xf>
    <xf numFmtId="4" fontId="18" fillId="0" borderId="15" xfId="0" applyNumberFormat="1" applyFont="1" applyBorder="1" applyAlignment="1" applyProtection="1">
      <alignment horizontal="center" vertical="center" wrapText="1"/>
    </xf>
    <xf numFmtId="4" fontId="4" fillId="0" borderId="15" xfId="3" applyNumberFormat="1" applyFont="1" applyBorder="1" applyAlignment="1" applyProtection="1">
      <alignment horizontal="center" vertical="center" wrapText="1"/>
    </xf>
    <xf numFmtId="0" fontId="4" fillId="0" borderId="0" xfId="0" applyFont="1" applyAlignment="1" applyProtection="1">
      <alignment horizontal="center" vertical="center" wrapText="1"/>
    </xf>
    <xf numFmtId="4" fontId="11" fillId="0" borderId="0" xfId="0" applyNumberFormat="1" applyFont="1" applyAlignment="1" applyProtection="1">
      <alignment horizontal="center" vertical="center"/>
    </xf>
    <xf numFmtId="4" fontId="4" fillId="0" borderId="0" xfId="3" applyNumberFormat="1" applyFont="1" applyAlignment="1" applyProtection="1">
      <alignment horizontal="center" vertical="center" wrapText="1"/>
    </xf>
    <xf numFmtId="0" fontId="4" fillId="0" borderId="16" xfId="3"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13" fillId="5" borderId="21" xfId="0" applyFont="1" applyFill="1" applyBorder="1" applyAlignment="1">
      <alignment horizontal="center" vertical="center"/>
    </xf>
    <xf numFmtId="0" fontId="13" fillId="5" borderId="22" xfId="0" applyFont="1" applyFill="1" applyBorder="1" applyAlignment="1">
      <alignment horizontal="center" vertical="center"/>
    </xf>
    <xf numFmtId="0" fontId="13" fillId="5" borderId="18" xfId="0" applyFont="1" applyFill="1" applyBorder="1"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4" fontId="4" fillId="4" borderId="28" xfId="4" applyNumberFormat="1" applyFont="1" applyFill="1" applyBorder="1" applyAlignment="1" applyProtection="1">
      <alignment horizontal="center" vertical="center" wrapText="1"/>
      <protection locked="0"/>
    </xf>
    <xf numFmtId="4" fontId="4" fillId="4" borderId="8" xfId="4" applyNumberFormat="1" applyFont="1" applyFill="1" applyBorder="1" applyAlignment="1" applyProtection="1">
      <alignment horizontal="center" vertical="center" wrapText="1"/>
      <protection locked="0"/>
    </xf>
  </cellXfs>
  <cellStyles count="5">
    <cellStyle name="Normal"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5"/>
  <sheetViews>
    <sheetView tabSelected="1" view="pageBreakPreview" topLeftCell="B1" zoomScale="80" zoomScaleNormal="60" zoomScaleSheetLayoutView="80" workbookViewId="0">
      <selection activeCell="J109" sqref="J109"/>
    </sheetView>
  </sheetViews>
  <sheetFormatPr defaultColWidth="9.140625" defaultRowHeight="15" x14ac:dyDescent="0.25"/>
  <cols>
    <col min="1" max="1" width="39.7109375" style="113" customWidth="1"/>
    <col min="2" max="2" width="10.5703125" style="110" customWidth="1"/>
    <col min="3" max="3" width="71.7109375" style="113" customWidth="1"/>
    <col min="4" max="4" width="9.140625" style="110"/>
    <col min="5" max="5" width="16.28515625" style="110" customWidth="1"/>
    <col min="6" max="6" width="20.7109375" style="4" customWidth="1"/>
    <col min="7" max="7" width="14.7109375" style="110" customWidth="1"/>
    <col min="8" max="8" width="21.5703125" style="114" customWidth="1"/>
    <col min="9" max="9" width="16.85546875" style="115" customWidth="1"/>
    <col min="10" max="10" width="48.42578125" style="2" customWidth="1"/>
    <col min="11" max="16384" width="9.140625" style="2"/>
  </cols>
  <sheetData>
    <row r="1" spans="1:9" ht="39.950000000000003" customHeight="1" x14ac:dyDescent="0.25">
      <c r="A1" s="39" t="s">
        <v>0</v>
      </c>
      <c r="B1" s="39"/>
      <c r="C1" s="39"/>
      <c r="D1" s="39"/>
      <c r="E1" s="39"/>
      <c r="F1" s="39"/>
      <c r="G1" s="39"/>
    </row>
    <row r="2" spans="1:9" ht="21.75" customHeight="1" thickBot="1" x14ac:dyDescent="0.3">
      <c r="A2" s="16"/>
      <c r="B2" s="1"/>
      <c r="C2" s="16"/>
      <c r="D2" s="1"/>
      <c r="E2" s="5"/>
      <c r="F2" s="1"/>
      <c r="G2" s="1"/>
    </row>
    <row r="3" spans="1:9" ht="21.75" customHeight="1" x14ac:dyDescent="0.25">
      <c r="A3" s="36" t="s">
        <v>1</v>
      </c>
      <c r="B3" s="37"/>
      <c r="C3" s="37"/>
      <c r="D3" s="37"/>
      <c r="E3" s="37"/>
      <c r="F3" s="37"/>
      <c r="G3" s="38"/>
    </row>
    <row r="4" spans="1:9" s="22" customFormat="1" ht="47.45" customHeight="1" thickBot="1" x14ac:dyDescent="0.3">
      <c r="A4" s="31" t="s">
        <v>2</v>
      </c>
      <c r="B4" s="17" t="s">
        <v>3</v>
      </c>
      <c r="C4" s="32" t="s">
        <v>4</v>
      </c>
      <c r="D4" s="18" t="s">
        <v>5</v>
      </c>
      <c r="E4" s="19" t="s">
        <v>6</v>
      </c>
      <c r="F4" s="20" t="s">
        <v>7</v>
      </c>
      <c r="G4" s="21" t="s">
        <v>8</v>
      </c>
      <c r="H4" s="116"/>
      <c r="I4" s="117"/>
    </row>
    <row r="5" spans="1:9" ht="45" customHeight="1" x14ac:dyDescent="0.25">
      <c r="A5" s="25" t="s">
        <v>9</v>
      </c>
      <c r="B5" s="26" t="s">
        <v>10</v>
      </c>
      <c r="C5" s="41" t="s">
        <v>11</v>
      </c>
      <c r="D5" s="42" t="s">
        <v>12</v>
      </c>
      <c r="E5" s="43">
        <v>1657</v>
      </c>
      <c r="F5" s="161">
        <v>0.7</v>
      </c>
      <c r="G5" s="118">
        <f>ROUND((E5*F5),2)</f>
        <v>1159.9000000000001</v>
      </c>
      <c r="H5" s="119"/>
    </row>
    <row r="6" spans="1:9" ht="45" customHeight="1" x14ac:dyDescent="0.25">
      <c r="A6" s="27" t="s">
        <v>9</v>
      </c>
      <c r="B6" s="28" t="s">
        <v>13</v>
      </c>
      <c r="C6" s="44" t="s">
        <v>14</v>
      </c>
      <c r="D6" s="45" t="s">
        <v>15</v>
      </c>
      <c r="E6" s="46">
        <v>4</v>
      </c>
      <c r="F6" s="161">
        <v>20.29</v>
      </c>
      <c r="G6" s="120">
        <f>ROUND((E6*F6),2)</f>
        <v>81.16</v>
      </c>
    </row>
    <row r="7" spans="1:9" ht="45" customHeight="1" x14ac:dyDescent="0.25">
      <c r="A7" s="27" t="s">
        <v>9</v>
      </c>
      <c r="B7" s="28" t="s">
        <v>16</v>
      </c>
      <c r="C7" s="44" t="s">
        <v>17</v>
      </c>
      <c r="D7" s="45" t="s">
        <v>15</v>
      </c>
      <c r="E7" s="46">
        <v>14</v>
      </c>
      <c r="F7" s="161">
        <v>37.229999999999997</v>
      </c>
      <c r="G7" s="120">
        <f>ROUND((E7*F7),2)</f>
        <v>521.22</v>
      </c>
    </row>
    <row r="8" spans="1:9" ht="45" customHeight="1" x14ac:dyDescent="0.25">
      <c r="A8" s="27" t="s">
        <v>9</v>
      </c>
      <c r="B8" s="28" t="s">
        <v>18</v>
      </c>
      <c r="C8" s="44" t="s">
        <v>19</v>
      </c>
      <c r="D8" s="45" t="s">
        <v>15</v>
      </c>
      <c r="E8" s="46">
        <v>1</v>
      </c>
      <c r="F8" s="161">
        <v>73.95</v>
      </c>
      <c r="G8" s="120">
        <f t="shared" ref="G8:G30" si="0">ROUND((E8*F8),2)</f>
        <v>73.95</v>
      </c>
    </row>
    <row r="9" spans="1:9" ht="45" customHeight="1" x14ac:dyDescent="0.25">
      <c r="A9" s="27" t="s">
        <v>9</v>
      </c>
      <c r="B9" s="28" t="s">
        <v>20</v>
      </c>
      <c r="C9" s="47" t="s">
        <v>21</v>
      </c>
      <c r="D9" s="48" t="s">
        <v>15</v>
      </c>
      <c r="E9" s="49">
        <v>19</v>
      </c>
      <c r="F9" s="161">
        <v>15.26</v>
      </c>
      <c r="G9" s="120">
        <f t="shared" si="0"/>
        <v>289.94</v>
      </c>
    </row>
    <row r="10" spans="1:9" ht="89.45" customHeight="1" x14ac:dyDescent="0.25">
      <c r="A10" s="27" t="s">
        <v>9</v>
      </c>
      <c r="B10" s="28" t="s">
        <v>22</v>
      </c>
      <c r="C10" s="47" t="s">
        <v>23</v>
      </c>
      <c r="D10" s="48" t="s">
        <v>24</v>
      </c>
      <c r="E10" s="50">
        <v>1</v>
      </c>
      <c r="F10" s="161">
        <v>0</v>
      </c>
      <c r="G10" s="120">
        <f t="shared" si="0"/>
        <v>0</v>
      </c>
    </row>
    <row r="11" spans="1:9" ht="45" customHeight="1" x14ac:dyDescent="0.25">
      <c r="A11" s="27" t="s">
        <v>9</v>
      </c>
      <c r="B11" s="28" t="s">
        <v>25</v>
      </c>
      <c r="C11" s="47" t="s">
        <v>26</v>
      </c>
      <c r="D11" s="48" t="s">
        <v>27</v>
      </c>
      <c r="E11" s="51">
        <v>1.0999999999999999E-2</v>
      </c>
      <c r="F11" s="161">
        <v>10695</v>
      </c>
      <c r="G11" s="120">
        <f t="shared" si="0"/>
        <v>117.65</v>
      </c>
    </row>
    <row r="12" spans="1:9" ht="45" customHeight="1" x14ac:dyDescent="0.25">
      <c r="A12" s="27" t="s">
        <v>9</v>
      </c>
      <c r="B12" s="28" t="s">
        <v>28</v>
      </c>
      <c r="C12" s="47" t="s">
        <v>29</v>
      </c>
      <c r="D12" s="48" t="s">
        <v>30</v>
      </c>
      <c r="E12" s="49">
        <v>0.24</v>
      </c>
      <c r="F12" s="161">
        <v>57.5</v>
      </c>
      <c r="G12" s="120">
        <f t="shared" si="0"/>
        <v>13.8</v>
      </c>
    </row>
    <row r="13" spans="1:9" ht="45" customHeight="1" x14ac:dyDescent="0.25">
      <c r="A13" s="27" t="s">
        <v>9</v>
      </c>
      <c r="B13" s="28" t="s">
        <v>31</v>
      </c>
      <c r="C13" s="47" t="s">
        <v>32</v>
      </c>
      <c r="D13" s="52" t="s">
        <v>33</v>
      </c>
      <c r="E13" s="53">
        <v>4</v>
      </c>
      <c r="F13" s="161">
        <v>4.83</v>
      </c>
      <c r="G13" s="120">
        <f t="shared" si="0"/>
        <v>19.32</v>
      </c>
      <c r="H13" s="149"/>
    </row>
    <row r="14" spans="1:9" ht="45" customHeight="1" x14ac:dyDescent="0.25">
      <c r="A14" s="27" t="s">
        <v>9</v>
      </c>
      <c r="B14" s="28" t="s">
        <v>34</v>
      </c>
      <c r="C14" s="47" t="s">
        <v>35</v>
      </c>
      <c r="D14" s="48" t="s">
        <v>33</v>
      </c>
      <c r="E14" s="49">
        <v>3</v>
      </c>
      <c r="F14" s="161">
        <v>13</v>
      </c>
      <c r="G14" s="120">
        <f t="shared" si="0"/>
        <v>39</v>
      </c>
      <c r="H14" s="149"/>
    </row>
    <row r="15" spans="1:9" ht="45" customHeight="1" x14ac:dyDescent="0.25">
      <c r="A15" s="27" t="s">
        <v>9</v>
      </c>
      <c r="B15" s="28" t="s">
        <v>36</v>
      </c>
      <c r="C15" s="47" t="s">
        <v>37</v>
      </c>
      <c r="D15" s="48" t="s">
        <v>33</v>
      </c>
      <c r="E15" s="49">
        <v>16</v>
      </c>
      <c r="F15" s="161">
        <v>3.45</v>
      </c>
      <c r="G15" s="120">
        <f t="shared" si="0"/>
        <v>55.2</v>
      </c>
      <c r="H15" s="149"/>
    </row>
    <row r="16" spans="1:9" ht="45" customHeight="1" x14ac:dyDescent="0.25">
      <c r="A16" s="27" t="s">
        <v>9</v>
      </c>
      <c r="B16" s="28" t="s">
        <v>38</v>
      </c>
      <c r="C16" s="47" t="s">
        <v>39</v>
      </c>
      <c r="D16" s="48" t="s">
        <v>12</v>
      </c>
      <c r="E16" s="49">
        <v>130</v>
      </c>
      <c r="F16" s="161">
        <v>11.27</v>
      </c>
      <c r="G16" s="120">
        <f t="shared" si="0"/>
        <v>1465.1</v>
      </c>
      <c r="H16" s="149"/>
    </row>
    <row r="17" spans="1:9" ht="45" customHeight="1" x14ac:dyDescent="0.25">
      <c r="A17" s="27" t="s">
        <v>9</v>
      </c>
      <c r="B17" s="28" t="s">
        <v>40</v>
      </c>
      <c r="C17" s="47" t="s">
        <v>41</v>
      </c>
      <c r="D17" s="48" t="s">
        <v>33</v>
      </c>
      <c r="E17" s="49">
        <v>1</v>
      </c>
      <c r="F17" s="161">
        <v>62.1</v>
      </c>
      <c r="G17" s="120">
        <f t="shared" si="0"/>
        <v>62.1</v>
      </c>
      <c r="H17" s="121"/>
    </row>
    <row r="18" spans="1:9" ht="45" customHeight="1" x14ac:dyDescent="0.25">
      <c r="A18" s="27" t="s">
        <v>9</v>
      </c>
      <c r="B18" s="28" t="s">
        <v>42</v>
      </c>
      <c r="C18" s="47" t="s">
        <v>43</v>
      </c>
      <c r="D18" s="48" t="s">
        <v>44</v>
      </c>
      <c r="E18" s="49">
        <v>6.6</v>
      </c>
      <c r="F18" s="161">
        <v>15.52</v>
      </c>
      <c r="G18" s="120">
        <f t="shared" si="0"/>
        <v>102.43</v>
      </c>
      <c r="H18" s="121"/>
    </row>
    <row r="19" spans="1:9" ht="45" customHeight="1" x14ac:dyDescent="0.25">
      <c r="A19" s="27" t="s">
        <v>9</v>
      </c>
      <c r="B19" s="28" t="s">
        <v>45</v>
      </c>
      <c r="C19" s="47" t="s">
        <v>46</v>
      </c>
      <c r="D19" s="48" t="s">
        <v>12</v>
      </c>
      <c r="E19" s="49">
        <v>30.1</v>
      </c>
      <c r="F19" s="161">
        <v>38.700000000000003</v>
      </c>
      <c r="G19" s="120">
        <f t="shared" si="0"/>
        <v>1164.8699999999999</v>
      </c>
      <c r="H19" s="121"/>
    </row>
    <row r="20" spans="1:9" ht="45" customHeight="1" x14ac:dyDescent="0.25">
      <c r="A20" s="27" t="s">
        <v>9</v>
      </c>
      <c r="B20" s="28" t="s">
        <v>47</v>
      </c>
      <c r="C20" s="47" t="s">
        <v>48</v>
      </c>
      <c r="D20" s="48" t="s">
        <v>12</v>
      </c>
      <c r="E20" s="49">
        <v>12</v>
      </c>
      <c r="F20" s="161">
        <v>21.85</v>
      </c>
      <c r="G20" s="120">
        <f t="shared" si="0"/>
        <v>262.2</v>
      </c>
      <c r="H20" s="121"/>
    </row>
    <row r="21" spans="1:9" ht="45" customHeight="1" x14ac:dyDescent="0.25">
      <c r="A21" s="27" t="s">
        <v>9</v>
      </c>
      <c r="B21" s="28" t="s">
        <v>49</v>
      </c>
      <c r="C21" s="47" t="s">
        <v>50</v>
      </c>
      <c r="D21" s="48" t="s">
        <v>12</v>
      </c>
      <c r="E21" s="49">
        <v>24</v>
      </c>
      <c r="F21" s="161">
        <v>11.79</v>
      </c>
      <c r="G21" s="120">
        <f t="shared" si="0"/>
        <v>282.95999999999998</v>
      </c>
      <c r="H21" s="121"/>
    </row>
    <row r="22" spans="1:9" ht="68.45" customHeight="1" x14ac:dyDescent="0.25">
      <c r="A22" s="27" t="s">
        <v>9</v>
      </c>
      <c r="B22" s="28" t="s">
        <v>51</v>
      </c>
      <c r="C22" s="47" t="s">
        <v>52</v>
      </c>
      <c r="D22" s="48" t="s">
        <v>44</v>
      </c>
      <c r="E22" s="49">
        <v>0.38</v>
      </c>
      <c r="F22" s="161">
        <v>15.52</v>
      </c>
      <c r="G22" s="120">
        <f t="shared" si="0"/>
        <v>5.9</v>
      </c>
      <c r="H22" s="121"/>
    </row>
    <row r="23" spans="1:9" ht="45" customHeight="1" x14ac:dyDescent="0.25">
      <c r="A23" s="27" t="s">
        <v>9</v>
      </c>
      <c r="B23" s="28" t="s">
        <v>53</v>
      </c>
      <c r="C23" s="47" t="s">
        <v>54</v>
      </c>
      <c r="D23" s="48" t="s">
        <v>44</v>
      </c>
      <c r="E23" s="49">
        <v>37</v>
      </c>
      <c r="F23" s="161">
        <v>8.77</v>
      </c>
      <c r="G23" s="120">
        <f t="shared" si="0"/>
        <v>324.49</v>
      </c>
      <c r="H23" s="121"/>
    </row>
    <row r="24" spans="1:9" ht="45" customHeight="1" x14ac:dyDescent="0.25">
      <c r="A24" s="27" t="s">
        <v>9</v>
      </c>
      <c r="B24" s="28" t="s">
        <v>55</v>
      </c>
      <c r="C24" s="47" t="s">
        <v>56</v>
      </c>
      <c r="D24" s="48" t="s">
        <v>33</v>
      </c>
      <c r="E24" s="49">
        <v>1</v>
      </c>
      <c r="F24" s="161">
        <v>246.51</v>
      </c>
      <c r="G24" s="120">
        <f t="shared" si="0"/>
        <v>246.51</v>
      </c>
    </row>
    <row r="25" spans="1:9" ht="45" customHeight="1" x14ac:dyDescent="0.25">
      <c r="A25" s="27" t="s">
        <v>9</v>
      </c>
      <c r="B25" s="28" t="s">
        <v>57</v>
      </c>
      <c r="C25" s="47" t="s">
        <v>58</v>
      </c>
      <c r="D25" s="48" t="s">
        <v>59</v>
      </c>
      <c r="E25" s="49">
        <v>56</v>
      </c>
      <c r="F25" s="161">
        <v>3.35</v>
      </c>
      <c r="G25" s="120">
        <f t="shared" si="0"/>
        <v>187.6</v>
      </c>
    </row>
    <row r="26" spans="1:9" ht="45" customHeight="1" x14ac:dyDescent="0.25">
      <c r="A26" s="27" t="s">
        <v>9</v>
      </c>
      <c r="B26" s="28" t="s">
        <v>60</v>
      </c>
      <c r="C26" s="47" t="s">
        <v>61</v>
      </c>
      <c r="D26" s="48" t="s">
        <v>44</v>
      </c>
      <c r="E26" s="49">
        <v>8.1</v>
      </c>
      <c r="F26" s="161">
        <v>0.8</v>
      </c>
      <c r="G26" s="120">
        <f t="shared" si="0"/>
        <v>6.48</v>
      </c>
    </row>
    <row r="27" spans="1:9" ht="45" customHeight="1" x14ac:dyDescent="0.25">
      <c r="A27" s="27" t="s">
        <v>9</v>
      </c>
      <c r="B27" s="28" t="s">
        <v>62</v>
      </c>
      <c r="C27" s="47" t="s">
        <v>63</v>
      </c>
      <c r="D27" s="48" t="s">
        <v>59</v>
      </c>
      <c r="E27" s="49">
        <v>360</v>
      </c>
      <c r="F27" s="161">
        <v>1.46</v>
      </c>
      <c r="G27" s="120">
        <f t="shared" si="0"/>
        <v>525.6</v>
      </c>
    </row>
    <row r="28" spans="1:9" ht="45" customHeight="1" x14ac:dyDescent="0.25">
      <c r="A28" s="27" t="s">
        <v>9</v>
      </c>
      <c r="B28" s="28" t="s">
        <v>64</v>
      </c>
      <c r="C28" s="47" t="s">
        <v>65</v>
      </c>
      <c r="D28" s="48" t="s">
        <v>44</v>
      </c>
      <c r="E28" s="49">
        <v>43.2</v>
      </c>
      <c r="F28" s="29">
        <v>-5.99</v>
      </c>
      <c r="G28" s="120">
        <f t="shared" si="0"/>
        <v>-258.77</v>
      </c>
    </row>
    <row r="29" spans="1:9" ht="45" customHeight="1" thickBot="1" x14ac:dyDescent="0.3">
      <c r="A29" s="27" t="s">
        <v>9</v>
      </c>
      <c r="B29" s="28" t="s">
        <v>66</v>
      </c>
      <c r="C29" s="47" t="s">
        <v>67</v>
      </c>
      <c r="D29" s="48" t="s">
        <v>24</v>
      </c>
      <c r="E29" s="50">
        <v>1</v>
      </c>
      <c r="F29" s="161">
        <v>178.85</v>
      </c>
      <c r="G29" s="120">
        <f t="shared" si="0"/>
        <v>178.85</v>
      </c>
    </row>
    <row r="30" spans="1:9" ht="69.95" customHeight="1" thickBot="1" x14ac:dyDescent="0.3">
      <c r="A30" s="54" t="s">
        <v>9</v>
      </c>
      <c r="B30" s="33" t="s">
        <v>68</v>
      </c>
      <c r="C30" s="55" t="s">
        <v>69</v>
      </c>
      <c r="D30" s="56" t="s">
        <v>33</v>
      </c>
      <c r="E30" s="57">
        <v>1</v>
      </c>
      <c r="F30" s="162">
        <v>8.77</v>
      </c>
      <c r="G30" s="122">
        <f t="shared" si="0"/>
        <v>8.77</v>
      </c>
      <c r="H30" s="123" t="s">
        <v>70</v>
      </c>
      <c r="I30" s="124">
        <f>ROUND(SUM(G5:G30),2)</f>
        <v>6936.23</v>
      </c>
    </row>
    <row r="31" spans="1:9" s="3" customFormat="1" ht="90" customHeight="1" x14ac:dyDescent="0.25">
      <c r="A31" s="58" t="s">
        <v>71</v>
      </c>
      <c r="B31" s="59" t="s">
        <v>72</v>
      </c>
      <c r="C31" s="41" t="s">
        <v>73</v>
      </c>
      <c r="D31" s="60" t="s">
        <v>30</v>
      </c>
      <c r="E31" s="61">
        <v>816</v>
      </c>
      <c r="F31" s="161">
        <v>6.97</v>
      </c>
      <c r="G31" s="118">
        <f>ROUND((E31*F31),2)</f>
        <v>5687.52</v>
      </c>
      <c r="H31" s="125"/>
      <c r="I31" s="126"/>
    </row>
    <row r="32" spans="1:9" s="3" customFormat="1" ht="90" customHeight="1" x14ac:dyDescent="0.25">
      <c r="A32" s="62" t="s">
        <v>71</v>
      </c>
      <c r="B32" s="63" t="s">
        <v>74</v>
      </c>
      <c r="C32" s="64" t="s">
        <v>75</v>
      </c>
      <c r="D32" s="65" t="s">
        <v>30</v>
      </c>
      <c r="E32" s="66">
        <v>45</v>
      </c>
      <c r="F32" s="161">
        <v>6.97</v>
      </c>
      <c r="G32" s="120">
        <f t="shared" ref="G32:G40" si="1">ROUND((E32*F32),2)</f>
        <v>313.64999999999998</v>
      </c>
      <c r="H32" s="127"/>
      <c r="I32" s="126"/>
    </row>
    <row r="33" spans="1:11" s="3" customFormat="1" ht="45" customHeight="1" x14ac:dyDescent="0.25">
      <c r="A33" s="62" t="s">
        <v>71</v>
      </c>
      <c r="B33" s="63" t="s">
        <v>76</v>
      </c>
      <c r="C33" s="64" t="s">
        <v>77</v>
      </c>
      <c r="D33" s="65" t="s">
        <v>30</v>
      </c>
      <c r="E33" s="66">
        <v>384</v>
      </c>
      <c r="F33" s="161">
        <v>6.97</v>
      </c>
      <c r="G33" s="120">
        <f t="shared" si="1"/>
        <v>2676.48</v>
      </c>
      <c r="H33" s="127"/>
      <c r="I33" s="126"/>
    </row>
    <row r="34" spans="1:11" s="3" customFormat="1" ht="45" customHeight="1" x14ac:dyDescent="0.25">
      <c r="A34" s="62" t="s">
        <v>71</v>
      </c>
      <c r="B34" s="63" t="s">
        <v>78</v>
      </c>
      <c r="C34" s="64" t="s">
        <v>79</v>
      </c>
      <c r="D34" s="65" t="s">
        <v>30</v>
      </c>
      <c r="E34" s="66">
        <v>1430</v>
      </c>
      <c r="F34" s="161">
        <v>6.76</v>
      </c>
      <c r="G34" s="120">
        <f t="shared" si="1"/>
        <v>9666.7999999999993</v>
      </c>
      <c r="H34" s="127"/>
      <c r="I34" s="126"/>
    </row>
    <row r="35" spans="1:11" s="3" customFormat="1" ht="90" customHeight="1" x14ac:dyDescent="0.25">
      <c r="A35" s="62" t="s">
        <v>71</v>
      </c>
      <c r="B35" s="63" t="s">
        <v>80</v>
      </c>
      <c r="C35" s="64" t="s">
        <v>81</v>
      </c>
      <c r="D35" s="65" t="s">
        <v>30</v>
      </c>
      <c r="E35" s="66">
        <v>3050</v>
      </c>
      <c r="F35" s="161">
        <v>1.22</v>
      </c>
      <c r="G35" s="120">
        <f t="shared" si="1"/>
        <v>3721</v>
      </c>
      <c r="H35" s="127"/>
      <c r="I35" s="126"/>
    </row>
    <row r="36" spans="1:11" s="3" customFormat="1" ht="90" customHeight="1" x14ac:dyDescent="0.25">
      <c r="A36" s="62" t="s">
        <v>71</v>
      </c>
      <c r="B36" s="63" t="s">
        <v>82</v>
      </c>
      <c r="C36" s="64" t="s">
        <v>83</v>
      </c>
      <c r="D36" s="65" t="s">
        <v>30</v>
      </c>
      <c r="E36" s="66">
        <v>8374</v>
      </c>
      <c r="F36" s="161">
        <v>6.76</v>
      </c>
      <c r="G36" s="120">
        <f t="shared" si="1"/>
        <v>56608.24</v>
      </c>
      <c r="H36" s="127"/>
      <c r="I36" s="126"/>
    </row>
    <row r="37" spans="1:11" s="3" customFormat="1" ht="45" customHeight="1" x14ac:dyDescent="0.25">
      <c r="A37" s="62" t="s">
        <v>71</v>
      </c>
      <c r="B37" s="63" t="s">
        <v>84</v>
      </c>
      <c r="C37" s="64" t="s">
        <v>85</v>
      </c>
      <c r="D37" s="65" t="s">
        <v>30</v>
      </c>
      <c r="E37" s="66">
        <v>3050</v>
      </c>
      <c r="F37" s="161">
        <v>6.43</v>
      </c>
      <c r="G37" s="120">
        <f t="shared" si="1"/>
        <v>19611.5</v>
      </c>
      <c r="H37" s="127"/>
      <c r="I37" s="126"/>
    </row>
    <row r="38" spans="1:11" s="3" customFormat="1" ht="45" customHeight="1" x14ac:dyDescent="0.25">
      <c r="A38" s="62" t="s">
        <v>71</v>
      </c>
      <c r="B38" s="63" t="s">
        <v>86</v>
      </c>
      <c r="C38" s="64" t="s">
        <v>87</v>
      </c>
      <c r="D38" s="65" t="s">
        <v>30</v>
      </c>
      <c r="E38" s="66">
        <v>6282</v>
      </c>
      <c r="F38" s="161">
        <v>15.2</v>
      </c>
      <c r="G38" s="120">
        <f t="shared" si="1"/>
        <v>95486.399999999994</v>
      </c>
      <c r="H38" s="127"/>
      <c r="I38" s="126"/>
    </row>
    <row r="39" spans="1:11" s="3" customFormat="1" ht="45" customHeight="1" x14ac:dyDescent="0.25">
      <c r="A39" s="62" t="s">
        <v>71</v>
      </c>
      <c r="B39" s="63" t="s">
        <v>88</v>
      </c>
      <c r="C39" s="64" t="s">
        <v>89</v>
      </c>
      <c r="D39" s="65" t="s">
        <v>59</v>
      </c>
      <c r="E39" s="66">
        <v>7282</v>
      </c>
      <c r="F39" s="161">
        <v>5.57</v>
      </c>
      <c r="G39" s="120">
        <f t="shared" si="1"/>
        <v>40560.74</v>
      </c>
      <c r="H39" s="127"/>
      <c r="I39" s="126"/>
    </row>
    <row r="40" spans="1:11" s="3" customFormat="1" ht="45" customHeight="1" x14ac:dyDescent="0.25">
      <c r="A40" s="62" t="s">
        <v>71</v>
      </c>
      <c r="B40" s="63" t="s">
        <v>90</v>
      </c>
      <c r="C40" s="64" t="s">
        <v>91</v>
      </c>
      <c r="D40" s="65" t="s">
        <v>59</v>
      </c>
      <c r="E40" s="66">
        <v>17402</v>
      </c>
      <c r="F40" s="161">
        <v>0.18</v>
      </c>
      <c r="G40" s="120">
        <f t="shared" si="1"/>
        <v>3132.36</v>
      </c>
      <c r="H40" s="127"/>
      <c r="I40" s="126"/>
    </row>
    <row r="41" spans="1:11" s="3" customFormat="1" ht="45" customHeight="1" x14ac:dyDescent="0.25">
      <c r="A41" s="62" t="s">
        <v>71</v>
      </c>
      <c r="B41" s="63" t="s">
        <v>92</v>
      </c>
      <c r="C41" s="64" t="s">
        <v>93</v>
      </c>
      <c r="D41" s="65" t="s">
        <v>30</v>
      </c>
      <c r="E41" s="66">
        <v>5221</v>
      </c>
      <c r="F41" s="161">
        <v>1.29</v>
      </c>
      <c r="G41" s="120">
        <f t="shared" ref="G41:G47" si="2">ROUND((E41*F41),2)</f>
        <v>6735.09</v>
      </c>
      <c r="H41" s="127"/>
      <c r="I41" s="126"/>
    </row>
    <row r="42" spans="1:11" s="3" customFormat="1" ht="45" customHeight="1" x14ac:dyDescent="0.25">
      <c r="A42" s="62" t="s">
        <v>71</v>
      </c>
      <c r="B42" s="63" t="s">
        <v>94</v>
      </c>
      <c r="C42" s="64" t="s">
        <v>95</v>
      </c>
      <c r="D42" s="65" t="s">
        <v>59</v>
      </c>
      <c r="E42" s="66">
        <v>8730</v>
      </c>
      <c r="F42" s="161">
        <v>0.25</v>
      </c>
      <c r="G42" s="120">
        <f t="shared" si="2"/>
        <v>2182.5</v>
      </c>
      <c r="H42" s="127"/>
      <c r="I42" s="126"/>
    </row>
    <row r="43" spans="1:11" s="3" customFormat="1" ht="45" customHeight="1" x14ac:dyDescent="0.25">
      <c r="A43" s="62" t="s">
        <v>71</v>
      </c>
      <c r="B43" s="63" t="s">
        <v>96</v>
      </c>
      <c r="C43" s="64" t="s">
        <v>97</v>
      </c>
      <c r="D43" s="65" t="s">
        <v>59</v>
      </c>
      <c r="E43" s="66">
        <v>3741</v>
      </c>
      <c r="F43" s="161">
        <v>0.32</v>
      </c>
      <c r="G43" s="120">
        <f t="shared" si="2"/>
        <v>1197.1199999999999</v>
      </c>
      <c r="H43" s="127"/>
      <c r="I43" s="126"/>
    </row>
    <row r="44" spans="1:11" s="3" customFormat="1" ht="45" customHeight="1" x14ac:dyDescent="0.25">
      <c r="A44" s="62" t="s">
        <v>71</v>
      </c>
      <c r="B44" s="63" t="s">
        <v>98</v>
      </c>
      <c r="C44" s="64" t="s">
        <v>99</v>
      </c>
      <c r="D44" s="65" t="s">
        <v>30</v>
      </c>
      <c r="E44" s="66">
        <v>816</v>
      </c>
      <c r="F44" s="161">
        <v>3.43</v>
      </c>
      <c r="G44" s="120">
        <f t="shared" si="2"/>
        <v>2798.88</v>
      </c>
      <c r="H44" s="127"/>
      <c r="I44" s="126"/>
    </row>
    <row r="45" spans="1:11" s="3" customFormat="1" ht="45" customHeight="1" x14ac:dyDescent="0.25">
      <c r="A45" s="62" t="s">
        <v>71</v>
      </c>
      <c r="B45" s="63" t="s">
        <v>100</v>
      </c>
      <c r="C45" s="64" t="s">
        <v>101</v>
      </c>
      <c r="D45" s="65" t="s">
        <v>59</v>
      </c>
      <c r="E45" s="66">
        <v>9475</v>
      </c>
      <c r="F45" s="161">
        <v>1.08</v>
      </c>
      <c r="G45" s="120">
        <f t="shared" si="2"/>
        <v>10233</v>
      </c>
      <c r="H45" s="128"/>
      <c r="I45" s="127"/>
    </row>
    <row r="46" spans="1:11" s="3" customFormat="1" ht="45" customHeight="1" x14ac:dyDescent="0.25">
      <c r="A46" s="62" t="s">
        <v>71</v>
      </c>
      <c r="B46" s="63" t="s">
        <v>102</v>
      </c>
      <c r="C46" s="64" t="s">
        <v>103</v>
      </c>
      <c r="D46" s="65" t="s">
        <v>30</v>
      </c>
      <c r="E46" s="66">
        <v>248</v>
      </c>
      <c r="F46" s="161">
        <v>2.13</v>
      </c>
      <c r="G46" s="120">
        <f t="shared" si="2"/>
        <v>528.24</v>
      </c>
      <c r="H46" s="127"/>
      <c r="I46" s="126"/>
    </row>
    <row r="47" spans="1:11" s="3" customFormat="1" ht="45" customHeight="1" thickBot="1" x14ac:dyDescent="0.3">
      <c r="A47" s="62" t="s">
        <v>71</v>
      </c>
      <c r="B47" s="63" t="s">
        <v>104</v>
      </c>
      <c r="C47" s="64" t="s">
        <v>105</v>
      </c>
      <c r="D47" s="65" t="s">
        <v>30</v>
      </c>
      <c r="E47" s="66">
        <v>49</v>
      </c>
      <c r="F47" s="161">
        <v>69.38</v>
      </c>
      <c r="G47" s="120">
        <f t="shared" si="2"/>
        <v>3399.62</v>
      </c>
      <c r="H47" s="127"/>
      <c r="I47" s="126"/>
    </row>
    <row r="48" spans="1:11" s="3" customFormat="1" ht="90" customHeight="1" thickBot="1" x14ac:dyDescent="0.3">
      <c r="A48" s="54" t="s">
        <v>71</v>
      </c>
      <c r="B48" s="67" t="s">
        <v>106</v>
      </c>
      <c r="C48" s="68" t="s">
        <v>107</v>
      </c>
      <c r="D48" s="69" t="s">
        <v>30</v>
      </c>
      <c r="E48" s="70">
        <v>3</v>
      </c>
      <c r="F48" s="162">
        <v>69.38</v>
      </c>
      <c r="G48" s="122">
        <f t="shared" ref="G48" si="3">ROUND((E48*F48),2)</f>
        <v>208.14</v>
      </c>
      <c r="H48" s="123" t="s">
        <v>108</v>
      </c>
      <c r="I48" s="124">
        <f>ROUND(SUM(G31:G48),2)</f>
        <v>264747.28000000003</v>
      </c>
      <c r="J48" s="23"/>
      <c r="K48" s="2"/>
    </row>
    <row r="49" spans="1:9" s="30" customFormat="1" ht="45" customHeight="1" x14ac:dyDescent="0.25">
      <c r="A49" s="58" t="s">
        <v>109</v>
      </c>
      <c r="B49" s="71" t="s">
        <v>110</v>
      </c>
      <c r="C49" s="41" t="s">
        <v>111</v>
      </c>
      <c r="D49" s="60" t="s">
        <v>30</v>
      </c>
      <c r="E49" s="61">
        <v>233</v>
      </c>
      <c r="F49" s="161">
        <v>1.53</v>
      </c>
      <c r="G49" s="118">
        <f t="shared" ref="G49:G50" si="4">ROUND((E49*F49),2)</f>
        <v>356.49</v>
      </c>
      <c r="H49" s="129"/>
      <c r="I49" s="130"/>
    </row>
    <row r="50" spans="1:9" s="30" customFormat="1" ht="45" customHeight="1" x14ac:dyDescent="0.25">
      <c r="A50" s="72" t="s">
        <v>109</v>
      </c>
      <c r="B50" s="73" t="s">
        <v>112</v>
      </c>
      <c r="C50" s="74" t="s">
        <v>113</v>
      </c>
      <c r="D50" s="48" t="s">
        <v>30</v>
      </c>
      <c r="E50" s="49">
        <v>140</v>
      </c>
      <c r="F50" s="161">
        <v>3.47</v>
      </c>
      <c r="G50" s="120">
        <f t="shared" si="4"/>
        <v>485.8</v>
      </c>
      <c r="H50" s="129"/>
      <c r="I50" s="130"/>
    </row>
    <row r="51" spans="1:9" s="30" customFormat="1" ht="45" customHeight="1" x14ac:dyDescent="0.25">
      <c r="A51" s="72" t="s">
        <v>109</v>
      </c>
      <c r="B51" s="73" t="s">
        <v>114</v>
      </c>
      <c r="C51" s="74" t="s">
        <v>115</v>
      </c>
      <c r="D51" s="48" t="s">
        <v>30</v>
      </c>
      <c r="E51" s="75">
        <v>140</v>
      </c>
      <c r="F51" s="161">
        <v>5.71</v>
      </c>
      <c r="G51" s="120">
        <f t="shared" ref="G51:G61" si="5">ROUND((E51*F51),2)</f>
        <v>799.4</v>
      </c>
      <c r="H51" s="129"/>
      <c r="I51" s="130"/>
    </row>
    <row r="52" spans="1:9" s="30" customFormat="1" ht="45" customHeight="1" x14ac:dyDescent="0.25">
      <c r="A52" s="72" t="s">
        <v>109</v>
      </c>
      <c r="B52" s="73" t="s">
        <v>116</v>
      </c>
      <c r="C52" s="74" t="s">
        <v>117</v>
      </c>
      <c r="D52" s="48" t="s">
        <v>30</v>
      </c>
      <c r="E52" s="75">
        <v>93</v>
      </c>
      <c r="F52" s="161">
        <v>4.8600000000000003</v>
      </c>
      <c r="G52" s="120">
        <f t="shared" si="5"/>
        <v>451.98</v>
      </c>
      <c r="H52" s="129"/>
      <c r="I52" s="130"/>
    </row>
    <row r="53" spans="1:9" s="30" customFormat="1" ht="45" customHeight="1" x14ac:dyDescent="0.25">
      <c r="A53" s="72" t="s">
        <v>109</v>
      </c>
      <c r="B53" s="73" t="s">
        <v>118</v>
      </c>
      <c r="C53" s="44" t="s">
        <v>119</v>
      </c>
      <c r="D53" s="45" t="s">
        <v>30</v>
      </c>
      <c r="E53" s="46">
        <v>4.9000000000000004</v>
      </c>
      <c r="F53" s="161">
        <v>30.87</v>
      </c>
      <c r="G53" s="120">
        <f t="shared" si="5"/>
        <v>151.26</v>
      </c>
      <c r="H53" s="131"/>
      <c r="I53" s="132"/>
    </row>
    <row r="54" spans="1:9" s="30" customFormat="1" ht="45" customHeight="1" x14ac:dyDescent="0.25">
      <c r="A54" s="72" t="s">
        <v>109</v>
      </c>
      <c r="B54" s="73" t="s">
        <v>120</v>
      </c>
      <c r="C54" s="44" t="s">
        <v>121</v>
      </c>
      <c r="D54" s="45" t="s">
        <v>59</v>
      </c>
      <c r="E54" s="46">
        <v>195</v>
      </c>
      <c r="F54" s="161">
        <v>1.46</v>
      </c>
      <c r="G54" s="120">
        <f t="shared" ref="G54:G57" si="6">ROUND((E54*F54),2)</f>
        <v>284.7</v>
      </c>
      <c r="H54" s="129"/>
      <c r="I54" s="130"/>
    </row>
    <row r="55" spans="1:9" s="30" customFormat="1" ht="45" customHeight="1" x14ac:dyDescent="0.25">
      <c r="A55" s="72" t="s">
        <v>109</v>
      </c>
      <c r="B55" s="73" t="s">
        <v>122</v>
      </c>
      <c r="C55" s="44" t="s">
        <v>123</v>
      </c>
      <c r="D55" s="45" t="s">
        <v>12</v>
      </c>
      <c r="E55" s="46">
        <v>28.5</v>
      </c>
      <c r="F55" s="161">
        <v>299.64999999999998</v>
      </c>
      <c r="G55" s="120">
        <f t="shared" si="6"/>
        <v>8540.0300000000007</v>
      </c>
      <c r="H55" s="129"/>
      <c r="I55" s="130"/>
    </row>
    <row r="56" spans="1:9" s="30" customFormat="1" ht="225" customHeight="1" x14ac:dyDescent="0.25">
      <c r="A56" s="72" t="s">
        <v>109</v>
      </c>
      <c r="B56" s="73" t="s">
        <v>124</v>
      </c>
      <c r="C56" s="44" t="s">
        <v>125</v>
      </c>
      <c r="D56" s="45" t="s">
        <v>24</v>
      </c>
      <c r="E56" s="76">
        <v>1</v>
      </c>
      <c r="F56" s="161">
        <v>4011.82</v>
      </c>
      <c r="G56" s="120">
        <f t="shared" si="6"/>
        <v>4011.82</v>
      </c>
      <c r="H56" s="129"/>
      <c r="I56" s="130"/>
    </row>
    <row r="57" spans="1:9" s="30" customFormat="1" ht="45" customHeight="1" x14ac:dyDescent="0.25">
      <c r="A57" s="72" t="s">
        <v>109</v>
      </c>
      <c r="B57" s="73" t="s">
        <v>126</v>
      </c>
      <c r="C57" s="44" t="s">
        <v>127</v>
      </c>
      <c r="D57" s="45" t="s">
        <v>30</v>
      </c>
      <c r="E57" s="77">
        <v>9</v>
      </c>
      <c r="F57" s="161">
        <v>30.87</v>
      </c>
      <c r="G57" s="120">
        <f t="shared" si="6"/>
        <v>277.83</v>
      </c>
      <c r="H57" s="129"/>
      <c r="I57" s="130"/>
    </row>
    <row r="58" spans="1:9" s="3" customFormat="1" ht="45" customHeight="1" x14ac:dyDescent="0.25">
      <c r="A58" s="72" t="s">
        <v>109</v>
      </c>
      <c r="B58" s="73" t="s">
        <v>128</v>
      </c>
      <c r="C58" s="44" t="s">
        <v>129</v>
      </c>
      <c r="D58" s="45" t="s">
        <v>33</v>
      </c>
      <c r="E58" s="46">
        <v>10</v>
      </c>
      <c r="F58" s="161">
        <v>667.42</v>
      </c>
      <c r="G58" s="120">
        <f t="shared" si="5"/>
        <v>6674.2</v>
      </c>
      <c r="H58" s="127"/>
      <c r="I58" s="126"/>
    </row>
    <row r="59" spans="1:9" s="3" customFormat="1" ht="45" customHeight="1" x14ac:dyDescent="0.25">
      <c r="A59" s="72" t="s">
        <v>109</v>
      </c>
      <c r="B59" s="73" t="s">
        <v>130</v>
      </c>
      <c r="C59" s="44" t="s">
        <v>131</v>
      </c>
      <c r="D59" s="45" t="s">
        <v>33</v>
      </c>
      <c r="E59" s="46">
        <v>20</v>
      </c>
      <c r="F59" s="161">
        <v>82.8</v>
      </c>
      <c r="G59" s="120">
        <f t="shared" si="5"/>
        <v>1656</v>
      </c>
      <c r="H59" s="127"/>
      <c r="I59" s="126"/>
    </row>
    <row r="60" spans="1:9" s="3" customFormat="1" ht="45" customHeight="1" x14ac:dyDescent="0.25">
      <c r="A60" s="72" t="s">
        <v>109</v>
      </c>
      <c r="B60" s="73" t="s">
        <v>132</v>
      </c>
      <c r="C60" s="44" t="s">
        <v>133</v>
      </c>
      <c r="D60" s="45" t="s">
        <v>30</v>
      </c>
      <c r="E60" s="46">
        <v>2.8</v>
      </c>
      <c r="F60" s="161">
        <v>69.38</v>
      </c>
      <c r="G60" s="120">
        <f t="shared" si="5"/>
        <v>194.26</v>
      </c>
      <c r="H60" s="127"/>
      <c r="I60" s="126"/>
    </row>
    <row r="61" spans="1:9" s="3" customFormat="1" ht="45" customHeight="1" x14ac:dyDescent="0.25">
      <c r="A61" s="72" t="s">
        <v>109</v>
      </c>
      <c r="B61" s="73" t="s">
        <v>134</v>
      </c>
      <c r="C61" s="44" t="s">
        <v>135</v>
      </c>
      <c r="D61" s="45" t="s">
        <v>30</v>
      </c>
      <c r="E61" s="77">
        <v>165</v>
      </c>
      <c r="F61" s="161">
        <v>1.53</v>
      </c>
      <c r="G61" s="120">
        <f t="shared" si="5"/>
        <v>252.45</v>
      </c>
      <c r="H61" s="127"/>
      <c r="I61" s="126"/>
    </row>
    <row r="62" spans="1:9" s="3" customFormat="1" ht="45" customHeight="1" x14ac:dyDescent="0.25">
      <c r="A62" s="72" t="s">
        <v>109</v>
      </c>
      <c r="B62" s="73" t="s">
        <v>136</v>
      </c>
      <c r="C62" s="44" t="s">
        <v>137</v>
      </c>
      <c r="D62" s="45" t="s">
        <v>30</v>
      </c>
      <c r="E62" s="46">
        <v>165</v>
      </c>
      <c r="F62" s="161">
        <v>4.8600000000000003</v>
      </c>
      <c r="G62" s="120">
        <f t="shared" ref="G62" si="7">ROUND((E62*F62),2)</f>
        <v>801.9</v>
      </c>
      <c r="H62" s="127"/>
      <c r="I62" s="126"/>
    </row>
    <row r="63" spans="1:9" s="3" customFormat="1" ht="45" customHeight="1" thickBot="1" x14ac:dyDescent="0.3">
      <c r="A63" s="72" t="s">
        <v>109</v>
      </c>
      <c r="B63" s="73" t="s">
        <v>138</v>
      </c>
      <c r="C63" s="44" t="s">
        <v>139</v>
      </c>
      <c r="D63" s="45" t="s">
        <v>30</v>
      </c>
      <c r="E63" s="46">
        <v>144</v>
      </c>
      <c r="F63" s="161">
        <v>19.09</v>
      </c>
      <c r="G63" s="120">
        <f t="shared" ref="G63" si="8">ROUND((E63*F63),2)</f>
        <v>2748.96</v>
      </c>
      <c r="H63" s="127"/>
      <c r="I63" s="126"/>
    </row>
    <row r="64" spans="1:9" s="3" customFormat="1" ht="45" customHeight="1" thickBot="1" x14ac:dyDescent="0.3">
      <c r="A64" s="78" t="s">
        <v>109</v>
      </c>
      <c r="B64" s="79" t="s">
        <v>140</v>
      </c>
      <c r="C64" s="80" t="s">
        <v>141</v>
      </c>
      <c r="D64" s="81" t="s">
        <v>59</v>
      </c>
      <c r="E64" s="82">
        <v>103</v>
      </c>
      <c r="F64" s="162">
        <v>6.59</v>
      </c>
      <c r="G64" s="133">
        <f>ROUND((E64*F64),2)</f>
        <v>678.77</v>
      </c>
      <c r="H64" s="123" t="s">
        <v>142</v>
      </c>
      <c r="I64" s="124">
        <f>ROUND(SUM(G49:G64),2)</f>
        <v>28365.85</v>
      </c>
    </row>
    <row r="65" spans="1:9" s="3" customFormat="1" ht="45" customHeight="1" x14ac:dyDescent="0.25">
      <c r="A65" s="58" t="s">
        <v>143</v>
      </c>
      <c r="B65" s="59" t="s">
        <v>144</v>
      </c>
      <c r="C65" s="41" t="s">
        <v>145</v>
      </c>
      <c r="D65" s="60" t="s">
        <v>59</v>
      </c>
      <c r="E65" s="61">
        <v>10176</v>
      </c>
      <c r="F65" s="161">
        <v>8.06</v>
      </c>
      <c r="G65" s="118">
        <f>ROUND((E65*F65),2)</f>
        <v>82018.559999999998</v>
      </c>
      <c r="H65" s="148" t="s">
        <v>146</v>
      </c>
      <c r="I65" s="126"/>
    </row>
    <row r="66" spans="1:9" s="3" customFormat="1" ht="45" customHeight="1" x14ac:dyDescent="0.25">
      <c r="A66" s="72" t="s">
        <v>143</v>
      </c>
      <c r="B66" s="83" t="s">
        <v>147</v>
      </c>
      <c r="C66" s="84" t="s">
        <v>148</v>
      </c>
      <c r="D66" s="45" t="s">
        <v>59</v>
      </c>
      <c r="E66" s="77">
        <v>10241</v>
      </c>
      <c r="F66" s="161">
        <v>9.4499999999999993</v>
      </c>
      <c r="G66" s="120">
        <f>ROUND((E66*F66),2)</f>
        <v>96777.45</v>
      </c>
      <c r="H66" s="148"/>
      <c r="I66" s="126"/>
    </row>
    <row r="67" spans="1:9" s="3" customFormat="1" ht="45" customHeight="1" x14ac:dyDescent="0.25">
      <c r="A67" s="72" t="s">
        <v>143</v>
      </c>
      <c r="B67" s="83" t="s">
        <v>149</v>
      </c>
      <c r="C67" s="84" t="s">
        <v>150</v>
      </c>
      <c r="D67" s="45" t="s">
        <v>59</v>
      </c>
      <c r="E67" s="77">
        <v>10208</v>
      </c>
      <c r="F67" s="161">
        <v>0.32</v>
      </c>
      <c r="G67" s="120">
        <f>ROUND((E67*F67),2)</f>
        <v>3266.56</v>
      </c>
      <c r="H67" s="148"/>
      <c r="I67" s="126"/>
    </row>
    <row r="68" spans="1:9" s="3" customFormat="1" ht="66.599999999999994" customHeight="1" x14ac:dyDescent="0.25">
      <c r="A68" s="72" t="s">
        <v>143</v>
      </c>
      <c r="B68" s="83" t="s">
        <v>151</v>
      </c>
      <c r="C68" s="44" t="s">
        <v>152</v>
      </c>
      <c r="D68" s="45" t="s">
        <v>12</v>
      </c>
      <c r="E68" s="77">
        <v>1829</v>
      </c>
      <c r="F68" s="161">
        <v>0.54</v>
      </c>
      <c r="G68" s="120">
        <f t="shared" ref="G68:G77" si="9">ROUND((E68*F68),2)</f>
        <v>987.66</v>
      </c>
      <c r="H68" s="148"/>
      <c r="I68" s="126"/>
    </row>
    <row r="69" spans="1:9" s="3" customFormat="1" ht="45" customHeight="1" x14ac:dyDescent="0.25">
      <c r="A69" s="72" t="s">
        <v>143</v>
      </c>
      <c r="B69" s="83" t="s">
        <v>153</v>
      </c>
      <c r="C69" s="44" t="s">
        <v>154</v>
      </c>
      <c r="D69" s="45" t="s">
        <v>12</v>
      </c>
      <c r="E69" s="46">
        <v>154</v>
      </c>
      <c r="F69" s="161">
        <v>0.17</v>
      </c>
      <c r="G69" s="120">
        <f t="shared" si="9"/>
        <v>26.18</v>
      </c>
      <c r="H69" s="148"/>
      <c r="I69" s="126"/>
    </row>
    <row r="70" spans="1:9" s="3" customFormat="1" ht="45" customHeight="1" x14ac:dyDescent="0.25">
      <c r="A70" s="72" t="s">
        <v>143</v>
      </c>
      <c r="B70" s="83" t="s">
        <v>155</v>
      </c>
      <c r="C70" s="80" t="s">
        <v>156</v>
      </c>
      <c r="D70" s="85" t="s">
        <v>59</v>
      </c>
      <c r="E70" s="86">
        <v>13555</v>
      </c>
      <c r="F70" s="161">
        <v>9.0399999999999991</v>
      </c>
      <c r="G70" s="120">
        <f t="shared" si="9"/>
        <v>122537.2</v>
      </c>
      <c r="H70" s="148"/>
      <c r="I70" s="126"/>
    </row>
    <row r="71" spans="1:9" s="3" customFormat="1" ht="45" customHeight="1" x14ac:dyDescent="0.25">
      <c r="A71" s="72" t="s">
        <v>143</v>
      </c>
      <c r="B71" s="83" t="s">
        <v>157</v>
      </c>
      <c r="C71" s="80" t="s">
        <v>158</v>
      </c>
      <c r="D71" s="85" t="s">
        <v>30</v>
      </c>
      <c r="E71" s="82">
        <v>6004</v>
      </c>
      <c r="F71" s="161">
        <v>20.23</v>
      </c>
      <c r="G71" s="120">
        <f t="shared" si="9"/>
        <v>121460.92</v>
      </c>
      <c r="H71" s="148"/>
      <c r="I71" s="126"/>
    </row>
    <row r="72" spans="1:9" s="3" customFormat="1" ht="45" customHeight="1" x14ac:dyDescent="0.25">
      <c r="A72" s="72" t="s">
        <v>143</v>
      </c>
      <c r="B72" s="83" t="s">
        <v>159</v>
      </c>
      <c r="C72" s="87" t="s">
        <v>160</v>
      </c>
      <c r="D72" s="85" t="s">
        <v>59</v>
      </c>
      <c r="E72" s="82">
        <v>3860</v>
      </c>
      <c r="F72" s="161">
        <v>3.82</v>
      </c>
      <c r="G72" s="120">
        <f t="shared" si="9"/>
        <v>14745.2</v>
      </c>
      <c r="H72" s="148"/>
      <c r="I72" s="126"/>
    </row>
    <row r="73" spans="1:9" s="3" customFormat="1" ht="45" customHeight="1" x14ac:dyDescent="0.25">
      <c r="A73" s="72" t="s">
        <v>143</v>
      </c>
      <c r="B73" s="83" t="s">
        <v>161</v>
      </c>
      <c r="C73" s="80" t="s">
        <v>162</v>
      </c>
      <c r="D73" s="85" t="s">
        <v>59</v>
      </c>
      <c r="E73" s="82">
        <v>423</v>
      </c>
      <c r="F73" s="161">
        <v>17.809999999999999</v>
      </c>
      <c r="G73" s="120">
        <f t="shared" si="9"/>
        <v>7533.63</v>
      </c>
      <c r="H73" s="148"/>
      <c r="I73" s="126"/>
    </row>
    <row r="74" spans="1:9" s="3" customFormat="1" ht="45" customHeight="1" x14ac:dyDescent="0.25">
      <c r="A74" s="72" t="s">
        <v>143</v>
      </c>
      <c r="B74" s="83" t="s">
        <v>163</v>
      </c>
      <c r="C74" s="80" t="s">
        <v>164</v>
      </c>
      <c r="D74" s="85" t="s">
        <v>30</v>
      </c>
      <c r="E74" s="82">
        <v>3.3</v>
      </c>
      <c r="F74" s="161">
        <v>3.85</v>
      </c>
      <c r="G74" s="120">
        <f t="shared" si="9"/>
        <v>12.71</v>
      </c>
      <c r="H74" s="148"/>
      <c r="I74" s="126"/>
    </row>
    <row r="75" spans="1:9" s="3" customFormat="1" ht="68.45" customHeight="1" x14ac:dyDescent="0.25">
      <c r="A75" s="72" t="s">
        <v>143</v>
      </c>
      <c r="B75" s="83" t="s">
        <v>165</v>
      </c>
      <c r="C75" s="80" t="s">
        <v>166</v>
      </c>
      <c r="D75" s="85" t="s">
        <v>59</v>
      </c>
      <c r="E75" s="82">
        <v>583</v>
      </c>
      <c r="F75" s="161">
        <v>12.13</v>
      </c>
      <c r="G75" s="120">
        <f t="shared" si="9"/>
        <v>7071.79</v>
      </c>
      <c r="H75" s="148"/>
      <c r="I75" s="126"/>
    </row>
    <row r="76" spans="1:9" s="3" customFormat="1" ht="45" customHeight="1" x14ac:dyDescent="0.25">
      <c r="A76" s="72" t="s">
        <v>143</v>
      </c>
      <c r="B76" s="83" t="s">
        <v>167</v>
      </c>
      <c r="C76" s="80" t="s">
        <v>168</v>
      </c>
      <c r="D76" s="85" t="s">
        <v>30</v>
      </c>
      <c r="E76" s="82">
        <v>195</v>
      </c>
      <c r="F76" s="161">
        <v>25.15</v>
      </c>
      <c r="G76" s="120">
        <f t="shared" si="9"/>
        <v>4904.25</v>
      </c>
      <c r="H76" s="148"/>
      <c r="I76" s="126"/>
    </row>
    <row r="77" spans="1:9" s="3" customFormat="1" ht="45" customHeight="1" x14ac:dyDescent="0.25">
      <c r="A77" s="72" t="s">
        <v>143</v>
      </c>
      <c r="B77" s="83" t="s">
        <v>169</v>
      </c>
      <c r="C77" s="80" t="s">
        <v>170</v>
      </c>
      <c r="D77" s="85" t="s">
        <v>59</v>
      </c>
      <c r="E77" s="82">
        <v>167</v>
      </c>
      <c r="F77" s="161">
        <v>2.36</v>
      </c>
      <c r="G77" s="120">
        <f t="shared" si="9"/>
        <v>394.12</v>
      </c>
      <c r="H77" s="148"/>
      <c r="I77" s="126"/>
    </row>
    <row r="78" spans="1:9" s="3" customFormat="1" ht="45" customHeight="1" thickBot="1" x14ac:dyDescent="0.3">
      <c r="A78" s="78" t="s">
        <v>143</v>
      </c>
      <c r="B78" s="88" t="s">
        <v>171</v>
      </c>
      <c r="C78" s="87" t="s">
        <v>172</v>
      </c>
      <c r="D78" s="89" t="s">
        <v>59</v>
      </c>
      <c r="E78" s="90">
        <v>115</v>
      </c>
      <c r="F78" s="162">
        <v>7.69</v>
      </c>
      <c r="G78" s="133">
        <f>ROUND((E78*F78),2)</f>
        <v>884.35</v>
      </c>
      <c r="H78" s="148"/>
      <c r="I78" s="126"/>
    </row>
    <row r="79" spans="1:9" s="3" customFormat="1" ht="45" customHeight="1" x14ac:dyDescent="0.25">
      <c r="A79" s="58" t="s">
        <v>173</v>
      </c>
      <c r="B79" s="91" t="s">
        <v>144</v>
      </c>
      <c r="C79" s="41" t="s">
        <v>145</v>
      </c>
      <c r="D79" s="60" t="s">
        <v>59</v>
      </c>
      <c r="E79" s="61">
        <v>10176</v>
      </c>
      <c r="F79" s="161"/>
      <c r="G79" s="118">
        <f>ROUND((E79*F79),2)</f>
        <v>0</v>
      </c>
      <c r="H79" s="148"/>
      <c r="I79" s="126"/>
    </row>
    <row r="80" spans="1:9" s="3" customFormat="1" ht="45" customHeight="1" x14ac:dyDescent="0.25">
      <c r="A80" s="78" t="s">
        <v>173</v>
      </c>
      <c r="B80" s="83" t="s">
        <v>147</v>
      </c>
      <c r="C80" s="80" t="s">
        <v>148</v>
      </c>
      <c r="D80" s="85" t="s">
        <v>59</v>
      </c>
      <c r="E80" s="82">
        <v>10241</v>
      </c>
      <c r="F80" s="161"/>
      <c r="G80" s="120">
        <f>ROUND((E80*F80),2)</f>
        <v>0</v>
      </c>
      <c r="H80" s="148"/>
      <c r="I80" s="126"/>
    </row>
    <row r="81" spans="1:11" s="3" customFormat="1" ht="45" customHeight="1" x14ac:dyDescent="0.25">
      <c r="A81" s="78" t="s">
        <v>173</v>
      </c>
      <c r="B81" s="83" t="s">
        <v>149</v>
      </c>
      <c r="C81" s="80" t="s">
        <v>174</v>
      </c>
      <c r="D81" s="85" t="s">
        <v>59</v>
      </c>
      <c r="E81" s="82">
        <v>10208</v>
      </c>
      <c r="F81" s="161"/>
      <c r="G81" s="120">
        <f>ROUND((E81*F81),2)</f>
        <v>0</v>
      </c>
      <c r="H81" s="148"/>
      <c r="I81" s="126"/>
    </row>
    <row r="82" spans="1:11" s="3" customFormat="1" ht="69.95" customHeight="1" x14ac:dyDescent="0.25">
      <c r="A82" s="78" t="s">
        <v>173</v>
      </c>
      <c r="B82" s="83" t="s">
        <v>151</v>
      </c>
      <c r="C82" s="80" t="s">
        <v>152</v>
      </c>
      <c r="D82" s="85" t="s">
        <v>12</v>
      </c>
      <c r="E82" s="82">
        <v>1829</v>
      </c>
      <c r="F82" s="161"/>
      <c r="G82" s="120">
        <f t="shared" ref="G82:G91" si="10">ROUND((E82*F82),2)</f>
        <v>0</v>
      </c>
      <c r="H82" s="148"/>
      <c r="I82" s="126"/>
    </row>
    <row r="83" spans="1:11" s="3" customFormat="1" ht="45" customHeight="1" x14ac:dyDescent="0.25">
      <c r="A83" s="78" t="s">
        <v>173</v>
      </c>
      <c r="B83" s="83" t="s">
        <v>153</v>
      </c>
      <c r="C83" s="80" t="s">
        <v>154</v>
      </c>
      <c r="D83" s="85" t="s">
        <v>12</v>
      </c>
      <c r="E83" s="82">
        <v>154</v>
      </c>
      <c r="F83" s="161"/>
      <c r="G83" s="120">
        <f t="shared" si="10"/>
        <v>0</v>
      </c>
      <c r="H83" s="148"/>
      <c r="I83" s="126"/>
    </row>
    <row r="84" spans="1:11" s="3" customFormat="1" ht="45" customHeight="1" x14ac:dyDescent="0.25">
      <c r="A84" s="78" t="s">
        <v>173</v>
      </c>
      <c r="B84" s="92" t="s">
        <v>155</v>
      </c>
      <c r="C84" s="80" t="s">
        <v>175</v>
      </c>
      <c r="D84" s="85" t="s">
        <v>59</v>
      </c>
      <c r="E84" s="86">
        <v>13638</v>
      </c>
      <c r="F84" s="161"/>
      <c r="G84" s="120">
        <f t="shared" si="10"/>
        <v>0</v>
      </c>
      <c r="H84" s="148"/>
      <c r="I84" s="126"/>
    </row>
    <row r="85" spans="1:11" s="3" customFormat="1" ht="45" customHeight="1" x14ac:dyDescent="0.25">
      <c r="A85" s="78" t="s">
        <v>173</v>
      </c>
      <c r="B85" s="83" t="s">
        <v>157</v>
      </c>
      <c r="C85" s="80" t="s">
        <v>176</v>
      </c>
      <c r="D85" s="85" t="s">
        <v>30</v>
      </c>
      <c r="E85" s="82">
        <v>5452</v>
      </c>
      <c r="F85" s="161"/>
      <c r="G85" s="120">
        <f t="shared" si="10"/>
        <v>0</v>
      </c>
      <c r="H85" s="148"/>
      <c r="I85" s="126"/>
    </row>
    <row r="86" spans="1:11" s="3" customFormat="1" ht="45" customHeight="1" x14ac:dyDescent="0.25">
      <c r="A86" s="78" t="s">
        <v>173</v>
      </c>
      <c r="B86" s="83" t="s">
        <v>159</v>
      </c>
      <c r="C86" s="80" t="s">
        <v>160</v>
      </c>
      <c r="D86" s="85" t="s">
        <v>59</v>
      </c>
      <c r="E86" s="82">
        <v>3860</v>
      </c>
      <c r="F86" s="161"/>
      <c r="G86" s="120">
        <f t="shared" si="10"/>
        <v>0</v>
      </c>
      <c r="H86" s="148"/>
      <c r="I86" s="126"/>
    </row>
    <row r="87" spans="1:11" s="3" customFormat="1" ht="45" customHeight="1" x14ac:dyDescent="0.25">
      <c r="A87" s="72" t="s">
        <v>173</v>
      </c>
      <c r="B87" s="83" t="s">
        <v>161</v>
      </c>
      <c r="C87" s="80" t="s">
        <v>162</v>
      </c>
      <c r="D87" s="85" t="s">
        <v>59</v>
      </c>
      <c r="E87" s="82">
        <v>423</v>
      </c>
      <c r="F87" s="161"/>
      <c r="G87" s="120">
        <f t="shared" si="10"/>
        <v>0</v>
      </c>
      <c r="H87" s="148"/>
      <c r="I87" s="126"/>
    </row>
    <row r="88" spans="1:11" s="3" customFormat="1" ht="45" customHeight="1" x14ac:dyDescent="0.25">
      <c r="A88" s="72" t="s">
        <v>173</v>
      </c>
      <c r="B88" s="83" t="s">
        <v>163</v>
      </c>
      <c r="C88" s="80" t="s">
        <v>164</v>
      </c>
      <c r="D88" s="85" t="s">
        <v>30</v>
      </c>
      <c r="E88" s="82">
        <v>3.3</v>
      </c>
      <c r="F88" s="161"/>
      <c r="G88" s="120">
        <f t="shared" si="10"/>
        <v>0</v>
      </c>
      <c r="H88" s="148"/>
      <c r="I88" s="126"/>
    </row>
    <row r="89" spans="1:11" s="3" customFormat="1" ht="69.95" customHeight="1" x14ac:dyDescent="0.25">
      <c r="A89" s="72" t="s">
        <v>173</v>
      </c>
      <c r="B89" s="92" t="s">
        <v>165</v>
      </c>
      <c r="C89" s="80" t="s">
        <v>166</v>
      </c>
      <c r="D89" s="85" t="s">
        <v>59</v>
      </c>
      <c r="E89" s="82">
        <v>583</v>
      </c>
      <c r="F89" s="161"/>
      <c r="G89" s="120">
        <f t="shared" si="10"/>
        <v>0</v>
      </c>
      <c r="H89" s="148"/>
      <c r="I89" s="126"/>
    </row>
    <row r="90" spans="1:11" s="3" customFormat="1" ht="45" customHeight="1" x14ac:dyDescent="0.25">
      <c r="A90" s="72" t="s">
        <v>173</v>
      </c>
      <c r="B90" s="83" t="s">
        <v>167</v>
      </c>
      <c r="C90" s="80" t="s">
        <v>168</v>
      </c>
      <c r="D90" s="85" t="s">
        <v>30</v>
      </c>
      <c r="E90" s="82">
        <v>195</v>
      </c>
      <c r="F90" s="161"/>
      <c r="G90" s="120">
        <f t="shared" si="10"/>
        <v>0</v>
      </c>
      <c r="H90" s="134"/>
      <c r="I90" s="126"/>
    </row>
    <row r="91" spans="1:11" s="3" customFormat="1" ht="45" customHeight="1" thickBot="1" x14ac:dyDescent="0.3">
      <c r="A91" s="72" t="s">
        <v>173</v>
      </c>
      <c r="B91" s="83" t="s">
        <v>169</v>
      </c>
      <c r="C91" s="80" t="s">
        <v>170</v>
      </c>
      <c r="D91" s="85" t="s">
        <v>59</v>
      </c>
      <c r="E91" s="82">
        <v>167</v>
      </c>
      <c r="F91" s="161"/>
      <c r="G91" s="120">
        <f t="shared" si="10"/>
        <v>0</v>
      </c>
      <c r="H91" s="134"/>
      <c r="I91" s="126"/>
    </row>
    <row r="92" spans="1:11" s="3" customFormat="1" ht="45" customHeight="1" thickBot="1" x14ac:dyDescent="0.3">
      <c r="A92" s="54" t="s">
        <v>173</v>
      </c>
      <c r="B92" s="67" t="s">
        <v>171</v>
      </c>
      <c r="C92" s="93" t="s">
        <v>172</v>
      </c>
      <c r="D92" s="94" t="s">
        <v>59</v>
      </c>
      <c r="E92" s="95">
        <v>115</v>
      </c>
      <c r="F92" s="162"/>
      <c r="G92" s="122">
        <f>ROUND((E92*F92),2)</f>
        <v>0</v>
      </c>
      <c r="H92" s="123" t="s">
        <v>177</v>
      </c>
      <c r="I92" s="124">
        <f>ROUND(SUM(G65:G92),2)</f>
        <v>462620.58</v>
      </c>
      <c r="J92" s="24"/>
      <c r="K92" s="2"/>
    </row>
    <row r="93" spans="1:11" s="14" customFormat="1" ht="39.950000000000003" customHeight="1" x14ac:dyDescent="0.25">
      <c r="A93" s="62" t="s">
        <v>178</v>
      </c>
      <c r="B93" s="96" t="s">
        <v>179</v>
      </c>
      <c r="C93" s="64" t="s">
        <v>180</v>
      </c>
      <c r="D93" s="65" t="s">
        <v>33</v>
      </c>
      <c r="E93" s="66">
        <v>9</v>
      </c>
      <c r="F93" s="161">
        <v>106.68</v>
      </c>
      <c r="G93" s="135">
        <f t="shared" ref="G93:G99" si="11">ROUND((E93*F93),2)</f>
        <v>960.12</v>
      </c>
      <c r="H93" s="136"/>
      <c r="I93" s="136"/>
      <c r="J93" s="3"/>
    </row>
    <row r="94" spans="1:11" s="14" customFormat="1" ht="39.950000000000003" customHeight="1" x14ac:dyDescent="0.25">
      <c r="A94" s="72" t="s">
        <v>178</v>
      </c>
      <c r="B94" s="73" t="s">
        <v>181</v>
      </c>
      <c r="C94" s="44" t="s">
        <v>182</v>
      </c>
      <c r="D94" s="45" t="s">
        <v>33</v>
      </c>
      <c r="E94" s="77">
        <v>10</v>
      </c>
      <c r="F94" s="161">
        <v>70.44</v>
      </c>
      <c r="G94" s="120">
        <f t="shared" si="11"/>
        <v>704.4</v>
      </c>
      <c r="H94" s="137"/>
      <c r="I94" s="138"/>
      <c r="J94" s="3"/>
    </row>
    <row r="95" spans="1:11" s="14" customFormat="1" ht="39.950000000000003" customHeight="1" x14ac:dyDescent="0.25">
      <c r="A95" s="72" t="s">
        <v>178</v>
      </c>
      <c r="B95" s="73" t="s">
        <v>183</v>
      </c>
      <c r="C95" s="44" t="s">
        <v>184</v>
      </c>
      <c r="D95" s="45" t="s">
        <v>33</v>
      </c>
      <c r="E95" s="77">
        <v>2</v>
      </c>
      <c r="F95" s="161">
        <v>213.36</v>
      </c>
      <c r="G95" s="120">
        <f t="shared" si="11"/>
        <v>426.72</v>
      </c>
      <c r="H95" s="137"/>
      <c r="I95" s="136"/>
      <c r="J95" s="3"/>
    </row>
    <row r="96" spans="1:11" s="14" customFormat="1" ht="39.950000000000003" customHeight="1" x14ac:dyDescent="0.25">
      <c r="A96" s="72" t="s">
        <v>178</v>
      </c>
      <c r="B96" s="73" t="s">
        <v>185</v>
      </c>
      <c r="C96" s="44" t="s">
        <v>186</v>
      </c>
      <c r="D96" s="45" t="s">
        <v>33</v>
      </c>
      <c r="E96" s="77">
        <v>2</v>
      </c>
      <c r="F96" s="161">
        <v>113.04</v>
      </c>
      <c r="G96" s="120">
        <f t="shared" si="11"/>
        <v>226.08</v>
      </c>
      <c r="H96" s="137"/>
      <c r="I96" s="138"/>
    </row>
    <row r="97" spans="1:10" s="14" customFormat="1" ht="50.45" customHeight="1" x14ac:dyDescent="0.25">
      <c r="A97" s="72" t="s">
        <v>178</v>
      </c>
      <c r="B97" s="73" t="s">
        <v>187</v>
      </c>
      <c r="C97" s="44" t="s">
        <v>188</v>
      </c>
      <c r="D97" s="45" t="s">
        <v>12</v>
      </c>
      <c r="E97" s="77">
        <v>30</v>
      </c>
      <c r="F97" s="161">
        <v>2.16</v>
      </c>
      <c r="G97" s="120">
        <f t="shared" si="11"/>
        <v>64.8</v>
      </c>
      <c r="H97" s="139"/>
      <c r="I97" s="136"/>
    </row>
    <row r="98" spans="1:10" s="14" customFormat="1" ht="53.1" customHeight="1" x14ac:dyDescent="0.25">
      <c r="A98" s="72" t="s">
        <v>178</v>
      </c>
      <c r="B98" s="73" t="s">
        <v>189</v>
      </c>
      <c r="C98" s="44" t="s">
        <v>190</v>
      </c>
      <c r="D98" s="45" t="s">
        <v>12</v>
      </c>
      <c r="E98" s="77">
        <v>1539</v>
      </c>
      <c r="F98" s="161">
        <v>1.0900000000000001</v>
      </c>
      <c r="G98" s="120">
        <f t="shared" si="11"/>
        <v>1677.51</v>
      </c>
      <c r="H98" s="137"/>
      <c r="I98" s="138"/>
    </row>
    <row r="99" spans="1:10" s="15" customFormat="1" ht="39.950000000000003" customHeight="1" x14ac:dyDescent="0.25">
      <c r="A99" s="72" t="s">
        <v>178</v>
      </c>
      <c r="B99" s="73" t="s">
        <v>191</v>
      </c>
      <c r="C99" s="97" t="s">
        <v>192</v>
      </c>
      <c r="D99" s="98" t="s">
        <v>12</v>
      </c>
      <c r="E99" s="77">
        <v>88</v>
      </c>
      <c r="F99" s="161">
        <v>1.32</v>
      </c>
      <c r="G99" s="120">
        <f t="shared" si="11"/>
        <v>116.16</v>
      </c>
      <c r="H99" s="140"/>
      <c r="I99" s="140"/>
    </row>
    <row r="100" spans="1:10" s="15" customFormat="1" ht="39.950000000000003" customHeight="1" x14ac:dyDescent="0.25">
      <c r="A100" s="72" t="s">
        <v>178</v>
      </c>
      <c r="B100" s="73" t="s">
        <v>193</v>
      </c>
      <c r="C100" s="97" t="s">
        <v>194</v>
      </c>
      <c r="D100" s="98" t="s">
        <v>59</v>
      </c>
      <c r="E100" s="77">
        <v>1.92</v>
      </c>
      <c r="F100" s="161">
        <v>36</v>
      </c>
      <c r="G100" s="120">
        <f t="shared" ref="G100:G110" si="12">ROUND((E100*F100),2)</f>
        <v>69.12</v>
      </c>
      <c r="H100" s="140"/>
      <c r="I100" s="140"/>
    </row>
    <row r="101" spans="1:10" s="15" customFormat="1" ht="39.950000000000003" customHeight="1" x14ac:dyDescent="0.25">
      <c r="A101" s="72" t="s">
        <v>178</v>
      </c>
      <c r="B101" s="73" t="s">
        <v>195</v>
      </c>
      <c r="C101" s="99" t="s">
        <v>196</v>
      </c>
      <c r="D101" s="81" t="s">
        <v>33</v>
      </c>
      <c r="E101" s="100">
        <v>67</v>
      </c>
      <c r="F101" s="161">
        <v>17.88</v>
      </c>
      <c r="G101" s="133">
        <f t="shared" si="12"/>
        <v>1197.96</v>
      </c>
      <c r="H101" s="140"/>
      <c r="I101" s="140"/>
    </row>
    <row r="102" spans="1:10" s="15" customFormat="1" ht="39.950000000000003" customHeight="1" thickBot="1" x14ac:dyDescent="0.3">
      <c r="A102" s="72" t="s">
        <v>178</v>
      </c>
      <c r="B102" s="73" t="s">
        <v>197</v>
      </c>
      <c r="C102" s="99" t="s">
        <v>198</v>
      </c>
      <c r="D102" s="81" t="s">
        <v>12</v>
      </c>
      <c r="E102" s="100">
        <v>176</v>
      </c>
      <c r="F102" s="161">
        <v>45.6</v>
      </c>
      <c r="G102" s="133">
        <f t="shared" si="12"/>
        <v>8025.6</v>
      </c>
      <c r="H102" s="140"/>
      <c r="I102" s="140"/>
    </row>
    <row r="103" spans="1:10" s="14" customFormat="1" ht="39.950000000000003" customHeight="1" thickBot="1" x14ac:dyDescent="0.3">
      <c r="A103" s="54" t="s">
        <v>178</v>
      </c>
      <c r="B103" s="56" t="s">
        <v>199</v>
      </c>
      <c r="C103" s="68" t="s">
        <v>200</v>
      </c>
      <c r="D103" s="69" t="s">
        <v>33</v>
      </c>
      <c r="E103" s="70">
        <v>4</v>
      </c>
      <c r="F103" s="162">
        <v>690</v>
      </c>
      <c r="G103" s="122">
        <f t="shared" si="12"/>
        <v>2760</v>
      </c>
      <c r="H103" s="123" t="s">
        <v>201</v>
      </c>
      <c r="I103" s="141">
        <f>ROUND(SUM(G93:G103),2)</f>
        <v>16228.47</v>
      </c>
    </row>
    <row r="104" spans="1:10" s="14" customFormat="1" ht="39.950000000000003" customHeight="1" x14ac:dyDescent="0.25">
      <c r="A104" s="58" t="s">
        <v>202</v>
      </c>
      <c r="B104" s="71" t="s">
        <v>203</v>
      </c>
      <c r="C104" s="41" t="s">
        <v>204</v>
      </c>
      <c r="D104" s="60" t="s">
        <v>30</v>
      </c>
      <c r="E104" s="61">
        <v>420</v>
      </c>
      <c r="F104" s="161">
        <v>4.17</v>
      </c>
      <c r="G104" s="118">
        <f t="shared" si="12"/>
        <v>1751.4</v>
      </c>
      <c r="H104" s="136"/>
      <c r="I104" s="136"/>
      <c r="J104" s="3"/>
    </row>
    <row r="105" spans="1:10" s="14" customFormat="1" ht="39.950000000000003" customHeight="1" x14ac:dyDescent="0.25">
      <c r="A105" s="72" t="s">
        <v>202</v>
      </c>
      <c r="B105" s="73" t="s">
        <v>205</v>
      </c>
      <c r="C105" s="44" t="s">
        <v>206</v>
      </c>
      <c r="D105" s="45" t="s">
        <v>30</v>
      </c>
      <c r="E105" s="77">
        <v>37</v>
      </c>
      <c r="F105" s="161">
        <v>1.53</v>
      </c>
      <c r="G105" s="120">
        <f t="shared" si="12"/>
        <v>56.61</v>
      </c>
      <c r="H105" s="137"/>
      <c r="I105" s="138"/>
      <c r="J105" s="3"/>
    </row>
    <row r="106" spans="1:10" s="14" customFormat="1" ht="39.950000000000003" customHeight="1" x14ac:dyDescent="0.25">
      <c r="A106" s="72" t="s">
        <v>202</v>
      </c>
      <c r="B106" s="73" t="s">
        <v>207</v>
      </c>
      <c r="C106" s="44" t="s">
        <v>208</v>
      </c>
      <c r="D106" s="45" t="s">
        <v>24</v>
      </c>
      <c r="E106" s="101">
        <v>1</v>
      </c>
      <c r="F106" s="161">
        <v>370.8</v>
      </c>
      <c r="G106" s="120">
        <f t="shared" si="12"/>
        <v>370.8</v>
      </c>
      <c r="H106" s="137"/>
      <c r="I106" s="136"/>
      <c r="J106" s="3"/>
    </row>
    <row r="107" spans="1:10" s="14" customFormat="1" ht="39.950000000000003" customHeight="1" x14ac:dyDescent="0.25">
      <c r="A107" s="72" t="s">
        <v>202</v>
      </c>
      <c r="B107" s="73" t="s">
        <v>209</v>
      </c>
      <c r="C107" s="44" t="s">
        <v>210</v>
      </c>
      <c r="D107" s="45" t="s">
        <v>30</v>
      </c>
      <c r="E107" s="77">
        <v>5</v>
      </c>
      <c r="F107" s="161">
        <v>1.53</v>
      </c>
      <c r="G107" s="120">
        <f t="shared" si="12"/>
        <v>7.65</v>
      </c>
      <c r="H107" s="137"/>
      <c r="I107" s="138"/>
    </row>
    <row r="108" spans="1:10" s="14" customFormat="1" ht="50.45" customHeight="1" x14ac:dyDescent="0.25">
      <c r="A108" s="72" t="s">
        <v>202</v>
      </c>
      <c r="B108" s="73" t="s">
        <v>211</v>
      </c>
      <c r="C108" s="44" t="s">
        <v>212</v>
      </c>
      <c r="D108" s="45" t="s">
        <v>30</v>
      </c>
      <c r="E108" s="77">
        <v>1.65</v>
      </c>
      <c r="F108" s="161">
        <v>30.87</v>
      </c>
      <c r="G108" s="120">
        <f t="shared" si="12"/>
        <v>50.94</v>
      </c>
      <c r="H108" s="139"/>
      <c r="I108" s="136"/>
    </row>
    <row r="109" spans="1:10" s="14" customFormat="1" ht="53.1" customHeight="1" x14ac:dyDescent="0.25">
      <c r="A109" s="72" t="s">
        <v>202</v>
      </c>
      <c r="B109" s="73" t="s">
        <v>213</v>
      </c>
      <c r="C109" s="44" t="s">
        <v>214</v>
      </c>
      <c r="D109" s="45" t="s">
        <v>12</v>
      </c>
      <c r="E109" s="77">
        <v>16.5</v>
      </c>
      <c r="F109" s="161">
        <v>12.48</v>
      </c>
      <c r="G109" s="120">
        <f t="shared" si="12"/>
        <v>205.92</v>
      </c>
      <c r="H109" s="137"/>
      <c r="I109" s="138"/>
    </row>
    <row r="110" spans="1:10" s="15" customFormat="1" ht="39.950000000000003" customHeight="1" thickBot="1" x14ac:dyDescent="0.3">
      <c r="A110" s="72" t="s">
        <v>202</v>
      </c>
      <c r="B110" s="73" t="s">
        <v>215</v>
      </c>
      <c r="C110" s="97" t="s">
        <v>216</v>
      </c>
      <c r="D110" s="98" t="s">
        <v>30</v>
      </c>
      <c r="E110" s="77">
        <v>35</v>
      </c>
      <c r="F110" s="161">
        <v>8.34</v>
      </c>
      <c r="G110" s="120">
        <f t="shared" si="12"/>
        <v>291.89999999999998</v>
      </c>
      <c r="H110" s="140"/>
      <c r="I110" s="140"/>
    </row>
    <row r="111" spans="1:10" s="14" customFormat="1" ht="39.950000000000003" customHeight="1" thickBot="1" x14ac:dyDescent="0.3">
      <c r="A111" s="54" t="s">
        <v>202</v>
      </c>
      <c r="B111" s="56" t="s">
        <v>217</v>
      </c>
      <c r="C111" s="68" t="s">
        <v>218</v>
      </c>
      <c r="D111" s="69" t="s">
        <v>30</v>
      </c>
      <c r="E111" s="70">
        <v>2</v>
      </c>
      <c r="F111" s="162">
        <v>1.74</v>
      </c>
      <c r="G111" s="122">
        <f t="shared" ref="G111" si="13">ROUND((E111*F111),2)</f>
        <v>3.48</v>
      </c>
      <c r="H111" s="123" t="s">
        <v>219</v>
      </c>
      <c r="I111" s="141">
        <f>ROUND(SUM(G104:G111),2)</f>
        <v>2738.7</v>
      </c>
    </row>
    <row r="112" spans="1:10" s="14" customFormat="1" ht="125.1" customHeight="1" thickBot="1" x14ac:dyDescent="0.3">
      <c r="A112" s="102" t="s">
        <v>220</v>
      </c>
      <c r="B112" s="103" t="s">
        <v>221</v>
      </c>
      <c r="C112" s="104" t="s">
        <v>222</v>
      </c>
      <c r="D112" s="105" t="s">
        <v>24</v>
      </c>
      <c r="E112" s="106">
        <v>1</v>
      </c>
      <c r="F112" s="161">
        <v>2550</v>
      </c>
      <c r="G112" s="142">
        <f t="shared" ref="G112" si="14">ROUND((E112*F112),2)</f>
        <v>2550</v>
      </c>
      <c r="H112" s="123" t="s">
        <v>223</v>
      </c>
      <c r="I112" s="141">
        <f>ROUND(SUM(G112),2)</f>
        <v>2550</v>
      </c>
    </row>
    <row r="113" spans="1:9" ht="44.25" customHeight="1" thickBot="1" x14ac:dyDescent="0.3">
      <c r="A113" s="107"/>
      <c r="B113" s="108"/>
      <c r="C113" s="107"/>
      <c r="D113" s="108"/>
      <c r="E113" s="108"/>
      <c r="F113" s="147" t="s">
        <v>224</v>
      </c>
      <c r="G113" s="143">
        <f>SUM(G5:G112)</f>
        <v>784187.1100000001</v>
      </c>
      <c r="H113" s="144"/>
      <c r="I113" s="145"/>
    </row>
    <row r="114" spans="1:9" ht="20.25" customHeight="1" x14ac:dyDescent="0.25">
      <c r="A114" s="109"/>
      <c r="C114" s="109"/>
      <c r="G114" s="146"/>
    </row>
    <row r="115" spans="1:9" ht="26.25" customHeight="1" x14ac:dyDescent="0.25">
      <c r="A115" s="111"/>
      <c r="B115" s="112"/>
      <c r="C115" s="111"/>
      <c r="D115" s="112"/>
      <c r="E115" s="112"/>
      <c r="F115" s="40"/>
      <c r="G115" s="112"/>
    </row>
  </sheetData>
  <sheetProtection algorithmName="SHA-512" hashValue="wkRaCdiUmyxrVWvewK9Q7x+xvqtJRGxvBc/QoBf3aeVTRk0rT5f7YzySNbZcXty0bXPUx48kjrLYgQFl9MJBwA==" saltValue="W2VaV3pAtp96tdqzXf7gjA==" spinCount="100000" sheet="1" objects="1" scenarios="1"/>
  <mergeCells count="2">
    <mergeCell ref="H65:H89"/>
    <mergeCell ref="H13:H16"/>
  </mergeCells>
  <phoneticPr fontId="10" type="noConversion"/>
  <pageMargins left="0.7" right="0.7" top="0.75" bottom="0.75" header="0.3" footer="0.3"/>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7"/>
  <sheetViews>
    <sheetView zoomScaleNormal="100" workbookViewId="0">
      <selection activeCell="F13" sqref="F13"/>
    </sheetView>
  </sheetViews>
  <sheetFormatPr defaultColWidth="9.140625" defaultRowHeight="15" x14ac:dyDescent="0.25"/>
  <cols>
    <col min="1" max="1" width="11.7109375" customWidth="1"/>
    <col min="2" max="2" width="65.7109375" customWidth="1"/>
    <col min="3" max="3" width="15.7109375" customWidth="1"/>
  </cols>
  <sheetData>
    <row r="1" spans="1:3" s="6" customFormat="1" ht="51.75" customHeight="1" x14ac:dyDescent="0.2">
      <c r="A1" s="152" t="s">
        <v>0</v>
      </c>
      <c r="B1" s="153"/>
      <c r="C1" s="154"/>
    </row>
    <row r="2" spans="1:3" s="6" customFormat="1" ht="12.75" x14ac:dyDescent="0.2">
      <c r="A2" s="155" t="s">
        <v>225</v>
      </c>
      <c r="B2" s="156"/>
      <c r="C2" s="157"/>
    </row>
    <row r="3" spans="1:3" s="6" customFormat="1" ht="25.5" x14ac:dyDescent="0.2">
      <c r="A3" s="7" t="s">
        <v>226</v>
      </c>
      <c r="B3" s="7" t="s">
        <v>227</v>
      </c>
      <c r="C3" s="7" t="s">
        <v>228</v>
      </c>
    </row>
    <row r="4" spans="1:3" s="6" customFormat="1" ht="12.75" x14ac:dyDescent="0.2">
      <c r="A4" s="8">
        <v>1</v>
      </c>
      <c r="B4" s="9" t="s">
        <v>229</v>
      </c>
      <c r="C4" s="10">
        <f>DKŽ_1!G113</f>
        <v>784187.1100000001</v>
      </c>
    </row>
    <row r="5" spans="1:3" s="6" customFormat="1" ht="38.25" x14ac:dyDescent="0.2">
      <c r="A5" s="7" t="s">
        <v>230</v>
      </c>
      <c r="B5" s="11" t="s">
        <v>231</v>
      </c>
      <c r="C5" s="10">
        <f>ROUND(SUM(C4:C4),2)</f>
        <v>784187.11</v>
      </c>
    </row>
    <row r="6" spans="1:3" s="6" customFormat="1" ht="12.75" x14ac:dyDescent="0.2"/>
    <row r="7" spans="1:3" s="6" customFormat="1" ht="12.75" x14ac:dyDescent="0.2"/>
    <row r="8" spans="1:3" s="6" customFormat="1" ht="12.75" x14ac:dyDescent="0.2">
      <c r="A8" s="12"/>
      <c r="B8" s="12"/>
      <c r="C8" s="12"/>
    </row>
    <row r="9" spans="1:3" s="35" customFormat="1" ht="68.25" customHeight="1" x14ac:dyDescent="0.25">
      <c r="A9" s="158" t="s">
        <v>232</v>
      </c>
      <c r="B9" s="158"/>
      <c r="C9" s="158"/>
    </row>
    <row r="10" spans="1:3" s="35" customFormat="1" ht="12.75" x14ac:dyDescent="0.25">
      <c r="A10" s="34"/>
      <c r="B10" s="34"/>
      <c r="C10" s="34"/>
    </row>
    <row r="11" spans="1:3" s="6" customFormat="1" ht="12.75" x14ac:dyDescent="0.2">
      <c r="C11" s="13" t="s">
        <v>233</v>
      </c>
    </row>
    <row r="12" spans="1:3" s="6" customFormat="1" ht="12.75" x14ac:dyDescent="0.2"/>
    <row r="13" spans="1:3" s="6" customFormat="1" ht="198" customHeight="1" x14ac:dyDescent="0.2">
      <c r="A13" s="159" t="s">
        <v>234</v>
      </c>
      <c r="B13" s="160"/>
      <c r="C13" s="160"/>
    </row>
    <row r="14" spans="1:3" s="6" customFormat="1" ht="121.5" customHeight="1" x14ac:dyDescent="0.2">
      <c r="A14" s="159" t="s">
        <v>235</v>
      </c>
      <c r="B14" s="160"/>
      <c r="C14" s="160"/>
    </row>
    <row r="15" spans="1:3" s="6" customFormat="1" ht="66.75" customHeight="1" x14ac:dyDescent="0.2">
      <c r="A15" s="159" t="s">
        <v>236</v>
      </c>
      <c r="B15" s="160"/>
      <c r="C15" s="160"/>
    </row>
    <row r="17" spans="1:3" ht="35.25" customHeight="1" x14ac:dyDescent="0.25">
      <c r="A17" s="150"/>
      <c r="B17" s="151"/>
      <c r="C17" s="151"/>
    </row>
  </sheetData>
  <sheetProtection algorithmName="SHA-512" hashValue="W7LQvZfO3TOTVYus0vxusLcRqpOe191jsrvRNTVJPR/4nnxeqh2KalX+chE6lHKTcpQA2KD0Xn2vTjL9MRRowA==" saltValue="Adjf8uzNQnw6ec2ty0YCUA==" spinCount="100000" sheet="1" objects="1" scenarios="1"/>
  <mergeCells count="7">
    <mergeCell ref="A17:C17"/>
    <mergeCell ref="A1:C1"/>
    <mergeCell ref="A2:C2"/>
    <mergeCell ref="A9:C9"/>
    <mergeCell ref="A13:C13"/>
    <mergeCell ref="A14:C14"/>
    <mergeCell ref="A15:C15"/>
  </mergeCells>
  <pageMargins left="0.7" right="0.7" top="0.75" bottom="0.75" header="0.3" footer="0.3"/>
  <pageSetup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9C01E22CDC100742A3DB0D0AE0795734" ma:contentTypeVersion="12" ma:contentTypeDescription="Kurkite naują dokumentą." ma:contentTypeScope="" ma:versionID="78bc7dff11f17a8e07d50052b48a3fdf">
  <xsd:schema xmlns:xsd="http://www.w3.org/2001/XMLSchema" xmlns:xs="http://www.w3.org/2001/XMLSchema" xmlns:p="http://schemas.microsoft.com/office/2006/metadata/properties" xmlns:ns2="9249c3ae-cb38-40ec-b890-aafdf3df4097" xmlns:ns3="5dbf4478-9bb5-4f1f-b596-fd18c27cbaed" targetNamespace="http://schemas.microsoft.com/office/2006/metadata/properties" ma:root="true" ma:fieldsID="171389fd8a574b59233624deac333385" ns2:_="" ns3:_="">
    <xsd:import namespace="9249c3ae-cb38-40ec-b890-aafdf3df4097"/>
    <xsd:import namespace="5dbf4478-9bb5-4f1f-b596-fd18c27cbae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9c3ae-cb38-40ec-b890-aafdf3df40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bf4478-9bb5-4f1f-b596-fd18c27cbaed"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2BC61-41F7-4088-BCCE-A3BCDD3E705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31BFE86-5B2C-44A6-9FE6-8013E0730A23}">
  <ds:schemaRefs>
    <ds:schemaRef ds:uri="http://schemas.microsoft.com/sharepoint/v3/contenttype/forms"/>
  </ds:schemaRefs>
</ds:datastoreItem>
</file>

<file path=customXml/itemProps3.xml><?xml version="1.0" encoding="utf-8"?>
<ds:datastoreItem xmlns:ds="http://schemas.openxmlformats.org/officeDocument/2006/customXml" ds:itemID="{B01A0C21-55F0-46E7-9F43-D4EA514274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DKŽ_1</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Vilmantas Morkūnas</cp:lastModifiedBy>
  <cp:revision/>
  <dcterms:created xsi:type="dcterms:W3CDTF">2020-10-05T14:48:34Z</dcterms:created>
  <dcterms:modified xsi:type="dcterms:W3CDTF">2022-03-14T06:08:29Z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0x0101009C01E22CDC100742A3DB0D0AE0795734</vt:lpwstr>
  </property>
</Properties>
</file>