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etic-my.sharepoint.com/personal/renata_brusokiene_ignitis_lt/Documents/Desktop/Pirkimai 2023/(2023-ESO-1280) Elektros ir dujų eksploatacinės medžiagos/ESO 340024/"/>
    </mc:Choice>
  </mc:AlternateContent>
  <xr:revisionPtr revIDLastSave="1" documentId="8_{0C1E98D6-93CA-48C5-8EE5-8A04C7AE43C3}" xr6:coauthVersionLast="47" xr6:coauthVersionMax="47" xr10:uidLastSave="{C948D190-C35B-4505-A14F-5ECA0F0AB736}"/>
  <bookViews>
    <workbookView xWindow="-110" yWindow="-110" windowWidth="19420" windowHeight="11500" tabRatio="726" xr2:uid="{56C47A18-4E27-40B0-92AB-57BE26B73152}"/>
  </bookViews>
  <sheets>
    <sheet name="Eksploatacinės medžiagos" sheetId="1" r:id="rId1"/>
  </sheets>
  <definedNames>
    <definedName name="_xlnm._FilterDatabase" localSheetId="0" hidden="1">'Eksploatacinės medžiagos'!$A$1:$I$88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4" i="1" l="1"/>
  <c r="E41" i="1"/>
  <c r="E40" i="1"/>
  <c r="E37" i="1"/>
  <c r="E12" i="1"/>
  <c r="E11" i="1"/>
  <c r="E7" i="1"/>
  <c r="E4" i="1"/>
  <c r="E3" i="1"/>
  <c r="E2" i="1"/>
  <c r="E88" i="1" l="1"/>
  <c r="H88" i="1" s="1"/>
  <c r="E87" i="1"/>
  <c r="H87" i="1" s="1"/>
  <c r="E86" i="1"/>
  <c r="H86" i="1" s="1"/>
  <c r="E85" i="1"/>
  <c r="H85" i="1" s="1"/>
  <c r="H84" i="1"/>
  <c r="E84" i="1"/>
  <c r="H83" i="1"/>
  <c r="H82" i="1"/>
  <c r="H81" i="1"/>
  <c r="H80" i="1"/>
  <c r="H79" i="1"/>
  <c r="H78" i="1"/>
  <c r="H77" i="1"/>
  <c r="E76" i="1"/>
  <c r="H76" i="1" s="1"/>
  <c r="H75" i="1"/>
  <c r="H73" i="1"/>
  <c r="H72" i="1"/>
  <c r="H71" i="1"/>
  <c r="H70" i="1"/>
  <c r="H69" i="1"/>
  <c r="E68" i="1"/>
  <c r="H68" i="1" s="1"/>
  <c r="E67" i="1"/>
  <c r="H67" i="1" s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E49" i="1"/>
  <c r="H49" i="1" s="1"/>
  <c r="H48" i="1"/>
  <c r="E48" i="1"/>
  <c r="E47" i="1"/>
  <c r="H47" i="1" s="1"/>
  <c r="H46" i="1"/>
  <c r="H45" i="1"/>
  <c r="H44" i="1"/>
  <c r="E43" i="1"/>
  <c r="H43" i="1" s="1"/>
  <c r="E42" i="1"/>
  <c r="H42" i="1" s="1"/>
  <c r="H41" i="1"/>
  <c r="H40" i="1"/>
  <c r="H39" i="1"/>
  <c r="H38" i="1"/>
  <c r="H37" i="1"/>
  <c r="E36" i="1"/>
  <c r="H36" i="1" s="1"/>
  <c r="H35" i="1"/>
  <c r="H34" i="1"/>
  <c r="E34" i="1"/>
  <c r="H33" i="1"/>
  <c r="H32" i="1"/>
  <c r="H31" i="1"/>
  <c r="E30" i="1"/>
  <c r="H30" i="1" s="1"/>
  <c r="H29" i="1"/>
  <c r="H28" i="1"/>
  <c r="E27" i="1"/>
  <c r="H27" i="1" s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E10" i="1"/>
  <c r="H10" i="1" s="1"/>
  <c r="H9" i="1"/>
  <c r="H8" i="1"/>
  <c r="H7" i="1"/>
  <c r="H6" i="1"/>
  <c r="H5" i="1"/>
  <c r="H4" i="1"/>
  <c r="H3" i="1"/>
  <c r="H2" i="1"/>
  <c r="H74" i="1" l="1"/>
  <c r="H89" i="1" s="1"/>
</calcChain>
</file>

<file path=xl/sharedStrings.xml><?xml version="1.0" encoding="utf-8"?>
<sst xmlns="http://schemas.openxmlformats.org/spreadsheetml/2006/main" count="272" uniqueCount="178">
  <si>
    <t>Eil. Nr.</t>
  </si>
  <si>
    <t>Mato vnt.</t>
  </si>
  <si>
    <t>Aliuminės kniedės – skirtos kniedyti su kniedikliu</t>
  </si>
  <si>
    <t>Plastikiniai laidų tvirtinimo dirželiai</t>
  </si>
  <si>
    <t>Lipni pakavimo juosta</t>
  </si>
  <si>
    <t>Vnt.</t>
  </si>
  <si>
    <t>Tampri polietileninė pakavimo plėvelė</t>
  </si>
  <si>
    <t>Nerūdijančio plieno poveržlės</t>
  </si>
  <si>
    <t>Srieginių jungčių sandarinimo juosta</t>
  </si>
  <si>
    <t>Savisriegiai</t>
  </si>
  <si>
    <t>Šiukšlių maišai</t>
  </si>
  <si>
    <t>Bearomatis Vaitspiritas</t>
  </si>
  <si>
    <t>Jungtis su išoriniu/išoriniu sriegiu</t>
  </si>
  <si>
    <t>Aklė</t>
  </si>
  <si>
    <t>Dujų balionėlis</t>
  </si>
  <si>
    <t>Ilgasriegis d32</t>
  </si>
  <si>
    <t>Ilgasriegis d40</t>
  </si>
  <si>
    <t>Kontaktiniai klijai</t>
  </si>
  <si>
    <t>Kontraveržlė d32</t>
  </si>
  <si>
    <t>Mova d20</t>
  </si>
  <si>
    <t>Mova d32</t>
  </si>
  <si>
    <t>Silikoninis hermetikas</t>
  </si>
  <si>
    <t>Sriegtas strypas, 6 mm</t>
  </si>
  <si>
    <t>Universalus purškiamas tepalas</t>
  </si>
  <si>
    <t>Srieginių jungčių sandarinimo siūlas</t>
  </si>
  <si>
    <t>Užšalusių spynelių atitirpiklis</t>
  </si>
  <si>
    <t>Varinis vamzdelis, 6 mm</t>
  </si>
  <si>
    <t>Įkraunami maitinimo elementai, AA</t>
  </si>
  <si>
    <t>Įkraunami maitinimo elementai, AAA</t>
  </si>
  <si>
    <t>Maitinimo elementas, AAA</t>
  </si>
  <si>
    <t>Maitinimo elementas, AA</t>
  </si>
  <si>
    <t>Maitinimo elementas, 23A</t>
  </si>
  <si>
    <t>Maitinimo elementas, 6LR61</t>
  </si>
  <si>
    <t>Maitinimo elementas, LR44</t>
  </si>
  <si>
    <t>Markeris (sidabrinis)</t>
  </si>
  <si>
    <t>Izoliacinė juosta (tekstilinė)</t>
  </si>
  <si>
    <t>Printerio juostelė/Dymo letratag</t>
  </si>
  <si>
    <t xml:space="preserve">Freza diametras 6 </t>
  </si>
  <si>
    <t>vnt.</t>
  </si>
  <si>
    <t>Pusapvalis pjūklelis metalui</t>
  </si>
  <si>
    <t>Degiklio papildymas (Dujiniam degikliui Specialist+)</t>
  </si>
  <si>
    <t xml:space="preserve">Varžtas </t>
  </si>
  <si>
    <t>Metalo pjovimo diskas</t>
  </si>
  <si>
    <t>Pneumat. Jungtis (mama) NW5 1/4'' R is (5C102201152)</t>
  </si>
  <si>
    <t>Penumat. Kištukas NW5 G3/8" vs</t>
  </si>
  <si>
    <t>Adapteris A5 3/8-1/2 isvs</t>
  </si>
  <si>
    <t>Prekių pavadinimas</t>
  </si>
  <si>
    <t>Vieno mato vieneto įkainis 
(EUR be PVM)</t>
  </si>
  <si>
    <t>Vidutinis pakuotės/talpos dydis</t>
  </si>
  <si>
    <t>Ilgis - 6 mm;
Skersmuo - 4 mm;
Medžiaga - Aliuminis;
Vienetai pakuotėje – nuo 40 iki 60 vnt.</t>
  </si>
  <si>
    <t>Dirželio medžiaga – plastikas;
Spalva – balta arba juoda;
Ilgis - 360 mm (± 20 mm);
Plotis - 4.5 mm (± 2 mm);
Pakuotės dydis – 100 vnt</t>
  </si>
  <si>
    <t>Dirželio medžiaga – plastikas;
Spalva – balta arba juoda;
Ilgis - 360 mm (± 20 mm);
Plotis - 7.5 mm (± 2 mm);
Pakuotės dydis – 100 vnt</t>
  </si>
  <si>
    <t xml:space="preserve">
Matmenys-4,8 cm (+- 0,2 cm) x 66 m (+ -6 m);
Medžiaga- Sintetinio kaučiuko kilijų (Hot-Melt);
Turi lipti iš karto ant įvairių nešvarių, dulkėtų, riebalinų kartono/popieriaus paviršių. Turi būti atspari temperatūrų pokyčiams, drėgmei,  kraštų įtrūkimams ir plyšimui.
Lipnios juostos tipas - vienpusė.</t>
  </si>
  <si>
    <t>Ilgis - 200 m (± 10 m);
Plotis - 0.45 m (± 5 cm);
Plėvelės storis - 18 µm (± 2 µm);
Svoris - 1.4 kg (± 0,5 kg);
Spalva – gali būti skaidri, balta arba juoda.</t>
  </si>
  <si>
    <t>Paskirtis – srieginėms jungtims sandarinti;
Talpa – 260 g (± 20 g);</t>
  </si>
  <si>
    <t>Pakuotė – rulonėlis;
Spalva – balta;
Juostos paskirtis – dujotiekio srieginėms jungtims sandarinti;
Ilgis - 13 m (± 3 m);
Juostos plotis - 13 mm (± 2 mm);
Juostos storis 0.1 mm (± 0,01 mm).</t>
  </si>
  <si>
    <t>Maišų talpa - 35 l (± 5 l);
Storis: nuo 0.01mm iki 0.02mm
Spalva – nesvarbu;
Medžiaga – polietilenas;
Vienetai pakuotėje – nuo 10 iki 30 vnt.</t>
  </si>
  <si>
    <t>Talpa – nuo 0,2 iki 0,6 l;
Skirtas paviršių nuriebalinimui.</t>
  </si>
  <si>
    <t>Pakuotė – ruloniukas;
Juostos plotis – 19 mm (± 2 mm);
Juostos storis – 0,15 mm (± 0,02 mm);
Medžiaga – tekstilė;
Spalva – juoda;
Juostos ilgis – 19 m (± 2 m).</t>
  </si>
  <si>
    <t>Medžiaga – žalvaris;
Sriegis – abiejuose jungties galuose 1/2 colio išorinis sriegis.</t>
  </si>
  <si>
    <t>Medžiaga – ketus;
Sriegis – išorinis;
Skersmuo, coliais - 1 ½.</t>
  </si>
  <si>
    <t>Medžiaga – ketus;
Sriegis – išorinis;
Skersmuo, coliais - 1 1/4.</t>
  </si>
  <si>
    <t>Medžiaga – ketus;
Sriegis – išorinis;
Skersmuo, coliais - 1.</t>
  </si>
  <si>
    <t>Medžiaga – ketus;
Sriegis – vidinis;
Skersmuo, coliais - 1.</t>
  </si>
  <si>
    <t>Medžiaga – ketus;
Sriegis – vidinis;
Skersmuo, coliais – 1/2.</t>
  </si>
  <si>
    <t>Medžiaga – ketus;
Sriegis – vidinis;
Skersmuo, coliais – 3/4.</t>
  </si>
  <si>
    <t>Medžiaga – ketus;
Sriegis – išorinis;
Skersmuo, coliais – 3/4.</t>
  </si>
  <si>
    <t>Medžiaga – žalvaris;
Sriegis – vidinis;
Skersmuo, coliais – 1 1/4.</t>
  </si>
  <si>
    <t>Medžiaga – žalvaris;
Sriegis – išorinis;
Sriegis – išorinis;
Skersmuo, coliais – 3/8.</t>
  </si>
  <si>
    <t>Medžiaga – žalvaris;
Sriegis – vidinis;
Skersmuo, coliais – 3/8.</t>
  </si>
  <si>
    <t>Tipas - alkūnė;
Medžiaga - ketus;
Sriegis - vidinis/išorinis;
Skersmuo- 1/2 colių;
Diametras -15 mm.</t>
  </si>
  <si>
    <t>Dujų balionėlis, skirtas uždegiklių pildymui;
Turi atitikti EN417 2012 reikalavimus dujų balionams;
Talpa- 400ml (+-50 ml) .</t>
  </si>
  <si>
    <t>Medžiaga - plienas;
Pajungimas - išorė/išorė;
Diametras - 32 mm;
Skersmuo - 1/4 coliai;
Ilgis- 110 mm .</t>
  </si>
  <si>
    <t>Medžiaga - plienas;
Pajungimas - išorė/išorė;
Diametras- 40 mm ;
Ilgis - 110 mm.</t>
  </si>
  <si>
    <t>Tūris- 100ml ( +- 50ml) 
Turi klijuoti - medieną, odą, metalą, plastiką ir gumą.</t>
  </si>
  <si>
    <t>Diametras- 32 mm ;
Medžiaga - ketus;
Sriegis - vidinis.</t>
  </si>
  <si>
    <t>Medžiaga – ketus;
Sriegis - vidinis/vidinis;
Diametras- 20 mm .</t>
  </si>
  <si>
    <t>Medžiaga - ketus;
Sriegis - vidinis/vidinis;
Diametras, 32 mm</t>
  </si>
  <si>
    <t>Turi sukibti su šiomis medžiagomis - mediena, stiklu, metalu, keramika, plastiku ir polikarbonatu;
Spalva – bespalvis arba baltas; 
Sąvybės - antipelėsinis ir antibakterinis, sanitarinis.
Talpa, ml - nuo 300 -  iki 400 (tinkanti rankiniams spaudikliams);
Darbinė temperatūra – nuo +5 iki +40 °C.</t>
  </si>
  <si>
    <t>Medžiaga – plienas;
Padengimas – cinkas;
Skersmuo - 6 mm;
Ilgis – nuo 900 iki 1000 mm.</t>
  </si>
  <si>
    <t>Naudojimo paskirtis - elektros instaliacijos, elektros kontaktų apsaugai ir akumuliatorių gnybtams;
Talpos tūris-  nuo 300 ml - iki 400 ml .</t>
  </si>
  <si>
    <t>Paskirtis - atitirpinti užšalusias spyneles;
Savybės – turi tirpinti ledą, išstumti drėgmę, ir turėti tepimo savybių;
Pakuotė – turi būti aerozolinė talpa.</t>
  </si>
  <si>
    <t>Medžiaga - varis;
Sienelės storis - 1 mm;
Ilgis – nuo 20 iki 30 m;
Darbinis slėgis – nuo 150 iki 240 atm;
Išorinis skersmuo - 6 mm;
Vamzdžio kietumas - minkštas.</t>
  </si>
  <si>
    <t>Elementų tipas – įkraunami;
Dydis – AA;
Talpa, mAh - ≥ 2000
Įtampa, V – 1,2;
Vienetai pakuotėje, vnt. – nuo 3 iki 6.</t>
  </si>
  <si>
    <t>Dydis – AAA;
Įtampa, V – 1,5;
Vienetai pakuotėje, vnt. – nuo 3 iki 6.</t>
  </si>
  <si>
    <t>Dydis – AA;
Įtampa, V – 1,5;
Vienetai pakuotėje, vnt. – nuo 3 iki 6.</t>
  </si>
  <si>
    <t>Dydis – 23A;
Įtampa, V – 12;
Vienetai pakuotėje, vnt. – 1.</t>
  </si>
  <si>
    <t>Dydis – 6LR61;
Įtampa, V – 9;
Vienetai pakuotėje, vnt. – 1.</t>
  </si>
  <si>
    <t>Dydis – LR44;
Įtampa, V – 1,5;
Vienetai pakuotėje, vnt. – nuo 1 iki 2.</t>
  </si>
  <si>
    <t>Kontaktų varžos ir trukdžių laidų sujungimuose bei kištukiniuose sujungimuose sumažinimas ir pašalinimas
Talpa- 400 ml (+- 50 ml)</t>
  </si>
  <si>
    <t>Ilgis- 12 mm
Skersmo- 4,8
Medžiaga- aliuminis
Vienetai pakuotėje- nuo 40 iki 60 vnt.</t>
  </si>
  <si>
    <t>Ilgis- 10 mm
Skersmo- 4
Medžiaga- aliuminis
Vienetai pakuotėje- nuo 40 iki 60 vnt.</t>
  </si>
  <si>
    <t>Ilgis - 50 mm (+- 5mm)
Tvirtinimo antgalis ¼ šešiakampis
Medžiaga- plienas
Kryžminis darbinis antgalis PH 2.</t>
  </si>
  <si>
    <t>Plotis: 0.8 mm
Aukštis: 48.5 mm
Gylis: 33 mm
Skirtas: 6mm² laidui
Skirtas DIN bėgelio jungimo gnybtui</t>
  </si>
  <si>
    <t>Tipas- trifazis, šakutės tipo (U forma, 12 kontaktų, 1x10 mm2);
Srovė- 60A (+-5A);
Medžiaga- Plastikas/Varis
Turi atitikti standartą- IEC 61439-2</t>
  </si>
  <si>
    <t>Medžiaga- HSS plienas;
4-39 mm, Žingsnis 3 mm;
Cilindrinis laikiklis; 
Turi tikti metalui, ploniems plieno lakštams, plastikui gręžti</t>
  </si>
  <si>
    <t>Medžiaga – plienas;
Sriegis – išorinis;
Matmenys- DN15; 1/2"BS 
Turi būti skirta dujotiekių užaklnimui.</t>
  </si>
  <si>
    <t xml:space="preserve">Medžiaga- AL/CU (alavuotas)
Matmenys- 10mm2/M8;
Turi atitikti standartą- E-CU DIN 40500 arba lygiavertį
</t>
  </si>
  <si>
    <t xml:space="preserve">Medžiaga- AL/CU (alavuotas)
Matmenys- 16mm2/M8;
Turi atitikti standartą- E-CU DIN 40500 arba lygiavertį
</t>
  </si>
  <si>
    <t xml:space="preserve">Medžiaga- AL/CU (alavuotas)
Matmenys- 25mm2/M8;
Turi atitikti standartą- E-CU DIN 40500 arba lygiavertį
</t>
  </si>
  <si>
    <t xml:space="preserve">Medžiaga- AL/CU (alavuotas)
Matmenys- 35mm2/M8;
Turi atitikti standartą- E-CU DIN 40500 arba lygiavertį
</t>
  </si>
  <si>
    <t xml:space="preserve">Medžiaga- AL/CU (alavuotas)
Matmenys- 6mm2/M8;
Turi atitikti standartą- E-CU DIN 40500 arba lygiavertį
</t>
  </si>
  <si>
    <t xml:space="preserve">Medžiaga- Varis (alavuotas)
Laidininko skerspjūvis- 25 mm2
Matmenys- 7x15 mm
Turi atitikti standartą- DIN 46230 arba lygiavertį
</t>
  </si>
  <si>
    <t xml:space="preserve">Medžiaga- Varis (alavuotas)
Laidininko skerspjūvis- 35 mm2
Matmenys- 8x20 mm
Turi atitikti standartą- DIN 46230 arba lygiavertį
</t>
  </si>
  <si>
    <t>Plotis - 19 mm (+- 2mm)
Storis - 0.15 mm (+- 0,02mm)
Juostos ilgis- 30 m (+- 3m)
Spalva nesvarbu
Medžiaga- Polivinilchloridas (PVC)
Pailgėjimas trūkimo vietoje- 240 %
Dielektriko pramušimo įtampa- 7000 V
Atsparumas temperatūrai- 0 - 90 °C
Papildoma informacija- turi tikti elektros laidų vedimui, atspari ugniai, ypač elastinga ir gerai sukibti  net ir žemoje temperatūroje.
Klijų tipas: natūrali guma. 
Sertifikatai- VDE arba lygiavertis</t>
  </si>
  <si>
    <t>Diametras – 12/4 mm
Ilgis- 1000 mm
Darbinė temperatūra- -55-110 °C
Medžiaga- Poliolefinas (PO-X)/Polivinilchloridas (PVC)
Termosusitraukiantis vamzdelis su klijais , skirtas apsaugoti kabelių ryšulius ir metalinius vamzdžius nuo vandens ir drėgmės.  Užtikrinama kabelių vidinė bei išorinė izoliacija ir sandarumas. Turi būti atsparus UV spinduliams.</t>
  </si>
  <si>
    <t>Diametras – 17/3 mm
Ilgis- 1000 mm
Darbinė temperatūra- -55-110 °C
Medžiaga- Poliolefinas (PO-X)/Polivinilchloridas (PVC)
Termosusitraukiantis vamzdelis su klijais , skirtas apsaugoti kabelių ryšulius ir metalinius vamzdžius nuo vandens ir drėgmės.  Užtikrinama kabelių vidinė bei išorinė izoliacija ir sandarumas. Turi būti atsparus UV spinduliams.</t>
  </si>
  <si>
    <t>Diametras – 25/10 mm
Ilgis- 1000 mm
Darbinė temperatūra- -55-110 °C
Medžiaga- Poliolefinas (PO-X)/Polivinilchloridas (PVC)
Termosusitraukiantis vamzdelis su klijais , skirtas apsaugoti kabelių ryšulius ir metalinius vamzdžius nuo vandens ir drėgmės.  Užtikrinama kabelių vidinė bei išorinė izoliacija ir sandarumas. Turi būti atsparus UV spinduliams.</t>
  </si>
  <si>
    <t>Cilindrine galva, vidiniu šešiakampiu, pilnu sriegiu
Diametras- M5;
Ilgis- 20mm
Stiprumo klasė- nuo 8,8 iki 10
Padengimas- cinkas (Zn), balta pasyvacija
Turi atitikti standartą DIN912; ISO4762 arba lygiavertį</t>
  </si>
  <si>
    <t>Linijos storis 1 mm.
Spalva- sidabrinis
Permanentinis, neišblunka, atsparus vandeniui, greitai džiūna.</t>
  </si>
  <si>
    <t>Medžiaga-greitapjovis plienas (HSS)
Geležtės plotis- 34mm
Detalės ilgis- 88 mm
Turi tikti multifunkciniam įrankiui, pjauti metalą. Neskirtas keramikai, medienai, plastikui, nerūdijančiam plienui.</t>
  </si>
  <si>
    <t>Medžiaga-HCS
Geležtės plotis- 34mm
Detalės ilgis- 88 mm
Turi tikti multifunkciniam įrankiui, turėti trigubo galandinimo dantis, pjauti medieną. Neskirtas keramikai, metalui.</t>
  </si>
  <si>
    <t>Medžiaga- greitapjovis plienas (HSS)
Geležtės plotis- 87 mm
Dantų skaičius- 200 vnt.  (+-5 vnt.)
Turi tikti multifunkciniam įrankiui, pjauti metalą. Neskirtas keramikai,medienai, plastikui, nerūdijančiam plienui.</t>
  </si>
  <si>
    <t>Forma- (WRC)
Ilgis- 55 mm
Medžiaga- kietmetalis (HM)
Skersmuo - 6 mm
Darbinis ilgis- 16 mm
Kotelis- 6 mm</t>
  </si>
  <si>
    <t xml:space="preserve">Tūris- 190 g (+-10g);
Dujų balionėlio sistema turi užtikrinti, kad dujos neišeitų po balionėlio pradūrimo; 
Maksimali darbinė temperatūra 1200°C. 
Dujų balionėliai turi atitikti EN417 2012 reikalavimus dujų balionams. </t>
  </si>
  <si>
    <t>Ilgis- 7m (+- 0,2 m)
Plotis- 12 mm (+- 0,2 mm)
Spalva- juodu ant balto
Turi būti atspari  vandens, tepalų, alyvų ir daugumai tirpiklių. Atspari saulės šviesai, be išblukimo ar lupimosi
Atspari temperatūros poveikiui: Turi atlaikyti temperatūrą nuo -18 ° C iki 90 ° C
Turi laikytis ant beveik visų švarių, lygių (plastiko, metalo, stiklo, medžio ir kt.) paviršių.</t>
  </si>
  <si>
    <t>DN 5,0 mm
Max 35 BAR
Darbinė temperatūra: -20° C..+100° C
Su vidiniu sriegiu  3/8"
Medžiaga: chromuota bronza</t>
  </si>
  <si>
    <t>Sriegio aukštis: 11.5
Bendras aukštis: 29.5
Šešiakampis raktas: 24
Išorinis sriegis 3/8"
Vidinis sriegis 1/2"
Medžiaga: chromuota bronza</t>
  </si>
  <si>
    <t>Sriegis M16.
Varžto ilgis: 45 mm.
Standartai: EN15048 (varžtas ISO4017 8.8)
Stiprumo klasė 8,8
Medžiaga: plienas.
Gaminio paviršius atsparus korozijai.
Darbinė temperatūra: -20 ÷ +60 ºC</t>
  </si>
  <si>
    <t>Maksimalus pjovimo/šlifavimo diskelio diametras (skersmuo)  - 125mm.
Išmatavimai: 125x1,6x22mm;
Skirtas metalui pjauti</t>
  </si>
  <si>
    <t>D25 mm²
Suvirinimo kabelio laidininkas – varis
Kabelio izoliacija – guma
Darbinė įtampa – 1000 V
Maksimali darbinė temperatūra – 85 C
Maksimali trumpojo jungimo temperatūra – 250 C
H01N2-D kabelio panaudojimas – suvirinimo kabelis. Atsparus UV spindulių poveikiui.
Ritės ilgis 10m</t>
  </si>
  <si>
    <t>D35 mm²
Suvirinimo kabelio laidininkas – varis
Kabelio izoliacija – guma
Darbinė įtampa – 1000 V
Maksimali darbinė temperatūra – 85 C
Maksimali trumpojo jungimo temperatūra – 250 C
H01N2-D kabelio panaudojimas – suvirinimo kabelis. Atsparus UV spindulių poveikiui.
Ritės ilgis 10m</t>
  </si>
  <si>
    <t>Techniniai parametrai ir reikalavimai</t>
  </si>
  <si>
    <t>l.</t>
  </si>
  <si>
    <t>m.</t>
  </si>
  <si>
    <t xml:space="preserve">Aerozolis kontaktams </t>
  </si>
  <si>
    <t xml:space="preserve">FLF100312 Srovėlaidis 3P 12 mod. 10mm2 (U formos) </t>
  </si>
  <si>
    <t xml:space="preserve">Presuojamas antgalis 10/M8 AL/CU (alavuotas) </t>
  </si>
  <si>
    <t xml:space="preserve">Presuojamas antgalis 16/M8 AL/CU (alavuotas) </t>
  </si>
  <si>
    <t xml:space="preserve">Presuojamas antgalis 25/M8 AL/CU (alavuotas) </t>
  </si>
  <si>
    <t xml:space="preserve">Presuojamas antgalis 35/M8 AL/CU (alavuotas) </t>
  </si>
  <si>
    <t xml:space="preserve">Presuojamas antgalis 6/M8 AL/CU (alavuotas) </t>
  </si>
  <si>
    <t xml:space="preserve">Presuojamas kaištinis antgalis 25/7x15 mm (alavuotas) </t>
  </si>
  <si>
    <t xml:space="preserve">Presuojamas kaištinis antgalis 35/8x20 mm (alavuotas) </t>
  </si>
  <si>
    <t xml:space="preserve">Presuojamas kaištinis antgalis 50/9.5x20 mm (alavuotas) </t>
  </si>
  <si>
    <t xml:space="preserve">RPKH1 12/4X1-C Termokembrikas su klijais, juodas L-1m </t>
  </si>
  <si>
    <t xml:space="preserve">RPKH1 17/3x1-C Termokembrikas su klijais juodas L-1m </t>
  </si>
  <si>
    <t xml:space="preserve">RPKH1 25/10X1-C Termokembrikas su klijais, juodas L-1M </t>
  </si>
  <si>
    <t xml:space="preserve">Atsuktuvo antgalis PH1x50mm </t>
  </si>
  <si>
    <t xml:space="preserve">Pjūkliukai metalui </t>
  </si>
  <si>
    <t xml:space="preserve">Pjūkliukai medienai </t>
  </si>
  <si>
    <t xml:space="preserve">Grąžtas pakopinis metalui, 4-39 mm </t>
  </si>
  <si>
    <t xml:space="preserve">Plieninė aklė (DN15; 1/2"BS) dujotiekių užaklinimui </t>
  </si>
  <si>
    <t>Suma
(pagal vidutinį pakuotės/talpos dydį)</t>
  </si>
  <si>
    <t>Siūlomos pakuotės/talpos/prekės įkainis</t>
  </si>
  <si>
    <r>
      <t xml:space="preserve">Paskirtis – tvirtinti detalėms prie metalinių paviršių;
Savisriegių tipas - su sparnuotu grąžtu;
Ilgis - </t>
    </r>
    <r>
      <rPr>
        <b/>
        <sz val="11"/>
        <rFont val="Calibri"/>
        <family val="2"/>
        <charset val="186"/>
        <scheme val="minor"/>
      </rPr>
      <t>20 mm</t>
    </r>
    <r>
      <rPr>
        <sz val="11"/>
        <rFont val="Calibri"/>
        <family val="2"/>
        <charset val="186"/>
        <scheme val="minor"/>
      </rPr>
      <t xml:space="preserve"> (± 2 mm);
Skersmuo - 4.2 mm (± 1 mm);
Savisriegio galvutės spaudžiamoji dalis turi būti plokščia;
Savisriegį turi būti galima sukti su kryžminiu atsuktuvu;
Medžiaga – cinkuotas plienas
Pakuotė – nuo 30 iki 50 vnt.</t>
    </r>
  </si>
  <si>
    <r>
      <t xml:space="preserve">Paskirtis – tvirtinti detalėms prie metalinių paviršių;
Savisriegių tipas - su sparnuotu grąžtu;
Ilgis - </t>
    </r>
    <r>
      <rPr>
        <b/>
        <sz val="11"/>
        <rFont val="Calibri"/>
        <family val="2"/>
        <charset val="186"/>
        <scheme val="minor"/>
      </rPr>
      <t>13 mm</t>
    </r>
    <r>
      <rPr>
        <sz val="11"/>
        <rFont val="Calibri"/>
        <family val="2"/>
        <charset val="186"/>
        <scheme val="minor"/>
      </rPr>
      <t xml:space="preserve"> (± 2 mm);
Skersmuo - 4.2 mm (± 1 mm);
Savisriegio galvutės spaudžiamoji dalis turi būti plokščia;
Savisriegį turi būti galima sukti su kryžminiu atsuktuvu;
Medžiaga – cinkuotas plienas
Pakuotė – nuo 30 iki 50 vnt.</t>
    </r>
  </si>
  <si>
    <r>
      <t xml:space="preserve">Paskirtis – tvirtinti detalėms prie metalinių paviršių;
Savisriegių tipas - su sparnuotu grąžtu;
Ilgis - </t>
    </r>
    <r>
      <rPr>
        <b/>
        <sz val="11"/>
        <rFont val="Calibri"/>
        <family val="2"/>
        <charset val="186"/>
        <scheme val="minor"/>
      </rPr>
      <t xml:space="preserve"> 45mm</t>
    </r>
    <r>
      <rPr>
        <sz val="11"/>
        <rFont val="Calibri"/>
        <family val="2"/>
        <charset val="186"/>
        <scheme val="minor"/>
      </rPr>
      <t xml:space="preserve"> (± 2 mm);
Skersmuo - 4.2 mm (± 1 mm);
Savisriegio galvutės spaudžiamoji dalis turi būti plokščia;
Savisriegį turi būti galima sukti su kryžminiu atsuktuvu;
Medžiaga – cinkuotas plienas
Pakuotė – nuo 30 iki 50 vnt.</t>
    </r>
  </si>
  <si>
    <r>
      <t>DN 5,0 mm
Max 35 BAR
Darbinė temperatūra: -20° C..+100° C
Su išoriniu sriegiu  1/4</t>
    </r>
    <r>
      <rPr>
        <b/>
        <sz val="11"/>
        <rFont val="Calibri"/>
        <family val="2"/>
        <charset val="186"/>
        <scheme val="minor"/>
      </rPr>
      <t xml:space="preserve">"
</t>
    </r>
    <r>
      <rPr>
        <sz val="11"/>
        <rFont val="Calibri"/>
        <family val="2"/>
        <charset val="186"/>
        <scheme val="minor"/>
      </rPr>
      <t>Medžiaga: chromuota bronza</t>
    </r>
  </si>
  <si>
    <t>*Nurodytas preliminarus Prekių kiekis. Pirkėjas neįsipareigoja nupirkti viso Prekių kiekio ar bet kokios jų dalies.</t>
  </si>
  <si>
    <t>Preliminarus kiekis sutarties galiojimo laikotarpiu*, vnt.</t>
  </si>
  <si>
    <r>
      <t>Bendra suma, EUR be PVM (</t>
    </r>
    <r>
      <rPr>
        <b/>
        <i/>
        <sz val="11"/>
        <color theme="1"/>
        <rFont val="Calibri"/>
        <family val="2"/>
        <charset val="186"/>
        <scheme val="minor"/>
      </rPr>
      <t>pasiūlymai bus vertinami pagal sumą stulpelyje H</t>
    </r>
    <r>
      <rPr>
        <sz val="11"/>
        <color theme="1"/>
        <rFont val="Calibri"/>
        <family val="2"/>
        <charset val="186"/>
        <scheme val="minor"/>
      </rPr>
      <t>):</t>
    </r>
  </si>
  <si>
    <t>Paskirtis - metalinių ir plastikinių vamzdynų, srieginių jungčių fiksavimo ir sandarinimui, tinkantis sąlyčiui su geriamu vandeniu ir dujomis;
Sriegio dydis - iki 4'' colio;
Eksploatavimo temperatūra - nuo -55 iki +149 °C;
Ilgis, m - nuo 50 iki 175.</t>
  </si>
  <si>
    <t>Elementų tipas – įkraunami;
Dydis – AAA;
Talpa, mAh - ≥ 800
Įtampa, V – 1,2;
Vienetai pakuotėje, vnt. – nuo 2 iki 6.</t>
  </si>
  <si>
    <t>Tipas: sraigtas pusapvalia galva.
Standartas: DIN 7985
Padengimas: cinkas.
Skersmuo: 5 mm.
Ilgis: 10 mm
Kiekis pakuotėje: nuo 20 vnt iki 50 vnt.</t>
  </si>
  <si>
    <t>Turi atitikti DIN 125 standartą arba lygiavertės;
Vidinis skersmuo - 16 mm;
Storis – 2,2 mm (± 2 mm);
Medžiaga – nerūdijantis plienas.
Pakuotės dydis – nuo 4 iki 10 vnt.
Paskirtis – srieginėms jungtims sandarinti;</t>
  </si>
  <si>
    <t xml:space="preserve">Sandarinimo pasta </t>
  </si>
  <si>
    <t>Alkūnė d15, 1/2''</t>
  </si>
  <si>
    <t xml:space="preserve">Aliuminės kniedės (4,8x12 mm) </t>
  </si>
  <si>
    <t xml:space="preserve">Aliuminės kniedės (4x10 mm) </t>
  </si>
  <si>
    <t xml:space="preserve">Antgalis atsuktuvo PH2 </t>
  </si>
  <si>
    <t xml:space="preserve">Dangtelis galinis DIN bėgelio sujungimo gnybtui, 6 mm </t>
  </si>
  <si>
    <t xml:space="preserve">Medžiaga- Varis (alavuotas)
Laidininko skerspjūvis- 50 mm2
Matmenys- 9,5x20 mm
Turi atitikti standartą- DIN 46230 arba lygiavertį
</t>
  </si>
  <si>
    <t xml:space="preserve">PVC izoliacinė juosta </t>
  </si>
  <si>
    <t xml:space="preserve">Sandariklis Pawbol D.3410-5  </t>
  </si>
  <si>
    <t>Varžtai DIN912 M5x20</t>
  </si>
  <si>
    <t>Ilgis - 50 mm 
Tvirtinimo antgalis ¼ šešiakampis
Medžiaga- plienas
Kryžminis darbinis antgalis PH 1.</t>
  </si>
  <si>
    <t>Savisriegiai 4,2 x 45 mm (su sparneliais)</t>
  </si>
  <si>
    <t>Varžtai 5x10 mm</t>
  </si>
  <si>
    <t xml:space="preserve">Antgalis 25mm2/16mm izoliuotas, geltonas </t>
  </si>
  <si>
    <t xml:space="preserve">Antgalis 16mm2/12mm izoliuotas, mėlynas </t>
  </si>
  <si>
    <t xml:space="preserve">Antgalis 35mm2/16mm izoliuotas, raudonas </t>
  </si>
  <si>
    <t xml:space="preserve">ONS2, KG (H01N2-D) 25mm² 1000V suvirinimo kabelis </t>
  </si>
  <si>
    <t xml:space="preserve">ONS2, KG (H01N2-D) 35mm² 1000V suvirinimo kabelis </t>
  </si>
  <si>
    <t>Medžiaga- guma
Skersmuo- ne didesnis nei 20.5 mm
Apsaugos laipsnis (IP) - IP 54
Standartas: DIN 40430
Tiekiamas pakuotėmis po 5 vnt.</t>
  </si>
  <si>
    <t>Nominali kryžminė sekcija: 25 mm²
Movos ilgis: 16 mm
Izoliacinė medžiaga: Polipropilenas (PP)
Medžiaga: Varis
Paviršiaus apsauga: Alavuotas
AWG dydis: 4
Tiekiamas pakuotėmis po 50 vnt.</t>
  </si>
  <si>
    <t>Nominali kryžminė sekcija: 16 mm²
Movos ilgis: 12 mm
Izoliacinė medžiaga: Polipropilenas (PP)
Medžiaga: Varis
Paviršiaus apsauga: Alavuotas
AWG dydis: 6
Tiekiamas pakuotėmis po 50 vnt.</t>
  </si>
  <si>
    <t>Nominali kryžminė sekcija: 35 mm²
Movos ilgis: 16 mm
Izoliacinė medžiaga: Polipropilenas (PP)
Medžiaga: Varis
Paviršiaus apsauga: Alavuotas
AWG dydis: 2
Tiekiamas pakuotėmis po 50 vnt.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</si>
</sst>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sz val="8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b/>
      <sz val="11"/>
      <color rgb="FF92D050"/>
      <name val="Calibri"/>
      <family val="2"/>
      <charset val="186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2"/>
      <color rgb="FFFF0000"/>
      <name val="Arial"/>
      <family val="2"/>
      <charset val="186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164" fontId="14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2" fontId="8" fillId="0" borderId="2" xfId="0" applyNumberFormat="1" applyFont="1" applyBorder="1" applyAlignment="1" applyProtection="1">
      <alignment horizontal="center" vertical="center"/>
      <protection hidden="1"/>
    </xf>
    <xf numFmtId="2" fontId="9" fillId="0" borderId="2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vertical="center" wrapText="1"/>
    </xf>
    <xf numFmtId="2" fontId="12" fillId="0" borderId="1" xfId="0" applyNumberFormat="1" applyFont="1" applyBorder="1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1" xfId="2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2" fontId="0" fillId="0" borderId="1" xfId="3" applyNumberFormat="1" applyFont="1" applyBorder="1" applyAlignment="1">
      <alignment horizontal="center" vertical="center"/>
    </xf>
  </cellXfs>
  <cellStyles count="4">
    <cellStyle name="Comma" xfId="3" builtinId="3"/>
    <cellStyle name="Hyperlink" xfId="2" builtinId="8"/>
    <cellStyle name="Normal" xfId="0" builtinId="0"/>
    <cellStyle name="Normal 2" xfId="1" xr:uid="{4A710165-550E-4FA5-BBD9-3EFE80460D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itana.lt/paieska?orderby=position&amp;orderway=desc&amp;search_query=kietmetalio+freza+hm+wrc+z3+plus+pfer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E82E-44C6-4985-87EF-2626E20671EE}">
  <dimension ref="A1:I91"/>
  <sheetViews>
    <sheetView tabSelected="1" topLeftCell="C1" zoomScale="85" zoomScaleNormal="85" workbookViewId="0">
      <pane ySplit="1" topLeftCell="A5" activePane="bottomLeft" state="frozen"/>
      <selection pane="bottomLeft" activeCell="J1" sqref="J1:K1048576"/>
    </sheetView>
  </sheetViews>
  <sheetFormatPr defaultRowHeight="14.5" x14ac:dyDescent="0.35"/>
  <cols>
    <col min="1" max="1" width="5.81640625" style="1" customWidth="1"/>
    <col min="2" max="3" width="32.453125" style="2" customWidth="1"/>
    <col min="4" max="4" width="11.54296875" style="1" customWidth="1"/>
    <col min="5" max="5" width="17.81640625" style="1" customWidth="1"/>
    <col min="6" max="6" width="21.1796875" style="1" customWidth="1"/>
    <col min="7" max="7" width="25" style="1" customWidth="1"/>
    <col min="8" max="8" width="19.1796875" customWidth="1"/>
    <col min="9" max="9" width="20.54296875" customWidth="1"/>
  </cols>
  <sheetData>
    <row r="1" spans="1:9" s="3" customFormat="1" ht="62" x14ac:dyDescent="0.35">
      <c r="A1" s="9" t="s">
        <v>0</v>
      </c>
      <c r="B1" s="18" t="s">
        <v>46</v>
      </c>
      <c r="C1" s="18" t="s">
        <v>122</v>
      </c>
      <c r="D1" s="18" t="s">
        <v>1</v>
      </c>
      <c r="E1" s="18" t="s">
        <v>47</v>
      </c>
      <c r="F1" s="18" t="s">
        <v>48</v>
      </c>
      <c r="G1" s="18" t="s">
        <v>150</v>
      </c>
      <c r="H1" s="18" t="s">
        <v>143</v>
      </c>
      <c r="I1" s="18" t="s">
        <v>144</v>
      </c>
    </row>
    <row r="2" spans="1:9" ht="72.5" x14ac:dyDescent="0.35">
      <c r="A2" s="4">
        <v>1</v>
      </c>
      <c r="B2" s="5" t="s">
        <v>2</v>
      </c>
      <c r="C2" s="12" t="s">
        <v>49</v>
      </c>
      <c r="D2" s="4" t="s">
        <v>5</v>
      </c>
      <c r="E2" s="19">
        <f>I2/50</f>
        <v>0.03</v>
      </c>
      <c r="F2" s="4">
        <v>50</v>
      </c>
      <c r="G2" s="4">
        <v>30</v>
      </c>
      <c r="H2" s="10">
        <f t="shared" ref="H2:H65" si="0">IF(E2="-",0,E2)*IF(F2="-",0,F2)*IF(G2="-",0,G2)</f>
        <v>45</v>
      </c>
      <c r="I2" s="11">
        <v>1.5</v>
      </c>
    </row>
    <row r="3" spans="1:9" ht="72.5" x14ac:dyDescent="0.35">
      <c r="A3" s="4">
        <v>2</v>
      </c>
      <c r="B3" s="5" t="s">
        <v>3</v>
      </c>
      <c r="C3" s="13" t="s">
        <v>50</v>
      </c>
      <c r="D3" s="4" t="s">
        <v>5</v>
      </c>
      <c r="E3" s="19">
        <f>I3/100</f>
        <v>0.1</v>
      </c>
      <c r="F3" s="4">
        <v>100</v>
      </c>
      <c r="G3" s="4">
        <v>150</v>
      </c>
      <c r="H3" s="10">
        <f t="shared" si="0"/>
        <v>1500</v>
      </c>
      <c r="I3" s="11">
        <v>10</v>
      </c>
    </row>
    <row r="4" spans="1:9" ht="72.5" x14ac:dyDescent="0.35">
      <c r="A4" s="4">
        <v>3</v>
      </c>
      <c r="B4" s="5" t="s">
        <v>3</v>
      </c>
      <c r="C4" s="13" t="s">
        <v>51</v>
      </c>
      <c r="D4" s="4" t="s">
        <v>5</v>
      </c>
      <c r="E4" s="19">
        <f>I4/100</f>
        <v>0.11</v>
      </c>
      <c r="F4" s="4">
        <v>100</v>
      </c>
      <c r="G4" s="4">
        <v>45</v>
      </c>
      <c r="H4" s="10">
        <f t="shared" si="0"/>
        <v>495</v>
      </c>
      <c r="I4" s="11">
        <v>11</v>
      </c>
    </row>
    <row r="5" spans="1:9" ht="159.5" x14ac:dyDescent="0.35">
      <c r="A5" s="4">
        <v>4</v>
      </c>
      <c r="B5" s="5" t="s">
        <v>4</v>
      </c>
      <c r="C5" s="12" t="s">
        <v>52</v>
      </c>
      <c r="D5" s="4" t="s">
        <v>5</v>
      </c>
      <c r="E5" s="19">
        <v>1.8</v>
      </c>
      <c r="F5" s="4">
        <v>1</v>
      </c>
      <c r="G5" s="4">
        <v>3000</v>
      </c>
      <c r="H5" s="10">
        <f t="shared" si="0"/>
        <v>5400</v>
      </c>
      <c r="I5" s="10">
        <v>1.8</v>
      </c>
    </row>
    <row r="6" spans="1:9" ht="87" x14ac:dyDescent="0.35">
      <c r="A6" s="4">
        <v>5</v>
      </c>
      <c r="B6" s="5" t="s">
        <v>6</v>
      </c>
      <c r="C6" s="13" t="s">
        <v>53</v>
      </c>
      <c r="D6" s="4" t="s">
        <v>5</v>
      </c>
      <c r="E6" s="19">
        <v>5</v>
      </c>
      <c r="F6" s="4">
        <v>1</v>
      </c>
      <c r="G6" s="4">
        <v>90</v>
      </c>
      <c r="H6" s="10">
        <f t="shared" si="0"/>
        <v>450</v>
      </c>
      <c r="I6" s="10">
        <v>5</v>
      </c>
    </row>
    <row r="7" spans="1:9" ht="116" x14ac:dyDescent="0.35">
      <c r="A7" s="4">
        <v>6</v>
      </c>
      <c r="B7" s="5" t="s">
        <v>7</v>
      </c>
      <c r="C7" s="13" t="s">
        <v>155</v>
      </c>
      <c r="D7" s="4" t="s">
        <v>5</v>
      </c>
      <c r="E7" s="19">
        <f>I7/10</f>
        <v>0.3</v>
      </c>
      <c r="F7" s="4">
        <v>7</v>
      </c>
      <c r="G7" s="4">
        <v>30</v>
      </c>
      <c r="H7" s="10">
        <f t="shared" si="0"/>
        <v>63</v>
      </c>
      <c r="I7" s="11">
        <v>3</v>
      </c>
    </row>
    <row r="8" spans="1:9" ht="43.5" x14ac:dyDescent="0.35">
      <c r="A8" s="4">
        <v>7</v>
      </c>
      <c r="B8" s="5" t="s">
        <v>156</v>
      </c>
      <c r="C8" s="12" t="s">
        <v>54</v>
      </c>
      <c r="D8" s="4" t="s">
        <v>5</v>
      </c>
      <c r="E8" s="19">
        <v>6</v>
      </c>
      <c r="F8" s="4">
        <v>1</v>
      </c>
      <c r="G8" s="4">
        <v>60</v>
      </c>
      <c r="H8" s="10">
        <f t="shared" si="0"/>
        <v>360</v>
      </c>
      <c r="I8" s="10">
        <v>6</v>
      </c>
    </row>
    <row r="9" spans="1:9" ht="101.5" x14ac:dyDescent="0.35">
      <c r="A9" s="4">
        <v>8</v>
      </c>
      <c r="B9" s="5" t="s">
        <v>8</v>
      </c>
      <c r="C9" s="13" t="s">
        <v>55</v>
      </c>
      <c r="D9" s="4" t="s">
        <v>5</v>
      </c>
      <c r="E9" s="19">
        <v>3</v>
      </c>
      <c r="F9" s="4">
        <v>1</v>
      </c>
      <c r="G9" s="4">
        <v>90</v>
      </c>
      <c r="H9" s="10">
        <f t="shared" si="0"/>
        <v>270</v>
      </c>
      <c r="I9" s="10">
        <v>3</v>
      </c>
    </row>
    <row r="10" spans="1:9" ht="174" x14ac:dyDescent="0.35">
      <c r="A10" s="4">
        <v>9</v>
      </c>
      <c r="B10" s="5" t="s">
        <v>9</v>
      </c>
      <c r="C10" s="12" t="s">
        <v>145</v>
      </c>
      <c r="D10" s="4" t="s">
        <v>5</v>
      </c>
      <c r="E10" s="19">
        <f>I10/30</f>
        <v>0.1</v>
      </c>
      <c r="F10" s="4">
        <v>40</v>
      </c>
      <c r="G10" s="4">
        <v>1500</v>
      </c>
      <c r="H10" s="10">
        <f t="shared" si="0"/>
        <v>6000</v>
      </c>
      <c r="I10" s="11">
        <v>3</v>
      </c>
    </row>
    <row r="11" spans="1:9" ht="200.25" customHeight="1" x14ac:dyDescent="0.35">
      <c r="A11" s="4">
        <v>10</v>
      </c>
      <c r="B11" s="5" t="s">
        <v>9</v>
      </c>
      <c r="C11" s="12" t="s">
        <v>146</v>
      </c>
      <c r="D11" s="4" t="s">
        <v>5</v>
      </c>
      <c r="E11" s="19">
        <f>I11/30</f>
        <v>0.1</v>
      </c>
      <c r="F11" s="4">
        <v>40</v>
      </c>
      <c r="G11" s="4">
        <v>1500</v>
      </c>
      <c r="H11" s="10">
        <f t="shared" si="0"/>
        <v>6000</v>
      </c>
      <c r="I11" s="11">
        <v>3</v>
      </c>
    </row>
    <row r="12" spans="1:9" ht="87" x14ac:dyDescent="0.35">
      <c r="A12" s="4">
        <v>11</v>
      </c>
      <c r="B12" s="5" t="s">
        <v>10</v>
      </c>
      <c r="C12" s="13" t="s">
        <v>56</v>
      </c>
      <c r="D12" s="4" t="s">
        <v>5</v>
      </c>
      <c r="E12" s="19">
        <f>I12/10</f>
        <v>0.2</v>
      </c>
      <c r="F12" s="4">
        <v>20</v>
      </c>
      <c r="G12" s="4">
        <v>150</v>
      </c>
      <c r="H12" s="10">
        <f t="shared" si="0"/>
        <v>600</v>
      </c>
      <c r="I12" s="11">
        <v>2</v>
      </c>
    </row>
    <row r="13" spans="1:9" ht="29" x14ac:dyDescent="0.35">
      <c r="A13" s="4">
        <v>12</v>
      </c>
      <c r="B13" s="5" t="s">
        <v>11</v>
      </c>
      <c r="C13" s="13" t="s">
        <v>57</v>
      </c>
      <c r="D13" s="4" t="s">
        <v>123</v>
      </c>
      <c r="E13" s="19">
        <v>8</v>
      </c>
      <c r="F13" s="4">
        <v>0.4</v>
      </c>
      <c r="G13" s="4">
        <v>15</v>
      </c>
      <c r="H13" s="10">
        <f t="shared" si="0"/>
        <v>48</v>
      </c>
      <c r="I13" s="11">
        <v>4</v>
      </c>
    </row>
    <row r="14" spans="1:9" ht="87" x14ac:dyDescent="0.35">
      <c r="A14" s="4">
        <v>13</v>
      </c>
      <c r="B14" s="5" t="s">
        <v>35</v>
      </c>
      <c r="C14" s="12" t="s">
        <v>58</v>
      </c>
      <c r="D14" s="4" t="s">
        <v>5</v>
      </c>
      <c r="E14" s="19">
        <v>7</v>
      </c>
      <c r="F14" s="4">
        <v>1</v>
      </c>
      <c r="G14" s="4">
        <v>750</v>
      </c>
      <c r="H14" s="10">
        <f t="shared" si="0"/>
        <v>5250</v>
      </c>
      <c r="I14" s="10">
        <v>7</v>
      </c>
    </row>
    <row r="15" spans="1:9" ht="43.5" x14ac:dyDescent="0.35">
      <c r="A15" s="4">
        <v>14</v>
      </c>
      <c r="B15" s="5" t="s">
        <v>12</v>
      </c>
      <c r="C15" s="13" t="s">
        <v>59</v>
      </c>
      <c r="D15" s="4" t="s">
        <v>5</v>
      </c>
      <c r="E15" s="19">
        <v>2</v>
      </c>
      <c r="F15" s="4">
        <v>1</v>
      </c>
      <c r="G15" s="4">
        <v>75</v>
      </c>
      <c r="H15" s="10">
        <f t="shared" si="0"/>
        <v>150</v>
      </c>
      <c r="I15" s="10">
        <v>2</v>
      </c>
    </row>
    <row r="16" spans="1:9" ht="43.5" x14ac:dyDescent="0.35">
      <c r="A16" s="4">
        <v>15</v>
      </c>
      <c r="B16" s="5" t="s">
        <v>13</v>
      </c>
      <c r="C16" s="13" t="s">
        <v>60</v>
      </c>
      <c r="D16" s="4" t="s">
        <v>5</v>
      </c>
      <c r="E16" s="19">
        <v>2</v>
      </c>
      <c r="F16" s="4">
        <v>1</v>
      </c>
      <c r="G16" s="4">
        <v>60</v>
      </c>
      <c r="H16" s="10">
        <f t="shared" si="0"/>
        <v>120</v>
      </c>
      <c r="I16" s="10">
        <v>2</v>
      </c>
    </row>
    <row r="17" spans="1:9" ht="43.5" x14ac:dyDescent="0.35">
      <c r="A17" s="4">
        <v>16</v>
      </c>
      <c r="B17" s="5" t="s">
        <v>13</v>
      </c>
      <c r="C17" s="13" t="s">
        <v>61</v>
      </c>
      <c r="D17" s="4" t="s">
        <v>5</v>
      </c>
      <c r="E17" s="19">
        <v>2</v>
      </c>
      <c r="F17" s="4">
        <v>1</v>
      </c>
      <c r="G17" s="4">
        <v>60</v>
      </c>
      <c r="H17" s="10">
        <f t="shared" si="0"/>
        <v>120</v>
      </c>
      <c r="I17" s="10">
        <v>2</v>
      </c>
    </row>
    <row r="18" spans="1:9" ht="43.5" x14ac:dyDescent="0.35">
      <c r="A18" s="4">
        <v>17</v>
      </c>
      <c r="B18" s="5" t="s">
        <v>13</v>
      </c>
      <c r="C18" s="13" t="s">
        <v>62</v>
      </c>
      <c r="D18" s="4" t="s">
        <v>5</v>
      </c>
      <c r="E18" s="19">
        <v>2</v>
      </c>
      <c r="F18" s="4">
        <v>1</v>
      </c>
      <c r="G18" s="4">
        <v>30</v>
      </c>
      <c r="H18" s="10">
        <f t="shared" si="0"/>
        <v>60</v>
      </c>
      <c r="I18" s="10">
        <v>2</v>
      </c>
    </row>
    <row r="19" spans="1:9" ht="43.5" x14ac:dyDescent="0.35">
      <c r="A19" s="4">
        <v>18</v>
      </c>
      <c r="B19" s="5" t="s">
        <v>13</v>
      </c>
      <c r="C19" s="13" t="s">
        <v>63</v>
      </c>
      <c r="D19" s="4" t="s">
        <v>5</v>
      </c>
      <c r="E19" s="19">
        <v>2</v>
      </c>
      <c r="F19" s="4">
        <v>1</v>
      </c>
      <c r="G19" s="4">
        <v>30</v>
      </c>
      <c r="H19" s="10">
        <f t="shared" si="0"/>
        <v>60</v>
      </c>
      <c r="I19" s="10">
        <v>2</v>
      </c>
    </row>
    <row r="20" spans="1:9" ht="43.5" x14ac:dyDescent="0.35">
      <c r="A20" s="4">
        <v>19</v>
      </c>
      <c r="B20" s="5" t="s">
        <v>13</v>
      </c>
      <c r="C20" s="13" t="s">
        <v>64</v>
      </c>
      <c r="D20" s="4" t="s">
        <v>5</v>
      </c>
      <c r="E20" s="19">
        <v>2</v>
      </c>
      <c r="F20" s="4">
        <v>1</v>
      </c>
      <c r="G20" s="4">
        <v>150</v>
      </c>
      <c r="H20" s="10">
        <f t="shared" si="0"/>
        <v>300</v>
      </c>
      <c r="I20" s="10">
        <v>2</v>
      </c>
    </row>
    <row r="21" spans="1:9" ht="43.5" x14ac:dyDescent="0.35">
      <c r="A21" s="4">
        <v>20</v>
      </c>
      <c r="B21" s="5" t="s">
        <v>13</v>
      </c>
      <c r="C21" s="13" t="s">
        <v>65</v>
      </c>
      <c r="D21" s="4" t="s">
        <v>5</v>
      </c>
      <c r="E21" s="19">
        <v>2</v>
      </c>
      <c r="F21" s="4">
        <v>1</v>
      </c>
      <c r="G21" s="4">
        <v>15</v>
      </c>
      <c r="H21" s="10">
        <f t="shared" si="0"/>
        <v>30</v>
      </c>
      <c r="I21" s="10">
        <v>2</v>
      </c>
    </row>
    <row r="22" spans="1:9" ht="43.5" x14ac:dyDescent="0.35">
      <c r="A22" s="4">
        <v>21</v>
      </c>
      <c r="B22" s="5" t="s">
        <v>13</v>
      </c>
      <c r="C22" s="13" t="s">
        <v>66</v>
      </c>
      <c r="D22" s="4" t="s">
        <v>5</v>
      </c>
      <c r="E22" s="19">
        <v>2</v>
      </c>
      <c r="F22" s="4">
        <v>1</v>
      </c>
      <c r="G22" s="4">
        <v>60</v>
      </c>
      <c r="H22" s="10">
        <f t="shared" si="0"/>
        <v>120</v>
      </c>
      <c r="I22" s="10">
        <v>2</v>
      </c>
    </row>
    <row r="23" spans="1:9" ht="43.5" x14ac:dyDescent="0.35">
      <c r="A23" s="4">
        <v>22</v>
      </c>
      <c r="B23" s="5" t="s">
        <v>13</v>
      </c>
      <c r="C23" s="13" t="s">
        <v>67</v>
      </c>
      <c r="D23" s="4" t="s">
        <v>5</v>
      </c>
      <c r="E23" s="19">
        <v>4</v>
      </c>
      <c r="F23" s="4">
        <v>1</v>
      </c>
      <c r="G23" s="4">
        <v>30</v>
      </c>
      <c r="H23" s="10">
        <f t="shared" si="0"/>
        <v>120</v>
      </c>
      <c r="I23" s="10">
        <v>4</v>
      </c>
    </row>
    <row r="24" spans="1:9" ht="58" x14ac:dyDescent="0.35">
      <c r="A24" s="4">
        <v>23</v>
      </c>
      <c r="B24" s="5" t="s">
        <v>13</v>
      </c>
      <c r="C24" s="13" t="s">
        <v>68</v>
      </c>
      <c r="D24" s="4" t="s">
        <v>5</v>
      </c>
      <c r="E24" s="19">
        <v>3</v>
      </c>
      <c r="F24" s="4">
        <v>1</v>
      </c>
      <c r="G24" s="4">
        <v>8</v>
      </c>
      <c r="H24" s="10">
        <f t="shared" si="0"/>
        <v>24</v>
      </c>
      <c r="I24" s="10">
        <v>3</v>
      </c>
    </row>
    <row r="25" spans="1:9" ht="43.5" x14ac:dyDescent="0.35">
      <c r="A25" s="4">
        <v>24</v>
      </c>
      <c r="B25" s="5" t="s">
        <v>13</v>
      </c>
      <c r="C25" s="13" t="s">
        <v>69</v>
      </c>
      <c r="D25" s="4" t="s">
        <v>5</v>
      </c>
      <c r="E25" s="19">
        <v>3</v>
      </c>
      <c r="F25" s="4">
        <v>1</v>
      </c>
      <c r="G25" s="4">
        <v>8</v>
      </c>
      <c r="H25" s="10">
        <f t="shared" si="0"/>
        <v>24</v>
      </c>
      <c r="I25" s="10">
        <v>3</v>
      </c>
    </row>
    <row r="26" spans="1:9" ht="72.5" x14ac:dyDescent="0.35">
      <c r="A26" s="4">
        <v>25</v>
      </c>
      <c r="B26" s="5" t="s">
        <v>157</v>
      </c>
      <c r="C26" s="12" t="s">
        <v>70</v>
      </c>
      <c r="D26" s="4" t="s">
        <v>5</v>
      </c>
      <c r="E26" s="19">
        <v>2</v>
      </c>
      <c r="F26" s="4">
        <v>1</v>
      </c>
      <c r="G26" s="4">
        <v>375</v>
      </c>
      <c r="H26" s="10">
        <f t="shared" si="0"/>
        <v>750</v>
      </c>
      <c r="I26" s="10">
        <v>2</v>
      </c>
    </row>
    <row r="27" spans="1:9" ht="72.5" x14ac:dyDescent="0.35">
      <c r="A27" s="4">
        <v>26</v>
      </c>
      <c r="B27" s="5" t="s">
        <v>14</v>
      </c>
      <c r="C27" s="12" t="s">
        <v>71</v>
      </c>
      <c r="D27" s="4" t="s">
        <v>123</v>
      </c>
      <c r="E27" s="19">
        <f>4/400*1000</f>
        <v>10</v>
      </c>
      <c r="F27" s="4">
        <v>0.4</v>
      </c>
      <c r="G27" s="4">
        <v>90</v>
      </c>
      <c r="H27" s="10">
        <f t="shared" si="0"/>
        <v>360</v>
      </c>
      <c r="I27" s="11">
        <v>4</v>
      </c>
    </row>
    <row r="28" spans="1:9" ht="72.5" x14ac:dyDescent="0.35">
      <c r="A28" s="4">
        <v>27</v>
      </c>
      <c r="B28" s="5" t="s">
        <v>15</v>
      </c>
      <c r="C28" s="12" t="s">
        <v>72</v>
      </c>
      <c r="D28" s="4" t="s">
        <v>5</v>
      </c>
      <c r="E28" s="19">
        <v>4</v>
      </c>
      <c r="F28" s="4">
        <v>1</v>
      </c>
      <c r="G28" s="4">
        <v>8</v>
      </c>
      <c r="H28" s="10">
        <f t="shared" si="0"/>
        <v>32</v>
      </c>
      <c r="I28" s="10">
        <v>4</v>
      </c>
    </row>
    <row r="29" spans="1:9" ht="58" x14ac:dyDescent="0.35">
      <c r="A29" s="4">
        <v>28</v>
      </c>
      <c r="B29" s="5" t="s">
        <v>16</v>
      </c>
      <c r="C29" s="12" t="s">
        <v>73</v>
      </c>
      <c r="D29" s="4" t="s">
        <v>5</v>
      </c>
      <c r="E29" s="19">
        <v>4</v>
      </c>
      <c r="F29" s="4">
        <v>1</v>
      </c>
      <c r="G29" s="4">
        <v>15</v>
      </c>
      <c r="H29" s="10">
        <f t="shared" si="0"/>
        <v>60</v>
      </c>
      <c r="I29" s="10">
        <v>4</v>
      </c>
    </row>
    <row r="30" spans="1:9" ht="43.5" x14ac:dyDescent="0.35">
      <c r="A30" s="4">
        <v>29</v>
      </c>
      <c r="B30" s="5" t="s">
        <v>17</v>
      </c>
      <c r="C30" s="12" t="s">
        <v>74</v>
      </c>
      <c r="D30" s="4" t="s">
        <v>123</v>
      </c>
      <c r="E30" s="19">
        <f>4/50*1000</f>
        <v>80</v>
      </c>
      <c r="F30" s="4">
        <v>0.1</v>
      </c>
      <c r="G30" s="4">
        <v>30</v>
      </c>
      <c r="H30" s="10">
        <f t="shared" si="0"/>
        <v>240</v>
      </c>
      <c r="I30" s="11">
        <v>4</v>
      </c>
    </row>
    <row r="31" spans="1:9" ht="43.5" x14ac:dyDescent="0.35">
      <c r="A31" s="4">
        <v>30</v>
      </c>
      <c r="B31" s="5" t="s">
        <v>18</v>
      </c>
      <c r="C31" s="12" t="s">
        <v>75</v>
      </c>
      <c r="D31" s="4" t="s">
        <v>5</v>
      </c>
      <c r="E31" s="19">
        <v>2</v>
      </c>
      <c r="F31" s="4">
        <v>1</v>
      </c>
      <c r="G31" s="4">
        <v>15</v>
      </c>
      <c r="H31" s="10">
        <f t="shared" si="0"/>
        <v>30</v>
      </c>
      <c r="I31" s="10">
        <v>2</v>
      </c>
    </row>
    <row r="32" spans="1:9" ht="43.5" x14ac:dyDescent="0.35">
      <c r="A32" s="4">
        <v>31</v>
      </c>
      <c r="B32" s="5" t="s">
        <v>19</v>
      </c>
      <c r="C32" s="12" t="s">
        <v>76</v>
      </c>
      <c r="D32" s="4" t="s">
        <v>5</v>
      </c>
      <c r="E32" s="19">
        <v>2</v>
      </c>
      <c r="F32" s="4">
        <v>1</v>
      </c>
      <c r="G32" s="4">
        <v>30</v>
      </c>
      <c r="H32" s="10">
        <f t="shared" si="0"/>
        <v>60</v>
      </c>
      <c r="I32" s="10">
        <v>2</v>
      </c>
    </row>
    <row r="33" spans="1:9" ht="43.5" x14ac:dyDescent="0.35">
      <c r="A33" s="4">
        <v>32</v>
      </c>
      <c r="B33" s="5" t="s">
        <v>20</v>
      </c>
      <c r="C33" s="12" t="s">
        <v>77</v>
      </c>
      <c r="D33" s="4" t="s">
        <v>5</v>
      </c>
      <c r="E33" s="19">
        <v>3</v>
      </c>
      <c r="F33" s="4">
        <v>1</v>
      </c>
      <c r="G33" s="4">
        <v>15</v>
      </c>
      <c r="H33" s="10">
        <f t="shared" si="0"/>
        <v>45</v>
      </c>
      <c r="I33" s="10">
        <v>3</v>
      </c>
    </row>
    <row r="34" spans="1:9" ht="145" x14ac:dyDescent="0.35">
      <c r="A34" s="4">
        <v>33</v>
      </c>
      <c r="B34" s="5" t="s">
        <v>21</v>
      </c>
      <c r="C34" s="13" t="s">
        <v>78</v>
      </c>
      <c r="D34" s="4" t="s">
        <v>123</v>
      </c>
      <c r="E34" s="19">
        <f>11/300*1000</f>
        <v>36.666666666666664</v>
      </c>
      <c r="F34" s="4">
        <v>0.35</v>
      </c>
      <c r="G34" s="4">
        <v>8</v>
      </c>
      <c r="H34" s="10">
        <f t="shared" si="0"/>
        <v>102.66666666666666</v>
      </c>
      <c r="I34" s="11">
        <v>11</v>
      </c>
    </row>
    <row r="35" spans="1:9" ht="58" x14ac:dyDescent="0.35">
      <c r="A35" s="4">
        <v>34</v>
      </c>
      <c r="B35" s="5" t="s">
        <v>22</v>
      </c>
      <c r="C35" s="12" t="s">
        <v>79</v>
      </c>
      <c r="D35" s="4" t="s">
        <v>5</v>
      </c>
      <c r="E35" s="19">
        <v>1</v>
      </c>
      <c r="F35" s="4">
        <v>1</v>
      </c>
      <c r="G35" s="4">
        <v>15</v>
      </c>
      <c r="H35" s="10">
        <f t="shared" si="0"/>
        <v>15</v>
      </c>
      <c r="I35" s="10">
        <v>1</v>
      </c>
    </row>
    <row r="36" spans="1:9" ht="58" x14ac:dyDescent="0.35">
      <c r="A36" s="4">
        <v>35</v>
      </c>
      <c r="B36" s="5" t="s">
        <v>23</v>
      </c>
      <c r="C36" s="12" t="s">
        <v>80</v>
      </c>
      <c r="D36" s="4" t="s">
        <v>123</v>
      </c>
      <c r="E36" s="19">
        <f>6/400*1000</f>
        <v>15</v>
      </c>
      <c r="F36" s="4">
        <v>0.35</v>
      </c>
      <c r="G36" s="4">
        <v>8</v>
      </c>
      <c r="H36" s="10">
        <f t="shared" si="0"/>
        <v>42</v>
      </c>
      <c r="I36" s="11">
        <v>6</v>
      </c>
    </row>
    <row r="37" spans="1:9" ht="116" x14ac:dyDescent="0.35">
      <c r="A37" s="4">
        <v>36</v>
      </c>
      <c r="B37" s="5" t="s">
        <v>24</v>
      </c>
      <c r="C37" s="13" t="s">
        <v>152</v>
      </c>
      <c r="D37" s="4" t="s">
        <v>124</v>
      </c>
      <c r="E37" s="19">
        <f>I37/160</f>
        <v>0.09</v>
      </c>
      <c r="F37" s="4">
        <v>112</v>
      </c>
      <c r="G37" s="4">
        <v>225</v>
      </c>
      <c r="H37" s="10">
        <f t="shared" si="0"/>
        <v>2268</v>
      </c>
      <c r="I37" s="11">
        <v>14.4</v>
      </c>
    </row>
    <row r="38" spans="1:9" ht="72.5" x14ac:dyDescent="0.35">
      <c r="A38" s="4">
        <v>37</v>
      </c>
      <c r="B38" s="5" t="s">
        <v>25</v>
      </c>
      <c r="C38" s="13" t="s">
        <v>81</v>
      </c>
      <c r="D38" s="4" t="s">
        <v>5</v>
      </c>
      <c r="E38" s="19">
        <v>4</v>
      </c>
      <c r="F38" s="4">
        <v>1</v>
      </c>
      <c r="G38" s="4">
        <v>75</v>
      </c>
      <c r="H38" s="10">
        <f t="shared" si="0"/>
        <v>300</v>
      </c>
      <c r="I38" s="10">
        <v>4</v>
      </c>
    </row>
    <row r="39" spans="1:9" ht="87" x14ac:dyDescent="0.35">
      <c r="A39" s="4">
        <v>38</v>
      </c>
      <c r="B39" s="5" t="s">
        <v>26</v>
      </c>
      <c r="C39" s="13" t="s">
        <v>82</v>
      </c>
      <c r="D39" s="4" t="s">
        <v>5</v>
      </c>
      <c r="E39" s="19">
        <v>80</v>
      </c>
      <c r="F39" s="4">
        <v>1</v>
      </c>
      <c r="G39" s="4">
        <v>8</v>
      </c>
      <c r="H39" s="10">
        <f t="shared" si="0"/>
        <v>640</v>
      </c>
      <c r="I39" s="10">
        <v>80</v>
      </c>
    </row>
    <row r="40" spans="1:9" ht="72.5" x14ac:dyDescent="0.35">
      <c r="A40" s="4">
        <v>39</v>
      </c>
      <c r="B40" s="5" t="s">
        <v>27</v>
      </c>
      <c r="C40" s="13" t="s">
        <v>83</v>
      </c>
      <c r="D40" s="4" t="s">
        <v>5</v>
      </c>
      <c r="E40" s="19">
        <f>I40/4</f>
        <v>2.5</v>
      </c>
      <c r="F40" s="4">
        <v>4</v>
      </c>
      <c r="G40" s="4">
        <v>120</v>
      </c>
      <c r="H40" s="10">
        <f t="shared" si="0"/>
        <v>1200</v>
      </c>
      <c r="I40" s="11">
        <v>10</v>
      </c>
    </row>
    <row r="41" spans="1:9" ht="72.5" x14ac:dyDescent="0.35">
      <c r="A41" s="4">
        <v>40</v>
      </c>
      <c r="B41" s="5" t="s">
        <v>28</v>
      </c>
      <c r="C41" s="13" t="s">
        <v>153</v>
      </c>
      <c r="D41" s="4" t="s">
        <v>5</v>
      </c>
      <c r="E41" s="19">
        <f>I41/4</f>
        <v>2.5</v>
      </c>
      <c r="F41" s="4">
        <v>4</v>
      </c>
      <c r="G41" s="4">
        <v>225</v>
      </c>
      <c r="H41" s="10">
        <f t="shared" si="0"/>
        <v>2250</v>
      </c>
      <c r="I41" s="11">
        <v>10</v>
      </c>
    </row>
    <row r="42" spans="1:9" ht="43.5" x14ac:dyDescent="0.35">
      <c r="A42" s="4">
        <v>41</v>
      </c>
      <c r="B42" s="5" t="s">
        <v>29</v>
      </c>
      <c r="C42" s="13" t="s">
        <v>84</v>
      </c>
      <c r="D42" s="4" t="s">
        <v>5</v>
      </c>
      <c r="E42" s="19">
        <f>I42/4</f>
        <v>0.75</v>
      </c>
      <c r="F42" s="4">
        <v>4</v>
      </c>
      <c r="G42" s="4">
        <v>1800</v>
      </c>
      <c r="H42" s="10">
        <f t="shared" si="0"/>
        <v>5400</v>
      </c>
      <c r="I42" s="11">
        <v>3</v>
      </c>
    </row>
    <row r="43" spans="1:9" ht="43.5" x14ac:dyDescent="0.35">
      <c r="A43" s="4">
        <v>42</v>
      </c>
      <c r="B43" s="5" t="s">
        <v>30</v>
      </c>
      <c r="C43" s="13" t="s">
        <v>85</v>
      </c>
      <c r="D43" s="4" t="s">
        <v>5</v>
      </c>
      <c r="E43" s="19">
        <f>I43/4</f>
        <v>0.75</v>
      </c>
      <c r="F43" s="4">
        <v>4</v>
      </c>
      <c r="G43" s="4">
        <v>450</v>
      </c>
      <c r="H43" s="10">
        <f t="shared" si="0"/>
        <v>1350</v>
      </c>
      <c r="I43" s="11">
        <v>3</v>
      </c>
    </row>
    <row r="44" spans="1:9" ht="43.5" x14ac:dyDescent="0.35">
      <c r="A44" s="4">
        <v>43</v>
      </c>
      <c r="B44" s="5" t="s">
        <v>31</v>
      </c>
      <c r="C44" s="13" t="s">
        <v>86</v>
      </c>
      <c r="D44" s="4" t="s">
        <v>5</v>
      </c>
      <c r="E44" s="19">
        <v>2</v>
      </c>
      <c r="F44" s="4">
        <v>1</v>
      </c>
      <c r="G44" s="4">
        <v>45</v>
      </c>
      <c r="H44" s="10">
        <f t="shared" si="0"/>
        <v>90</v>
      </c>
      <c r="I44" s="10">
        <v>2</v>
      </c>
    </row>
    <row r="45" spans="1:9" ht="43.5" x14ac:dyDescent="0.35">
      <c r="A45" s="4">
        <v>44</v>
      </c>
      <c r="B45" s="5" t="s">
        <v>32</v>
      </c>
      <c r="C45" s="13" t="s">
        <v>87</v>
      </c>
      <c r="D45" s="4" t="s">
        <v>5</v>
      </c>
      <c r="E45" s="19">
        <v>2</v>
      </c>
      <c r="F45" s="4">
        <v>1</v>
      </c>
      <c r="G45" s="4">
        <v>135</v>
      </c>
      <c r="H45" s="10">
        <f t="shared" si="0"/>
        <v>270</v>
      </c>
      <c r="I45" s="10">
        <v>2</v>
      </c>
    </row>
    <row r="46" spans="1:9" ht="43.5" x14ac:dyDescent="0.35">
      <c r="A46" s="4">
        <v>45</v>
      </c>
      <c r="B46" s="5" t="s">
        <v>33</v>
      </c>
      <c r="C46" s="13" t="s">
        <v>88</v>
      </c>
      <c r="D46" s="4" t="s">
        <v>5</v>
      </c>
      <c r="E46" s="19">
        <v>1</v>
      </c>
      <c r="F46" s="4">
        <v>1</v>
      </c>
      <c r="G46" s="4">
        <v>3</v>
      </c>
      <c r="H46" s="10">
        <f t="shared" si="0"/>
        <v>3</v>
      </c>
      <c r="I46" s="10">
        <v>1</v>
      </c>
    </row>
    <row r="47" spans="1:9" ht="72.5" x14ac:dyDescent="0.35">
      <c r="A47" s="4">
        <v>46</v>
      </c>
      <c r="B47" s="5" t="s">
        <v>125</v>
      </c>
      <c r="C47" s="12" t="s">
        <v>89</v>
      </c>
      <c r="D47" s="4" t="s">
        <v>123</v>
      </c>
      <c r="E47" s="19">
        <f>I47/400*1000</f>
        <v>22.5</v>
      </c>
      <c r="F47" s="4">
        <v>0.4</v>
      </c>
      <c r="G47" s="4">
        <v>60</v>
      </c>
      <c r="H47" s="10">
        <f t="shared" si="0"/>
        <v>540</v>
      </c>
      <c r="I47" s="11">
        <v>9</v>
      </c>
    </row>
    <row r="48" spans="1:9" ht="58" x14ac:dyDescent="0.35">
      <c r="A48" s="4">
        <v>47</v>
      </c>
      <c r="B48" s="5" t="s">
        <v>158</v>
      </c>
      <c r="C48" s="12" t="s">
        <v>90</v>
      </c>
      <c r="D48" s="4" t="s">
        <v>5</v>
      </c>
      <c r="E48" s="19">
        <f>I48/50</f>
        <v>0.06</v>
      </c>
      <c r="F48" s="4">
        <v>50</v>
      </c>
      <c r="G48" s="4">
        <v>30</v>
      </c>
      <c r="H48" s="10">
        <f t="shared" si="0"/>
        <v>90</v>
      </c>
      <c r="I48" s="11">
        <v>3</v>
      </c>
    </row>
    <row r="49" spans="1:9" ht="58" x14ac:dyDescent="0.35">
      <c r="A49" s="4">
        <v>48</v>
      </c>
      <c r="B49" s="5" t="s">
        <v>159</v>
      </c>
      <c r="C49" s="12" t="s">
        <v>91</v>
      </c>
      <c r="D49" s="4" t="s">
        <v>5</v>
      </c>
      <c r="E49" s="19">
        <f>I49/50</f>
        <v>0.06</v>
      </c>
      <c r="F49" s="4">
        <v>50</v>
      </c>
      <c r="G49" s="4">
        <v>30</v>
      </c>
      <c r="H49" s="10">
        <f t="shared" si="0"/>
        <v>90</v>
      </c>
      <c r="I49" s="11">
        <v>3</v>
      </c>
    </row>
    <row r="50" spans="1:9" ht="58" x14ac:dyDescent="0.35">
      <c r="A50" s="4">
        <v>49</v>
      </c>
      <c r="B50" s="5" t="s">
        <v>160</v>
      </c>
      <c r="C50" s="12" t="s">
        <v>92</v>
      </c>
      <c r="D50" s="4" t="s">
        <v>38</v>
      </c>
      <c r="E50" s="19">
        <v>3</v>
      </c>
      <c r="F50" s="4">
        <v>1</v>
      </c>
      <c r="G50" s="4">
        <v>150</v>
      </c>
      <c r="H50" s="10">
        <f t="shared" si="0"/>
        <v>450</v>
      </c>
      <c r="I50" s="10">
        <v>3</v>
      </c>
    </row>
    <row r="51" spans="1:9" ht="72.5" x14ac:dyDescent="0.35">
      <c r="A51" s="4">
        <v>50</v>
      </c>
      <c r="B51" s="5" t="s">
        <v>161</v>
      </c>
      <c r="C51" s="13" t="s">
        <v>93</v>
      </c>
      <c r="D51" s="4" t="s">
        <v>38</v>
      </c>
      <c r="E51" s="19">
        <v>1</v>
      </c>
      <c r="F51" s="4">
        <v>1</v>
      </c>
      <c r="G51" s="4">
        <v>225</v>
      </c>
      <c r="H51" s="10">
        <f t="shared" si="0"/>
        <v>225</v>
      </c>
      <c r="I51" s="10">
        <v>1</v>
      </c>
    </row>
    <row r="52" spans="1:9" ht="72.5" x14ac:dyDescent="0.35">
      <c r="A52" s="4">
        <v>51</v>
      </c>
      <c r="B52" s="5" t="s">
        <v>126</v>
      </c>
      <c r="C52" s="12" t="s">
        <v>94</v>
      </c>
      <c r="D52" s="4" t="s">
        <v>5</v>
      </c>
      <c r="E52" s="19">
        <v>5</v>
      </c>
      <c r="F52" s="4">
        <v>1</v>
      </c>
      <c r="G52" s="4">
        <v>300</v>
      </c>
      <c r="H52" s="10">
        <f t="shared" si="0"/>
        <v>1500</v>
      </c>
      <c r="I52" s="10">
        <v>5</v>
      </c>
    </row>
    <row r="53" spans="1:9" ht="72.5" x14ac:dyDescent="0.35">
      <c r="A53" s="4">
        <v>52</v>
      </c>
      <c r="B53" s="5" t="s">
        <v>141</v>
      </c>
      <c r="C53" s="12" t="s">
        <v>95</v>
      </c>
      <c r="D53" s="4" t="s">
        <v>5</v>
      </c>
      <c r="E53" s="19">
        <v>15</v>
      </c>
      <c r="F53" s="4">
        <v>1</v>
      </c>
      <c r="G53" s="4">
        <v>60</v>
      </c>
      <c r="H53" s="10">
        <f t="shared" si="0"/>
        <v>900</v>
      </c>
      <c r="I53" s="10">
        <v>15</v>
      </c>
    </row>
    <row r="54" spans="1:9" ht="58" x14ac:dyDescent="0.35">
      <c r="A54" s="4">
        <v>53</v>
      </c>
      <c r="B54" s="5" t="s">
        <v>142</v>
      </c>
      <c r="C54" s="12" t="s">
        <v>96</v>
      </c>
      <c r="D54" s="4" t="s">
        <v>5</v>
      </c>
      <c r="E54" s="19">
        <v>25</v>
      </c>
      <c r="F54" s="4">
        <v>1</v>
      </c>
      <c r="G54" s="4">
        <v>30</v>
      </c>
      <c r="H54" s="10">
        <f t="shared" si="0"/>
        <v>750</v>
      </c>
      <c r="I54" s="10">
        <v>25</v>
      </c>
    </row>
    <row r="55" spans="1:9" ht="72.5" x14ac:dyDescent="0.35">
      <c r="A55" s="4">
        <v>54</v>
      </c>
      <c r="B55" s="5" t="s">
        <v>127</v>
      </c>
      <c r="C55" s="12" t="s">
        <v>97</v>
      </c>
      <c r="D55" s="4" t="s">
        <v>5</v>
      </c>
      <c r="E55" s="19">
        <v>0.5</v>
      </c>
      <c r="F55" s="4">
        <v>1</v>
      </c>
      <c r="G55" s="4">
        <v>180</v>
      </c>
      <c r="H55" s="10">
        <f t="shared" si="0"/>
        <v>90</v>
      </c>
      <c r="I55" s="10">
        <v>0.5</v>
      </c>
    </row>
    <row r="56" spans="1:9" ht="72.5" x14ac:dyDescent="0.35">
      <c r="A56" s="4">
        <v>55</v>
      </c>
      <c r="B56" s="5" t="s">
        <v>128</v>
      </c>
      <c r="C56" s="12" t="s">
        <v>98</v>
      </c>
      <c r="D56" s="4" t="s">
        <v>5</v>
      </c>
      <c r="E56" s="19">
        <v>1.5</v>
      </c>
      <c r="F56" s="4">
        <v>1</v>
      </c>
      <c r="G56" s="4">
        <v>180</v>
      </c>
      <c r="H56" s="10">
        <f t="shared" si="0"/>
        <v>270</v>
      </c>
      <c r="I56" s="10">
        <v>1.5</v>
      </c>
    </row>
    <row r="57" spans="1:9" ht="72.5" x14ac:dyDescent="0.35">
      <c r="A57" s="4">
        <v>56</v>
      </c>
      <c r="B57" s="5" t="s">
        <v>129</v>
      </c>
      <c r="C57" s="12" t="s">
        <v>99</v>
      </c>
      <c r="D57" s="4" t="s">
        <v>5</v>
      </c>
      <c r="E57" s="19">
        <v>2</v>
      </c>
      <c r="F57" s="4">
        <v>1</v>
      </c>
      <c r="G57" s="4">
        <v>540</v>
      </c>
      <c r="H57" s="10">
        <f t="shared" si="0"/>
        <v>1080</v>
      </c>
      <c r="I57" s="10">
        <v>2</v>
      </c>
    </row>
    <row r="58" spans="1:9" ht="72.5" x14ac:dyDescent="0.35">
      <c r="A58" s="4">
        <v>57</v>
      </c>
      <c r="B58" s="5" t="s">
        <v>130</v>
      </c>
      <c r="C58" s="12" t="s">
        <v>100</v>
      </c>
      <c r="D58" s="4" t="s">
        <v>5</v>
      </c>
      <c r="E58" s="19">
        <v>3.5</v>
      </c>
      <c r="F58" s="4">
        <v>1</v>
      </c>
      <c r="G58" s="4">
        <v>180</v>
      </c>
      <c r="H58" s="10">
        <f t="shared" si="0"/>
        <v>630</v>
      </c>
      <c r="I58" s="10">
        <v>3.5</v>
      </c>
    </row>
    <row r="59" spans="1:9" ht="72.5" x14ac:dyDescent="0.35">
      <c r="A59" s="4">
        <v>58</v>
      </c>
      <c r="B59" s="5" t="s">
        <v>131</v>
      </c>
      <c r="C59" s="12" t="s">
        <v>101</v>
      </c>
      <c r="D59" s="4" t="s">
        <v>5</v>
      </c>
      <c r="E59" s="19">
        <v>0.9</v>
      </c>
      <c r="F59" s="4">
        <v>1</v>
      </c>
      <c r="G59" s="4">
        <v>180</v>
      </c>
      <c r="H59" s="10">
        <f t="shared" si="0"/>
        <v>162</v>
      </c>
      <c r="I59" s="10">
        <v>0.9</v>
      </c>
    </row>
    <row r="60" spans="1:9" ht="87" x14ac:dyDescent="0.35">
      <c r="A60" s="4">
        <v>59</v>
      </c>
      <c r="B60" s="5" t="s">
        <v>132</v>
      </c>
      <c r="C60" s="12" t="s">
        <v>102</v>
      </c>
      <c r="D60" s="4" t="s">
        <v>5</v>
      </c>
      <c r="E60" s="19">
        <v>4</v>
      </c>
      <c r="F60" s="4">
        <v>1</v>
      </c>
      <c r="G60" s="4">
        <v>180</v>
      </c>
      <c r="H60" s="10">
        <f t="shared" si="0"/>
        <v>720</v>
      </c>
      <c r="I60" s="10">
        <v>4</v>
      </c>
    </row>
    <row r="61" spans="1:9" ht="87" x14ac:dyDescent="0.35">
      <c r="A61" s="4">
        <v>60</v>
      </c>
      <c r="B61" s="5" t="s">
        <v>133</v>
      </c>
      <c r="C61" s="12" t="s">
        <v>103</v>
      </c>
      <c r="D61" s="4" t="s">
        <v>5</v>
      </c>
      <c r="E61" s="19">
        <v>5.5</v>
      </c>
      <c r="F61" s="4">
        <v>1</v>
      </c>
      <c r="G61" s="4">
        <v>180</v>
      </c>
      <c r="H61" s="10">
        <f t="shared" si="0"/>
        <v>990</v>
      </c>
      <c r="I61" s="10">
        <v>5.5</v>
      </c>
    </row>
    <row r="62" spans="1:9" ht="87" x14ac:dyDescent="0.35">
      <c r="A62" s="4">
        <v>61</v>
      </c>
      <c r="B62" s="5" t="s">
        <v>134</v>
      </c>
      <c r="C62" s="12" t="s">
        <v>162</v>
      </c>
      <c r="D62" s="4" t="s">
        <v>5</v>
      </c>
      <c r="E62" s="19">
        <v>8</v>
      </c>
      <c r="F62" s="4">
        <v>1</v>
      </c>
      <c r="G62" s="4">
        <v>180</v>
      </c>
      <c r="H62" s="10">
        <f t="shared" si="0"/>
        <v>1440</v>
      </c>
      <c r="I62" s="10">
        <v>8</v>
      </c>
    </row>
    <row r="63" spans="1:9" ht="217.5" x14ac:dyDescent="0.35">
      <c r="A63" s="4">
        <v>62</v>
      </c>
      <c r="B63" s="5" t="s">
        <v>163</v>
      </c>
      <c r="C63" s="12" t="s">
        <v>104</v>
      </c>
      <c r="D63" s="4" t="s">
        <v>5</v>
      </c>
      <c r="E63" s="19">
        <v>5</v>
      </c>
      <c r="F63" s="4">
        <v>1</v>
      </c>
      <c r="G63" s="4">
        <v>750</v>
      </c>
      <c r="H63" s="10">
        <f t="shared" si="0"/>
        <v>3750</v>
      </c>
      <c r="I63" s="10">
        <v>5</v>
      </c>
    </row>
    <row r="64" spans="1:9" ht="174" x14ac:dyDescent="0.35">
      <c r="A64" s="4">
        <v>63</v>
      </c>
      <c r="B64" s="5" t="s">
        <v>135</v>
      </c>
      <c r="C64" s="12" t="s">
        <v>105</v>
      </c>
      <c r="D64" s="4" t="s">
        <v>5</v>
      </c>
      <c r="E64" s="19">
        <v>4.7</v>
      </c>
      <c r="F64" s="4">
        <v>1</v>
      </c>
      <c r="G64" s="4">
        <v>45</v>
      </c>
      <c r="H64" s="10">
        <f t="shared" si="0"/>
        <v>211.5</v>
      </c>
      <c r="I64" s="10">
        <v>4.7</v>
      </c>
    </row>
    <row r="65" spans="1:9" ht="174" x14ac:dyDescent="0.35">
      <c r="A65" s="4">
        <v>64</v>
      </c>
      <c r="B65" s="5" t="s">
        <v>136</v>
      </c>
      <c r="C65" s="12" t="s">
        <v>106</v>
      </c>
      <c r="D65" s="4" t="s">
        <v>5</v>
      </c>
      <c r="E65" s="19">
        <v>3.9</v>
      </c>
      <c r="F65" s="4">
        <v>1</v>
      </c>
      <c r="G65" s="4">
        <v>45</v>
      </c>
      <c r="H65" s="10">
        <f t="shared" si="0"/>
        <v>175.5</v>
      </c>
      <c r="I65" s="10">
        <v>3.9</v>
      </c>
    </row>
    <row r="66" spans="1:9" ht="174" x14ac:dyDescent="0.35">
      <c r="A66" s="4">
        <v>65</v>
      </c>
      <c r="B66" s="5" t="s">
        <v>137</v>
      </c>
      <c r="C66" s="12" t="s">
        <v>107</v>
      </c>
      <c r="D66" s="4" t="s">
        <v>5</v>
      </c>
      <c r="E66" s="19">
        <v>5</v>
      </c>
      <c r="F66" s="4">
        <v>1</v>
      </c>
      <c r="G66" s="4">
        <v>45</v>
      </c>
      <c r="H66" s="10">
        <f t="shared" ref="H66:H88" si="1">IF(E66="-",0,E66)*IF(F66="-",0,F66)*IF(G66="-",0,G66)</f>
        <v>225</v>
      </c>
      <c r="I66" s="10">
        <v>5</v>
      </c>
    </row>
    <row r="67" spans="1:9" ht="72.5" x14ac:dyDescent="0.35">
      <c r="A67" s="4">
        <v>66</v>
      </c>
      <c r="B67" s="5" t="s">
        <v>164</v>
      </c>
      <c r="C67" s="12" t="s">
        <v>174</v>
      </c>
      <c r="D67" s="4" t="s">
        <v>5</v>
      </c>
      <c r="E67" s="19">
        <f>I67/5</f>
        <v>0.4</v>
      </c>
      <c r="F67" s="4">
        <v>5</v>
      </c>
      <c r="G67" s="4">
        <v>450</v>
      </c>
      <c r="H67" s="10">
        <f t="shared" si="1"/>
        <v>900</v>
      </c>
      <c r="I67" s="11">
        <v>2</v>
      </c>
    </row>
    <row r="68" spans="1:9" ht="138.75" customHeight="1" x14ac:dyDescent="0.35">
      <c r="A68" s="4">
        <v>67</v>
      </c>
      <c r="B68" s="5" t="s">
        <v>165</v>
      </c>
      <c r="C68" s="12" t="s">
        <v>108</v>
      </c>
      <c r="D68" s="4" t="s">
        <v>5</v>
      </c>
      <c r="E68" s="19">
        <f>I68/200</f>
        <v>0.24</v>
      </c>
      <c r="F68" s="4">
        <v>200</v>
      </c>
      <c r="G68" s="4">
        <v>45</v>
      </c>
      <c r="H68" s="10">
        <f t="shared" si="1"/>
        <v>2160</v>
      </c>
      <c r="I68" s="11">
        <v>48</v>
      </c>
    </row>
    <row r="69" spans="1:9" ht="75.75" customHeight="1" x14ac:dyDescent="0.35">
      <c r="A69" s="4">
        <v>68</v>
      </c>
      <c r="B69" s="5" t="s">
        <v>34</v>
      </c>
      <c r="C69" s="12" t="s">
        <v>109</v>
      </c>
      <c r="D69" s="4" t="s">
        <v>5</v>
      </c>
      <c r="E69" s="19">
        <v>2</v>
      </c>
      <c r="F69" s="4">
        <v>1</v>
      </c>
      <c r="G69" s="4">
        <v>1050</v>
      </c>
      <c r="H69" s="10">
        <f t="shared" si="1"/>
        <v>2100</v>
      </c>
      <c r="I69" s="10">
        <v>2</v>
      </c>
    </row>
    <row r="70" spans="1:9" ht="78.75" customHeight="1" x14ac:dyDescent="0.35">
      <c r="A70" s="4">
        <v>69</v>
      </c>
      <c r="B70" s="5" t="s">
        <v>138</v>
      </c>
      <c r="C70" s="12" t="s">
        <v>166</v>
      </c>
      <c r="D70" s="4" t="s">
        <v>5</v>
      </c>
      <c r="E70" s="19">
        <v>3</v>
      </c>
      <c r="F70" s="4">
        <v>1</v>
      </c>
      <c r="G70" s="4">
        <v>75</v>
      </c>
      <c r="H70" s="10">
        <f t="shared" si="1"/>
        <v>225</v>
      </c>
      <c r="I70" s="10">
        <v>3</v>
      </c>
    </row>
    <row r="71" spans="1:9" ht="101.5" x14ac:dyDescent="0.35">
      <c r="A71" s="4">
        <v>70</v>
      </c>
      <c r="B71" s="5" t="s">
        <v>139</v>
      </c>
      <c r="C71" s="12" t="s">
        <v>110</v>
      </c>
      <c r="D71" s="4" t="s">
        <v>5</v>
      </c>
      <c r="E71" s="19">
        <v>8</v>
      </c>
      <c r="F71" s="4">
        <v>1</v>
      </c>
      <c r="G71" s="4">
        <v>600</v>
      </c>
      <c r="H71" s="10">
        <f t="shared" si="1"/>
        <v>4800</v>
      </c>
      <c r="I71" s="10">
        <v>8</v>
      </c>
    </row>
    <row r="72" spans="1:9" ht="101.5" x14ac:dyDescent="0.35">
      <c r="A72" s="4">
        <v>71</v>
      </c>
      <c r="B72" s="5" t="s">
        <v>140</v>
      </c>
      <c r="C72" s="12" t="s">
        <v>111</v>
      </c>
      <c r="D72" s="4" t="s">
        <v>5</v>
      </c>
      <c r="E72" s="20">
        <v>8</v>
      </c>
      <c r="F72" s="4">
        <v>1</v>
      </c>
      <c r="G72" s="4">
        <v>150</v>
      </c>
      <c r="H72" s="10">
        <f t="shared" si="1"/>
        <v>1200</v>
      </c>
      <c r="I72" s="10">
        <v>8</v>
      </c>
    </row>
    <row r="73" spans="1:9" ht="101.5" x14ac:dyDescent="0.35">
      <c r="A73" s="4">
        <v>72</v>
      </c>
      <c r="B73" s="5" t="s">
        <v>39</v>
      </c>
      <c r="C73" s="12" t="s">
        <v>112</v>
      </c>
      <c r="D73" s="4" t="s">
        <v>5</v>
      </c>
      <c r="E73" s="19">
        <v>10</v>
      </c>
      <c r="F73" s="4">
        <v>1</v>
      </c>
      <c r="G73" s="4">
        <v>300</v>
      </c>
      <c r="H73" s="10">
        <f t="shared" si="1"/>
        <v>3000</v>
      </c>
      <c r="I73" s="10">
        <v>10</v>
      </c>
    </row>
    <row r="74" spans="1:9" ht="192" customHeight="1" x14ac:dyDescent="0.35">
      <c r="A74" s="4">
        <v>73</v>
      </c>
      <c r="B74" s="5" t="s">
        <v>167</v>
      </c>
      <c r="C74" s="12" t="s">
        <v>147</v>
      </c>
      <c r="D74" s="4" t="s">
        <v>5</v>
      </c>
      <c r="E74" s="19">
        <f>I74/30</f>
        <v>0.16999999999999998</v>
      </c>
      <c r="F74" s="4">
        <v>40</v>
      </c>
      <c r="G74" s="4">
        <v>300</v>
      </c>
      <c r="H74" s="10">
        <f t="shared" si="1"/>
        <v>2039.9999999999998</v>
      </c>
      <c r="I74" s="11">
        <v>5.0999999999999996</v>
      </c>
    </row>
    <row r="75" spans="1:9" ht="87" x14ac:dyDescent="0.35">
      <c r="A75" s="4">
        <v>74</v>
      </c>
      <c r="B75" s="17" t="s">
        <v>37</v>
      </c>
      <c r="C75" s="12" t="s">
        <v>113</v>
      </c>
      <c r="D75" s="4" t="s">
        <v>5</v>
      </c>
      <c r="E75" s="19">
        <v>9</v>
      </c>
      <c r="F75" s="4">
        <v>1</v>
      </c>
      <c r="G75" s="4">
        <v>150</v>
      </c>
      <c r="H75" s="10">
        <f t="shared" si="1"/>
        <v>1350</v>
      </c>
      <c r="I75" s="10">
        <v>9</v>
      </c>
    </row>
    <row r="76" spans="1:9" ht="101.5" x14ac:dyDescent="0.35">
      <c r="A76" s="4">
        <v>75</v>
      </c>
      <c r="B76" s="5" t="s">
        <v>168</v>
      </c>
      <c r="C76" s="12" t="s">
        <v>154</v>
      </c>
      <c r="D76" s="4" t="s">
        <v>5</v>
      </c>
      <c r="E76" s="19">
        <f>I76/20</f>
        <v>0.12</v>
      </c>
      <c r="F76" s="4">
        <v>35</v>
      </c>
      <c r="G76" s="4">
        <v>450</v>
      </c>
      <c r="H76" s="10">
        <f t="shared" si="1"/>
        <v>1890</v>
      </c>
      <c r="I76" s="11">
        <v>2.4</v>
      </c>
    </row>
    <row r="77" spans="1:9" ht="116" x14ac:dyDescent="0.35">
      <c r="A77" s="4">
        <v>76</v>
      </c>
      <c r="B77" s="5" t="s">
        <v>40</v>
      </c>
      <c r="C77" s="12" t="s">
        <v>114</v>
      </c>
      <c r="D77" s="4" t="s">
        <v>5</v>
      </c>
      <c r="E77" s="19">
        <v>3</v>
      </c>
      <c r="F77" s="4">
        <v>1</v>
      </c>
      <c r="G77" s="4">
        <v>90</v>
      </c>
      <c r="H77" s="10">
        <f t="shared" si="1"/>
        <v>270</v>
      </c>
      <c r="I77" s="10">
        <v>3</v>
      </c>
    </row>
    <row r="78" spans="1:9" ht="188.5" x14ac:dyDescent="0.35">
      <c r="A78" s="4">
        <v>77</v>
      </c>
      <c r="B78" s="5" t="s">
        <v>36</v>
      </c>
      <c r="C78" s="12" t="s">
        <v>115</v>
      </c>
      <c r="D78" s="4" t="s">
        <v>5</v>
      </c>
      <c r="E78" s="19">
        <v>16</v>
      </c>
      <c r="F78" s="4">
        <v>1</v>
      </c>
      <c r="G78" s="4">
        <v>360</v>
      </c>
      <c r="H78" s="10">
        <f t="shared" si="1"/>
        <v>5760</v>
      </c>
      <c r="I78" s="10">
        <v>16</v>
      </c>
    </row>
    <row r="79" spans="1:9" ht="72.5" x14ac:dyDescent="0.35">
      <c r="A79" s="4">
        <v>78</v>
      </c>
      <c r="B79" s="5" t="s">
        <v>43</v>
      </c>
      <c r="C79" s="13" t="s">
        <v>148</v>
      </c>
      <c r="D79" s="4" t="s">
        <v>5</v>
      </c>
      <c r="E79" s="19">
        <v>12</v>
      </c>
      <c r="F79" s="4">
        <v>1</v>
      </c>
      <c r="G79" s="4">
        <v>150</v>
      </c>
      <c r="H79" s="10">
        <f t="shared" si="1"/>
        <v>1800</v>
      </c>
      <c r="I79" s="10">
        <v>12</v>
      </c>
    </row>
    <row r="80" spans="1:9" ht="72.5" x14ac:dyDescent="0.35">
      <c r="A80" s="4">
        <v>79</v>
      </c>
      <c r="B80" s="5" t="s">
        <v>44</v>
      </c>
      <c r="C80" s="13" t="s">
        <v>116</v>
      </c>
      <c r="D80" s="4" t="s">
        <v>5</v>
      </c>
      <c r="E80" s="19">
        <v>6</v>
      </c>
      <c r="F80" s="4">
        <v>1</v>
      </c>
      <c r="G80" s="4">
        <v>150</v>
      </c>
      <c r="H80" s="10">
        <f t="shared" si="1"/>
        <v>900</v>
      </c>
      <c r="I80" s="10">
        <v>6</v>
      </c>
    </row>
    <row r="81" spans="1:9" ht="87" x14ac:dyDescent="0.35">
      <c r="A81" s="4">
        <v>80</v>
      </c>
      <c r="B81" s="5" t="s">
        <v>45</v>
      </c>
      <c r="C81" s="13" t="s">
        <v>117</v>
      </c>
      <c r="D81" s="4" t="s">
        <v>5</v>
      </c>
      <c r="E81" s="19">
        <v>6</v>
      </c>
      <c r="F81" s="4">
        <v>1</v>
      </c>
      <c r="G81" s="4">
        <v>150</v>
      </c>
      <c r="H81" s="10">
        <f t="shared" si="1"/>
        <v>900</v>
      </c>
      <c r="I81" s="10">
        <v>6</v>
      </c>
    </row>
    <row r="82" spans="1:9" ht="116" x14ac:dyDescent="0.35">
      <c r="A82" s="4">
        <v>81</v>
      </c>
      <c r="B82" s="5" t="s">
        <v>41</v>
      </c>
      <c r="C82" s="13" t="s">
        <v>118</v>
      </c>
      <c r="D82" s="4" t="s">
        <v>38</v>
      </c>
      <c r="E82" s="19">
        <v>1.1000000000000001</v>
      </c>
      <c r="F82" s="4">
        <v>1</v>
      </c>
      <c r="G82" s="4">
        <v>150</v>
      </c>
      <c r="H82" s="10">
        <f t="shared" si="1"/>
        <v>165</v>
      </c>
      <c r="I82" s="10">
        <v>1.1000000000000001</v>
      </c>
    </row>
    <row r="83" spans="1:9" ht="72.5" x14ac:dyDescent="0.35">
      <c r="A83" s="4">
        <v>82</v>
      </c>
      <c r="B83" s="5" t="s">
        <v>42</v>
      </c>
      <c r="C83" s="13" t="s">
        <v>119</v>
      </c>
      <c r="D83" s="4" t="s">
        <v>5</v>
      </c>
      <c r="E83" s="19">
        <v>1</v>
      </c>
      <c r="F83" s="4">
        <v>1</v>
      </c>
      <c r="G83" s="4">
        <v>66</v>
      </c>
      <c r="H83" s="10">
        <f t="shared" si="1"/>
        <v>66</v>
      </c>
      <c r="I83" s="10">
        <v>1</v>
      </c>
    </row>
    <row r="84" spans="1:9" ht="116" x14ac:dyDescent="0.35">
      <c r="A84" s="4">
        <v>83</v>
      </c>
      <c r="B84" s="5" t="s">
        <v>169</v>
      </c>
      <c r="C84" s="13" t="s">
        <v>175</v>
      </c>
      <c r="D84" s="4" t="s">
        <v>5</v>
      </c>
      <c r="E84" s="19">
        <f>I84/50</f>
        <v>0.24</v>
      </c>
      <c r="F84" s="4">
        <v>50</v>
      </c>
      <c r="G84" s="4">
        <v>27</v>
      </c>
      <c r="H84" s="10">
        <f t="shared" si="1"/>
        <v>324</v>
      </c>
      <c r="I84" s="11">
        <v>12</v>
      </c>
    </row>
    <row r="85" spans="1:9" ht="116" x14ac:dyDescent="0.35">
      <c r="A85" s="4">
        <v>84</v>
      </c>
      <c r="B85" s="5" t="s">
        <v>170</v>
      </c>
      <c r="C85" s="13" t="s">
        <v>176</v>
      </c>
      <c r="D85" s="4" t="s">
        <v>5</v>
      </c>
      <c r="E85" s="19">
        <f>I85/50</f>
        <v>0.24</v>
      </c>
      <c r="F85" s="4">
        <v>50</v>
      </c>
      <c r="G85" s="4">
        <v>3</v>
      </c>
      <c r="H85" s="10">
        <f t="shared" si="1"/>
        <v>36</v>
      </c>
      <c r="I85" s="11">
        <v>12</v>
      </c>
    </row>
    <row r="86" spans="1:9" ht="116" x14ac:dyDescent="0.35">
      <c r="A86" s="4">
        <v>85</v>
      </c>
      <c r="B86" s="5" t="s">
        <v>171</v>
      </c>
      <c r="C86" s="13" t="s">
        <v>177</v>
      </c>
      <c r="D86" s="4" t="s">
        <v>5</v>
      </c>
      <c r="E86" s="19">
        <f>I86/50</f>
        <v>0.24</v>
      </c>
      <c r="F86" s="4">
        <v>50</v>
      </c>
      <c r="G86" s="4">
        <v>3</v>
      </c>
      <c r="H86" s="10">
        <f t="shared" si="1"/>
        <v>36</v>
      </c>
      <c r="I86" s="11">
        <v>12</v>
      </c>
    </row>
    <row r="87" spans="1:9" ht="174" x14ac:dyDescent="0.35">
      <c r="A87" s="4">
        <v>86</v>
      </c>
      <c r="B87" s="5" t="s">
        <v>172</v>
      </c>
      <c r="C87" s="13" t="s">
        <v>120</v>
      </c>
      <c r="D87" s="4" t="s">
        <v>124</v>
      </c>
      <c r="E87" s="19">
        <f>I87/10</f>
        <v>7</v>
      </c>
      <c r="F87" s="4">
        <v>10</v>
      </c>
      <c r="G87" s="4">
        <v>54</v>
      </c>
      <c r="H87" s="10">
        <f t="shared" si="1"/>
        <v>3780</v>
      </c>
      <c r="I87" s="11">
        <v>70</v>
      </c>
    </row>
    <row r="88" spans="1:9" ht="174" x14ac:dyDescent="0.35">
      <c r="A88" s="4">
        <v>87</v>
      </c>
      <c r="B88" s="5" t="s">
        <v>173</v>
      </c>
      <c r="C88" s="13" t="s">
        <v>121</v>
      </c>
      <c r="D88" s="4" t="s">
        <v>124</v>
      </c>
      <c r="E88" s="19">
        <f>I88/10</f>
        <v>7</v>
      </c>
      <c r="F88" s="4">
        <v>10</v>
      </c>
      <c r="G88" s="4">
        <v>18</v>
      </c>
      <c r="H88" s="10">
        <f t="shared" si="1"/>
        <v>1260</v>
      </c>
      <c r="I88" s="11">
        <v>70</v>
      </c>
    </row>
    <row r="89" spans="1:9" ht="43.5" x14ac:dyDescent="0.35">
      <c r="F89" s="15"/>
      <c r="G89" s="16" t="s">
        <v>151</v>
      </c>
      <c r="H89" s="14">
        <f>SUM(H2:H88)</f>
        <v>92367.666666666672</v>
      </c>
    </row>
    <row r="90" spans="1:9" x14ac:dyDescent="0.35">
      <c r="A90" s="7"/>
      <c r="B90" s="6"/>
      <c r="C90" s="6"/>
    </row>
    <row r="91" spans="1:9" x14ac:dyDescent="0.35">
      <c r="A91" s="8" t="s">
        <v>149</v>
      </c>
      <c r="B91" s="8"/>
      <c r="C91" s="8"/>
    </row>
  </sheetData>
  <autoFilter ref="A1:I88" xr:uid="{55BFE82E-44C6-4985-87EF-2626E20671EE}"/>
  <phoneticPr fontId="2" type="noConversion"/>
  <hyperlinks>
    <hyperlink ref="B75" r:id="rId1" location="/9632-matmenys-o6x16_mm" xr:uid="{A48377FA-C46B-431D-8317-7755B29BA08C}"/>
  </hyperlinks>
  <pageMargins left="0.7" right="0.7" top="0.75" bottom="0.75" header="0.3" footer="0.3"/>
  <pageSetup paperSize="9" orientation="portrait" r:id="rId2"/>
  <headerFooter>
    <oddHeader>&amp;R&amp;"Calibri"&amp;10&amp;K000000 VIEŠO NAUDOJIMO&amp;1#_x000D_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5e1c8d9-b887-4b8e-9220-38a47cf16b5e" xsi:nil="true"/>
    <lcf76f155ced4ddcb4097134ff3c332f xmlns="bfc40a4b-3a71-41ca-b893-6d9b7a4dff5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030CEF5A531FE478CFCB05AB38EC63C" ma:contentTypeVersion="13" ma:contentTypeDescription="Kurkite naują dokumentą." ma:contentTypeScope="" ma:versionID="7be57e3e8dfba0c2545f75b9b7f2ae3d">
  <xsd:schema xmlns:xsd="http://www.w3.org/2001/XMLSchema" xmlns:xs="http://www.w3.org/2001/XMLSchema" xmlns:p="http://schemas.microsoft.com/office/2006/metadata/properties" xmlns:ns2="bfc40a4b-3a71-41ca-b893-6d9b7a4dff5e" xmlns:ns3="f5e1c8d9-b887-4b8e-9220-38a47cf16b5e" targetNamespace="http://schemas.microsoft.com/office/2006/metadata/properties" ma:root="true" ma:fieldsID="a45abb3670428e901e19b5d6cfd95ba6" ns2:_="" ns3:_="">
    <xsd:import namespace="bfc40a4b-3a71-41ca-b893-6d9b7a4dff5e"/>
    <xsd:import namespace="f5e1c8d9-b887-4b8e-9220-38a47cf16b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c40a4b-3a71-41ca-b893-6d9b7a4dff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Vaizdų žymės" ma:readOnly="false" ma:fieldId="{5cf76f15-5ced-4ddc-b409-7134ff3c332f}" ma:taxonomyMulti="true" ma:sspId="4b7d3c24-1b46-436d-893a-ba04330708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e1c8d9-b887-4b8e-9220-38a47cf16b5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5954f396-104b-4faf-9c61-ca957fd1fe53}" ma:internalName="TaxCatchAll" ma:showField="CatchAllData" ma:web="f5e1c8d9-b887-4b8e-9220-38a47cf16b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608534-E5E4-436E-8FB2-7AB996FE6CD1}">
  <ds:schemaRefs>
    <ds:schemaRef ds:uri="http://www.w3.org/XML/1998/namespace"/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bfc40a4b-3a71-41ca-b893-6d9b7a4dff5e"/>
    <ds:schemaRef ds:uri="http://schemas.microsoft.com/office/infopath/2007/PartnerControls"/>
    <ds:schemaRef ds:uri="f5e1c8d9-b887-4b8e-9220-38a47cf16b5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01414D3-77C6-41A1-9410-57D24D31AA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F8201F-F4E1-473C-90F0-46B7578394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c40a4b-3a71-41ca-b893-6d9b7a4dff5e"/>
    <ds:schemaRef ds:uri="f5e1c8d9-b887-4b8e-9220-38a47cf16b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302255e-cf28-4843-9031-c06177cecbc2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Eksploatacinės medžiagos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Paulius Jurgelevičius</dc:creator>
  <cp:lastModifiedBy>Renata Brusokienė</cp:lastModifiedBy>
  <dcterms:created xsi:type="dcterms:W3CDTF">2023-05-02T11:29:48Z</dcterms:created>
  <dcterms:modified xsi:type="dcterms:W3CDTF">2024-01-22T07:23:27Z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0x0101008030CEF5A531FE478CFCB05AB38EC63C</vt:lpwstr>
  </property>
  <property fmtid="{D5CDD505-2E9C-101B-9397-08002B2CF9AE}" pid="3" name="MediaServiceImageTags">
    <vt:lpwstr/>
  </property>
</Properties>
</file>