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02C2DABF-4D37-49E0-9F5A-FC251C31F08C}" xr6:coauthVersionLast="47" xr6:coauthVersionMax="47" xr10:uidLastSave="{00000000-0000-0000-0000-000000000000}"/>
  <bookViews>
    <workbookView xWindow="-120" yWindow="-120" windowWidth="29040" windowHeight="17640" tabRatio="903"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9" l="1"/>
  <c r="B10" i="19"/>
  <c r="C11" i="19"/>
  <c r="C9" i="19"/>
  <c r="C8" i="19"/>
  <c r="B11" i="19"/>
  <c r="B9" i="19"/>
  <c r="B8" i="19"/>
  <c r="C3" i="19" l="1"/>
  <c r="B3" i="19"/>
  <c r="C4" i="18"/>
  <c r="C5" i="18" s="1"/>
  <c r="C4" i="19" s="1"/>
  <c r="B4" i="18"/>
  <c r="B5" i="18" s="1"/>
  <c r="B4" i="19" s="1"/>
  <c r="B6" i="19" l="1"/>
  <c r="C6" i="19"/>
  <c r="C5" i="19"/>
  <c r="B5" i="19"/>
  <c r="B7" i="19"/>
  <c r="C7" i="19"/>
  <c r="C12" i="19" l="1"/>
  <c r="B12" i="19"/>
  <c r="A2" i="3"/>
  <c r="G30" i="1"/>
  <c r="H30" i="1" s="1"/>
  <c r="C13" i="19" l="1"/>
  <c r="B13" i="19"/>
</calcChain>
</file>

<file path=xl/sharedStrings.xml><?xml version="1.0" encoding="utf-8"?>
<sst xmlns="http://schemas.openxmlformats.org/spreadsheetml/2006/main" count="456" uniqueCount="421">
  <si>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</si>
  <si>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</si>
  <si>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</si>
  <si>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</si>
  <si>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</si>
  <si>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</si>
  <si>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</si>
  <si>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</si>
  <si>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</si>
  <si>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</si>
  <si>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</si>
  <si>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</si>
  <si>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</si>
  <si>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</si>
  <si>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</si>
  <si>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</si>
  <si>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</si>
  <si>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</si>
  <si>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</si>
  <si>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</si>
  <si>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</si>
  <si>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</si>
  <si>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</si>
  <si>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</si>
  <si>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</si>
  <si>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</si>
  <si>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</si>
  <si>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</si>
  <si>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</si>
  <si>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</si>
  <si>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</si>
  <si>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</si>
  <si>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</si>
  <si>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</si>
  <si>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</si>
  <si>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</si>
  <si>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</si>
  <si>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</si>
  <si>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</si>
  <si>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</si>
  <si>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</si>
  <si>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</si>
  <si>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</si>
  <si>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</si>
  <si>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</si>
  <si>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</si>
  <si>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</si>
  <si>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</si>
  <si>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</si>
  <si>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</si>
  <si>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</si>
  <si>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</si>
  <si>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</si>
  <si>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</si>
  <si>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</si>
  <si>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</si>
  <si>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</si>
  <si>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</si>
  <si>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</si>
  <si>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</si>
  <si>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</si>
  <si>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</si>
  <si>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</si>
  <si>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</si>
  <si>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</si>
  <si>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</si>
  <si>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</si>
  <si>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</si>
  <si>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</si>
  <si>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</si>
  <si>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</si>
  <si>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</si>
  <si>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</si>
  <si>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</si>
  <si>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</si>
  <si>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</si>
  <si>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</si>
  <si>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</si>
  <si>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</si>
  <si>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</si>
  <si>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</si>
  <si>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</si>
  <si>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</si>
  <si>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</si>
  <si>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</si>
  <si>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</si>
  <si>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3</t>
  </si>
  <si>
    <t>4</t>
  </si>
  <si>
    <t>5</t>
  </si>
  <si>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</si>
  <si>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</si>
  <si>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</si>
  <si>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</si>
  <si>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</si>
  <si>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</si>
  <si>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</si>
  <si>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</si>
  <si>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</si>
  <si>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</si>
  <si>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</si>
  <si>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</si>
  <si>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</si>
  <si>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</si>
  <si>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</si>
  <si>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</si>
  <si>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</si>
  <si>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</si>
  <si>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</si>
  <si>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</si>
  <si>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</si>
  <si>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</si>
  <si>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</si>
  <si>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</si>
  <si>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</si>
  <si>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</si>
  <si>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</si>
  <si>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</si>
  <si>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</si>
  <si>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</si>
  <si>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</si>
  <si>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</si>
  <si>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</si>
  <si>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</si>
  <si>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</si>
  <si>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</si>
  <si>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</si>
  <si>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</si>
  <si>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</si>
  <si>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L5 =</t>
  </si>
  <si>
    <t>Ekonominis pranašumas už 1 (vienus) papildomus garantijos metus (EpPG)</t>
  </si>
  <si>
    <t>4. Valymo - dezinfekavimo instrukcija, kurioje aprašoma valymo-dezinfekavimo procedūra ir periodiškumas, detalus naudojamų medžiagų ir priemonių sąrašas.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</si>
  <si>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</si>
  <si>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 xml:space="preserve"> VšĮ Vilniaus universiteto ligoninė Santaros klinikos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</si>
  <si>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</si>
  <si>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</si>
  <si>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</si>
  <si>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</si>
  <si>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Veikimo režimai</t>
  </si>
  <si>
    <t>1. C lanko motorizuotas vertikalus judesys ≥ 420 mm,</t>
  </si>
  <si>
    <t>2. C lanko horizontalus judesys ≥ 200 mm,</t>
  </si>
  <si>
    <t>Reikalavimai monitorių sistemai</t>
  </si>
  <si>
    <t>Reikalavimai C lanko mechaninėms charakteristikoms</t>
  </si>
  <si>
    <t>1. Monitorių kiekis ≥ 2,</t>
  </si>
  <si>
    <t>2. Monitoriai sumontuoti ant mobilaus vežimėlio,</t>
  </si>
  <si>
    <t>3. Monitorių įstrižainė ≥ 19",</t>
  </si>
  <si>
    <t>Reikalavimai rentgeno sistemai</t>
  </si>
  <si>
    <t>1. Aukšto dažnio generatorius,</t>
  </si>
  <si>
    <t>2. Rotuojantis anodo tipas,</t>
  </si>
  <si>
    <t>4. Įtampos keitimo diapazonas ≥ (40-120) kV,</t>
  </si>
  <si>
    <t>6. Minimalus pulsinės rentgenoskopijos pulso plotis ≤ 10 ms,</t>
  </si>
  <si>
    <t>7. Židinio dėmių skaičius ≥ 2,</t>
  </si>
  <si>
    <t>Reikalavimai kolimavimo sistemai</t>
  </si>
  <si>
    <t>1. Plyšinio tipo kolimatorius,</t>
  </si>
  <si>
    <t>2. Virtualus kolimatorius (nenaudojant rentgeno spinduliuotės),</t>
  </si>
  <si>
    <t>3. Kolimatoriaus pasukimas kampu ≥ ± 90°.</t>
  </si>
  <si>
    <t>Reikalavimai skaitmeniniam rentgeno spindulių detektoriui</t>
  </si>
  <si>
    <t>1. Detektoriaus aktyvios zonos dydis ≥ (300 x 300) mm,</t>
  </si>
  <si>
    <t>2. Pikselio dydis ≤ 200 µm,</t>
  </si>
  <si>
    <t>5. Pilkumo skalė ≥ 16 bitų.</t>
  </si>
  <si>
    <t>Kiti reikalavimai:</t>
  </si>
  <si>
    <t>1. Integruotas lazerinis taikiklis,</t>
  </si>
  <si>
    <t>Reikalavimai skaitmeninei vaizdų apdorojimo sistemai</t>
  </si>
  <si>
    <t>1. Anatominės programos,</t>
  </si>
  <si>
    <t>3. Saugomų vaizdų skaičius ≥ 100 000 vaizdų,</t>
  </si>
  <si>
    <t>Reikalavimai DICOM (arba lygiaverčio) standarto funkcijoms</t>
  </si>
  <si>
    <t>1. DICOM Storage,</t>
  </si>
  <si>
    <t>2. DICOM Modality Worklist,</t>
  </si>
  <si>
    <t>Būtinas</t>
  </si>
  <si>
    <t>4. Detektoriaus kvantinis efektyvumas (angl. DQE) prie 0-0.05 linijų/mm ≥ 70%,</t>
  </si>
  <si>
    <t>2. Rentgeno spindulių tinklelis,</t>
  </si>
  <si>
    <t>3. Automatinis dozės reguliavimas rentgenoskopijos metu.</t>
  </si>
  <si>
    <t>Atitikimas Lietuvos higienos normoje HN 31:2021 “Radiacinės saugos reikalavimai medicininėje rentgeno diagnostikoje” nurodytiems reikalavimams</t>
  </si>
  <si>
    <t>Atitikimas Lietuvos higienos normoje HN 73:2018 „Pagrindinės radiacinės saugos normos“ nurodytiems reikalavimams</t>
  </si>
  <si>
    <t>Reikalavimai apsaugos priemonėms</t>
  </si>
  <si>
    <t>L1 =</t>
  </si>
  <si>
    <t>L2 =</t>
  </si>
  <si>
    <t>1. Pulsinė rentgenoskopija,</t>
  </si>
  <si>
    <t>2. Skaitmeninės rentgenografijos ekspozicijos (angl. Single shot exposure (snapshot), Digital spot mode, Single image arba lygiavertis režimas).</t>
  </si>
  <si>
    <t>3. Generatoriaus galia ≥ 25 kW,</t>
  </si>
  <si>
    <t>10. Filtravimas (bendrojo filtro storis) ≥ 3,0 mm Al ekvivalentas.</t>
  </si>
  <si>
    <t>3. Detektoriaus matrica ≥ (1536 x 1536) taškų,</t>
  </si>
  <si>
    <t>5. Pulsinės rentgenoskopijos maksimalus pulsų skaičius per sekundę ≥ 25,</t>
  </si>
  <si>
    <t>4. Maksimalus monitoriaus skaistis ≥ 650 cd/m²,</t>
  </si>
  <si>
    <t>5. Vertikalus ir horizontalus apžvalgos kampas ≥ 178°/178°,</t>
  </si>
  <si>
    <t>4. Kraštų paryškinimo galimybė,</t>
  </si>
  <si>
    <t>5. Vaizdo padidinimas,</t>
  </si>
  <si>
    <t>2. Matavimo funkcijos,</t>
  </si>
  <si>
    <t>6. Inversijos galimybė,</t>
  </si>
  <si>
    <t>7. Vaizdo pasukimas,</t>
  </si>
  <si>
    <t>8. Metalo korekcija,</t>
  </si>
  <si>
    <t>9. Judesio detekcija,</t>
  </si>
  <si>
    <t>10. Automatinis dozės mažinimas,</t>
  </si>
  <si>
    <t>1. Paciento rankų atramos - 2 vnt,</t>
  </si>
  <si>
    <t>Komplektacija</t>
  </si>
  <si>
    <t>4. Motorizuota C lanko orbitalinė rotacija ≥ 140°,</t>
  </si>
  <si>
    <t>6. C lanko gylis ≥ 680 mm.</t>
  </si>
  <si>
    <t>Sistemą sudaro</t>
  </si>
  <si>
    <t>1. Rentgeno diagnostikos medicinos prietaisas (C lankas),</t>
  </si>
  <si>
    <t xml:space="preserve">Reikalavimai rentgeno diagnostikos medicinos prietaisui (C lankui) </t>
  </si>
  <si>
    <t>2.1</t>
  </si>
  <si>
    <t>2.2</t>
  </si>
  <si>
    <t>2.3</t>
  </si>
  <si>
    <t>2.4</t>
  </si>
  <si>
    <t>2.5</t>
  </si>
  <si>
    <t>2.6</t>
  </si>
  <si>
    <t>2.7</t>
  </si>
  <si>
    <t>2.8</t>
  </si>
  <si>
    <t>2.9</t>
  </si>
  <si>
    <t>Reikalavimai operaciniam stalui rentgeno diagnostikos medicinos prietaisui (C lankui)</t>
  </si>
  <si>
    <t>Kiti reikalavimai</t>
  </si>
  <si>
    <t>Stalviršis</t>
  </si>
  <si>
    <t>Pagamintas iš anglies pluošto arba lygiavertės medžiagos</t>
  </si>
  <si>
    <t>Leistinas paciento svoris</t>
  </si>
  <si>
    <t>Stalviršio ilgis</t>
  </si>
  <si>
    <t>≥ 230 cm</t>
  </si>
  <si>
    <t>≥ 225 kg</t>
  </si>
  <si>
    <t>Stalviršio peršviečiamumo ilgis</t>
  </si>
  <si>
    <t>Įstrižinis (angliškai: diagonal) stalviršio judesys</t>
  </si>
  <si>
    <t>Šoninis (angliškai: lateral) stalviršio judesys</t>
  </si>
  <si>
    <t>Išilginis (angliškai: longitudinal) stalviršio judesys</t>
  </si>
  <si>
    <t>≥ 90 cm</t>
  </si>
  <si>
    <t xml:space="preserve">Trendelenburgo kampas </t>
  </si>
  <si>
    <t xml:space="preserve">≥ ±25° </t>
  </si>
  <si>
    <t>3.1</t>
  </si>
  <si>
    <t>3.2</t>
  </si>
  <si>
    <t>3.3</t>
  </si>
  <si>
    <t>3.4</t>
  </si>
  <si>
    <t>3.5</t>
  </si>
  <si>
    <t>3.6</t>
  </si>
  <si>
    <t>3.7</t>
  </si>
  <si>
    <t>3.8</t>
  </si>
  <si>
    <t>3.9</t>
  </si>
  <si>
    <t>3.10</t>
  </si>
  <si>
    <t>Stalas komplektuojamas su šiais priedais</t>
  </si>
  <si>
    <t>2. Operacinis stalas rentgeno diagnostikos medicinos prietaisui (C lankui),</t>
  </si>
  <si>
    <t>1. Vienas komplektas susideda iš 1 vnt. skydliaukės apsaugos ir 1 vnt. apsauginės vienpusės prijuostės,</t>
  </si>
  <si>
    <t xml:space="preserve">2.  Priemonių dydžiai suderinami įrangos užsakymo metu, </t>
  </si>
  <si>
    <t>5. Paminkštinimai pečių srityje,</t>
  </si>
  <si>
    <t xml:space="preserve">7. Apsaugos priemonės pagamintos iš bešvinės medžiagos pagal IEC 61331-1:2014 arba lygiavertį standartą, </t>
  </si>
  <si>
    <t>8. Kartu su pasiūlymu būtina pateikti apsauginių priemonių katalogą, kuriame būtų nurodyti galimi užsakyti dydžiai,</t>
  </si>
  <si>
    <t>9. Būtina galimybė pasirinkti spalvą. Kartu su pasiūlymu būtina pateikti spalvų pasirinkimo lentelę,</t>
  </si>
  <si>
    <t>3. Dozimetras (įtaisas, informuojantis apie jonizuojančios spinduliuotės kiekį, išspinduliuotą radiologinės procedūros metu) - 1 vnt,</t>
  </si>
  <si>
    <t>4. Apsaugos priemonės - 6 kompl,</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</si>
  <si>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</si>
  <si>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1. Rentgeno diagnostikos medicinos prietaisas (C lankas) - 1 vnt,</t>
  </si>
  <si>
    <t>2. Operacinis stalas rentgeno diagnostikos medicinos prietaisui (C lankui) - 1 vnt,</t>
  </si>
  <si>
    <t>10. Kartu su priemonėmis turi būti pateikta priemonių laikymo sistema, pvz. kabinimo sistema su ratukais, užtikrinanti laikyti visas siūlomas apsaugos priemones, bei metalinės pakabos drabužiams.</t>
  </si>
  <si>
    <t>Stalviršio plotis (be šoninių bėgelių)</t>
  </si>
  <si>
    <t>≥ 50 cm</t>
  </si>
  <si>
    <t>≥ 20 cm</t>
  </si>
  <si>
    <t>≥ 92 cm</t>
  </si>
  <si>
    <t>≥ 158 cm</t>
  </si>
  <si>
    <t>3. Galvos atrama - 1 vnt,</t>
  </si>
  <si>
    <t>Tiekėjo siūlomos prekės parametrų reikšmės (Failo, dokumento pavadinimas ir puslapio Nr., pažymintis vietą, kurioje yra siūlomus techninius parametrus patvirtinantys dokumentai, siūlomos prekės katalogo numeris)</t>
  </si>
  <si>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</si>
  <si>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</si>
  <si>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</si>
  <si>
    <t>2. Rentgenui pralaidi atrama rankai - 1 vnt,</t>
  </si>
  <si>
    <t>4. Valdymo modulis skirtas stalo valdymui (aukščio, šoninio pasvyrimo, Trendelenburgo kampo valdymui) - 1 vnt,</t>
  </si>
  <si>
    <t>5. Švinuota užuolaidėlė tvirtinama prie operacinio stalo (2 vnt.):</t>
  </si>
  <si>
    <t>5.1 Iš švinuotų juostelių,</t>
  </si>
  <si>
    <r>
      <t xml:space="preserve">5.2 Švino ekvivalentas </t>
    </r>
    <r>
      <rPr>
        <sz val="12"/>
        <rFont val="Calibri"/>
        <family val="2"/>
      </rPr>
      <t>≥</t>
    </r>
    <r>
      <rPr>
        <sz val="12"/>
        <rFont val="Times New Roman"/>
        <family val="1"/>
      </rPr>
      <t xml:space="preserve"> 0,5 mmPb,</t>
    </r>
  </si>
  <si>
    <t>5.3 Bendras užuolaidėlės plotis ne mažiau 58 cm.</t>
  </si>
  <si>
    <t>2. Mokymai ≥ 12 kraujagyslių chirurgams. Trukmė ≥ 6 akademinės val.</t>
  </si>
  <si>
    <t>1. Mokymai ≥ 4 operacinės slaugytojoms. Trukmė ≥ 4 akademinės val.</t>
  </si>
  <si>
    <t>3. Mokymai ≥ 1 inžinieriui. Trukmė ≥ 2 akademinės val.</t>
  </si>
  <si>
    <t>8. Židinio dėmių dydžiai: 0,3 mm ± 0,1 mm / 0,6 mm ± 0,1 mm,</t>
  </si>
  <si>
    <t>Maksimali rentgeno vamzdžio šiluminė talpa, kHU</t>
  </si>
  <si>
    <t>Generatoriaus galia, kW</t>
  </si>
  <si>
    <t>C lanko motorizuotas vertikalus judesys, mm</t>
  </si>
  <si>
    <t>Įrašyti parametro vertę</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</si>
  <si>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</si>
  <si>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4. Mokymai ≥ 1 medicinos fizikui. Trukmė ≥ 2 akademinės val.</t>
  </si>
  <si>
    <t>6</t>
  </si>
  <si>
    <t>7</t>
  </si>
  <si>
    <t>7.1</t>
  </si>
  <si>
    <t>7.2</t>
  </si>
  <si>
    <t>7.3</t>
  </si>
  <si>
    <t>Reikalavimai apsauginiams akiniams</t>
  </si>
  <si>
    <t>6. Komplekte su rentgeno aparatu pateikiamos integruotos aparate ir/arba išorinės priemonės, skirtos kokybės kontrolei ir kalibravimui atlikti pagal gamintojo nustatytus reikalavimus arba rekomendacijas (jei šios priemonės yra numatytos aparato gamintojo). Tiekėjas kartu su pasiūlymu privalo pateikti gamintojo deklaraciją, kurioje būtų nurodytos visos su rentgeno aparatu komplektuojamos kokybės kontrolei ir kalibravimui skirtos atlikti priemonės arba pateikti gamintojo deklaraciją kuri patvirtintų, kad tokios priemonės darbui su aparatu nereikalingos - 1 vnt.</t>
  </si>
  <si>
    <t xml:space="preserve">Rentgeno medicinos prietaisas (C lankas) su rentgeno spinduliams pralaidžiu operaciniu stalu </t>
  </si>
  <si>
    <t>Rentgeno medicinos prietaiso (C lanko) su rentgeno spinduliams pralaidžiu operaciniu stalu garantinis laikotarpis</t>
  </si>
  <si>
    <t>Palyginamasis: interpoliacinis</t>
  </si>
  <si>
    <t>4. Radiation dose Structured report (RDSR).</t>
  </si>
  <si>
    <t>3. DICOM Query/Retrieve,</t>
  </si>
  <si>
    <t>4. Apsauginės vienpusės prijuostės švino ekvivalentas ne mažesnis kaip 0,35 mmPb (priekio/šonų),</t>
  </si>
  <si>
    <t>6. Prijuostė su kišene,</t>
  </si>
  <si>
    <t>1. Fitover arba lygiaverčio tipo (akiniai ant akinių) akiniai,</t>
  </si>
  <si>
    <t>2. Akinių svoris ≤ 100 g,</t>
  </si>
  <si>
    <t>3. Priekine apsauga ≥ 0,75 mmPb, šoninė apsauga ≥ 0,35 mmPb,</t>
  </si>
  <si>
    <t>4. Komplektuojama su dirželiu ir saugojimo dėžute,</t>
  </si>
  <si>
    <t>5. Kartu su pasiūlymu būtina pateikti akinių katalogą, kuriame būtų nurodyti galimi užsakyti dydžiai.</t>
  </si>
  <si>
    <t>5. Apsauginiai akiniai - 2 vnt,</t>
  </si>
  <si>
    <t xml:space="preserve">3. Skydliaukės apsaugos švino ekvivalentas ne mažesnis kaip 0,35 mmPb, </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</si>
  <si>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</si>
  <si>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</si>
  <si>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t>3. Motorizuota C lanko rotacija ≥ 400°,</t>
  </si>
  <si>
    <t>5. Atstumas nuo šaltinio iki detektoriaus ≥ 990 mm,</t>
  </si>
  <si>
    <t>4. Srovės diapazonas ≥ (10-200) mA,</t>
  </si>
  <si>
    <t>9. Maksimali anodo šiluminė talpa ≥ 315 kHU,</t>
  </si>
  <si>
    <t>Kojinis valdymo pedalas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</si>
  <si>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8% nuo pasiūlymo kainos.</t>
    </r>
  </si>
  <si>
    <t>Automatinis kolimavimas</t>
  </si>
  <si>
    <t>Statinis:
(yra/nėra)</t>
  </si>
  <si>
    <t>3. Kadangi siūlomo objekto techniniai pranašumai įvertinami dviem skirtingais vertinimo būdais, todėl parametrų įvertinimas apskaičiuojamas skirtingais metodais:</t>
  </si>
  <si>
    <t>3.1 Kadangi siūlomo objekto T3 techninis parametras neturi skaitinės išraiškos (yra arba nėra), todėl parametro įvertinimas apskaičiuojamas pagal metodiką:</t>
  </si>
  <si>
    <t>3.2 Siūlomo objekto T1, T2 ir T4 techniniai parametrai aprašomi palyginamuoju interpoliaciniu vertinimo būdu, todėl parametrų įvertinimas apskaičiuojamas pagal metodiką:</t>
  </si>
  <si>
    <t>3.1.1 Jei siūlomas objektas turi nurodytą pranašumą gauna maksimalų balų skaičių pagal lyginamąjį svorį: T3 = L3 = 0.10. Jei siūlomas objektas neturi nurodyto pranašumo gauna 0 balų: T3 = L3 = 0.</t>
  </si>
  <si>
    <t>3.2.1 Jei siūlomas objektas turi parametro T1, T2 ir T4 didžiausią skaitinę vertę (Tmax) gauna maksimalų balų skaičių pagal lyginamąjį svorį: T1 = L1 = 0.30, T2 = L2 = 0.30, T4 = L4 = 0.30. Mažiausią parametro T1, T2 ir T4 skaitinę vertę (Tmin) turintis objektas gauna 0 balų: T1 = L1 = 0, T2 = L2 = 0, T4 = L4 = 0. Visais kitais atvejais vertinamo objekto (Tv) parametro įvertinimas skaičiuojamas pagal formulę:</t>
  </si>
  <si>
    <t>UAB "Arbor Medical Corporation LT"</t>
  </si>
  <si>
    <t>Baltų pr. 145, LT-47125, Kaunas</t>
  </si>
  <si>
    <t>LT100003878313</t>
  </si>
  <si>
    <t>A/S Nr. LT317044060007635671;
AB SEB bankas
Banko kodas 70440</t>
  </si>
  <si>
    <t>Direktorius Mindaugas Daugėla</t>
  </si>
  <si>
    <t>370 37 464460; info@arborlt.lt</t>
  </si>
  <si>
    <t>Direktorius</t>
  </si>
  <si>
    <t>Mindaugas Daugėla</t>
  </si>
  <si>
    <t>1. Rentgeno diagnostikos medicinos prietaisas (C lankas)</t>
  </si>
  <si>
    <t>2. Operacinis stalas rentgeno diagnostikos medicinos prietaisui (C lankui)</t>
  </si>
  <si>
    <t>3. Apsaugos priemonės</t>
  </si>
  <si>
    <t>1. Pulsinė rentgenoskopija
Zenition90_Motorized.pdf, 17 psl.</t>
  </si>
  <si>
    <t>2. Skaitmeninės rentgenoskopijos ekspozicijos (Single shot exposure)
Zenition90_Motorized.pdf, 17 psl.</t>
  </si>
  <si>
    <t>1. C lanko motorizuotas vertikalus judesys 490mm
Zenition90_Motorized.pdf, 9 psl.</t>
  </si>
  <si>
    <t>2. C lanko horizontalus judesys 200 mm
Zenition90_Motorized.pdf, 9 psl.</t>
  </si>
  <si>
    <t>3. Motorizuota C lanko rotacija 400°
Zenition90_Motorized.pdf, 9 psl.</t>
  </si>
  <si>
    <t>4. Motorizuota C lanko orbitalinė rotacija 140°
Zenition90_Motorized.pdf, 9 psl.</t>
  </si>
  <si>
    <t>5. Atstumas nuo šaltinio iki detektoriaus 993 mm
Zenition90_Motorized.pdf, 9 psl.</t>
  </si>
  <si>
    <t>6. C lanko gylis 730 mm
Zenition90_Motorized.pdf, 9 psl.</t>
  </si>
  <si>
    <t>2
Zenition90_Motorized.pdf, 10 psl.</t>
  </si>
  <si>
    <t>2. Monitoriai sumontuoti ant mobilaus vežimėlio
Zenition90_Motorized.pdf, 10 psl.</t>
  </si>
  <si>
    <t>3. Monitorių įstrižainė 19"
Zenition90_Motorized.pdf, 15 psl.</t>
  </si>
  <si>
    <t>4. Maksimalus monitoriaus skaistis 650 cd/m²
Zenition90_Motorized.pdf, 15 psl.</t>
  </si>
  <si>
    <t>5. Vertikalus ir horizontalus apžvalgos kampas 178°/178°
Zenition90_Motorized.pdf, 15 psl.</t>
  </si>
  <si>
    <t>1. Aukšto dažnio generatorius
Zenition90_Motorized.pdf, 16 psl.</t>
  </si>
  <si>
    <t>2. Rotuojantis anodo tipas
Zenition90_Motorized.pdf, 16 psl.</t>
  </si>
  <si>
    <t>3. Generatoriaus galia 25 kW
Zenition90_Motorized.pdf, 16 psl.</t>
  </si>
  <si>
    <t>7. Židinio dėmių skaičius 2
Zenition90_Motorized.pdf, 16 psl.</t>
  </si>
  <si>
    <t>8. Židinio dėmių dydžiai: 0,3 mm / 0,6 mm
Zenition90_Motorized.pdf, 16 psl.</t>
  </si>
  <si>
    <t>9. Maksimali anodo šiluminė talpa 315 kHU
Zenition90_Motorized.pdf, 16 psl.</t>
  </si>
  <si>
    <t>10. Filtravimas (bendrojo filtro storis) 4,73 mm Al ekvivalentas
Zenition90_Motorized.pdf, 16 psl.</t>
  </si>
  <si>
    <t>4. Įtampos keitimo diapazonas (40-120) kV
Zenition90_Motorized.pdf, 17 psl.</t>
  </si>
  <si>
    <t>4. Srovės diapazonas (8,68 - 208,33) mA
Zenition90_Motorized.pdf, 17 psl.</t>
  </si>
  <si>
    <t>5. Pulsinės rentgenoskopijos maksimalus pulsų skaičius per sekundę 30
Zenition90_Motorized.pdf, 17 psl.</t>
  </si>
  <si>
    <t>6. Minimalus pulsinės rentgenoskopijos pulso plotis 4,443 ms
Zenition90_Motorized.pdf, 17 psl.</t>
  </si>
  <si>
    <t>1. Plyšinio tipo kolimatorius
Zenition90_Motorized.pdf, 19 psl.</t>
  </si>
  <si>
    <t>3. Kolimatoriaus pasukimas kampu 360°
Zenition90_Motorized.pdf, 19 psl.</t>
  </si>
  <si>
    <t>2. Virtualus kolimatorius (nenaudojant rentgeno spinduliuotės)
Zenition90_Motorized.pdf, 19 psl.</t>
  </si>
  <si>
    <t>1. Detektoriaus aktyvios zonos dydis (301,2 x 301,2) mm
Zenition90_Motorized.pdf, 8 psl.</t>
  </si>
  <si>
    <t>2. Pikselio dydis 154 µm
Zenition90_Motorized.pdf, 8 psl.</t>
  </si>
  <si>
    <t>3. Detektoriaus matrica (1956 x 1956) taškų
Zenition90_Motorized.pdf, 8 psl.</t>
  </si>
  <si>
    <t>4. Detektoriaus kvantinis efektyvumas (angl. DQE) prie 0 linijų/mm 77%
Zenition90_Motorized.pdf, 8 psl.</t>
  </si>
  <si>
    <t>5. Pilkumo skalė 16 bitų
Zenition90_Motorized.pdf, 8 psl.</t>
  </si>
  <si>
    <t>1. Integruotas lazerinis taikiklis
Zenition90_Motorized.pdf, 28 psl.</t>
  </si>
  <si>
    <t>2. Rentgeno spindulių tinklelis
Zenition90_Motorized.pdf, 8 psl.</t>
  </si>
  <si>
    <t>1. Anatominės programos
Zenition90_Motorized.pdf, 14 psl.</t>
  </si>
  <si>
    <t>2. Matavimo funkcijos
Zenition90_Motorized.pdf, 14 psl.</t>
  </si>
  <si>
    <t>3. Saugomų vaizdų skaičius 140 000 vaizdų
Zenition90_Motorized.pdf, 22 psl.</t>
  </si>
  <si>
    <t>4. Kraštų paryškinimo galimybė
Zenition90_Motorized.pdf, 14 psl.</t>
  </si>
  <si>
    <t>5. Vaizdo padidinimas
Zenition90_Motorized.pdf, 14 psl.</t>
  </si>
  <si>
    <t>6. Inversijos galimybė
Zenition90_Motorized.pdf, 14 psl.</t>
  </si>
  <si>
    <t>7. Vaizdo pasukimas
Zenition90_Motorized.pdf, 14 psl.</t>
  </si>
  <si>
    <t>8. Metalo korekcija
Zenition90_Motorized.pdf, 12 psl.</t>
  </si>
  <si>
    <t>490 mm</t>
  </si>
  <si>
    <t>25 kW</t>
  </si>
  <si>
    <t>YRA</t>
  </si>
  <si>
    <t>2076 kHU</t>
  </si>
  <si>
    <t>Philips Healthcare, Nyderlandai</t>
  </si>
  <si>
    <t>Zenition 90 Motorized</t>
  </si>
  <si>
    <t>1. DICOM Storage
Zenition90_Motorized.pdf, 21 psl.</t>
  </si>
  <si>
    <t>2. DICOM Modality Worklist
Zenition90_Motorized.pdf, 21 psl.</t>
  </si>
  <si>
    <t>3. DICOM Query/Retrieve
Zenition90_Motorized.pdf, 21 psl.</t>
  </si>
  <si>
    <t>4. Radiation dose Structured report (RDSR)
Zenition90_Motorized.pdf, 21 psl.;</t>
  </si>
  <si>
    <t>Kojinis valdymo pedalas
Zenition90_Motorized.pdf, 21 psl.;</t>
  </si>
  <si>
    <t>Stalviršis pagamintas iš anglies pluošto
STILLE_imagiQ2_Surgical_table_EN.pdf, 1 psl.</t>
  </si>
  <si>
    <t>225 kg
STILLE_imagiQ2_Surgical_table_EN.pdf, 1 psl.</t>
  </si>
  <si>
    <t>230 cm
STILLE_imagiQ2_Surgical_table_EN.pdf, 2 psl.</t>
  </si>
  <si>
    <t>55 cm
STILLE_imagiQ2_Surgical_table_EN.pdf, 2 psl.</t>
  </si>
  <si>
    <t>169,2 cm
STILLE_imagiQ2_Surgical_table_EN.pdf, 2 psl.</t>
  </si>
  <si>
    <t>90 cm
STILLE_imagiQ2_Surgical_table_EN.pdf, 2 psl.</t>
  </si>
  <si>
    <t>25 cm
STILLE_imagiQ2_Surgical_table_EN.pdf, 2 psl.</t>
  </si>
  <si>
    <t>93,4 cm
STILLE_imagiQ2_Surgical_table_EN.pdf, 2 psl.</t>
  </si>
  <si>
    <t>±25°
STILLE_imagiQ2_Surgical_table_EN.pdf, 2 psl.</t>
  </si>
  <si>
    <t>2. Rentgenui pralaidi atrama rankai - 1 vnt.
Imagiq2-accessories-upgrades.pdf, 4 psl.</t>
  </si>
  <si>
    <t>3. Galvos atrama - 1 vnt.
Imagiq2-accessories-upgrades.pdf, 4 psl.</t>
  </si>
  <si>
    <t>1. Paciento rankų atramos - 2 vnt.
Imagiq2-accessories-upgrades.pdf, 5 psl.</t>
  </si>
  <si>
    <t>4. Valdymo modulis skirtas stalo valdymui (aukščio, šoninio pasvyrimo, Trendelenburgo kampo valdymui) - 1 vnt.
Stille-imagiq2-integrated-control-module.pdf, 2 psl.</t>
  </si>
  <si>
    <t>5. Švinuota užuolaidėlė tvirtinama prie operacinio stalo (2 vnt.):
Imagiq2-accessories-upgrades.pdf, 4 psl.</t>
  </si>
  <si>
    <t>5.1 Iš švinuotų juostelių,
Imagiq2-accessories-upgrades.pdf, 4 psl.</t>
  </si>
  <si>
    <t>5.2 Švino ekvivalentas 0,5 mmPb,
Imagiq2-accessories-upgrades.pdf, 4 psl.</t>
  </si>
  <si>
    <t>3. Automatinis dozės reguliavimas rentgenoskopijos metu
Zenition90_Motorized.pdf, 14 psl.;
Zenition 90 IFU.pdf, 23 psl.;
24MM100 Lithuania Confirmation Statement.pdf, 1 psl.</t>
  </si>
  <si>
    <t>9. Judesio detekcija
Zenition90_Motorized.pdf, 12 psl.;
24MM100 Lithuania Confirmation Statement.pdf, 1 psl.</t>
  </si>
  <si>
    <t>10. Automatinis dozės mažinimas
Zenition90_Motorized.pdf, 12 psl.;
24MM100 Lithuania Confirmation Statement.pdf, 1 psl.</t>
  </si>
  <si>
    <t>5.3 Bendras užuolaidėlės plotis 65 cm.
STILLE-Radiation Shields.pdf, 2 psl.</t>
  </si>
  <si>
    <t>1. Vienas komplektas susideda iš 1 vnt. skydliaukės apsaugos ir 1 vnt. apsauginės vienpusės prijuostės
PT210120_Brochure_DIGITAL.pdf, 8(14), 11(20) psl.</t>
  </si>
  <si>
    <t>2.  Priemonių dydžiai suderinami įrangos užsakymo metu</t>
  </si>
  <si>
    <t>3. Skydliaukės apsaugos švino ekvivalentas 0,35 mmPb
PT210120_Brochure_DIGITAL.pdf, 11(20) psl.</t>
  </si>
  <si>
    <t>4. Apsauginės vienpusės prijuostės švino ekvivalentas 0,35 mmPb (priekio/šonų)
PT210120_Brochure_DIGITAL.pdf, 6(10) psl.</t>
  </si>
  <si>
    <r>
      <t xml:space="preserve">5. Paminkštinimai pečių srityje
</t>
    </r>
    <r>
      <rPr>
        <i/>
        <sz val="12"/>
        <rFont val="Times New Roman"/>
        <family val="1"/>
      </rPr>
      <t>Apsauginė prijuostė.jpg; Pečių paminkštinimas.jpg (Žr. nuotraukas)</t>
    </r>
  </si>
  <si>
    <t>7. Apsaugos priemonės pagamintos iš bešvinės medžiagos pagal IEC 61331-1:2014 standartą
PT210120_Brochure_DIGITAL.pdf, 5(9) psl.</t>
  </si>
  <si>
    <t>8. Kartu su pasiūlymu pateikiamas apsauginių priemonių katalogas "PT210120_Brochure_DIGITAL.pdf", kuriame nurodyti galimi užsakyti dydžiai
PT210120_Brochure_DIGITAL.pdf, 5(8) psl.</t>
  </si>
  <si>
    <t>9. Galimybė pasirinkti spalvą. Kartu su pasiūlymu pateikiama spalvų pasirinkimo lentelė (Excel užsakymo formoje puslapis "Fabric Guide")
"ProtecX Information Sheet.xlsx"</t>
  </si>
  <si>
    <t>10. Kartu su priemonėmis pateikiama priemonių laikymo sistema: kabinimo sistema su ratukais, užtikrinanti laikyti visas siūlomas apsaugos priemones, bei metalinės pakabos drabužiams.
PT210120_Brochure_DIGITAL.pdf, 14(27) psl.</t>
  </si>
  <si>
    <t>1. Fitover tipo akiniai
PROTECX EYEWEAR BROCURE.pdf, 6 psl.</t>
  </si>
  <si>
    <t>2. Akinių svoris 85g
PROTECX EYEWEAR BROCURE.pdf, 6 psl.</t>
  </si>
  <si>
    <t>3. Priekine apsauga 0,75 mmPb, šoninė apsauga 0,5 mmPb
PT210120_Brochure_DIGITAL.pdf, 12(22) psl.</t>
  </si>
  <si>
    <r>
      <t>4. Komplektuojama su dirželiu ir saugojimo dėžute</t>
    </r>
    <r>
      <rPr>
        <i/>
        <sz val="12"/>
        <rFont val="Times New Roman"/>
        <family val="1"/>
      </rPr>
      <t xml:space="preserve">
Akiniai.jpg (Žr. nuotrauką)</t>
    </r>
  </si>
  <si>
    <t>6. Pateikiama gamintojo deklaracija, kuri patvirtinta, kad priemonės, skirtos kokybės kontrolei darbui su aparatu nereikalingos - 1 vnt.
24MM100 Lithuania Confirmation Statement.pdf, 1 psl.</t>
  </si>
  <si>
    <t>EBVPD</t>
  </si>
  <si>
    <t>BPS [AK] priedai (1, 2)</t>
  </si>
  <si>
    <t>Gamintojų įgaliojimai</t>
  </si>
  <si>
    <t>Tiekėjo patvirtinimas</t>
  </si>
  <si>
    <t>6. Prijuostė su kišene
PT210120_Brochure_DIGITAL.pdf, 6(10), 8(14) psl.</t>
  </si>
  <si>
    <t>5. Kartu su pasiūlymu pateikiamas akinių katalogas, kuriame nurodyti galimi užsakyti dydžiai
PROTECX EYEWEAR BROCURE.pdf 4 psl.</t>
  </si>
  <si>
    <t>Sumontavę ir suderinę įrangą, atliksime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pateiksime bandymų protokolus ir patvirtiname, kad visi aukščiau išvardinti darbai yra įskaičiuoti į galutinę pasiūlymo kainą. Tiekėjo patvirtinimas.pdf, 1 psl.</t>
  </si>
  <si>
    <t>Siūloma įranga bei kartu su ja pateikiama dokumentacija atitinka Lietuvos higienos normoje HN 31:2021 “Radiacinės saugos reikalavimai medicininėje rentgeno diagnostikoje” nurodytus reikalavimus rentgeno diagnostikos įrangai  bei kartu su įranga pateikiamiems dokumentams. Tiekėjo patvirtinimas.pdf, 1 psl.</t>
  </si>
  <si>
    <t>Siūloma įranga bei kartu su ja pateikiama dokumentacija atitinka Lietuvos higienos normoje HN 73:2018 “Pagrindinės radiacinės saugos normos” nurodytus reikalavimus medicininės radiologijos įrangai bei kartu su įranga pateikiamiems dokumentams. Tiekėjo patvirtinimas.pdf, 1 psl.</t>
  </si>
  <si>
    <t>Zenition90_Motorized.pdf, 9 psl.</t>
  </si>
  <si>
    <t>Zenition90_Motorized.pdf, 16 psl.</t>
  </si>
  <si>
    <t>Zenition90_Motorized.pdf, 19 psl.</t>
  </si>
  <si>
    <t>Gamintojo katalogai (Konfidencialūs: 24MM100 Lithuania Confirmation Statement.pdf su vertimu; Zenition90_Motorized.pdf; ProtecX Information Sheet.xlsx)</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</si>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</sst>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12"/>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26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30"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4"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4"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4" xfId="0" applyFont="1" applyFill="1" applyBorder="1" applyAlignment="1">
      <alignment horizontal="center" vertical="center"/>
    </xf>
    <xf numFmtId="0" fontId="1" fillId="0" borderId="0" xfId="0" applyFont="1" applyAlignment="1">
      <alignment horizontal="right"/>
    </xf>
    <xf numFmtId="0" fontId="16"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5" fillId="0" borderId="0" xfId="0" applyFont="1" applyAlignment="1">
      <alignment horizontal="right"/>
    </xf>
    <xf numFmtId="0" fontId="1" fillId="6" borderId="34" xfId="0" applyFont="1" applyFill="1" applyBorder="1" applyAlignment="1">
      <alignment horizontal="center" vertical="center"/>
    </xf>
    <xf numFmtId="0" fontId="1" fillId="0" borderId="0" xfId="0" applyFont="1" applyAlignment="1">
      <alignment horizontal="right" vertical="center" wrapText="1"/>
    </xf>
    <xf numFmtId="0" fontId="1" fillId="4" borderId="27" xfId="0" applyFont="1" applyFill="1" applyBorder="1" applyAlignment="1">
      <alignment horizontal="center" vertical="center"/>
    </xf>
    <xf numFmtId="0" fontId="5" fillId="0" borderId="0" xfId="0" applyFont="1" applyAlignment="1">
      <alignment horizontal="right" vertical="center" wrapText="1"/>
    </xf>
    <xf numFmtId="2" fontId="1" fillId="8" borderId="30" xfId="0" applyNumberFormat="1" applyFont="1" applyFill="1" applyBorder="1" applyAlignment="1">
      <alignment horizontal="center" vertical="center"/>
    </xf>
    <xf numFmtId="0" fontId="1" fillId="0" borderId="34"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4" xfId="0" applyFont="1" applyFill="1" applyBorder="1" applyAlignment="1">
      <alignment vertical="center" wrapText="1"/>
    </xf>
    <xf numFmtId="0" fontId="5"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9" xfId="0" applyFont="1" applyBorder="1" applyAlignment="1">
      <alignment horizontal="center" vertical="center" wrapText="1"/>
    </xf>
    <xf numFmtId="0" fontId="5" fillId="0" borderId="34" xfId="0" applyFont="1" applyBorder="1" applyAlignment="1">
      <alignment horizontal="center" vertical="center" wrapText="1"/>
    </xf>
    <xf numFmtId="2" fontId="5" fillId="4" borderId="31" xfId="0" applyNumberFormat="1" applyFont="1" applyFill="1" applyBorder="1" applyAlignment="1">
      <alignment horizontal="right" vertical="center" wrapText="1"/>
    </xf>
    <xf numFmtId="2" fontId="5" fillId="4" borderId="33" xfId="0" applyNumberFormat="1" applyFont="1" applyFill="1" applyBorder="1" applyAlignment="1">
      <alignment vertical="center" wrapText="1"/>
    </xf>
    <xf numFmtId="2" fontId="5" fillId="4" borderId="40" xfId="0" applyNumberFormat="1" applyFont="1" applyFill="1" applyBorder="1" applyAlignment="1">
      <alignment horizontal="right" vertical="center" wrapText="1"/>
    </xf>
    <xf numFmtId="2" fontId="5" fillId="4" borderId="41" xfId="0" applyNumberFormat="1" applyFont="1" applyFill="1" applyBorder="1" applyAlignment="1">
      <alignment vertical="center" wrapText="1"/>
    </xf>
    <xf numFmtId="2" fontId="5" fillId="4" borderId="31" xfId="0" applyNumberFormat="1" applyFont="1" applyFill="1" applyBorder="1" applyAlignment="1">
      <alignment vertical="center" wrapText="1"/>
    </xf>
    <xf numFmtId="0" fontId="5" fillId="4" borderId="1" xfId="0" applyFont="1" applyFill="1" applyBorder="1" applyAlignment="1" applyProtection="1">
      <alignment horizontal="justify" vertical="top" wrapText="1"/>
      <protection locked="0"/>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4" xfId="0" applyFont="1" applyFill="1" applyBorder="1" applyAlignment="1">
      <alignment horizontal="center" vertical="center"/>
    </xf>
    <xf numFmtId="0" fontId="2" fillId="6" borderId="34"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1" fillId="5" borderId="1" xfId="0" applyFont="1" applyFill="1" applyBorder="1" applyAlignment="1">
      <alignment horizontal="justify" vertical="top" wrapText="1"/>
    </xf>
    <xf numFmtId="49" fontId="5" fillId="5" borderId="1" xfId="0" applyNumberFormat="1" applyFont="1" applyFill="1" applyBorder="1" applyAlignment="1">
      <alignment horizontal="justify" vertical="top" wrapText="1"/>
    </xf>
    <xf numFmtId="49" fontId="5" fillId="4" borderId="1" xfId="0" applyNumberFormat="1" applyFont="1" applyFill="1" applyBorder="1" applyAlignment="1" applyProtection="1">
      <alignment vertical="top" wrapText="1"/>
      <protection locked="0"/>
    </xf>
    <xf numFmtId="0" fontId="5" fillId="5" borderId="1" xfId="0" applyFont="1" applyFill="1" applyBorder="1" applyAlignment="1">
      <alignment horizontal="justify" vertical="top" wrapText="1"/>
    </xf>
    <xf numFmtId="0" fontId="5" fillId="5" borderId="1" xfId="0" applyFont="1" applyFill="1" applyBorder="1"/>
    <xf numFmtId="49" fontId="12" fillId="5" borderId="1" xfId="0" applyNumberFormat="1" applyFont="1" applyFill="1" applyBorder="1" applyAlignment="1">
      <alignment horizontal="center" vertical="top" wrapText="1"/>
    </xf>
    <xf numFmtId="0" fontId="12" fillId="5" borderId="1" xfId="0" applyFont="1" applyFill="1" applyBorder="1" applyAlignment="1">
      <alignment horizontal="left" vertical="top" wrapText="1"/>
    </xf>
    <xf numFmtId="49" fontId="5" fillId="5" borderId="1" xfId="0" applyNumberFormat="1" applyFont="1" applyFill="1" applyBorder="1" applyAlignment="1">
      <alignment horizontal="center" vertical="top" wrapText="1"/>
    </xf>
    <xf numFmtId="0" fontId="5" fillId="5" borderId="27" xfId="0" applyFont="1" applyFill="1" applyBorder="1" applyAlignment="1">
      <alignment horizontal="justify" vertical="top" wrapText="1"/>
    </xf>
    <xf numFmtId="0" fontId="25" fillId="5" borderId="1" xfId="0" applyFont="1" applyFill="1" applyBorder="1" applyAlignment="1">
      <alignment horizontal="justify" vertical="top" wrapText="1"/>
    </xf>
    <xf numFmtId="0" fontId="12" fillId="5" borderId="28" xfId="0" applyFont="1" applyFill="1" applyBorder="1" applyAlignment="1">
      <alignment horizontal="center" vertical="top" wrapText="1"/>
    </xf>
    <xf numFmtId="0" fontId="12" fillId="5" borderId="28" xfId="0" applyFont="1" applyFill="1" applyBorder="1" applyAlignment="1">
      <alignment horizontal="justify" vertical="top" wrapText="1"/>
    </xf>
    <xf numFmtId="0" fontId="5" fillId="5" borderId="1" xfId="0" applyFont="1" applyFill="1" applyBorder="1" applyAlignment="1">
      <alignment horizontal="left" vertical="top" wrapText="1"/>
    </xf>
    <xf numFmtId="0" fontId="12" fillId="0" borderId="1" xfId="0" applyFont="1" applyBorder="1" applyAlignment="1">
      <alignment horizontal="justify" vertical="center" wrapText="1"/>
    </xf>
    <xf numFmtId="0" fontId="5" fillId="0" borderId="1" xfId="0" applyFont="1" applyBorder="1" applyAlignment="1" applyProtection="1">
      <alignment horizontal="justify" vertical="center" wrapText="1"/>
      <protection locked="0"/>
    </xf>
    <xf numFmtId="0" fontId="5" fillId="4" borderId="1" xfId="0" applyFont="1" applyFill="1" applyBorder="1" applyAlignment="1" applyProtection="1">
      <alignment horizontal="justify" vertical="center" wrapText="1"/>
      <protection locked="0"/>
    </xf>
    <xf numFmtId="0" fontId="5" fillId="5" borderId="1" xfId="0" applyFont="1" applyFill="1" applyBorder="1" applyAlignment="1">
      <alignment horizontal="justify" vertical="top"/>
    </xf>
    <xf numFmtId="0" fontId="5" fillId="5" borderId="1" xfId="0" applyFont="1" applyFill="1" applyBorder="1" applyAlignment="1">
      <alignment horizontal="justify"/>
    </xf>
    <xf numFmtId="0" fontId="12" fillId="5" borderId="1" xfId="0" applyFont="1" applyFill="1" applyBorder="1" applyAlignment="1">
      <alignment horizontal="justify" vertical="top" wrapText="1"/>
    </xf>
    <xf numFmtId="0" fontId="5" fillId="5"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3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1" xfId="0" applyFont="1" applyFill="1" applyBorder="1" applyAlignment="1">
      <alignment wrapText="1"/>
    </xf>
    <xf numFmtId="0" fontId="0" fillId="6" borderId="0" xfId="0" applyFill="1"/>
    <xf numFmtId="49" fontId="5" fillId="4" borderId="1" xfId="0" applyNumberFormat="1" applyFont="1" applyFill="1" applyBorder="1" applyAlignment="1">
      <alignment horizontal="justify" vertical="top" wrapText="1"/>
    </xf>
    <xf numFmtId="0" fontId="5" fillId="4" borderId="1" xfId="0" applyFont="1" applyFill="1" applyBorder="1" applyAlignment="1">
      <alignment horizontal="justify" vertical="top" wrapText="1"/>
    </xf>
    <xf numFmtId="0" fontId="5" fillId="4" borderId="1" xfId="0" applyFont="1" applyFill="1" applyBorder="1" applyAlignment="1">
      <alignment horizontal="justify" wrapText="1"/>
    </xf>
    <xf numFmtId="0" fontId="5" fillId="4" borderId="27" xfId="0" applyFont="1" applyFill="1" applyBorder="1" applyAlignment="1">
      <alignment horizontal="justify" vertical="top" wrapText="1"/>
    </xf>
    <xf numFmtId="0" fontId="5" fillId="4" borderId="1" xfId="0" applyFont="1" applyFill="1" applyBorder="1"/>
    <xf numFmtId="0" fontId="5" fillId="4" borderId="1" xfId="0" applyFont="1" applyFill="1" applyBorder="1" applyAlignment="1">
      <alignment wrapText="1"/>
    </xf>
    <xf numFmtId="0" fontId="5" fillId="0" borderId="1" xfId="0" applyFont="1" applyBorder="1" applyAlignment="1">
      <alignment horizontal="justify" vertical="top" wrapText="1"/>
    </xf>
    <xf numFmtId="49" fontId="5" fillId="0" borderId="1" xfId="0" applyNumberFormat="1" applyFont="1" applyBorder="1" applyAlignment="1" applyProtection="1">
      <alignment vertical="top" wrapText="1"/>
      <protection locked="0"/>
    </xf>
    <xf numFmtId="0" fontId="5" fillId="0" borderId="1" xfId="0" applyFont="1" applyBorder="1" applyAlignment="1">
      <alignment horizontal="justify" vertical="top"/>
    </xf>
    <xf numFmtId="2" fontId="1" fillId="5" borderId="1" xfId="0" applyNumberFormat="1" applyFont="1" applyFill="1" applyBorder="1" applyAlignment="1">
      <alignment horizontal="center" vertical="center"/>
    </xf>
    <xf numFmtId="0" fontId="5" fillId="5" borderId="1" xfId="0" applyFont="1" applyFill="1" applyBorder="1" applyAlignment="1">
      <alignment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5"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5" fillId="0" borderId="31" xfId="0" applyFont="1" applyBorder="1" applyAlignment="1">
      <alignment horizontal="justify" vertical="center" wrapText="1"/>
    </xf>
    <xf numFmtId="0" fontId="5" fillId="0" borderId="33" xfId="0" applyFont="1" applyBorder="1" applyAlignment="1">
      <alignment horizontal="justify"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2" fillId="5" borderId="33"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9" fillId="5" borderId="33" xfId="0" applyFont="1" applyFill="1" applyBorder="1" applyAlignment="1">
      <alignment vertical="center" wrapText="1"/>
    </xf>
    <xf numFmtId="0" fontId="1" fillId="5" borderId="0" xfId="0" applyFont="1" applyFill="1" applyAlignment="1">
      <alignment horizontal="justify"/>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6" fillId="5" borderId="0" xfId="0" applyFont="1" applyFill="1" applyAlignment="1">
      <alignment horizontal="center" vertical="center"/>
    </xf>
    <xf numFmtId="49" fontId="12" fillId="5" borderId="26" xfId="0" applyNumberFormat="1" applyFont="1" applyFill="1" applyBorder="1" applyAlignment="1">
      <alignment horizontal="left" vertical="top" wrapText="1"/>
    </xf>
    <xf numFmtId="49" fontId="12" fillId="5" borderId="28" xfId="0" applyNumberFormat="1" applyFont="1" applyFill="1" applyBorder="1" applyAlignment="1">
      <alignment horizontal="left" vertical="top" wrapText="1"/>
    </xf>
    <xf numFmtId="49" fontId="12" fillId="5" borderId="27" xfId="0" applyNumberFormat="1" applyFont="1" applyFill="1" applyBorder="1" applyAlignment="1">
      <alignment horizontal="left" vertical="top" wrapText="1"/>
    </xf>
    <xf numFmtId="49" fontId="12" fillId="5" borderId="1" xfId="0" applyNumberFormat="1" applyFont="1" applyFill="1" applyBorder="1" applyAlignment="1">
      <alignment horizontal="center" vertical="top" wrapText="1"/>
    </xf>
    <xf numFmtId="0" fontId="12" fillId="5" borderId="28" xfId="0" applyFont="1" applyFill="1" applyBorder="1" applyAlignment="1">
      <alignment horizontal="left" vertical="top" wrapText="1"/>
    </xf>
    <xf numFmtId="49" fontId="12" fillId="5" borderId="28" xfId="0" applyNumberFormat="1" applyFont="1" applyFill="1" applyBorder="1" applyAlignment="1">
      <alignment horizontal="center" vertical="top" wrapText="1"/>
    </xf>
    <xf numFmtId="0" fontId="25" fillId="5" borderId="26" xfId="0" applyFont="1" applyFill="1" applyBorder="1" applyAlignment="1">
      <alignment horizontal="left" vertical="top" wrapText="1"/>
    </xf>
    <xf numFmtId="0" fontId="25" fillId="5" borderId="28" xfId="0" applyFont="1" applyFill="1" applyBorder="1" applyAlignment="1">
      <alignment horizontal="left" vertical="top" wrapText="1"/>
    </xf>
    <xf numFmtId="0" fontId="25" fillId="5" borderId="27" xfId="0" applyFont="1" applyFill="1" applyBorder="1" applyAlignment="1">
      <alignment horizontal="left" vertical="top" wrapText="1"/>
    </xf>
    <xf numFmtId="49" fontId="25" fillId="5" borderId="26" xfId="0" applyNumberFormat="1" applyFont="1" applyFill="1" applyBorder="1" applyAlignment="1">
      <alignment horizontal="center" vertical="top" wrapText="1"/>
    </xf>
    <xf numFmtId="49" fontId="25" fillId="5" borderId="28" xfId="0" applyNumberFormat="1" applyFont="1" applyFill="1" applyBorder="1" applyAlignment="1">
      <alignment horizontal="center" vertical="top" wrapText="1"/>
    </xf>
    <xf numFmtId="49" fontId="25" fillId="5" borderId="27" xfId="0" applyNumberFormat="1" applyFont="1" applyFill="1" applyBorder="1" applyAlignment="1">
      <alignment horizontal="center" vertical="top" wrapText="1"/>
    </xf>
    <xf numFmtId="0" fontId="1" fillId="5" borderId="26"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7" xfId="0" applyFont="1" applyFill="1" applyBorder="1" applyAlignment="1">
      <alignment horizontal="center" vertical="top" wrapText="1"/>
    </xf>
    <xf numFmtId="49" fontId="12" fillId="5" borderId="1" xfId="0" applyNumberFormat="1" applyFont="1" applyFill="1" applyBorder="1" applyAlignment="1">
      <alignment horizontal="left"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left" vertical="top" wrapText="1"/>
    </xf>
    <xf numFmtId="49" fontId="5" fillId="5" borderId="27" xfId="0" applyNumberFormat="1" applyFont="1" applyFill="1" applyBorder="1" applyAlignment="1">
      <alignment horizontal="center" vertical="top" wrapText="1"/>
    </xf>
    <xf numFmtId="0" fontId="5" fillId="5" borderId="26" xfId="0" applyFont="1" applyFill="1" applyBorder="1" applyAlignment="1">
      <alignment horizontal="justify" vertical="top" wrapText="1"/>
    </xf>
    <xf numFmtId="0" fontId="5" fillId="5" borderId="28" xfId="0" applyFont="1" applyFill="1" applyBorder="1" applyAlignment="1">
      <alignment horizontal="justify" vertical="top" wrapText="1"/>
    </xf>
    <xf numFmtId="0" fontId="5" fillId="5" borderId="27" xfId="0" applyFont="1" applyFill="1" applyBorder="1" applyAlignment="1">
      <alignment horizontal="justify" vertical="top" wrapText="1"/>
    </xf>
    <xf numFmtId="0" fontId="5" fillId="5" borderId="26" xfId="0" applyFont="1" applyFill="1" applyBorder="1" applyAlignment="1">
      <alignment horizontal="left" vertical="top" wrapText="1"/>
    </xf>
    <xf numFmtId="0" fontId="5" fillId="5" borderId="28" xfId="0" applyFont="1" applyFill="1" applyBorder="1" applyAlignment="1">
      <alignment horizontal="left" vertical="top" wrapText="1"/>
    </xf>
    <xf numFmtId="0" fontId="5" fillId="5" borderId="27" xfId="0" applyFont="1" applyFill="1" applyBorder="1" applyAlignment="1">
      <alignment horizontal="left"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27686</xdr:colOff>
      <xdr:row>41</xdr:row>
      <xdr:rowOff>128301</xdr:rowOff>
    </xdr:from>
    <xdr:ext cx="1515864" cy="792718"/>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60098" y="8532713"/>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60098" y="8532713"/>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3372972</xdr:colOff>
      <xdr:row>26</xdr:row>
      <xdr:rowOff>56031</xdr:rowOff>
    </xdr:from>
    <xdr:to>
      <xdr:col>2</xdr:col>
      <xdr:colOff>810186</xdr:colOff>
      <xdr:row>28</xdr:row>
      <xdr:rowOff>24094</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9148" y="9412943"/>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3272117</xdr:colOff>
      <xdr:row>36</xdr:row>
      <xdr:rowOff>179294</xdr:rowOff>
    </xdr:from>
    <xdr:to>
      <xdr:col>2</xdr:col>
      <xdr:colOff>1250064</xdr:colOff>
      <xdr:row>38</xdr:row>
      <xdr:rowOff>190009</xdr:rowOff>
    </xdr:to>
    <xdr:pic>
      <xdr:nvPicPr>
        <xdr:cNvPr id="4" name="Picture 3">
          <a:extLst>
            <a:ext uri="{FF2B5EF4-FFF2-40B4-BE49-F238E27FC236}">
              <a16:creationId xmlns:a16="http://schemas.microsoft.com/office/drawing/2014/main" id="{4ADBC7DA-B35D-4986-81DB-C9D98FB7A8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8293" y="8180294"/>
          <a:ext cx="1474183" cy="41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3"/>
  <sheetViews>
    <sheetView tabSelected="1" zoomScale="85" zoomScaleNormal="85" workbookViewId="0">
      <selection activeCell="D17" sqref="D17"/>
    </sheetView>
  </sheetViews>
  <sheetFormatPr defaultColWidth="10.85546875" defaultRowHeight="15.75" x14ac:dyDescent="0.25"/>
  <cols>
    <col min="1" max="1" width="10.85546875" style="13"/>
    <col min="2" max="2" width="31.28515625" style="15" customWidth="1"/>
    <col min="3" max="3" width="49.85546875" style="16" customWidth="1"/>
    <col min="4" max="4" width="33.85546875" style="13" bestFit="1" customWidth="1"/>
    <col min="5" max="5" width="19" style="13" customWidth="1"/>
    <col min="6" max="6" width="20.28515625" style="13" bestFit="1" customWidth="1"/>
    <col min="7" max="7" width="20.7109375" style="13" customWidth="1"/>
    <col min="8" max="8" width="33" style="13" customWidth="1"/>
    <col min="9" max="9" width="56.85546875" style="13" customWidth="1"/>
    <col min="10" max="16" width="25.140625" style="13" customWidth="1"/>
    <col min="17" max="16384" width="10.85546875" style="13"/>
  </cols>
  <sheetData>
    <row r="2" spans="2:7" x14ac:dyDescent="0.25">
      <c r="B2" s="18" t="s">
        <v>0</v>
      </c>
      <c r="C2" s="19"/>
    </row>
    <row r="3" spans="2:7" x14ac:dyDescent="0.25">
      <c r="B3" s="18"/>
      <c r="C3" s="19"/>
    </row>
    <row r="4" spans="2:7" x14ac:dyDescent="0.25">
      <c r="B4" s="15" t="s">
        <v>1</v>
      </c>
      <c r="C4" s="18" t="s">
        <v>132</v>
      </c>
    </row>
    <row r="5" spans="2:7" x14ac:dyDescent="0.25">
      <c r="C5" s="19"/>
    </row>
    <row r="6" spans="2:7" x14ac:dyDescent="0.25">
      <c r="B6" s="22" t="s">
        <v>2</v>
      </c>
      <c r="C6" s="92">
        <v>45532</v>
      </c>
    </row>
    <row r="8" spans="2:7" x14ac:dyDescent="0.25">
      <c r="B8" s="144" t="s">
        <v>29</v>
      </c>
      <c r="C8" s="144"/>
      <c r="D8" s="145" t="s">
        <v>309</v>
      </c>
      <c r="E8" s="146"/>
      <c r="F8" s="146"/>
      <c r="G8" s="147"/>
    </row>
    <row r="9" spans="2:7" ht="16.350000000000001" customHeight="1" x14ac:dyDescent="0.25">
      <c r="B9" s="152" t="s">
        <v>32</v>
      </c>
      <c r="C9" s="153"/>
      <c r="D9" s="148">
        <v>301577716</v>
      </c>
      <c r="E9" s="149"/>
      <c r="F9" s="149"/>
      <c r="G9" s="149"/>
    </row>
    <row r="10" spans="2:7" ht="16.350000000000001" customHeight="1" x14ac:dyDescent="0.25">
      <c r="B10" s="152" t="s">
        <v>30</v>
      </c>
      <c r="C10" s="153"/>
      <c r="D10" s="148" t="s">
        <v>310</v>
      </c>
      <c r="E10" s="149"/>
      <c r="F10" s="149"/>
      <c r="G10" s="149"/>
    </row>
    <row r="11" spans="2:7" ht="16.350000000000001" customHeight="1" x14ac:dyDescent="0.25">
      <c r="B11" s="144" t="s">
        <v>31</v>
      </c>
      <c r="C11" s="144"/>
      <c r="D11" s="148" t="s">
        <v>311</v>
      </c>
      <c r="E11" s="149"/>
      <c r="F11" s="149"/>
      <c r="G11" s="149"/>
    </row>
    <row r="12" spans="2:7" ht="46.5" customHeight="1" x14ac:dyDescent="0.25">
      <c r="B12" s="150" t="s">
        <v>3</v>
      </c>
      <c r="C12" s="151"/>
      <c r="D12" s="148" t="s">
        <v>312</v>
      </c>
      <c r="E12" s="149"/>
      <c r="F12" s="149"/>
      <c r="G12" s="149"/>
    </row>
    <row r="13" spans="2:7" ht="16.350000000000001" customHeight="1" x14ac:dyDescent="0.25">
      <c r="B13" s="144" t="s">
        <v>4</v>
      </c>
      <c r="C13" s="144"/>
      <c r="D13" s="145" t="s">
        <v>313</v>
      </c>
      <c r="E13" s="146"/>
      <c r="F13" s="146"/>
      <c r="G13" s="147"/>
    </row>
    <row r="14" spans="2:7" ht="16.350000000000001" customHeight="1" x14ac:dyDescent="0.25">
      <c r="B14" s="144" t="s">
        <v>33</v>
      </c>
      <c r="C14" s="144"/>
      <c r="D14" s="145" t="s">
        <v>314</v>
      </c>
      <c r="E14" s="146"/>
      <c r="F14" s="146"/>
      <c r="G14" s="147"/>
    </row>
    <row r="15" spans="2:7" ht="30.95" customHeight="1" x14ac:dyDescent="0.25">
      <c r="B15" s="144" t="s">
        <v>5</v>
      </c>
      <c r="C15" s="144"/>
      <c r="D15" s="145" t="s">
        <v>313</v>
      </c>
      <c r="E15" s="146"/>
      <c r="F15" s="146"/>
      <c r="G15" s="147"/>
    </row>
    <row r="16" spans="2:7" ht="30.95" customHeight="1" x14ac:dyDescent="0.25">
      <c r="B16" s="144" t="s">
        <v>6</v>
      </c>
      <c r="C16" s="144"/>
      <c r="D16" s="145" t="s">
        <v>420</v>
      </c>
      <c r="E16" s="146"/>
      <c r="F16" s="146"/>
      <c r="G16" s="147"/>
    </row>
    <row r="17" spans="2:8" ht="18" customHeight="1" x14ac:dyDescent="0.25">
      <c r="B17" s="16"/>
      <c r="D17" s="21"/>
      <c r="E17" s="21"/>
      <c r="F17" s="21"/>
      <c r="G17" s="21"/>
    </row>
    <row r="18" spans="2:8" x14ac:dyDescent="0.25">
      <c r="B18" s="142" t="s">
        <v>7</v>
      </c>
      <c r="C18" s="142"/>
      <c r="D18" s="142"/>
      <c r="E18" s="142"/>
      <c r="F18" s="142"/>
      <c r="G18" s="142"/>
    </row>
    <row r="19" spans="2:8" x14ac:dyDescent="0.25">
      <c r="B19" s="140" t="s">
        <v>8</v>
      </c>
      <c r="C19" s="143"/>
      <c r="D19" s="143"/>
      <c r="E19" s="143"/>
      <c r="F19" s="143"/>
      <c r="G19" s="143"/>
    </row>
    <row r="20" spans="2:8" x14ac:dyDescent="0.25">
      <c r="B20" s="140" t="s">
        <v>9</v>
      </c>
      <c r="C20" s="143"/>
      <c r="D20" s="143"/>
      <c r="E20" s="143"/>
      <c r="F20" s="143"/>
      <c r="G20" s="143"/>
    </row>
    <row r="21" spans="2:8" x14ac:dyDescent="0.25">
      <c r="B21" s="140" t="s">
        <v>10</v>
      </c>
      <c r="C21" s="143"/>
      <c r="D21" s="143"/>
      <c r="E21" s="143"/>
      <c r="F21" s="143"/>
      <c r="G21" s="143"/>
    </row>
    <row r="22" spans="2:8" x14ac:dyDescent="0.25">
      <c r="B22" s="140" t="s">
        <v>11</v>
      </c>
      <c r="C22" s="140"/>
      <c r="D22" s="140"/>
      <c r="E22" s="140"/>
      <c r="F22" s="140"/>
      <c r="G22" s="140"/>
    </row>
    <row r="23" spans="2:8" ht="32.1" customHeight="1" x14ac:dyDescent="0.25">
      <c r="B23" s="141" t="s">
        <v>12</v>
      </c>
      <c r="C23" s="141"/>
      <c r="D23" s="141"/>
      <c r="E23" s="141"/>
      <c r="F23" s="141"/>
      <c r="G23" s="141"/>
    </row>
    <row r="24" spans="2:8" x14ac:dyDescent="0.25">
      <c r="B24" s="140" t="s">
        <v>13</v>
      </c>
      <c r="C24" s="140"/>
      <c r="D24" s="140"/>
      <c r="E24" s="140"/>
      <c r="F24" s="140"/>
      <c r="G24" s="140"/>
    </row>
    <row r="27" spans="2:8" x14ac:dyDescent="0.25">
      <c r="B27" s="154" t="s">
        <v>85</v>
      </c>
      <c r="C27" s="154"/>
      <c r="D27" s="154"/>
      <c r="E27" s="154"/>
      <c r="F27" s="154"/>
      <c r="G27" s="154"/>
      <c r="H27" s="154"/>
    </row>
    <row r="28" spans="2:8" x14ac:dyDescent="0.25">
      <c r="B28" s="13"/>
      <c r="C28" s="13"/>
    </row>
    <row r="29" spans="2:8" ht="31.5" x14ac:dyDescent="0.25">
      <c r="B29" s="35" t="s">
        <v>16</v>
      </c>
      <c r="C29" s="35" t="s">
        <v>72</v>
      </c>
      <c r="D29" s="35" t="s">
        <v>73</v>
      </c>
      <c r="E29" s="29" t="s">
        <v>74</v>
      </c>
      <c r="F29" s="29" t="s">
        <v>75</v>
      </c>
      <c r="G29" s="29" t="s">
        <v>76</v>
      </c>
      <c r="H29" s="29" t="s">
        <v>77</v>
      </c>
    </row>
    <row r="30" spans="2:8" ht="63" x14ac:dyDescent="0.25">
      <c r="B30" s="30" t="s">
        <v>280</v>
      </c>
      <c r="C30" s="93" t="s">
        <v>366</v>
      </c>
      <c r="D30" s="93" t="s">
        <v>367</v>
      </c>
      <c r="E30" s="36">
        <v>1</v>
      </c>
      <c r="F30" s="65">
        <v>246280.99</v>
      </c>
      <c r="G30" s="37">
        <f>E30*F30</f>
        <v>246280.99</v>
      </c>
      <c r="H30" s="138">
        <f>G30*1.21</f>
        <v>297999.99789999996</v>
      </c>
    </row>
    <row r="31" spans="2:8" x14ac:dyDescent="0.25">
      <c r="B31" s="13"/>
      <c r="C31" s="13"/>
    </row>
    <row r="32" spans="2:8" x14ac:dyDescent="0.25">
      <c r="B32" s="154" t="s">
        <v>78</v>
      </c>
      <c r="C32" s="154"/>
      <c r="D32" s="154"/>
      <c r="E32" s="154"/>
    </row>
    <row r="33" spans="2:8" x14ac:dyDescent="0.25">
      <c r="B33" s="13"/>
      <c r="C33" s="13"/>
    </row>
    <row r="34" spans="2:8" ht="31.5" x14ac:dyDescent="0.25">
      <c r="B34" s="29" t="s">
        <v>15</v>
      </c>
      <c r="C34" s="155" t="s">
        <v>79</v>
      </c>
      <c r="D34" s="155"/>
      <c r="E34" s="38" t="s">
        <v>270</v>
      </c>
    </row>
    <row r="35" spans="2:8" ht="31.5" x14ac:dyDescent="0.25">
      <c r="B35" s="122" t="s">
        <v>64</v>
      </c>
      <c r="C35" s="156" t="s">
        <v>269</v>
      </c>
      <c r="D35" s="156"/>
      <c r="E35" s="124" t="s">
        <v>362</v>
      </c>
      <c r="F35" s="139" t="s">
        <v>416</v>
      </c>
    </row>
    <row r="36" spans="2:8" ht="31.5" x14ac:dyDescent="0.25">
      <c r="B36" s="122" t="s">
        <v>65</v>
      </c>
      <c r="C36" s="156" t="s">
        <v>268</v>
      </c>
      <c r="D36" s="156"/>
      <c r="E36" s="125" t="s">
        <v>363</v>
      </c>
      <c r="F36" s="139" t="s">
        <v>417</v>
      </c>
    </row>
    <row r="37" spans="2:8" ht="31.5" customHeight="1" x14ac:dyDescent="0.25">
      <c r="B37" s="122" t="s">
        <v>66</v>
      </c>
      <c r="C37" s="156" t="s">
        <v>302</v>
      </c>
      <c r="D37" s="156"/>
      <c r="E37" s="125" t="s">
        <v>364</v>
      </c>
      <c r="F37" s="139" t="s">
        <v>418</v>
      </c>
    </row>
    <row r="38" spans="2:8" ht="32.25" customHeight="1" x14ac:dyDescent="0.25">
      <c r="B38" s="123" t="s">
        <v>67</v>
      </c>
      <c r="C38" s="156" t="s">
        <v>267</v>
      </c>
      <c r="D38" s="156"/>
      <c r="E38" s="125" t="s">
        <v>365</v>
      </c>
      <c r="F38" s="139" t="s">
        <v>417</v>
      </c>
    </row>
    <row r="39" spans="2:8" x14ac:dyDescent="0.25">
      <c r="B39" s="13"/>
      <c r="C39" s="13"/>
    </row>
    <row r="40" spans="2:8" x14ac:dyDescent="0.25">
      <c r="B40" s="154" t="s">
        <v>80</v>
      </c>
      <c r="C40" s="154"/>
      <c r="D40" s="154"/>
    </row>
    <row r="41" spans="2:8" x14ac:dyDescent="0.25">
      <c r="B41" s="13"/>
      <c r="D41" s="16"/>
      <c r="E41" s="16"/>
      <c r="F41" s="16"/>
      <c r="G41" s="16"/>
      <c r="H41" s="16"/>
    </row>
    <row r="42" spans="2:8" x14ac:dyDescent="0.25">
      <c r="B42" s="158" t="s">
        <v>81</v>
      </c>
      <c r="C42" s="158"/>
      <c r="D42" s="38" t="s">
        <v>82</v>
      </c>
      <c r="E42" s="29" t="s">
        <v>83</v>
      </c>
      <c r="F42" s="16"/>
      <c r="G42" s="16"/>
      <c r="H42" s="16"/>
    </row>
    <row r="43" spans="2:8" ht="33.75" customHeight="1" x14ac:dyDescent="0.25">
      <c r="B43" s="157" t="s">
        <v>281</v>
      </c>
      <c r="C43" s="157"/>
      <c r="D43" s="39">
        <v>5</v>
      </c>
      <c r="E43" s="17" t="s">
        <v>84</v>
      </c>
      <c r="F43" s="16"/>
      <c r="G43" s="16"/>
      <c r="H43" s="16"/>
    </row>
  </sheetData>
  <mergeCells count="35">
    <mergeCell ref="B27:H27"/>
    <mergeCell ref="B32:E32"/>
    <mergeCell ref="C34:D34"/>
    <mergeCell ref="C38:D38"/>
    <mergeCell ref="B43:C43"/>
    <mergeCell ref="C35:D35"/>
    <mergeCell ref="C36:D36"/>
    <mergeCell ref="C37:D37"/>
    <mergeCell ref="B40:D40"/>
    <mergeCell ref="B42:C42"/>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18:G18"/>
    <mergeCell ref="B19:G19"/>
    <mergeCell ref="B20:G20"/>
    <mergeCell ref="B21:G21"/>
  </mergeCells>
  <dataValidations count="5">
    <dataValidation type="list" allowBlank="1" showInputMessage="1" showErrorMessage="1" prompt="Pasirinkti garantinio laikotarpio reikšmę" sqref="D43" xr:uid="{6EBAF3B1-D3F2-4A6E-A6A3-60FCE14BC993}">
      <formula1>"2,3,4,5"</formula1>
    </dataValidation>
    <dataValidation allowBlank="1" sqref="B43:C43" xr:uid="{B9F8BF50-18F0-43D2-BD45-727FCDC26BE0}"/>
    <dataValidation allowBlank="1" showInputMessage="1" showErrorMessage="1" prompt="Įrašyti siūlomo prietaiso parametro vertę" sqref="E35:E36 E38" xr:uid="{AA1EF848-5ED3-46EF-A2D8-B4942BCC8A28}"/>
    <dataValidation allowBlank="1" prompt="Pasirinkti parametro vertę: yra / nėra" sqref="F35:F38" xr:uid="{F27E0DF4-9B44-4185-839A-9C11C9154A58}"/>
    <dataValidation type="list" allowBlank="1" showInputMessage="1" showErrorMessage="1" prompt="Įrašyti siūlomo prietaiso parametro vertę" sqref="E37" xr:uid="{3CF6F91C-EDE8-244C-A897-B3CDECD2B77B}">
      <formula1>"YRA,NĖRA"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37</v>
      </c>
    </row>
    <row r="2" spans="1:1" x14ac:dyDescent="0.25">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G23" sqref="G23"/>
    </sheetView>
  </sheetViews>
  <sheetFormatPr defaultColWidth="9.140625" defaultRowHeight="15.75" x14ac:dyDescent="0.25"/>
  <cols>
    <col min="1" max="2" width="9.140625" style="13"/>
    <col min="3" max="3" width="25.85546875" style="13" customWidth="1"/>
    <col min="4" max="5" width="11" style="13" bestFit="1" customWidth="1"/>
    <col min="6" max="6" width="40.42578125" style="13" customWidth="1"/>
    <col min="7" max="7" width="11" style="13" bestFit="1" customWidth="1"/>
    <col min="8" max="8" width="13.42578125" style="13" bestFit="1" customWidth="1"/>
    <col min="9" max="12" width="11" style="13" bestFit="1" customWidth="1"/>
    <col min="13" max="13" width="12.140625" style="13" bestFit="1" customWidth="1"/>
    <col min="14" max="16384" width="9.140625" style="13"/>
  </cols>
  <sheetData>
    <row r="1" spans="2:8" ht="20.25" x14ac:dyDescent="0.3">
      <c r="B1" s="162" t="s">
        <v>92</v>
      </c>
      <c r="C1" s="162"/>
      <c r="D1" s="162"/>
      <c r="E1" s="162"/>
      <c r="F1" s="162"/>
      <c r="G1" s="162"/>
      <c r="H1" s="162"/>
    </row>
    <row r="3" spans="2:8" ht="15.75" customHeight="1" x14ac:dyDescent="0.25">
      <c r="B3" s="163" t="s">
        <v>93</v>
      </c>
      <c r="C3" s="164"/>
      <c r="D3" s="164"/>
      <c r="E3" s="164"/>
      <c r="F3" s="165"/>
      <c r="G3" s="58">
        <v>2</v>
      </c>
      <c r="H3" s="58" t="s">
        <v>84</v>
      </c>
    </row>
    <row r="4" spans="2:8" x14ac:dyDescent="0.25">
      <c r="B4" s="159" t="s">
        <v>129</v>
      </c>
      <c r="C4" s="160"/>
      <c r="D4" s="160"/>
      <c r="E4" s="160"/>
      <c r="F4" s="161"/>
      <c r="G4" s="37">
        <v>8</v>
      </c>
      <c r="H4" s="44" t="s">
        <v>94</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K46"/>
  <sheetViews>
    <sheetView topLeftCell="A34" zoomScaleNormal="100" workbookViewId="0">
      <selection activeCell="A14" sqref="A14:G17"/>
    </sheetView>
  </sheetViews>
  <sheetFormatPr defaultColWidth="9.140625" defaultRowHeight="15.75" x14ac:dyDescent="0.25"/>
  <cols>
    <col min="1" max="1" width="5" style="13" customWidth="1"/>
    <col min="2" max="2" width="52.42578125" style="13" customWidth="1"/>
    <col min="3" max="3" width="20.7109375" style="13" customWidth="1"/>
    <col min="4" max="4" width="19.85546875" style="13" customWidth="1"/>
    <col min="5" max="5" width="16.28515625" style="13" customWidth="1"/>
    <col min="6" max="6" width="19.7109375" style="13" customWidth="1"/>
    <col min="7" max="16384" width="9.140625" style="13"/>
  </cols>
  <sheetData>
    <row r="1" spans="1:7" ht="18.75" x14ac:dyDescent="0.3">
      <c r="A1" s="31" t="s">
        <v>55</v>
      </c>
      <c r="B1" s="32"/>
      <c r="C1" s="32"/>
      <c r="D1" s="32"/>
    </row>
    <row r="2" spans="1:7" ht="18.75" x14ac:dyDescent="0.3">
      <c r="A2" s="31"/>
      <c r="B2" s="32"/>
      <c r="C2" s="32"/>
      <c r="D2" s="32"/>
    </row>
    <row r="3" spans="1:7" x14ac:dyDescent="0.25">
      <c r="A3" s="168" t="s">
        <v>56</v>
      </c>
      <c r="B3" s="168"/>
      <c r="C3" s="168"/>
      <c r="D3" s="168"/>
      <c r="E3" s="168"/>
      <c r="F3" s="168"/>
      <c r="G3" s="168"/>
    </row>
    <row r="4" spans="1:7" x14ac:dyDescent="0.25">
      <c r="A4" s="168"/>
      <c r="B4" s="168"/>
      <c r="C4" s="168"/>
      <c r="D4" s="168"/>
      <c r="E4" s="168"/>
      <c r="F4" s="168"/>
      <c r="G4" s="168"/>
    </row>
    <row r="5" spans="1:7" x14ac:dyDescent="0.25">
      <c r="A5" s="168" t="s">
        <v>57</v>
      </c>
      <c r="B5" s="168"/>
      <c r="C5" s="168"/>
      <c r="D5" s="168"/>
      <c r="E5" s="168"/>
      <c r="F5" s="168"/>
      <c r="G5" s="168"/>
    </row>
    <row r="6" spans="1:7" x14ac:dyDescent="0.25">
      <c r="A6" s="168"/>
      <c r="B6" s="168"/>
      <c r="C6" s="168"/>
      <c r="D6" s="168"/>
      <c r="E6" s="168"/>
      <c r="F6" s="168"/>
      <c r="G6" s="168"/>
    </row>
    <row r="8" spans="1:7" x14ac:dyDescent="0.25">
      <c r="A8" s="13" t="s">
        <v>58</v>
      </c>
    </row>
    <row r="9" spans="1:7" ht="16.5" thickBot="1" x14ac:dyDescent="0.3"/>
    <row r="10" spans="1:7" ht="45.75" customHeight="1" thickBot="1" x14ac:dyDescent="0.3">
      <c r="A10" s="170" t="s">
        <v>59</v>
      </c>
      <c r="B10" s="171"/>
      <c r="C10" s="171"/>
      <c r="D10" s="171"/>
      <c r="E10" s="172"/>
      <c r="F10" s="170" t="s">
        <v>61</v>
      </c>
      <c r="G10" s="172"/>
    </row>
    <row r="11" spans="1:7" ht="16.5" thickBot="1" x14ac:dyDescent="0.3">
      <c r="A11" s="173" t="s">
        <v>62</v>
      </c>
      <c r="B11" s="174"/>
      <c r="C11" s="174"/>
      <c r="D11" s="174"/>
      <c r="E11" s="175"/>
      <c r="F11" s="59" t="s">
        <v>124</v>
      </c>
      <c r="G11" s="34">
        <v>55</v>
      </c>
    </row>
    <row r="12" spans="1:7" ht="16.5" thickBot="1" x14ac:dyDescent="0.3">
      <c r="A12" s="176" t="s">
        <v>63</v>
      </c>
      <c r="B12" s="177"/>
      <c r="C12" s="177"/>
      <c r="D12" s="177"/>
      <c r="E12" s="178"/>
      <c r="F12" s="59" t="s">
        <v>125</v>
      </c>
      <c r="G12" s="34">
        <v>45</v>
      </c>
    </row>
    <row r="13" spans="1:7" ht="16.5" customHeight="1" thickBot="1" x14ac:dyDescent="0.3">
      <c r="A13" s="33" t="s">
        <v>15</v>
      </c>
      <c r="B13" s="170" t="s">
        <v>35</v>
      </c>
      <c r="C13" s="172"/>
      <c r="D13" s="79" t="s">
        <v>126</v>
      </c>
      <c r="E13" s="170" t="s">
        <v>60</v>
      </c>
      <c r="F13" s="171"/>
      <c r="G13" s="172"/>
    </row>
    <row r="14" spans="1:7" ht="32.25" customHeight="1" thickBot="1" x14ac:dyDescent="0.3">
      <c r="A14" s="82" t="s">
        <v>64</v>
      </c>
      <c r="B14" s="166" t="s">
        <v>269</v>
      </c>
      <c r="C14" s="167"/>
      <c r="D14" s="83" t="s">
        <v>282</v>
      </c>
      <c r="E14" s="81" t="s">
        <v>174</v>
      </c>
      <c r="F14" s="86">
        <v>0.3</v>
      </c>
      <c r="G14" s="87"/>
    </row>
    <row r="15" spans="1:7" ht="33.75" customHeight="1" thickBot="1" x14ac:dyDescent="0.3">
      <c r="A15" s="80" t="s">
        <v>65</v>
      </c>
      <c r="B15" s="166" t="s">
        <v>268</v>
      </c>
      <c r="C15" s="167"/>
      <c r="D15" s="83" t="s">
        <v>282</v>
      </c>
      <c r="E15" s="84" t="s">
        <v>175</v>
      </c>
      <c r="F15" s="88">
        <v>0.3</v>
      </c>
      <c r="G15" s="89"/>
    </row>
    <row r="16" spans="1:7" ht="30.75" thickBot="1" x14ac:dyDescent="0.3">
      <c r="A16" s="80" t="s">
        <v>66</v>
      </c>
      <c r="B16" s="166" t="s">
        <v>302</v>
      </c>
      <c r="C16" s="167"/>
      <c r="D16" s="83" t="s">
        <v>303</v>
      </c>
      <c r="E16" s="81" t="s">
        <v>127</v>
      </c>
      <c r="F16" s="90">
        <v>0.1</v>
      </c>
      <c r="G16" s="87"/>
    </row>
    <row r="17" spans="1:7" ht="30.75" thickBot="1" x14ac:dyDescent="0.3">
      <c r="A17" s="85" t="s">
        <v>67</v>
      </c>
      <c r="B17" s="166" t="s">
        <v>267</v>
      </c>
      <c r="C17" s="167"/>
      <c r="D17" s="83" t="s">
        <v>282</v>
      </c>
      <c r="E17" s="81" t="s">
        <v>128</v>
      </c>
      <c r="F17" s="90">
        <v>0.3</v>
      </c>
      <c r="G17" s="87"/>
    </row>
    <row r="18" spans="1:7" x14ac:dyDescent="0.25">
      <c r="A18" s="62"/>
      <c r="B18" s="60"/>
      <c r="C18" s="60"/>
      <c r="D18" s="63"/>
      <c r="E18" s="63"/>
      <c r="F18" s="64"/>
      <c r="G18" s="64"/>
    </row>
    <row r="20" spans="1:7" x14ac:dyDescent="0.25">
      <c r="A20" s="179" t="s">
        <v>68</v>
      </c>
      <c r="B20" s="179"/>
      <c r="C20" s="179"/>
      <c r="D20" s="179"/>
      <c r="E20" s="179"/>
      <c r="F20" s="179"/>
      <c r="G20" s="41"/>
    </row>
    <row r="21" spans="1:7" x14ac:dyDescent="0.25">
      <c r="A21" s="41"/>
      <c r="B21" s="41"/>
      <c r="C21" s="41"/>
      <c r="D21" s="41"/>
      <c r="E21" s="41"/>
      <c r="F21" s="41"/>
      <c r="G21" s="41"/>
    </row>
    <row r="22" spans="1:7" ht="15.75" customHeight="1" x14ac:dyDescent="0.25">
      <c r="A22" s="168" t="s">
        <v>295</v>
      </c>
      <c r="B22" s="168"/>
      <c r="C22" s="168"/>
      <c r="D22" s="168"/>
      <c r="E22" s="168"/>
      <c r="F22" s="168"/>
      <c r="G22" s="168"/>
    </row>
    <row r="23" spans="1:7" x14ac:dyDescent="0.25">
      <c r="A23" s="41"/>
      <c r="B23" s="41"/>
      <c r="C23" s="41" t="s">
        <v>91</v>
      </c>
      <c r="D23" s="41"/>
      <c r="E23" s="41"/>
      <c r="F23" s="41"/>
      <c r="G23" s="41"/>
    </row>
    <row r="24" spans="1:7" x14ac:dyDescent="0.25">
      <c r="A24" s="41"/>
      <c r="B24" s="41"/>
      <c r="C24" s="41"/>
      <c r="D24" s="41"/>
      <c r="E24" s="41"/>
      <c r="F24" s="41"/>
      <c r="G24" s="41"/>
    </row>
    <row r="25" spans="1:7" ht="15.75" customHeight="1" x14ac:dyDescent="0.25">
      <c r="A25" s="168" t="s">
        <v>71</v>
      </c>
      <c r="B25" s="168"/>
      <c r="C25" s="168"/>
      <c r="D25" s="168"/>
      <c r="E25" s="168"/>
      <c r="F25" s="168"/>
      <c r="G25" s="168"/>
    </row>
    <row r="26" spans="1:7" x14ac:dyDescent="0.25">
      <c r="A26" s="168"/>
      <c r="B26" s="168"/>
      <c r="C26" s="168"/>
      <c r="D26" s="168"/>
      <c r="E26" s="168"/>
      <c r="F26" s="168"/>
      <c r="G26" s="168"/>
    </row>
    <row r="27" spans="1:7" x14ac:dyDescent="0.25">
      <c r="A27" s="41"/>
      <c r="B27" s="41"/>
      <c r="C27" s="41"/>
      <c r="D27" s="41"/>
      <c r="E27" s="41"/>
      <c r="F27" s="41"/>
      <c r="G27" s="41"/>
    </row>
    <row r="28" spans="1:7" x14ac:dyDescent="0.25">
      <c r="A28" s="41"/>
      <c r="B28" s="41"/>
      <c r="C28" s="41"/>
      <c r="D28" s="41"/>
      <c r="E28" s="41"/>
      <c r="F28" s="41"/>
      <c r="G28" s="41"/>
    </row>
    <row r="29" spans="1:7" x14ac:dyDescent="0.25">
      <c r="A29" s="41"/>
      <c r="B29" s="41"/>
      <c r="C29" s="41"/>
      <c r="D29" s="41"/>
      <c r="E29" s="41"/>
      <c r="F29" s="41"/>
      <c r="G29" s="41"/>
    </row>
    <row r="30" spans="1:7" x14ac:dyDescent="0.25">
      <c r="A30" s="168" t="s">
        <v>304</v>
      </c>
      <c r="B30" s="168"/>
      <c r="C30" s="168"/>
      <c r="D30" s="168"/>
      <c r="E30" s="168"/>
      <c r="F30" s="168"/>
      <c r="G30" s="168"/>
    </row>
    <row r="31" spans="1:7" x14ac:dyDescent="0.25">
      <c r="A31" s="168" t="s">
        <v>305</v>
      </c>
      <c r="B31" s="168"/>
      <c r="C31" s="168"/>
      <c r="D31" s="168"/>
      <c r="E31" s="168"/>
      <c r="F31" s="168"/>
      <c r="G31" s="168"/>
    </row>
    <row r="32" spans="1:7" ht="15.95" customHeight="1" x14ac:dyDescent="0.25">
      <c r="A32" s="169" t="s">
        <v>307</v>
      </c>
      <c r="B32" s="169"/>
      <c r="C32" s="169"/>
      <c r="D32" s="169"/>
      <c r="E32" s="169"/>
      <c r="F32" s="169"/>
      <c r="G32" s="169"/>
    </row>
    <row r="33" spans="1:11" x14ac:dyDescent="0.25">
      <c r="A33" s="169"/>
      <c r="B33" s="169"/>
      <c r="C33" s="169"/>
      <c r="D33" s="169"/>
      <c r="E33" s="169"/>
      <c r="F33" s="169"/>
      <c r="G33" s="169"/>
    </row>
    <row r="34" spans="1:11" ht="15.75" customHeight="1" x14ac:dyDescent="0.25">
      <c r="A34" s="168" t="s">
        <v>306</v>
      </c>
      <c r="B34" s="168"/>
      <c r="C34" s="168"/>
      <c r="D34" s="168"/>
      <c r="E34" s="168"/>
      <c r="F34" s="168"/>
      <c r="G34" s="168"/>
    </row>
    <row r="35" spans="1:11" ht="15.75" customHeight="1" x14ac:dyDescent="0.25">
      <c r="A35" s="168" t="s">
        <v>308</v>
      </c>
      <c r="B35" s="168"/>
      <c r="C35" s="168"/>
      <c r="D35" s="168"/>
      <c r="E35" s="168"/>
      <c r="F35" s="168"/>
      <c r="G35" s="168"/>
      <c r="H35" s="40"/>
      <c r="I35" s="40"/>
      <c r="J35" s="40"/>
      <c r="K35" s="40"/>
    </row>
    <row r="36" spans="1:11" ht="15.75" customHeight="1" x14ac:dyDescent="0.25">
      <c r="A36" s="168"/>
      <c r="B36" s="168"/>
      <c r="C36" s="168"/>
      <c r="D36" s="168"/>
      <c r="E36" s="168"/>
      <c r="F36" s="168"/>
      <c r="G36" s="168"/>
      <c r="H36" s="40"/>
      <c r="I36" s="40"/>
      <c r="J36" s="40"/>
      <c r="K36" s="40"/>
    </row>
    <row r="37" spans="1:11" x14ac:dyDescent="0.25">
      <c r="A37" s="168"/>
      <c r="B37" s="168"/>
      <c r="C37" s="168"/>
      <c r="D37" s="168"/>
      <c r="E37" s="168"/>
      <c r="F37" s="168"/>
      <c r="G37" s="168"/>
    </row>
    <row r="38" spans="1:11" x14ac:dyDescent="0.25">
      <c r="A38" s="126"/>
      <c r="B38" s="126"/>
      <c r="C38" s="126"/>
      <c r="D38" s="126"/>
      <c r="E38" s="126"/>
      <c r="F38" s="126"/>
      <c r="G38" s="126"/>
    </row>
    <row r="39" spans="1:11" x14ac:dyDescent="0.25">
      <c r="A39" s="126"/>
      <c r="B39" s="126"/>
      <c r="C39" s="126"/>
      <c r="D39" s="126"/>
      <c r="E39" s="126"/>
      <c r="F39" s="126"/>
      <c r="G39" s="126"/>
    </row>
    <row r="40" spans="1:11" x14ac:dyDescent="0.25">
      <c r="A40" s="126"/>
      <c r="B40" s="126"/>
      <c r="C40" s="126"/>
      <c r="D40" s="126"/>
      <c r="E40" s="126"/>
      <c r="F40" s="126"/>
      <c r="G40" s="126"/>
    </row>
    <row r="41" spans="1:11" ht="15.75" customHeight="1" x14ac:dyDescent="0.25">
      <c r="A41" s="168" t="s">
        <v>69</v>
      </c>
      <c r="B41" s="168"/>
      <c r="C41" s="168"/>
      <c r="D41" s="168"/>
      <c r="E41" s="168"/>
      <c r="F41" s="168"/>
      <c r="G41" s="168"/>
    </row>
    <row r="42" spans="1:11" x14ac:dyDescent="0.25">
      <c r="A42" s="168"/>
      <c r="B42" s="168"/>
      <c r="C42" s="168"/>
      <c r="D42" s="168"/>
      <c r="E42" s="168"/>
      <c r="F42" s="168"/>
      <c r="G42" s="168"/>
    </row>
    <row r="43" spans="1:11" x14ac:dyDescent="0.25">
      <c r="A43" s="41"/>
      <c r="B43" s="41"/>
      <c r="C43" s="41"/>
      <c r="D43" s="41"/>
      <c r="E43" s="41"/>
      <c r="F43" s="41"/>
    </row>
    <row r="44" spans="1:11" x14ac:dyDescent="0.25">
      <c r="A44" s="41"/>
      <c r="B44" s="41"/>
      <c r="C44" s="41"/>
      <c r="D44" s="41"/>
      <c r="E44" s="41"/>
      <c r="F44" s="41"/>
    </row>
    <row r="45" spans="1:11" x14ac:dyDescent="0.25">
      <c r="A45" s="41"/>
      <c r="B45" s="41"/>
      <c r="C45" s="41"/>
      <c r="D45" s="41"/>
      <c r="E45" s="41"/>
      <c r="F45" s="41"/>
    </row>
    <row r="46" spans="1:11" x14ac:dyDescent="0.25">
      <c r="A46" s="41"/>
      <c r="B46" s="41"/>
      <c r="C46" s="41"/>
      <c r="D46" s="41"/>
      <c r="E46" s="41"/>
      <c r="F46" s="41"/>
    </row>
  </sheetData>
  <mergeCells count="21">
    <mergeCell ref="A34:G34"/>
    <mergeCell ref="A35:G37"/>
    <mergeCell ref="A41:G42"/>
    <mergeCell ref="A3:G4"/>
    <mergeCell ref="A5:G6"/>
    <mergeCell ref="A22:G22"/>
    <mergeCell ref="A25:G26"/>
    <mergeCell ref="E13:G13"/>
    <mergeCell ref="B13:C13"/>
    <mergeCell ref="A10:E10"/>
    <mergeCell ref="F10:G10"/>
    <mergeCell ref="A11:E11"/>
    <mergeCell ref="A12:E12"/>
    <mergeCell ref="A20:F20"/>
    <mergeCell ref="B14:C14"/>
    <mergeCell ref="B15:C15"/>
    <mergeCell ref="B16:C16"/>
    <mergeCell ref="B17:C17"/>
    <mergeCell ref="A30:G30"/>
    <mergeCell ref="A31:G31"/>
    <mergeCell ref="A32:G33"/>
  </mergeCells>
  <dataValidations count="1">
    <dataValidation allowBlank="1" prompt="Pasirinkti parametro vertę: yra / nėra" sqref="F14:F15"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31" zoomScale="116" workbookViewId="0">
      <selection activeCell="B42" sqref="B42:G42"/>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7" max="16384" width="8.85546875" style="128"/>
  </cols>
  <sheetData>
    <row r="1" spans="1:26" ht="15.75" x14ac:dyDescent="0.25">
      <c r="A1" s="1"/>
      <c r="B1" s="1"/>
      <c r="C1" s="1"/>
      <c r="D1" s="1"/>
      <c r="E1" s="1"/>
      <c r="F1" s="1"/>
      <c r="G1" s="1"/>
      <c r="H1" s="1"/>
      <c r="I1" s="1"/>
      <c r="J1" s="1"/>
      <c r="K1" s="1"/>
      <c r="L1" s="1"/>
      <c r="M1" s="1"/>
      <c r="N1" s="1"/>
      <c r="O1" s="1"/>
      <c r="P1" s="1"/>
      <c r="Q1" s="1"/>
      <c r="R1" s="1"/>
      <c r="S1" s="1"/>
      <c r="T1" s="3"/>
      <c r="U1" s="3"/>
      <c r="V1" s="3"/>
      <c r="W1" s="3"/>
      <c r="X1" s="3"/>
      <c r="Y1" s="3"/>
      <c r="Z1" s="3"/>
    </row>
    <row r="2" spans="1:26" ht="15.75" x14ac:dyDescent="0.25">
      <c r="A2" s="220" t="s">
        <v>17</v>
      </c>
      <c r="B2" s="220"/>
      <c r="C2" s="220"/>
      <c r="D2" s="220"/>
      <c r="E2" s="220"/>
      <c r="F2" s="220"/>
      <c r="G2" s="220"/>
      <c r="H2" s="220"/>
      <c r="I2" s="220"/>
      <c r="J2" s="220"/>
      <c r="K2" s="221"/>
      <c r="L2" s="1"/>
      <c r="M2" s="1"/>
      <c r="N2" s="1"/>
      <c r="O2" s="1"/>
      <c r="P2" s="1"/>
      <c r="Q2" s="1"/>
      <c r="R2" s="1"/>
      <c r="S2" s="1"/>
      <c r="T2" s="3"/>
      <c r="U2" s="3"/>
      <c r="V2" s="3"/>
      <c r="W2" s="3"/>
      <c r="X2" s="3"/>
      <c r="Y2" s="3"/>
      <c r="Z2" s="3"/>
    </row>
    <row r="3" spans="1:26" ht="15.75" x14ac:dyDescent="0.25">
      <c r="A3" s="220"/>
      <c r="B3" s="220"/>
      <c r="C3" s="220"/>
      <c r="D3" s="220"/>
      <c r="E3" s="220"/>
      <c r="F3" s="220"/>
      <c r="G3" s="220"/>
      <c r="H3" s="220"/>
      <c r="I3" s="220"/>
      <c r="J3" s="220"/>
      <c r="K3" s="221"/>
      <c r="L3" s="1"/>
      <c r="M3" s="1"/>
      <c r="N3" s="1"/>
      <c r="O3" s="1"/>
      <c r="P3" s="1"/>
      <c r="Q3" s="1"/>
      <c r="R3" s="1"/>
      <c r="S3" s="1"/>
      <c r="T3" s="3"/>
      <c r="U3" s="3"/>
      <c r="V3" s="3"/>
      <c r="W3" s="3"/>
      <c r="X3" s="3"/>
      <c r="Y3" s="3"/>
      <c r="Z3" s="3"/>
    </row>
    <row r="4" spans="1:26" ht="16.5" thickBot="1" x14ac:dyDescent="0.3">
      <c r="A4" s="4"/>
      <c r="B4" s="4"/>
      <c r="C4" s="4"/>
      <c r="D4" s="4"/>
      <c r="E4" s="4"/>
      <c r="F4" s="4"/>
      <c r="G4" s="4"/>
      <c r="H4" s="4"/>
      <c r="I4" s="4"/>
      <c r="J4" s="4"/>
      <c r="K4" s="1"/>
      <c r="L4" s="1"/>
      <c r="M4" s="1"/>
      <c r="N4" s="1"/>
      <c r="O4" s="1"/>
      <c r="P4" s="1"/>
      <c r="Q4" s="1"/>
      <c r="R4" s="1"/>
      <c r="S4" s="1"/>
      <c r="T4" s="3"/>
      <c r="U4" s="3"/>
      <c r="V4" s="3"/>
      <c r="W4" s="3"/>
      <c r="X4" s="3"/>
      <c r="Y4" s="3"/>
      <c r="Z4" s="3"/>
    </row>
    <row r="5" spans="1:26" ht="65.099999999999994" customHeight="1" x14ac:dyDescent="0.25">
      <c r="A5" s="222" t="s">
        <v>18</v>
      </c>
      <c r="B5" s="223"/>
      <c r="C5" s="223" t="s">
        <v>19</v>
      </c>
      <c r="D5" s="223"/>
      <c r="E5" s="223"/>
      <c r="F5" s="223" t="s">
        <v>20</v>
      </c>
      <c r="G5" s="223"/>
      <c r="H5" s="223"/>
      <c r="I5" s="223" t="s">
        <v>21</v>
      </c>
      <c r="J5" s="216"/>
      <c r="K5" s="5" t="s">
        <v>22</v>
      </c>
      <c r="L5" s="1"/>
      <c r="M5" s="1"/>
      <c r="N5" s="1"/>
      <c r="O5" s="1"/>
      <c r="P5" s="1"/>
      <c r="Q5" s="1"/>
      <c r="R5" s="1"/>
      <c r="S5" s="1"/>
      <c r="T5" s="3"/>
      <c r="U5" s="3"/>
      <c r="V5" s="3"/>
      <c r="W5" s="3"/>
      <c r="X5" s="3"/>
      <c r="Y5" s="3"/>
      <c r="Z5" s="3"/>
    </row>
    <row r="6" spans="1:26" ht="15.75" x14ac:dyDescent="0.25">
      <c r="A6" s="217"/>
      <c r="B6" s="218"/>
      <c r="C6" s="219"/>
      <c r="D6" s="218"/>
      <c r="E6" s="218"/>
      <c r="F6" s="219"/>
      <c r="G6" s="218"/>
      <c r="H6" s="218"/>
      <c r="I6" s="219"/>
      <c r="J6" s="218"/>
      <c r="K6" s="6"/>
      <c r="L6" s="1"/>
      <c r="M6" s="1"/>
      <c r="N6" s="1"/>
      <c r="O6" s="1"/>
      <c r="P6" s="1"/>
      <c r="Q6" s="1"/>
      <c r="R6" s="1"/>
      <c r="S6" s="1"/>
      <c r="T6" s="3"/>
      <c r="U6" s="3"/>
      <c r="V6" s="3"/>
      <c r="W6" s="3"/>
      <c r="X6" s="3"/>
      <c r="Y6" s="3"/>
      <c r="Z6" s="3"/>
    </row>
    <row r="7" spans="1:26" ht="15.75" x14ac:dyDescent="0.25">
      <c r="A7" s="217"/>
      <c r="B7" s="218"/>
      <c r="C7" s="219"/>
      <c r="D7" s="218"/>
      <c r="E7" s="218"/>
      <c r="F7" s="219"/>
      <c r="G7" s="218"/>
      <c r="H7" s="218"/>
      <c r="I7" s="219"/>
      <c r="J7" s="218"/>
      <c r="K7" s="6"/>
      <c r="L7" s="1"/>
      <c r="M7" s="1"/>
      <c r="N7" s="1"/>
      <c r="O7" s="1"/>
      <c r="P7" s="1"/>
      <c r="Q7" s="1"/>
      <c r="R7" s="1"/>
      <c r="S7" s="1"/>
      <c r="T7" s="3"/>
      <c r="U7" s="3"/>
      <c r="V7" s="3"/>
      <c r="W7" s="3"/>
      <c r="X7" s="3"/>
      <c r="Y7" s="3"/>
      <c r="Z7" s="3"/>
    </row>
    <row r="8" spans="1:26" ht="15.75" x14ac:dyDescent="0.25">
      <c r="A8" s="217"/>
      <c r="B8" s="218"/>
      <c r="C8" s="219"/>
      <c r="D8" s="218"/>
      <c r="E8" s="218"/>
      <c r="F8" s="219"/>
      <c r="G8" s="218"/>
      <c r="H8" s="218"/>
      <c r="I8" s="219"/>
      <c r="J8" s="218"/>
      <c r="K8" s="6"/>
      <c r="L8" s="1"/>
      <c r="M8" s="1"/>
      <c r="N8" s="1"/>
      <c r="O8" s="1"/>
      <c r="P8" s="1"/>
      <c r="Q8" s="1"/>
      <c r="R8" s="1"/>
      <c r="S8" s="1"/>
      <c r="T8" s="3"/>
      <c r="U8" s="3"/>
      <c r="V8" s="3"/>
      <c r="W8" s="3"/>
      <c r="X8" s="3"/>
      <c r="Y8" s="3"/>
      <c r="Z8" s="3"/>
    </row>
    <row r="9" spans="1:26" ht="15.75" x14ac:dyDescent="0.25">
      <c r="A9" s="217"/>
      <c r="B9" s="218"/>
      <c r="C9" s="219"/>
      <c r="D9" s="218"/>
      <c r="E9" s="218"/>
      <c r="F9" s="219"/>
      <c r="G9" s="218"/>
      <c r="H9" s="218"/>
      <c r="I9" s="219"/>
      <c r="J9" s="218"/>
      <c r="K9" s="6"/>
      <c r="L9" s="1"/>
      <c r="M9" s="1"/>
      <c r="N9" s="1"/>
      <c r="O9" s="1"/>
      <c r="P9" s="1"/>
      <c r="Q9" s="1"/>
      <c r="R9" s="1"/>
      <c r="S9" s="1"/>
      <c r="T9" s="3"/>
      <c r="U9" s="3"/>
      <c r="V9" s="3"/>
      <c r="W9" s="3"/>
      <c r="X9" s="3"/>
      <c r="Y9" s="3"/>
      <c r="Z9" s="3"/>
    </row>
    <row r="10" spans="1:26" ht="15.75" x14ac:dyDescent="0.25">
      <c r="A10" s="217"/>
      <c r="B10" s="218"/>
      <c r="C10" s="219"/>
      <c r="D10" s="218"/>
      <c r="E10" s="218"/>
      <c r="F10" s="219"/>
      <c r="G10" s="218"/>
      <c r="H10" s="218"/>
      <c r="I10" s="219"/>
      <c r="J10" s="218"/>
      <c r="K10" s="6"/>
      <c r="L10" s="1"/>
      <c r="M10" s="1"/>
      <c r="N10" s="1"/>
      <c r="O10" s="1"/>
      <c r="P10" s="1"/>
      <c r="Q10" s="1"/>
      <c r="R10" s="1"/>
      <c r="S10" s="1"/>
      <c r="T10" s="3"/>
      <c r="U10" s="3"/>
      <c r="V10" s="3"/>
      <c r="W10" s="3"/>
      <c r="X10" s="3"/>
      <c r="Y10" s="3"/>
      <c r="Z10" s="3"/>
    </row>
    <row r="11" spans="1:26" ht="15.75" x14ac:dyDescent="0.25">
      <c r="A11" s="217"/>
      <c r="B11" s="218"/>
      <c r="C11" s="219"/>
      <c r="D11" s="218"/>
      <c r="E11" s="218"/>
      <c r="F11" s="219"/>
      <c r="G11" s="218"/>
      <c r="H11" s="218"/>
      <c r="I11" s="219"/>
      <c r="J11" s="218"/>
      <c r="K11" s="6"/>
      <c r="L11" s="1"/>
      <c r="M11" s="1"/>
      <c r="N11" s="1"/>
      <c r="O11" s="1"/>
      <c r="P11" s="1"/>
      <c r="Q11" s="1"/>
      <c r="R11" s="1"/>
      <c r="S11" s="1"/>
      <c r="T11" s="3"/>
      <c r="U11" s="3"/>
      <c r="V11" s="3"/>
      <c r="W11" s="3"/>
      <c r="X11" s="3"/>
      <c r="Y11" s="3"/>
      <c r="Z11" s="3"/>
    </row>
    <row r="12" spans="1:26" ht="15.75" x14ac:dyDescent="0.25">
      <c r="A12" s="217"/>
      <c r="B12" s="218"/>
      <c r="C12" s="219"/>
      <c r="D12" s="218"/>
      <c r="E12" s="218"/>
      <c r="F12" s="219"/>
      <c r="G12" s="218"/>
      <c r="H12" s="218"/>
      <c r="I12" s="219"/>
      <c r="J12" s="218"/>
      <c r="K12" s="6"/>
      <c r="L12" s="1"/>
      <c r="M12" s="1"/>
      <c r="N12" s="1"/>
      <c r="O12" s="1"/>
      <c r="P12" s="1"/>
      <c r="Q12" s="1"/>
      <c r="R12" s="1"/>
      <c r="S12" s="1"/>
      <c r="T12" s="3"/>
      <c r="U12" s="3"/>
      <c r="V12" s="3"/>
      <c r="W12" s="3"/>
      <c r="X12" s="3"/>
      <c r="Y12" s="3"/>
      <c r="Z12" s="3"/>
    </row>
    <row r="13" spans="1:26" ht="15.75" x14ac:dyDescent="0.25">
      <c r="A13" s="217"/>
      <c r="B13" s="218"/>
      <c r="C13" s="219"/>
      <c r="D13" s="218"/>
      <c r="E13" s="218"/>
      <c r="F13" s="219"/>
      <c r="G13" s="218"/>
      <c r="H13" s="218"/>
      <c r="I13" s="219"/>
      <c r="J13" s="218"/>
      <c r="K13" s="6"/>
      <c r="L13" s="1"/>
      <c r="M13" s="1"/>
      <c r="N13" s="1"/>
      <c r="O13" s="1"/>
      <c r="P13" s="1"/>
      <c r="Q13" s="1"/>
      <c r="R13" s="1"/>
      <c r="S13" s="1"/>
      <c r="T13" s="3"/>
      <c r="U13" s="3"/>
      <c r="V13" s="3"/>
      <c r="W13" s="3"/>
      <c r="X13" s="3"/>
      <c r="Y13" s="3"/>
      <c r="Z13" s="3"/>
    </row>
    <row r="14" spans="1:26" ht="15.75" x14ac:dyDescent="0.25">
      <c r="A14" s="217"/>
      <c r="B14" s="218"/>
      <c r="C14" s="219"/>
      <c r="D14" s="218"/>
      <c r="E14" s="218"/>
      <c r="F14" s="219"/>
      <c r="G14" s="218"/>
      <c r="H14" s="218"/>
      <c r="I14" s="219"/>
      <c r="J14" s="218"/>
      <c r="K14" s="6"/>
      <c r="L14" s="1"/>
      <c r="M14" s="1"/>
      <c r="N14" s="1"/>
      <c r="O14" s="1"/>
      <c r="P14" s="1"/>
      <c r="Q14" s="1"/>
      <c r="R14" s="1"/>
      <c r="S14" s="1"/>
      <c r="T14" s="3"/>
      <c r="U14" s="3"/>
      <c r="V14" s="3"/>
      <c r="W14" s="3"/>
      <c r="X14" s="3"/>
      <c r="Y14" s="3"/>
      <c r="Z14" s="3"/>
    </row>
    <row r="15" spans="1:26" ht="16.5" thickBot="1" x14ac:dyDescent="0.3">
      <c r="A15" s="211"/>
      <c r="B15" s="212"/>
      <c r="C15" s="213"/>
      <c r="D15" s="212"/>
      <c r="E15" s="212"/>
      <c r="F15" s="213"/>
      <c r="G15" s="212"/>
      <c r="H15" s="212"/>
      <c r="I15" s="213"/>
      <c r="J15" s="212"/>
      <c r="K15" s="7"/>
      <c r="L15" s="1"/>
      <c r="M15" s="1"/>
      <c r="N15" s="1"/>
      <c r="O15" s="1"/>
      <c r="P15" s="1"/>
      <c r="Q15" s="1"/>
      <c r="R15" s="1"/>
      <c r="S15" s="1"/>
      <c r="T15" s="3"/>
      <c r="U15" s="3"/>
      <c r="V15" s="3"/>
      <c r="W15" s="3"/>
      <c r="X15" s="3"/>
      <c r="Y15" s="3"/>
      <c r="Z15" s="3"/>
    </row>
    <row r="16" spans="1:26"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75" x14ac:dyDescent="0.25">
      <c r="A17" s="214" t="s">
        <v>23</v>
      </c>
      <c r="B17" s="214"/>
      <c r="C17" s="214"/>
      <c r="D17" s="214"/>
      <c r="E17" s="214"/>
      <c r="F17" s="214"/>
      <c r="G17" s="214"/>
      <c r="H17" s="214"/>
      <c r="I17" s="214"/>
      <c r="J17" s="214"/>
      <c r="K17" s="214"/>
      <c r="L17" s="1"/>
      <c r="M17" s="1"/>
      <c r="N17" s="1"/>
      <c r="O17" s="1"/>
      <c r="P17" s="1"/>
      <c r="Q17" s="1"/>
      <c r="R17" s="1"/>
      <c r="S17" s="1"/>
      <c r="T17" s="3"/>
      <c r="U17" s="3"/>
      <c r="V17" s="3"/>
      <c r="W17" s="3"/>
      <c r="X17" s="3"/>
      <c r="Y17" s="3"/>
      <c r="Z17" s="3"/>
    </row>
    <row r="18" spans="1:26"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1.95" customHeight="1" x14ac:dyDescent="0.25">
      <c r="A19" s="215" t="s">
        <v>16</v>
      </c>
      <c r="B19" s="207"/>
      <c r="C19" s="216" t="s">
        <v>19</v>
      </c>
      <c r="D19" s="206"/>
      <c r="E19" s="207"/>
      <c r="F19" s="216" t="s">
        <v>24</v>
      </c>
      <c r="G19" s="206"/>
      <c r="H19" s="207"/>
      <c r="I19" s="216" t="s">
        <v>21</v>
      </c>
      <c r="J19" s="208"/>
      <c r="K19" s="9"/>
      <c r="L19" s="1"/>
      <c r="M19" s="1"/>
      <c r="N19" s="1"/>
      <c r="O19" s="1"/>
      <c r="P19" s="1"/>
      <c r="Q19" s="1"/>
      <c r="R19" s="1"/>
      <c r="S19" s="1"/>
      <c r="T19" s="3"/>
      <c r="U19" s="3"/>
      <c r="V19" s="3"/>
      <c r="W19" s="3"/>
      <c r="X19" s="3"/>
      <c r="Y19" s="3"/>
      <c r="Z19" s="3"/>
    </row>
    <row r="20" spans="1:26" ht="15.75" x14ac:dyDescent="0.25">
      <c r="A20" s="209"/>
      <c r="B20" s="210"/>
      <c r="C20" s="200"/>
      <c r="D20" s="195"/>
      <c r="E20" s="210"/>
      <c r="F20" s="200"/>
      <c r="G20" s="195"/>
      <c r="H20" s="210"/>
      <c r="I20" s="200"/>
      <c r="J20" s="196"/>
      <c r="K20" s="9"/>
      <c r="L20" s="1"/>
      <c r="M20" s="1"/>
      <c r="N20" s="1"/>
      <c r="O20" s="1"/>
      <c r="P20" s="1"/>
      <c r="Q20" s="1"/>
      <c r="R20" s="1"/>
      <c r="S20" s="1"/>
      <c r="T20" s="3"/>
      <c r="U20" s="3"/>
      <c r="V20" s="3"/>
      <c r="W20" s="3"/>
      <c r="X20" s="3"/>
      <c r="Y20" s="3"/>
      <c r="Z20" s="3"/>
    </row>
    <row r="21" spans="1:26" ht="15.75" x14ac:dyDescent="0.25">
      <c r="A21" s="209"/>
      <c r="B21" s="210"/>
      <c r="C21" s="200"/>
      <c r="D21" s="195"/>
      <c r="E21" s="210"/>
      <c r="F21" s="200"/>
      <c r="G21" s="195"/>
      <c r="H21" s="210"/>
      <c r="I21" s="200"/>
      <c r="J21" s="196"/>
      <c r="K21" s="9"/>
      <c r="L21" s="1"/>
      <c r="M21" s="1"/>
      <c r="N21" s="1"/>
      <c r="O21" s="1"/>
      <c r="P21" s="1"/>
      <c r="Q21" s="1"/>
      <c r="R21" s="1"/>
      <c r="S21" s="1"/>
      <c r="T21" s="3"/>
      <c r="U21" s="3"/>
      <c r="V21" s="3"/>
      <c r="W21" s="3"/>
      <c r="X21" s="3"/>
      <c r="Y21" s="3"/>
      <c r="Z21" s="3"/>
    </row>
    <row r="22" spans="1:26" ht="15.75" x14ac:dyDescent="0.25">
      <c r="A22" s="209"/>
      <c r="B22" s="210"/>
      <c r="C22" s="200"/>
      <c r="D22" s="195"/>
      <c r="E22" s="210"/>
      <c r="F22" s="200"/>
      <c r="G22" s="195"/>
      <c r="H22" s="210"/>
      <c r="I22" s="200"/>
      <c r="J22" s="196"/>
      <c r="K22" s="9"/>
      <c r="L22" s="1"/>
      <c r="M22" s="1"/>
      <c r="N22" s="1"/>
      <c r="O22" s="1"/>
      <c r="P22" s="1"/>
      <c r="Q22" s="1"/>
      <c r="R22" s="1"/>
      <c r="S22" s="1"/>
      <c r="T22" s="3"/>
      <c r="U22" s="3"/>
      <c r="V22" s="3"/>
      <c r="W22" s="3"/>
      <c r="X22" s="3"/>
      <c r="Y22" s="3"/>
      <c r="Z22" s="3"/>
    </row>
    <row r="23" spans="1:26" ht="15.75" x14ac:dyDescent="0.25">
      <c r="A23" s="209"/>
      <c r="B23" s="210"/>
      <c r="C23" s="200"/>
      <c r="D23" s="195"/>
      <c r="E23" s="210"/>
      <c r="F23" s="200"/>
      <c r="G23" s="195"/>
      <c r="H23" s="210"/>
      <c r="I23" s="200"/>
      <c r="J23" s="196"/>
      <c r="K23" s="9"/>
      <c r="L23" s="1"/>
      <c r="M23" s="1"/>
      <c r="N23" s="1"/>
      <c r="O23" s="1"/>
      <c r="P23" s="1"/>
      <c r="Q23" s="1"/>
      <c r="R23" s="1"/>
      <c r="S23" s="1"/>
      <c r="T23" s="3"/>
      <c r="U23" s="3"/>
      <c r="V23" s="3"/>
      <c r="W23" s="3"/>
      <c r="X23" s="3"/>
      <c r="Y23" s="3"/>
      <c r="Z23" s="3"/>
    </row>
    <row r="24" spans="1:26" ht="15.75" x14ac:dyDescent="0.25">
      <c r="A24" s="209"/>
      <c r="B24" s="210"/>
      <c r="C24" s="200"/>
      <c r="D24" s="195"/>
      <c r="E24" s="210"/>
      <c r="F24" s="200"/>
      <c r="G24" s="195"/>
      <c r="H24" s="210"/>
      <c r="I24" s="200"/>
      <c r="J24" s="196"/>
      <c r="K24" s="9"/>
      <c r="L24" s="1"/>
      <c r="M24" s="1"/>
      <c r="N24" s="1"/>
      <c r="O24" s="1"/>
      <c r="P24" s="1"/>
      <c r="Q24" s="1"/>
      <c r="R24" s="1"/>
      <c r="S24" s="1"/>
      <c r="T24" s="3"/>
      <c r="U24" s="3"/>
      <c r="V24" s="3"/>
      <c r="W24" s="3"/>
      <c r="X24" s="3"/>
      <c r="Y24" s="3"/>
      <c r="Z24" s="3"/>
    </row>
    <row r="25" spans="1:26" ht="15.75" x14ac:dyDescent="0.25">
      <c r="A25" s="209"/>
      <c r="B25" s="210"/>
      <c r="C25" s="200"/>
      <c r="D25" s="195"/>
      <c r="E25" s="210"/>
      <c r="F25" s="200"/>
      <c r="G25" s="195"/>
      <c r="H25" s="210"/>
      <c r="I25" s="200"/>
      <c r="J25" s="196"/>
      <c r="K25" s="9"/>
      <c r="L25" s="1"/>
      <c r="M25" s="1"/>
      <c r="N25" s="1"/>
      <c r="O25" s="1"/>
      <c r="P25" s="1"/>
      <c r="Q25" s="1"/>
      <c r="R25" s="1"/>
      <c r="S25" s="1"/>
      <c r="T25" s="3"/>
      <c r="U25" s="3"/>
      <c r="V25" s="3"/>
      <c r="W25" s="3"/>
      <c r="X25" s="3"/>
      <c r="Y25" s="3"/>
      <c r="Z25" s="3"/>
    </row>
    <row r="26" spans="1:26" ht="15.75" x14ac:dyDescent="0.25">
      <c r="A26" s="209"/>
      <c r="B26" s="210"/>
      <c r="C26" s="200"/>
      <c r="D26" s="195"/>
      <c r="E26" s="210"/>
      <c r="F26" s="200"/>
      <c r="G26" s="195"/>
      <c r="H26" s="210"/>
      <c r="I26" s="200"/>
      <c r="J26" s="196"/>
      <c r="K26" s="9"/>
      <c r="L26" s="1"/>
      <c r="M26" s="1"/>
      <c r="N26" s="1"/>
      <c r="O26" s="1"/>
      <c r="P26" s="1"/>
      <c r="Q26" s="1"/>
      <c r="R26" s="1"/>
      <c r="S26" s="1"/>
      <c r="T26" s="3"/>
      <c r="U26" s="3"/>
      <c r="V26" s="3"/>
      <c r="W26" s="3"/>
      <c r="X26" s="3"/>
      <c r="Y26" s="3"/>
      <c r="Z26" s="3"/>
    </row>
    <row r="27" spans="1:26" ht="15.75" x14ac:dyDescent="0.25">
      <c r="A27" s="209"/>
      <c r="B27" s="210"/>
      <c r="C27" s="200"/>
      <c r="D27" s="195"/>
      <c r="E27" s="210"/>
      <c r="F27" s="200"/>
      <c r="G27" s="195"/>
      <c r="H27" s="210"/>
      <c r="I27" s="200"/>
      <c r="J27" s="196"/>
      <c r="K27" s="9"/>
      <c r="L27" s="1"/>
      <c r="M27" s="1"/>
      <c r="N27" s="1"/>
      <c r="O27" s="1"/>
      <c r="P27" s="1"/>
      <c r="Q27" s="1"/>
      <c r="R27" s="1"/>
      <c r="S27" s="1"/>
      <c r="T27" s="3"/>
      <c r="U27" s="3"/>
      <c r="V27" s="3"/>
      <c r="W27" s="3"/>
      <c r="X27" s="3"/>
      <c r="Y27" s="3"/>
      <c r="Z27" s="3"/>
    </row>
    <row r="28" spans="1:26" ht="15.75" x14ac:dyDescent="0.25">
      <c r="A28" s="209"/>
      <c r="B28" s="210"/>
      <c r="C28" s="200"/>
      <c r="D28" s="195"/>
      <c r="E28" s="210"/>
      <c r="F28" s="200"/>
      <c r="G28" s="195"/>
      <c r="H28" s="210"/>
      <c r="I28" s="200"/>
      <c r="J28" s="196"/>
      <c r="K28" s="9"/>
      <c r="L28" s="1"/>
      <c r="M28" s="1"/>
      <c r="N28" s="1"/>
      <c r="O28" s="1"/>
      <c r="P28" s="1"/>
      <c r="Q28" s="1"/>
      <c r="R28" s="1"/>
      <c r="S28" s="1"/>
      <c r="T28" s="3"/>
      <c r="U28" s="3"/>
      <c r="V28" s="3"/>
      <c r="W28" s="3"/>
      <c r="X28" s="3"/>
      <c r="Y28" s="3"/>
      <c r="Z28" s="3"/>
    </row>
    <row r="29" spans="1:26" ht="15.75" x14ac:dyDescent="0.25">
      <c r="A29" s="209"/>
      <c r="B29" s="210"/>
      <c r="C29" s="200"/>
      <c r="D29" s="195"/>
      <c r="E29" s="210"/>
      <c r="F29" s="200"/>
      <c r="G29" s="195"/>
      <c r="H29" s="210"/>
      <c r="I29" s="200"/>
      <c r="J29" s="196"/>
      <c r="K29" s="9"/>
      <c r="L29" s="1"/>
      <c r="M29" s="1"/>
      <c r="N29" s="1"/>
      <c r="O29" s="1"/>
      <c r="P29" s="1"/>
      <c r="Q29" s="1"/>
      <c r="R29" s="1"/>
      <c r="S29" s="1"/>
      <c r="T29" s="3"/>
      <c r="U29" s="3"/>
      <c r="V29" s="3"/>
      <c r="W29" s="3"/>
      <c r="X29" s="3"/>
      <c r="Y29" s="3"/>
      <c r="Z29" s="3"/>
    </row>
    <row r="30" spans="1:26"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75" x14ac:dyDescent="0.25">
      <c r="A31" s="205"/>
      <c r="B31" s="205"/>
      <c r="C31" s="205"/>
      <c r="D31" s="205"/>
      <c r="E31" s="205"/>
      <c r="F31" s="205"/>
      <c r="G31" s="205"/>
      <c r="H31" s="205"/>
      <c r="I31" s="205"/>
      <c r="J31" s="205"/>
      <c r="K31" s="1"/>
      <c r="L31" s="1"/>
      <c r="M31" s="1"/>
      <c r="N31" s="1"/>
      <c r="O31" s="1"/>
      <c r="P31" s="1"/>
      <c r="Q31" s="1"/>
      <c r="R31" s="1"/>
      <c r="S31" s="1"/>
      <c r="T31" s="3"/>
      <c r="U31" s="3"/>
      <c r="V31" s="3"/>
      <c r="W31" s="3"/>
      <c r="X31" s="3"/>
      <c r="Y31" s="3"/>
      <c r="Z31" s="3"/>
    </row>
    <row r="32" spans="1:26"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5">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5">
      <c r="A35" s="10" t="s">
        <v>15</v>
      </c>
      <c r="B35" s="206" t="s">
        <v>25</v>
      </c>
      <c r="C35" s="206"/>
      <c r="D35" s="206"/>
      <c r="E35" s="206"/>
      <c r="F35" s="206"/>
      <c r="G35" s="207"/>
      <c r="H35" s="206" t="s">
        <v>43</v>
      </c>
      <c r="I35" s="206"/>
      <c r="J35" s="208"/>
      <c r="K35" s="1"/>
      <c r="L35" s="1"/>
      <c r="M35" s="1"/>
      <c r="N35" s="1"/>
      <c r="O35" s="1"/>
      <c r="P35" s="1"/>
      <c r="Q35" s="1"/>
      <c r="R35" s="1"/>
      <c r="S35" s="1"/>
      <c r="T35" s="3"/>
      <c r="U35" s="3"/>
      <c r="V35" s="3"/>
      <c r="W35" s="3"/>
      <c r="X35" s="3"/>
      <c r="Y35" s="3"/>
      <c r="Z35" s="3"/>
    </row>
    <row r="36" spans="1:26" ht="15.75" x14ac:dyDescent="0.25">
      <c r="A36" s="25">
        <v>1</v>
      </c>
      <c r="B36" s="202" t="s">
        <v>407</v>
      </c>
      <c r="C36" s="203"/>
      <c r="D36" s="203"/>
      <c r="E36" s="203"/>
      <c r="F36" s="203"/>
      <c r="G36" s="204"/>
      <c r="H36" s="200" t="s">
        <v>38</v>
      </c>
      <c r="I36" s="194"/>
      <c r="J36" s="201"/>
      <c r="K36" s="1"/>
      <c r="L36" s="1"/>
      <c r="M36" s="1"/>
      <c r="N36" s="1"/>
      <c r="O36" s="1"/>
      <c r="P36" s="1"/>
      <c r="Q36" s="1"/>
      <c r="R36" s="1"/>
      <c r="S36" s="1"/>
      <c r="T36" s="3"/>
      <c r="U36" s="3"/>
      <c r="V36" s="3"/>
      <c r="W36" s="3"/>
      <c r="X36" s="3"/>
      <c r="Y36" s="3"/>
      <c r="Z36" s="3"/>
    </row>
    <row r="37" spans="1:26" ht="15.75" x14ac:dyDescent="0.25">
      <c r="A37" s="25">
        <v>2</v>
      </c>
      <c r="B37" s="202" t="s">
        <v>408</v>
      </c>
      <c r="C37" s="203"/>
      <c r="D37" s="203"/>
      <c r="E37" s="203"/>
      <c r="F37" s="203"/>
      <c r="G37" s="204"/>
      <c r="H37" s="200" t="s">
        <v>38</v>
      </c>
      <c r="I37" s="194"/>
      <c r="J37" s="201"/>
      <c r="K37" s="1"/>
      <c r="L37" s="1"/>
      <c r="M37" s="1"/>
      <c r="N37" s="1"/>
      <c r="O37" s="1"/>
      <c r="P37" s="1"/>
      <c r="Q37" s="1"/>
      <c r="R37" s="1"/>
      <c r="S37" s="1"/>
      <c r="T37" s="3"/>
      <c r="U37" s="3"/>
      <c r="V37" s="3"/>
      <c r="W37" s="3"/>
      <c r="X37" s="3"/>
      <c r="Y37" s="3"/>
      <c r="Z37" s="3"/>
    </row>
    <row r="38" spans="1:26" ht="51.75" customHeight="1" x14ac:dyDescent="0.25">
      <c r="A38" s="25">
        <v>3</v>
      </c>
      <c r="B38" s="202" t="s">
        <v>409</v>
      </c>
      <c r="C38" s="203"/>
      <c r="D38" s="203"/>
      <c r="E38" s="203"/>
      <c r="F38" s="203"/>
      <c r="G38" s="204"/>
      <c r="H38" s="200" t="s">
        <v>38</v>
      </c>
      <c r="I38" s="194"/>
      <c r="J38" s="201"/>
      <c r="K38" s="1"/>
      <c r="L38" s="1"/>
      <c r="M38" s="1"/>
      <c r="N38" s="1"/>
      <c r="O38" s="1"/>
      <c r="P38" s="1"/>
      <c r="Q38" s="1"/>
      <c r="R38" s="1"/>
      <c r="S38" s="1"/>
      <c r="T38" s="3"/>
      <c r="U38" s="3"/>
      <c r="V38" s="3"/>
      <c r="W38" s="3"/>
      <c r="X38" s="3"/>
      <c r="Y38" s="3"/>
      <c r="Z38" s="3"/>
    </row>
    <row r="39" spans="1:26" ht="44.25" customHeight="1" x14ac:dyDescent="0.25">
      <c r="A39" s="25">
        <v>4</v>
      </c>
      <c r="B39" s="202" t="s">
        <v>419</v>
      </c>
      <c r="C39" s="203"/>
      <c r="D39" s="203"/>
      <c r="E39" s="203"/>
      <c r="F39" s="203"/>
      <c r="G39" s="204"/>
      <c r="H39" s="200" t="s">
        <v>38</v>
      </c>
      <c r="I39" s="194"/>
      <c r="J39" s="201"/>
      <c r="K39" s="1"/>
      <c r="L39" s="1"/>
      <c r="M39" s="1"/>
      <c r="N39" s="1"/>
      <c r="O39" s="1"/>
      <c r="P39" s="1"/>
      <c r="Q39" s="1"/>
      <c r="R39" s="1"/>
      <c r="S39" s="1"/>
      <c r="T39" s="3"/>
      <c r="U39" s="3"/>
      <c r="V39" s="3"/>
      <c r="W39" s="3"/>
      <c r="X39" s="3"/>
      <c r="Y39" s="3"/>
      <c r="Z39" s="3"/>
    </row>
    <row r="40" spans="1:26" ht="15.75" x14ac:dyDescent="0.25">
      <c r="A40" s="26">
        <v>5</v>
      </c>
      <c r="B40" s="197" t="s">
        <v>410</v>
      </c>
      <c r="C40" s="198"/>
      <c r="D40" s="198"/>
      <c r="E40" s="198"/>
      <c r="F40" s="198"/>
      <c r="G40" s="199"/>
      <c r="H40" s="200" t="s">
        <v>38</v>
      </c>
      <c r="I40" s="194"/>
      <c r="J40" s="201"/>
      <c r="K40" s="1"/>
      <c r="L40" s="1"/>
      <c r="M40" s="1"/>
      <c r="N40" s="1"/>
      <c r="O40" s="1"/>
      <c r="P40" s="1"/>
      <c r="Q40" s="1"/>
      <c r="R40" s="1"/>
      <c r="S40" s="1"/>
      <c r="T40" s="3"/>
      <c r="U40" s="3"/>
      <c r="V40" s="3"/>
      <c r="W40" s="3"/>
      <c r="X40" s="3"/>
      <c r="Y40" s="3"/>
      <c r="Z40" s="3"/>
    </row>
    <row r="41" spans="1:26" ht="15.75" x14ac:dyDescent="0.25">
      <c r="A41" s="11"/>
      <c r="B41" s="191"/>
      <c r="C41" s="192"/>
      <c r="D41" s="192"/>
      <c r="E41" s="192"/>
      <c r="F41" s="192"/>
      <c r="G41" s="193"/>
      <c r="H41" s="194"/>
      <c r="I41" s="195"/>
      <c r="J41" s="196"/>
      <c r="K41" s="1"/>
      <c r="L41" s="1"/>
      <c r="M41" s="1"/>
      <c r="N41" s="1"/>
      <c r="O41" s="1"/>
      <c r="P41" s="1"/>
      <c r="Q41" s="1"/>
      <c r="R41" s="1"/>
      <c r="S41" s="1"/>
      <c r="T41" s="3"/>
      <c r="U41" s="3"/>
      <c r="V41" s="3"/>
      <c r="W41" s="3"/>
      <c r="X41" s="3"/>
      <c r="Y41" s="3"/>
      <c r="Z41" s="3"/>
    </row>
    <row r="42" spans="1:26" ht="15.75" x14ac:dyDescent="0.25">
      <c r="A42" s="11"/>
      <c r="B42" s="191"/>
      <c r="C42" s="192"/>
      <c r="D42" s="192"/>
      <c r="E42" s="192"/>
      <c r="F42" s="192"/>
      <c r="G42" s="193"/>
      <c r="H42" s="194"/>
      <c r="I42" s="195"/>
      <c r="J42" s="196"/>
      <c r="K42" s="1"/>
      <c r="L42" s="1"/>
      <c r="M42" s="1"/>
      <c r="N42" s="1"/>
      <c r="O42" s="1"/>
      <c r="P42" s="1"/>
      <c r="Q42" s="1"/>
      <c r="R42" s="1"/>
      <c r="S42" s="1"/>
      <c r="T42" s="3"/>
      <c r="U42" s="3"/>
      <c r="V42" s="3"/>
      <c r="W42" s="3"/>
      <c r="X42" s="3"/>
      <c r="Y42" s="3"/>
      <c r="Z42" s="3"/>
    </row>
    <row r="43" spans="1:26" ht="15.75" x14ac:dyDescent="0.25">
      <c r="A43" s="11"/>
      <c r="B43" s="191"/>
      <c r="C43" s="192"/>
      <c r="D43" s="192"/>
      <c r="E43" s="192"/>
      <c r="F43" s="192"/>
      <c r="G43" s="193"/>
      <c r="H43" s="194"/>
      <c r="I43" s="195"/>
      <c r="J43" s="196"/>
      <c r="K43" s="1"/>
      <c r="L43" s="1"/>
      <c r="M43" s="1"/>
      <c r="N43" s="1"/>
      <c r="O43" s="1"/>
      <c r="P43" s="1"/>
      <c r="Q43" s="1"/>
      <c r="R43" s="1"/>
      <c r="S43" s="1"/>
      <c r="T43" s="3"/>
      <c r="U43" s="3"/>
      <c r="V43" s="3"/>
      <c r="W43" s="3"/>
      <c r="X43" s="3"/>
      <c r="Y43" s="3"/>
      <c r="Z43" s="3"/>
    </row>
    <row r="44" spans="1:26" ht="15.75" x14ac:dyDescent="0.25">
      <c r="A44" s="11"/>
      <c r="B44" s="191"/>
      <c r="C44" s="192"/>
      <c r="D44" s="192"/>
      <c r="E44" s="192"/>
      <c r="F44" s="192"/>
      <c r="G44" s="193"/>
      <c r="H44" s="194"/>
      <c r="I44" s="195"/>
      <c r="J44" s="196"/>
      <c r="K44" s="1"/>
      <c r="L44" s="1"/>
      <c r="M44" s="1"/>
      <c r="N44" s="1"/>
      <c r="O44" s="1"/>
      <c r="P44" s="1"/>
      <c r="Q44" s="1"/>
      <c r="R44" s="1"/>
      <c r="S44" s="1"/>
      <c r="T44" s="3"/>
      <c r="U44" s="3"/>
      <c r="V44" s="3"/>
      <c r="W44" s="3"/>
      <c r="X44" s="3"/>
      <c r="Y44" s="3"/>
      <c r="Z44" s="3"/>
    </row>
    <row r="45" spans="1:26" ht="15.75" x14ac:dyDescent="0.25">
      <c r="A45" s="11"/>
      <c r="B45" s="191"/>
      <c r="C45" s="192"/>
      <c r="D45" s="192"/>
      <c r="E45" s="192"/>
      <c r="F45" s="192"/>
      <c r="G45" s="193"/>
      <c r="H45" s="194"/>
      <c r="I45" s="195"/>
      <c r="J45" s="196"/>
      <c r="K45" s="1"/>
      <c r="L45" s="1"/>
      <c r="M45" s="1"/>
      <c r="N45" s="1"/>
      <c r="O45" s="1"/>
      <c r="P45" s="1"/>
      <c r="Q45" s="1"/>
      <c r="R45" s="1"/>
      <c r="S45" s="1"/>
      <c r="T45" s="3"/>
      <c r="U45" s="3"/>
      <c r="V45" s="3"/>
      <c r="W45" s="3"/>
      <c r="X45" s="3"/>
      <c r="Y45" s="3"/>
      <c r="Z45" s="3"/>
    </row>
    <row r="46" spans="1:26" ht="16.5" thickBot="1" x14ac:dyDescent="0.3">
      <c r="A46" s="12"/>
      <c r="B46" s="180"/>
      <c r="C46" s="181"/>
      <c r="D46" s="181"/>
      <c r="E46" s="181"/>
      <c r="F46" s="181"/>
      <c r="G46" s="182"/>
      <c r="H46" s="183"/>
      <c r="I46" s="184"/>
      <c r="J46" s="185"/>
      <c r="K46" s="1"/>
      <c r="L46" s="1"/>
      <c r="M46" s="1"/>
      <c r="N46" s="1"/>
      <c r="O46" s="1"/>
      <c r="P46" s="1"/>
      <c r="Q46" s="1"/>
      <c r="R46" s="1"/>
      <c r="S46" s="1"/>
      <c r="T46" s="3"/>
      <c r="U46" s="3"/>
      <c r="V46" s="3"/>
      <c r="W46" s="3"/>
      <c r="X46" s="3"/>
      <c r="Y46" s="3"/>
      <c r="Z46" s="3"/>
    </row>
    <row r="47" spans="1:26"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5">
      <c r="A48" s="186" t="s">
        <v>26</v>
      </c>
      <c r="B48" s="186"/>
      <c r="C48" s="186"/>
      <c r="D48" s="186"/>
      <c r="E48" s="186"/>
      <c r="F48" s="186"/>
      <c r="G48" s="186"/>
      <c r="H48" s="186"/>
      <c r="I48" s="186"/>
      <c r="J48" s="186"/>
      <c r="K48" s="1"/>
      <c r="L48" s="1"/>
      <c r="M48" s="1"/>
      <c r="N48" s="1"/>
      <c r="O48" s="1"/>
      <c r="P48" s="1"/>
      <c r="Q48" s="1"/>
      <c r="R48" s="1"/>
      <c r="S48" s="1"/>
      <c r="T48" s="3"/>
      <c r="U48" s="3"/>
      <c r="V48" s="3"/>
      <c r="W48" s="3"/>
      <c r="X48" s="3"/>
      <c r="Y48" s="3"/>
      <c r="Z48" s="3"/>
    </row>
    <row r="49" spans="1:26"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5.75" x14ac:dyDescent="0.25">
      <c r="A51" s="187" t="s">
        <v>27</v>
      </c>
      <c r="B51" s="187"/>
      <c r="C51" s="187"/>
      <c r="D51" s="187"/>
      <c r="E51" s="188" t="s">
        <v>315</v>
      </c>
      <c r="F51" s="189"/>
      <c r="G51" s="189"/>
      <c r="H51" s="189"/>
      <c r="I51" s="189"/>
      <c r="J51" s="189"/>
      <c r="K51" s="1"/>
      <c r="L51" s="1"/>
      <c r="M51" s="1"/>
      <c r="N51" s="1"/>
      <c r="O51" s="1"/>
      <c r="P51" s="1"/>
      <c r="Q51" s="1"/>
      <c r="R51" s="1"/>
      <c r="S51" s="1"/>
      <c r="T51" s="3"/>
      <c r="U51" s="3"/>
      <c r="V51" s="3"/>
      <c r="W51" s="3"/>
      <c r="X51" s="3"/>
      <c r="Y51" s="3"/>
      <c r="Z51" s="3"/>
    </row>
    <row r="52" spans="1:26"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5.75" x14ac:dyDescent="0.25">
      <c r="A53" s="190" t="s">
        <v>28</v>
      </c>
      <c r="B53" s="190"/>
      <c r="C53" s="190"/>
      <c r="D53" s="190"/>
      <c r="E53" s="188" t="s">
        <v>316</v>
      </c>
      <c r="F53" s="189"/>
      <c r="G53" s="189"/>
      <c r="H53" s="189"/>
      <c r="I53" s="189"/>
      <c r="J53" s="189"/>
      <c r="K53" s="1"/>
      <c r="L53" s="1"/>
      <c r="M53" s="1"/>
      <c r="N53" s="1"/>
      <c r="O53" s="1"/>
      <c r="P53" s="1"/>
      <c r="Q53" s="1"/>
      <c r="R53" s="1"/>
      <c r="S53" s="1"/>
      <c r="T53" s="3"/>
      <c r="U53" s="3"/>
      <c r="V53" s="3"/>
      <c r="W53" s="3"/>
      <c r="X53" s="3"/>
      <c r="Y53" s="3"/>
      <c r="Z53" s="3"/>
    </row>
    <row r="54" spans="1:26"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7"/>
  <sheetViews>
    <sheetView topLeftCell="A34" workbookViewId="0">
      <selection activeCell="E53" sqref="E53"/>
    </sheetView>
  </sheetViews>
  <sheetFormatPr defaultColWidth="9.140625" defaultRowHeight="15.75" x14ac:dyDescent="0.25"/>
  <cols>
    <col min="1" max="1" width="2.140625" style="13" bestFit="1" customWidth="1"/>
    <col min="2" max="16384" width="9.140625" style="13"/>
  </cols>
  <sheetData>
    <row r="1" spans="1:15" ht="18.75" customHeight="1" x14ac:dyDescent="0.25">
      <c r="A1" s="226" t="s">
        <v>90</v>
      </c>
      <c r="B1" s="226"/>
      <c r="C1" s="226"/>
      <c r="D1" s="226"/>
      <c r="E1" s="226"/>
      <c r="F1" s="226"/>
      <c r="G1" s="226"/>
      <c r="H1" s="226"/>
      <c r="I1" s="226"/>
      <c r="J1" s="226"/>
      <c r="K1" s="226"/>
      <c r="L1" s="226"/>
      <c r="M1" s="226"/>
      <c r="N1" s="226"/>
      <c r="O1" s="226"/>
    </row>
    <row r="2" spans="1:15" ht="18.75" customHeight="1" x14ac:dyDescent="0.25">
      <c r="A2" s="226"/>
      <c r="B2" s="226"/>
      <c r="C2" s="226"/>
      <c r="D2" s="226"/>
      <c r="E2" s="226"/>
      <c r="F2" s="226"/>
      <c r="G2" s="226"/>
      <c r="H2" s="226"/>
      <c r="I2" s="226"/>
      <c r="J2" s="226"/>
      <c r="K2" s="226"/>
      <c r="L2" s="226"/>
      <c r="M2" s="226"/>
      <c r="N2" s="226"/>
      <c r="O2" s="226"/>
    </row>
    <row r="3" spans="1:15" x14ac:dyDescent="0.25">
      <c r="A3" s="23" t="s">
        <v>41</v>
      </c>
      <c r="B3" s="168" t="s">
        <v>39</v>
      </c>
      <c r="C3" s="168"/>
      <c r="D3" s="168"/>
      <c r="E3" s="168"/>
      <c r="F3" s="168"/>
      <c r="G3" s="168"/>
      <c r="H3" s="168"/>
      <c r="I3" s="168"/>
      <c r="J3" s="168"/>
      <c r="K3" s="168"/>
      <c r="L3" s="168"/>
      <c r="M3" s="168"/>
      <c r="N3" s="168"/>
      <c r="O3" s="168"/>
    </row>
    <row r="4" spans="1:15" x14ac:dyDescent="0.25">
      <c r="A4" s="23"/>
      <c r="B4" s="168"/>
      <c r="C4" s="168"/>
      <c r="D4" s="168"/>
      <c r="E4" s="168"/>
      <c r="F4" s="168"/>
      <c r="G4" s="168"/>
      <c r="H4" s="168"/>
      <c r="I4" s="168"/>
      <c r="J4" s="168"/>
      <c r="K4" s="168"/>
      <c r="L4" s="168"/>
      <c r="M4" s="168"/>
      <c r="N4" s="168"/>
      <c r="O4" s="168"/>
    </row>
    <row r="5" spans="1:15" x14ac:dyDescent="0.25">
      <c r="A5" s="23"/>
      <c r="B5" s="168"/>
      <c r="C5" s="168"/>
      <c r="D5" s="168"/>
      <c r="E5" s="168"/>
      <c r="F5" s="168"/>
      <c r="G5" s="168"/>
      <c r="H5" s="168"/>
      <c r="I5" s="168"/>
      <c r="J5" s="168"/>
      <c r="K5" s="168"/>
      <c r="L5" s="168"/>
      <c r="M5" s="168"/>
      <c r="N5" s="168"/>
      <c r="O5" s="168"/>
    </row>
    <row r="6" spans="1:15" x14ac:dyDescent="0.25">
      <c r="A6" s="23"/>
      <c r="B6" s="168"/>
      <c r="C6" s="168"/>
      <c r="D6" s="168"/>
      <c r="E6" s="168"/>
      <c r="F6" s="168"/>
      <c r="G6" s="168"/>
      <c r="H6" s="168"/>
      <c r="I6" s="168"/>
      <c r="J6" s="168"/>
      <c r="K6" s="168"/>
      <c r="L6" s="168"/>
      <c r="M6" s="168"/>
      <c r="N6" s="168"/>
      <c r="O6" s="168"/>
    </row>
    <row r="7" spans="1:15" x14ac:dyDescent="0.25">
      <c r="A7" s="23"/>
      <c r="B7" s="168"/>
      <c r="C7" s="168"/>
      <c r="D7" s="168"/>
      <c r="E7" s="168"/>
      <c r="F7" s="168"/>
      <c r="G7" s="168"/>
      <c r="H7" s="168"/>
      <c r="I7" s="168"/>
      <c r="J7" s="168"/>
      <c r="K7" s="168"/>
      <c r="L7" s="168"/>
      <c r="M7" s="168"/>
      <c r="N7" s="168"/>
      <c r="O7" s="168"/>
    </row>
    <row r="8" spans="1:15" x14ac:dyDescent="0.25">
      <c r="A8" s="23"/>
      <c r="B8" s="168"/>
      <c r="C8" s="168"/>
      <c r="D8" s="168"/>
      <c r="E8" s="168"/>
      <c r="F8" s="168"/>
      <c r="G8" s="168"/>
      <c r="H8" s="168"/>
      <c r="I8" s="168"/>
      <c r="J8" s="168"/>
      <c r="K8" s="168"/>
      <c r="L8" s="168"/>
      <c r="M8" s="168"/>
      <c r="N8" s="168"/>
      <c r="O8" s="168"/>
    </row>
    <row r="9" spans="1:15" x14ac:dyDescent="0.25">
      <c r="A9" s="23"/>
      <c r="B9" s="168"/>
      <c r="C9" s="168"/>
      <c r="D9" s="168"/>
      <c r="E9" s="168"/>
      <c r="F9" s="168"/>
      <c r="G9" s="168"/>
      <c r="H9" s="168"/>
      <c r="I9" s="168"/>
      <c r="J9" s="168"/>
      <c r="K9" s="168"/>
      <c r="L9" s="168"/>
      <c r="M9" s="168"/>
      <c r="N9" s="168"/>
      <c r="O9" s="168"/>
    </row>
    <row r="10" spans="1:15" x14ac:dyDescent="0.25">
      <c r="A10" s="23"/>
      <c r="B10" s="168"/>
      <c r="C10" s="168"/>
      <c r="D10" s="168"/>
      <c r="E10" s="168"/>
      <c r="F10" s="168"/>
      <c r="G10" s="168"/>
      <c r="H10" s="168"/>
      <c r="I10" s="168"/>
      <c r="J10" s="168"/>
      <c r="K10" s="168"/>
      <c r="L10" s="168"/>
      <c r="M10" s="168"/>
      <c r="N10" s="168"/>
      <c r="O10" s="168"/>
    </row>
    <row r="11" spans="1:15" x14ac:dyDescent="0.25">
      <c r="A11" s="23" t="s">
        <v>44</v>
      </c>
      <c r="B11" s="168" t="s">
        <v>294</v>
      </c>
      <c r="C11" s="168"/>
      <c r="D11" s="168"/>
      <c r="E11" s="168"/>
      <c r="F11" s="168"/>
      <c r="G11" s="168"/>
      <c r="H11" s="168"/>
      <c r="I11" s="168"/>
      <c r="J11" s="168"/>
      <c r="K11" s="168"/>
      <c r="L11" s="168"/>
      <c r="M11" s="168"/>
      <c r="N11" s="168"/>
      <c r="O11" s="168"/>
    </row>
    <row r="12" spans="1:15" x14ac:dyDescent="0.25">
      <c r="A12" s="23"/>
      <c r="B12" s="168"/>
      <c r="C12" s="168"/>
      <c r="D12" s="168"/>
      <c r="E12" s="168"/>
      <c r="F12" s="168"/>
      <c r="G12" s="168"/>
      <c r="H12" s="168"/>
      <c r="I12" s="168"/>
      <c r="J12" s="168"/>
      <c r="K12" s="168"/>
      <c r="L12" s="168"/>
      <c r="M12" s="168"/>
      <c r="N12" s="168"/>
      <c r="O12" s="168"/>
    </row>
    <row r="13" spans="1:15" x14ac:dyDescent="0.25">
      <c r="A13" s="23"/>
      <c r="B13" s="168"/>
      <c r="C13" s="168"/>
      <c r="D13" s="168"/>
      <c r="E13" s="168"/>
      <c r="F13" s="168"/>
      <c r="G13" s="168"/>
      <c r="H13" s="168"/>
      <c r="I13" s="168"/>
      <c r="J13" s="168"/>
      <c r="K13" s="168"/>
      <c r="L13" s="168"/>
      <c r="M13" s="168"/>
      <c r="N13" s="168"/>
      <c r="O13" s="168"/>
    </row>
    <row r="14" spans="1:15" x14ac:dyDescent="0.25">
      <c r="A14" s="23" t="s">
        <v>45</v>
      </c>
      <c r="B14" s="168" t="s">
        <v>40</v>
      </c>
      <c r="C14" s="168"/>
      <c r="D14" s="168"/>
      <c r="E14" s="168"/>
      <c r="F14" s="168"/>
      <c r="G14" s="168"/>
      <c r="H14" s="168"/>
      <c r="I14" s="168"/>
      <c r="J14" s="168"/>
      <c r="K14" s="168"/>
      <c r="L14" s="168"/>
      <c r="M14" s="168"/>
      <c r="N14" s="168"/>
      <c r="O14" s="168"/>
    </row>
    <row r="15" spans="1:15" x14ac:dyDescent="0.25">
      <c r="A15" s="23"/>
      <c r="B15" s="168"/>
      <c r="C15" s="168"/>
      <c r="D15" s="168"/>
      <c r="E15" s="168"/>
      <c r="F15" s="168"/>
      <c r="G15" s="168"/>
      <c r="H15" s="168"/>
      <c r="I15" s="168"/>
      <c r="J15" s="168"/>
      <c r="K15" s="168"/>
      <c r="L15" s="168"/>
      <c r="M15" s="168"/>
      <c r="N15" s="168"/>
      <c r="O15" s="168"/>
    </row>
    <row r="16" spans="1:15" x14ac:dyDescent="0.25">
      <c r="A16" s="23"/>
      <c r="B16" s="168"/>
      <c r="C16" s="168"/>
      <c r="D16" s="168"/>
      <c r="E16" s="168"/>
      <c r="F16" s="168"/>
      <c r="G16" s="168"/>
      <c r="H16" s="168"/>
      <c r="I16" s="168"/>
      <c r="J16" s="168"/>
      <c r="K16" s="168"/>
      <c r="L16" s="168"/>
      <c r="M16" s="168"/>
      <c r="N16" s="168"/>
      <c r="O16" s="168"/>
    </row>
    <row r="17" spans="1:15" ht="15.75" customHeight="1" x14ac:dyDescent="0.25">
      <c r="A17" s="23" t="s">
        <v>46</v>
      </c>
      <c r="B17" s="168" t="s">
        <v>134</v>
      </c>
      <c r="C17" s="168"/>
      <c r="D17" s="168"/>
      <c r="E17" s="168"/>
      <c r="F17" s="168"/>
      <c r="G17" s="168"/>
      <c r="H17" s="168"/>
      <c r="I17" s="168"/>
      <c r="J17" s="168"/>
      <c r="K17" s="168"/>
      <c r="L17" s="168"/>
      <c r="M17" s="168"/>
      <c r="N17" s="168"/>
      <c r="O17" s="168"/>
    </row>
    <row r="18" spans="1:15" x14ac:dyDescent="0.25">
      <c r="A18" s="23"/>
      <c r="B18" s="168"/>
      <c r="C18" s="168"/>
      <c r="D18" s="168"/>
      <c r="E18" s="168"/>
      <c r="F18" s="168"/>
      <c r="G18" s="168"/>
      <c r="H18" s="168"/>
      <c r="I18" s="168"/>
      <c r="J18" s="168"/>
      <c r="K18" s="168"/>
      <c r="L18" s="168"/>
      <c r="M18" s="168"/>
      <c r="N18" s="168"/>
      <c r="O18" s="168"/>
    </row>
    <row r="19" spans="1:15" x14ac:dyDescent="0.25">
      <c r="A19" s="23"/>
      <c r="B19" s="168"/>
      <c r="C19" s="168"/>
      <c r="D19" s="168"/>
      <c r="E19" s="168"/>
      <c r="F19" s="168"/>
      <c r="G19" s="168"/>
      <c r="H19" s="168"/>
      <c r="I19" s="168"/>
      <c r="J19" s="168"/>
      <c r="K19" s="168"/>
      <c r="L19" s="168"/>
      <c r="M19" s="168"/>
      <c r="N19" s="168"/>
      <c r="O19" s="168"/>
    </row>
    <row r="20" spans="1:15" x14ac:dyDescent="0.25">
      <c r="A20" s="23"/>
      <c r="B20" s="168"/>
      <c r="C20" s="168"/>
      <c r="D20" s="168"/>
      <c r="E20" s="168"/>
      <c r="F20" s="168"/>
      <c r="G20" s="168"/>
      <c r="H20" s="168"/>
      <c r="I20" s="168"/>
      <c r="J20" s="168"/>
      <c r="K20" s="168"/>
      <c r="L20" s="168"/>
      <c r="M20" s="168"/>
      <c r="N20" s="168"/>
      <c r="O20" s="168"/>
    </row>
    <row r="21" spans="1:15" x14ac:dyDescent="0.25">
      <c r="A21" s="23"/>
      <c r="B21" s="168"/>
      <c r="C21" s="168"/>
      <c r="D21" s="168"/>
      <c r="E21" s="168"/>
      <c r="F21" s="168"/>
      <c r="G21" s="168"/>
      <c r="H21" s="168"/>
      <c r="I21" s="168"/>
      <c r="J21" s="168"/>
      <c r="K21" s="168"/>
      <c r="L21" s="168"/>
      <c r="M21" s="168"/>
      <c r="N21" s="168"/>
      <c r="O21" s="168"/>
    </row>
    <row r="22" spans="1:15" x14ac:dyDescent="0.25">
      <c r="A22" s="23"/>
      <c r="B22" s="168"/>
      <c r="C22" s="168"/>
      <c r="D22" s="168"/>
      <c r="E22" s="168"/>
      <c r="F22" s="168"/>
      <c r="G22" s="168"/>
      <c r="H22" s="168"/>
      <c r="I22" s="168"/>
      <c r="J22" s="168"/>
      <c r="K22" s="168"/>
      <c r="L22" s="168"/>
      <c r="M22" s="168"/>
      <c r="N22" s="168"/>
      <c r="O22" s="168"/>
    </row>
    <row r="23" spans="1:15" x14ac:dyDescent="0.25">
      <c r="A23" s="23"/>
      <c r="B23" s="168"/>
      <c r="C23" s="168"/>
      <c r="D23" s="168"/>
      <c r="E23" s="168"/>
      <c r="F23" s="168"/>
      <c r="G23" s="168"/>
      <c r="H23" s="168"/>
      <c r="I23" s="168"/>
      <c r="J23" s="168"/>
      <c r="K23" s="168"/>
      <c r="L23" s="168"/>
      <c r="M23" s="168"/>
      <c r="N23" s="168"/>
      <c r="O23" s="168"/>
    </row>
    <row r="24" spans="1:15" x14ac:dyDescent="0.25">
      <c r="A24" s="23"/>
      <c r="B24" s="168"/>
      <c r="C24" s="168"/>
      <c r="D24" s="168"/>
      <c r="E24" s="168"/>
      <c r="F24" s="168"/>
      <c r="G24" s="168"/>
      <c r="H24" s="168"/>
      <c r="I24" s="168"/>
      <c r="J24" s="168"/>
      <c r="K24" s="168"/>
      <c r="L24" s="168"/>
      <c r="M24" s="168"/>
      <c r="N24" s="168"/>
      <c r="O24" s="168"/>
    </row>
    <row r="25" spans="1:15" ht="15.75" customHeight="1" x14ac:dyDescent="0.25">
      <c r="A25" s="23" t="s">
        <v>47</v>
      </c>
      <c r="B25" s="168" t="s">
        <v>133</v>
      </c>
      <c r="C25" s="168"/>
      <c r="D25" s="168"/>
      <c r="E25" s="168"/>
      <c r="F25" s="168"/>
      <c r="G25" s="168"/>
      <c r="H25" s="168"/>
      <c r="I25" s="168"/>
      <c r="J25" s="168"/>
      <c r="K25" s="168"/>
      <c r="L25" s="168"/>
      <c r="M25" s="168"/>
      <c r="N25" s="168"/>
      <c r="O25" s="168"/>
    </row>
    <row r="26" spans="1:15" x14ac:dyDescent="0.25">
      <c r="A26" s="23"/>
      <c r="B26" s="168"/>
      <c r="C26" s="168"/>
      <c r="D26" s="168"/>
      <c r="E26" s="168"/>
      <c r="F26" s="168"/>
      <c r="G26" s="168"/>
      <c r="H26" s="168"/>
      <c r="I26" s="168"/>
      <c r="J26" s="168"/>
      <c r="K26" s="168"/>
      <c r="L26" s="168"/>
      <c r="M26" s="168"/>
      <c r="N26" s="168"/>
      <c r="O26" s="168"/>
    </row>
    <row r="27" spans="1:15" x14ac:dyDescent="0.25">
      <c r="A27" s="23"/>
      <c r="B27" s="168"/>
      <c r="C27" s="168"/>
      <c r="D27" s="168"/>
      <c r="E27" s="168"/>
      <c r="F27" s="168"/>
      <c r="G27" s="168"/>
      <c r="H27" s="168"/>
      <c r="I27" s="168"/>
      <c r="J27" s="168"/>
      <c r="K27" s="168"/>
      <c r="L27" s="168"/>
      <c r="M27" s="168"/>
      <c r="N27" s="168"/>
      <c r="O27" s="168"/>
    </row>
    <row r="28" spans="1:15" x14ac:dyDescent="0.25">
      <c r="A28" s="23"/>
      <c r="B28" s="168"/>
      <c r="C28" s="168"/>
      <c r="D28" s="168"/>
      <c r="E28" s="168"/>
      <c r="F28" s="168"/>
      <c r="G28" s="168"/>
      <c r="H28" s="168"/>
      <c r="I28" s="168"/>
      <c r="J28" s="168"/>
      <c r="K28" s="168"/>
      <c r="L28" s="168"/>
      <c r="M28" s="168"/>
      <c r="N28" s="168"/>
      <c r="O28" s="168"/>
    </row>
    <row r="29" spans="1:15" x14ac:dyDescent="0.25">
      <c r="A29" s="23"/>
      <c r="B29" s="168"/>
      <c r="C29" s="168"/>
      <c r="D29" s="168"/>
      <c r="E29" s="168"/>
      <c r="F29" s="168"/>
      <c r="G29" s="168"/>
      <c r="H29" s="168"/>
      <c r="I29" s="168"/>
      <c r="J29" s="168"/>
      <c r="K29" s="168"/>
      <c r="L29" s="168"/>
      <c r="M29" s="168"/>
      <c r="N29" s="168"/>
      <c r="O29" s="168"/>
    </row>
    <row r="30" spans="1:15" x14ac:dyDescent="0.25">
      <c r="A30" s="23" t="s">
        <v>48</v>
      </c>
      <c r="B30" s="168" t="s">
        <v>51</v>
      </c>
      <c r="C30" s="168"/>
      <c r="D30" s="168"/>
      <c r="E30" s="168"/>
      <c r="F30" s="168"/>
      <c r="G30" s="168"/>
      <c r="H30" s="168"/>
      <c r="I30" s="168"/>
      <c r="J30" s="168"/>
      <c r="K30" s="168"/>
      <c r="L30" s="168"/>
      <c r="M30" s="168"/>
      <c r="N30" s="168"/>
      <c r="O30" s="168"/>
    </row>
    <row r="31" spans="1:15" x14ac:dyDescent="0.25">
      <c r="A31" s="23"/>
      <c r="B31" s="225" t="s">
        <v>89</v>
      </c>
      <c r="C31" s="225"/>
      <c r="D31" s="225"/>
      <c r="E31" s="225"/>
      <c r="F31" s="225"/>
      <c r="G31" s="225"/>
      <c r="H31" s="225"/>
      <c r="I31" s="225"/>
      <c r="J31" s="225"/>
      <c r="K31" s="225"/>
      <c r="L31" s="225"/>
      <c r="M31" s="225"/>
      <c r="N31" s="225"/>
      <c r="O31" s="225"/>
    </row>
    <row r="32" spans="1:15" x14ac:dyDescent="0.25">
      <c r="A32" s="23"/>
      <c r="B32" s="168" t="s">
        <v>135</v>
      </c>
      <c r="C32" s="168"/>
      <c r="D32" s="168"/>
      <c r="E32" s="168"/>
      <c r="F32" s="168"/>
      <c r="G32" s="168"/>
      <c r="H32" s="168"/>
      <c r="I32" s="168"/>
      <c r="J32" s="168"/>
      <c r="K32" s="168"/>
      <c r="L32" s="168"/>
      <c r="M32" s="168"/>
      <c r="N32" s="168"/>
      <c r="O32" s="168"/>
    </row>
    <row r="33" spans="1:15" x14ac:dyDescent="0.25">
      <c r="A33" s="23"/>
      <c r="B33" s="168"/>
      <c r="C33" s="168"/>
      <c r="D33" s="168"/>
      <c r="E33" s="168"/>
      <c r="F33" s="168"/>
      <c r="G33" s="168"/>
      <c r="H33" s="168"/>
      <c r="I33" s="168"/>
      <c r="J33" s="168"/>
      <c r="K33" s="168"/>
      <c r="L33" s="168"/>
      <c r="M33" s="168"/>
      <c r="N33" s="168"/>
      <c r="O33" s="168"/>
    </row>
    <row r="34" spans="1:15" x14ac:dyDescent="0.25">
      <c r="A34" s="23"/>
      <c r="B34" s="168"/>
      <c r="C34" s="168"/>
      <c r="D34" s="168"/>
      <c r="E34" s="168"/>
      <c r="F34" s="168"/>
      <c r="G34" s="168"/>
      <c r="H34" s="168"/>
      <c r="I34" s="168"/>
      <c r="J34" s="168"/>
      <c r="K34" s="168"/>
      <c r="L34" s="168"/>
      <c r="M34" s="168"/>
      <c r="N34" s="168"/>
      <c r="O34" s="168"/>
    </row>
    <row r="35" spans="1:15" x14ac:dyDescent="0.25">
      <c r="A35" s="23" t="s">
        <v>49</v>
      </c>
      <c r="B35" s="168" t="s">
        <v>52</v>
      </c>
      <c r="C35" s="168"/>
      <c r="D35" s="168"/>
      <c r="E35" s="168"/>
      <c r="F35" s="168"/>
      <c r="G35" s="168"/>
      <c r="H35" s="168"/>
      <c r="I35" s="168"/>
      <c r="J35" s="168"/>
      <c r="K35" s="168"/>
      <c r="L35" s="168"/>
      <c r="M35" s="168"/>
      <c r="N35" s="168"/>
      <c r="O35" s="168"/>
    </row>
    <row r="36" spans="1:15" x14ac:dyDescent="0.25">
      <c r="A36" s="23"/>
      <c r="B36" s="168" t="s">
        <v>53</v>
      </c>
      <c r="C36" s="168"/>
      <c r="D36" s="168"/>
      <c r="E36" s="168"/>
      <c r="F36" s="168"/>
      <c r="G36" s="168"/>
      <c r="H36" s="168"/>
      <c r="I36" s="168"/>
      <c r="J36" s="168"/>
      <c r="K36" s="168"/>
      <c r="L36" s="168"/>
      <c r="M36" s="168"/>
      <c r="N36" s="168"/>
      <c r="O36" s="168"/>
    </row>
    <row r="37" spans="1:15" x14ac:dyDescent="0.25">
      <c r="A37" s="23"/>
      <c r="B37" s="168" t="s">
        <v>54</v>
      </c>
      <c r="C37" s="168"/>
      <c r="D37" s="168"/>
      <c r="E37" s="168"/>
      <c r="F37" s="168"/>
      <c r="G37" s="168"/>
      <c r="H37" s="168"/>
      <c r="I37" s="168"/>
      <c r="J37" s="168"/>
      <c r="K37" s="168"/>
      <c r="L37" s="168"/>
      <c r="M37" s="168"/>
      <c r="N37" s="168"/>
      <c r="O37" s="168"/>
    </row>
    <row r="38" spans="1:15" x14ac:dyDescent="0.25">
      <c r="A38" s="23"/>
      <c r="B38" s="168" t="s">
        <v>70</v>
      </c>
      <c r="C38" s="168"/>
      <c r="D38" s="168"/>
      <c r="E38" s="168"/>
      <c r="F38" s="168"/>
      <c r="G38" s="168"/>
      <c r="H38" s="168"/>
      <c r="I38" s="168"/>
      <c r="J38" s="168"/>
      <c r="K38" s="168"/>
      <c r="L38" s="168"/>
      <c r="M38" s="168"/>
      <c r="N38" s="168"/>
      <c r="O38" s="168"/>
    </row>
    <row r="39" spans="1:15" x14ac:dyDescent="0.25">
      <c r="A39" s="23"/>
      <c r="B39" s="168"/>
      <c r="C39" s="168"/>
      <c r="D39" s="168"/>
      <c r="E39" s="168"/>
      <c r="F39" s="168"/>
      <c r="G39" s="168"/>
      <c r="H39" s="168"/>
      <c r="I39" s="168"/>
      <c r="J39" s="168"/>
      <c r="K39" s="168"/>
      <c r="L39" s="168"/>
      <c r="M39" s="168"/>
      <c r="N39" s="168"/>
      <c r="O39" s="168"/>
    </row>
    <row r="40" spans="1:15" x14ac:dyDescent="0.25">
      <c r="A40" s="23"/>
      <c r="B40" s="168"/>
      <c r="C40" s="168"/>
      <c r="D40" s="168"/>
      <c r="E40" s="168"/>
      <c r="F40" s="168"/>
      <c r="G40" s="168"/>
      <c r="H40" s="168"/>
      <c r="I40" s="168"/>
      <c r="J40" s="168"/>
      <c r="K40" s="168"/>
      <c r="L40" s="168"/>
      <c r="M40" s="168"/>
      <c r="N40" s="168"/>
      <c r="O40" s="168"/>
    </row>
    <row r="41" spans="1:15" x14ac:dyDescent="0.25">
      <c r="A41" s="23"/>
      <c r="B41" s="168" t="s">
        <v>130</v>
      </c>
      <c r="C41" s="168"/>
      <c r="D41" s="168"/>
      <c r="E41" s="168"/>
      <c r="F41" s="168"/>
      <c r="G41" s="168"/>
      <c r="H41" s="168"/>
      <c r="I41" s="168"/>
      <c r="J41" s="168"/>
      <c r="K41" s="168"/>
      <c r="L41" s="168"/>
      <c r="M41" s="168"/>
      <c r="N41" s="168"/>
      <c r="O41" s="168"/>
    </row>
    <row r="42" spans="1:15" x14ac:dyDescent="0.25">
      <c r="A42" s="23"/>
      <c r="B42" s="168"/>
      <c r="C42" s="168"/>
      <c r="D42" s="168"/>
      <c r="E42" s="168"/>
      <c r="F42" s="168"/>
      <c r="G42" s="168"/>
      <c r="H42" s="168"/>
      <c r="I42" s="168"/>
      <c r="J42" s="168"/>
      <c r="K42" s="168"/>
      <c r="L42" s="168"/>
      <c r="M42" s="168"/>
      <c r="N42" s="168"/>
      <c r="O42" s="168"/>
    </row>
    <row r="43" spans="1:15" x14ac:dyDescent="0.25">
      <c r="A43" s="61" t="s">
        <v>50</v>
      </c>
      <c r="B43" s="224" t="s">
        <v>136</v>
      </c>
      <c r="C43" s="224"/>
      <c r="D43" s="224"/>
      <c r="E43" s="224"/>
      <c r="F43" s="224"/>
      <c r="G43" s="224"/>
      <c r="H43" s="224"/>
      <c r="I43" s="224"/>
      <c r="J43" s="224"/>
      <c r="K43" s="224"/>
      <c r="L43" s="224"/>
      <c r="M43" s="224"/>
      <c r="N43" s="224"/>
      <c r="O43" s="224"/>
    </row>
    <row r="44" spans="1:15" x14ac:dyDescent="0.25">
      <c r="A44" s="61"/>
      <c r="B44" s="168" t="s">
        <v>264</v>
      </c>
      <c r="C44" s="168"/>
      <c r="D44" s="168"/>
      <c r="E44" s="168"/>
      <c r="F44" s="168"/>
      <c r="G44" s="168"/>
      <c r="H44" s="168"/>
      <c r="I44" s="168"/>
      <c r="J44" s="168"/>
      <c r="K44" s="168"/>
      <c r="L44" s="168"/>
      <c r="M44" s="168"/>
      <c r="N44" s="168"/>
      <c r="O44" s="168"/>
    </row>
    <row r="45" spans="1:15" x14ac:dyDescent="0.25">
      <c r="A45" s="61"/>
      <c r="B45" s="168" t="s">
        <v>263</v>
      </c>
      <c r="C45" s="168"/>
      <c r="D45" s="168"/>
      <c r="E45" s="168"/>
      <c r="F45" s="168"/>
      <c r="G45" s="168"/>
      <c r="H45" s="168"/>
      <c r="I45" s="168"/>
      <c r="J45" s="168"/>
      <c r="K45" s="168"/>
      <c r="L45" s="168"/>
      <c r="M45" s="168"/>
      <c r="N45" s="168"/>
      <c r="O45" s="168"/>
    </row>
    <row r="46" spans="1:15" x14ac:dyDescent="0.25">
      <c r="A46" s="61"/>
      <c r="B46" s="168" t="s">
        <v>265</v>
      </c>
      <c r="C46" s="168"/>
      <c r="D46" s="168"/>
      <c r="E46" s="168"/>
      <c r="F46" s="168"/>
      <c r="G46" s="168"/>
      <c r="H46" s="168"/>
      <c r="I46" s="168"/>
      <c r="J46" s="168"/>
      <c r="K46" s="168"/>
      <c r="L46" s="168"/>
      <c r="M46" s="168"/>
      <c r="N46" s="168"/>
      <c r="O46" s="168"/>
    </row>
    <row r="47" spans="1:15" x14ac:dyDescent="0.25">
      <c r="B47" s="13" t="s">
        <v>272</v>
      </c>
    </row>
  </sheetData>
  <mergeCells count="18">
    <mergeCell ref="A1:O2"/>
    <mergeCell ref="B41:O42"/>
    <mergeCell ref="B3:O10"/>
    <mergeCell ref="B11:O13"/>
    <mergeCell ref="B14:O16"/>
    <mergeCell ref="B17:O24"/>
    <mergeCell ref="B43:O43"/>
    <mergeCell ref="B46:O46"/>
    <mergeCell ref="B44:O44"/>
    <mergeCell ref="B45:O45"/>
    <mergeCell ref="B25:O29"/>
    <mergeCell ref="B32:O34"/>
    <mergeCell ref="B38:O40"/>
    <mergeCell ref="B30:O30"/>
    <mergeCell ref="B31:O31"/>
    <mergeCell ref="B35:O35"/>
    <mergeCell ref="B36:O36"/>
    <mergeCell ref="B37:O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102"/>
  <sheetViews>
    <sheetView topLeftCell="A114" zoomScaleNormal="100" workbookViewId="0">
      <selection activeCell="D102" sqref="D102"/>
    </sheetView>
  </sheetViews>
  <sheetFormatPr defaultColWidth="9.140625" defaultRowHeight="15.75" x14ac:dyDescent="0.25"/>
  <cols>
    <col min="1" max="1" width="10" style="13" customWidth="1"/>
    <col min="2" max="2" width="49" style="13" customWidth="1"/>
    <col min="3" max="3" width="56.42578125" style="13" customWidth="1"/>
    <col min="4" max="4" width="47.42578125" style="13" customWidth="1"/>
    <col min="5" max="16384" width="9.140625" style="13"/>
  </cols>
  <sheetData>
    <row r="1" spans="1:4" x14ac:dyDescent="0.25">
      <c r="B1" s="24"/>
    </row>
    <row r="2" spans="1:4" x14ac:dyDescent="0.25">
      <c r="A2" s="20" t="str">
        <f>'Pasiūlymo forma'!B30</f>
        <v xml:space="preserve">Rentgeno medicinos prietaisas (C lankas) su rentgeno spinduliams pralaidžiu operaciniu stalu </v>
      </c>
      <c r="B2" s="18"/>
      <c r="C2" s="18"/>
    </row>
    <row r="3" spans="1:4" x14ac:dyDescent="0.25">
      <c r="A3" s="15"/>
      <c r="B3" s="16"/>
      <c r="C3" s="16"/>
    </row>
    <row r="4" spans="1:4" x14ac:dyDescent="0.25">
      <c r="A4" s="18" t="s">
        <v>14</v>
      </c>
      <c r="B4" s="16"/>
      <c r="C4" s="16"/>
    </row>
    <row r="5" spans="1:4" s="14" customFormat="1" ht="94.5" x14ac:dyDescent="0.25">
      <c r="A5" s="29" t="s">
        <v>34</v>
      </c>
      <c r="B5" s="29" t="s">
        <v>35</v>
      </c>
      <c r="C5" s="29" t="s">
        <v>36</v>
      </c>
      <c r="D5" s="30" t="s">
        <v>253</v>
      </c>
    </row>
    <row r="6" spans="1:4" s="14" customFormat="1" ht="31.5" x14ac:dyDescent="0.25">
      <c r="A6" s="242">
        <v>1</v>
      </c>
      <c r="B6" s="239" t="s">
        <v>196</v>
      </c>
      <c r="C6" s="103" t="s">
        <v>197</v>
      </c>
      <c r="D6" s="116" t="s">
        <v>317</v>
      </c>
    </row>
    <row r="7" spans="1:4" s="14" customFormat="1" ht="31.5" x14ac:dyDescent="0.25">
      <c r="A7" s="243"/>
      <c r="B7" s="240"/>
      <c r="C7" s="103" t="s">
        <v>234</v>
      </c>
      <c r="D7" s="116" t="s">
        <v>318</v>
      </c>
    </row>
    <row r="8" spans="1:4" s="14" customFormat="1" x14ac:dyDescent="0.25">
      <c r="A8" s="244"/>
      <c r="B8" s="241"/>
      <c r="C8" s="103" t="s">
        <v>319</v>
      </c>
      <c r="D8" s="116" t="s">
        <v>319</v>
      </c>
    </row>
    <row r="9" spans="1:4" s="14" customFormat="1" ht="31.5" x14ac:dyDescent="0.25">
      <c r="A9" s="113">
        <v>2</v>
      </c>
      <c r="B9" s="114" t="s">
        <v>198</v>
      </c>
      <c r="C9" s="115"/>
      <c r="D9" s="116"/>
    </row>
    <row r="10" spans="1:4" s="14" customFormat="1" ht="31.5" x14ac:dyDescent="0.25">
      <c r="A10" s="248" t="s">
        <v>199</v>
      </c>
      <c r="B10" s="246" t="s">
        <v>137</v>
      </c>
      <c r="C10" s="104" t="s">
        <v>176</v>
      </c>
      <c r="D10" s="117" t="s">
        <v>320</v>
      </c>
    </row>
    <row r="11" spans="1:4" s="14" customFormat="1" ht="47.25" x14ac:dyDescent="0.25">
      <c r="A11" s="249"/>
      <c r="B11" s="247"/>
      <c r="C11" s="104" t="s">
        <v>177</v>
      </c>
      <c r="D11" s="118" t="s">
        <v>321</v>
      </c>
    </row>
    <row r="12" spans="1:4" ht="35.25" customHeight="1" x14ac:dyDescent="0.25">
      <c r="A12" s="248" t="s">
        <v>200</v>
      </c>
      <c r="B12" s="246" t="s">
        <v>141</v>
      </c>
      <c r="C12" s="104" t="s">
        <v>138</v>
      </c>
      <c r="D12" s="91" t="s">
        <v>322</v>
      </c>
    </row>
    <row r="13" spans="1:4" ht="31.5" x14ac:dyDescent="0.25">
      <c r="A13" s="249"/>
      <c r="B13" s="247"/>
      <c r="C13" s="104" t="s">
        <v>139</v>
      </c>
      <c r="D13" s="91" t="s">
        <v>323</v>
      </c>
    </row>
    <row r="14" spans="1:4" ht="31.5" x14ac:dyDescent="0.25">
      <c r="A14" s="249"/>
      <c r="B14" s="247"/>
      <c r="C14" s="104" t="s">
        <v>296</v>
      </c>
      <c r="D14" s="91" t="s">
        <v>324</v>
      </c>
    </row>
    <row r="15" spans="1:4" ht="31.5" x14ac:dyDescent="0.25">
      <c r="A15" s="249"/>
      <c r="B15" s="247"/>
      <c r="C15" s="104" t="s">
        <v>194</v>
      </c>
      <c r="D15" s="91" t="s">
        <v>325</v>
      </c>
    </row>
    <row r="16" spans="1:4" ht="31.5" x14ac:dyDescent="0.25">
      <c r="A16" s="249"/>
      <c r="B16" s="247"/>
      <c r="C16" s="104" t="s">
        <v>297</v>
      </c>
      <c r="D16" s="91" t="s">
        <v>326</v>
      </c>
    </row>
    <row r="17" spans="1:4" ht="31.5" x14ac:dyDescent="0.25">
      <c r="A17" s="249"/>
      <c r="B17" s="247"/>
      <c r="C17" s="104" t="s">
        <v>195</v>
      </c>
      <c r="D17" s="91" t="s">
        <v>327</v>
      </c>
    </row>
    <row r="18" spans="1:4" ht="31.5" x14ac:dyDescent="0.25">
      <c r="A18" s="248" t="s">
        <v>201</v>
      </c>
      <c r="B18" s="246" t="s">
        <v>140</v>
      </c>
      <c r="C18" s="104" t="s">
        <v>142</v>
      </c>
      <c r="D18" s="91" t="s">
        <v>328</v>
      </c>
    </row>
    <row r="19" spans="1:4" ht="31.5" x14ac:dyDescent="0.25">
      <c r="A19" s="249"/>
      <c r="B19" s="247"/>
      <c r="C19" s="104" t="s">
        <v>143</v>
      </c>
      <c r="D19" s="91" t="s">
        <v>329</v>
      </c>
    </row>
    <row r="20" spans="1:4" ht="31.5" x14ac:dyDescent="0.25">
      <c r="A20" s="249"/>
      <c r="B20" s="247"/>
      <c r="C20" s="104" t="s">
        <v>144</v>
      </c>
      <c r="D20" s="91" t="s">
        <v>330</v>
      </c>
    </row>
    <row r="21" spans="1:4" ht="31.5" x14ac:dyDescent="0.25">
      <c r="A21" s="249"/>
      <c r="B21" s="247"/>
      <c r="C21" s="104" t="s">
        <v>182</v>
      </c>
      <c r="D21" s="129" t="s">
        <v>331</v>
      </c>
    </row>
    <row r="22" spans="1:4" ht="49.5" customHeight="1" x14ac:dyDescent="0.25">
      <c r="A22" s="251"/>
      <c r="B22" s="250"/>
      <c r="C22" s="104" t="s">
        <v>183</v>
      </c>
      <c r="D22" s="129" t="s">
        <v>332</v>
      </c>
    </row>
    <row r="23" spans="1:4" ht="31.5" x14ac:dyDescent="0.25">
      <c r="A23" s="248" t="s">
        <v>202</v>
      </c>
      <c r="B23" s="246" t="s">
        <v>145</v>
      </c>
      <c r="C23" s="106" t="s">
        <v>146</v>
      </c>
      <c r="D23" s="130" t="s">
        <v>333</v>
      </c>
    </row>
    <row r="24" spans="1:4" ht="31.5" x14ac:dyDescent="0.25">
      <c r="A24" s="249"/>
      <c r="B24" s="247"/>
      <c r="C24" s="106" t="s">
        <v>147</v>
      </c>
      <c r="D24" s="130" t="s">
        <v>334</v>
      </c>
    </row>
    <row r="25" spans="1:4" ht="31.5" x14ac:dyDescent="0.25">
      <c r="A25" s="249"/>
      <c r="B25" s="247"/>
      <c r="C25" s="106" t="s">
        <v>178</v>
      </c>
      <c r="D25" s="130" t="s">
        <v>335</v>
      </c>
    </row>
    <row r="26" spans="1:4" ht="31.5" x14ac:dyDescent="0.25">
      <c r="A26" s="249"/>
      <c r="B26" s="247"/>
      <c r="C26" s="106" t="s">
        <v>148</v>
      </c>
      <c r="D26" s="130" t="s">
        <v>340</v>
      </c>
    </row>
    <row r="27" spans="1:4" ht="31.5" x14ac:dyDescent="0.25">
      <c r="A27" s="249"/>
      <c r="B27" s="247"/>
      <c r="C27" s="106" t="s">
        <v>298</v>
      </c>
      <c r="D27" s="130" t="s">
        <v>341</v>
      </c>
    </row>
    <row r="28" spans="1:4" ht="47.25" x14ac:dyDescent="0.25">
      <c r="A28" s="249"/>
      <c r="B28" s="247"/>
      <c r="C28" s="106" t="s">
        <v>181</v>
      </c>
      <c r="D28" s="130" t="s">
        <v>342</v>
      </c>
    </row>
    <row r="29" spans="1:4" ht="47.25" x14ac:dyDescent="0.25">
      <c r="A29" s="249"/>
      <c r="B29" s="247"/>
      <c r="C29" s="106" t="s">
        <v>149</v>
      </c>
      <c r="D29" s="130" t="s">
        <v>343</v>
      </c>
    </row>
    <row r="30" spans="1:4" ht="31.5" x14ac:dyDescent="0.25">
      <c r="A30" s="249"/>
      <c r="B30" s="247"/>
      <c r="C30" s="106" t="s">
        <v>150</v>
      </c>
      <c r="D30" s="130" t="s">
        <v>336</v>
      </c>
    </row>
    <row r="31" spans="1:4" ht="31.5" x14ac:dyDescent="0.25">
      <c r="A31" s="249"/>
      <c r="B31" s="247"/>
      <c r="C31" s="106" t="s">
        <v>266</v>
      </c>
      <c r="D31" s="130" t="s">
        <v>337</v>
      </c>
    </row>
    <row r="32" spans="1:4" ht="31.5" x14ac:dyDescent="0.25">
      <c r="A32" s="249"/>
      <c r="B32" s="247"/>
      <c r="C32" s="106" t="s">
        <v>299</v>
      </c>
      <c r="D32" s="130" t="s">
        <v>338</v>
      </c>
    </row>
    <row r="33" spans="1:4" ht="47.25" x14ac:dyDescent="0.25">
      <c r="A33" s="251"/>
      <c r="B33" s="250"/>
      <c r="C33" s="119" t="s">
        <v>179</v>
      </c>
      <c r="D33" s="130" t="s">
        <v>339</v>
      </c>
    </row>
    <row r="34" spans="1:4" ht="31.5" x14ac:dyDescent="0.25">
      <c r="A34" s="248" t="s">
        <v>203</v>
      </c>
      <c r="B34" s="255" t="s">
        <v>151</v>
      </c>
      <c r="C34" s="119" t="s">
        <v>152</v>
      </c>
      <c r="D34" s="130" t="s">
        <v>344</v>
      </c>
    </row>
    <row r="35" spans="1:4" ht="47.25" x14ac:dyDescent="0.25">
      <c r="A35" s="249"/>
      <c r="B35" s="256"/>
      <c r="C35" s="119" t="s">
        <v>153</v>
      </c>
      <c r="D35" s="130" t="s">
        <v>346</v>
      </c>
    </row>
    <row r="36" spans="1:4" ht="31.5" x14ac:dyDescent="0.25">
      <c r="A36" s="251"/>
      <c r="B36" s="257"/>
      <c r="C36" s="120" t="s">
        <v>154</v>
      </c>
      <c r="D36" s="131" t="s">
        <v>345</v>
      </c>
    </row>
    <row r="37" spans="1:4" ht="47.25" x14ac:dyDescent="0.25">
      <c r="A37" s="248" t="s">
        <v>204</v>
      </c>
      <c r="B37" s="252" t="s">
        <v>155</v>
      </c>
      <c r="C37" s="119" t="s">
        <v>156</v>
      </c>
      <c r="D37" s="130" t="s">
        <v>347</v>
      </c>
    </row>
    <row r="38" spans="1:4" ht="31.5" x14ac:dyDescent="0.25">
      <c r="A38" s="249"/>
      <c r="B38" s="253"/>
      <c r="C38" s="120" t="s">
        <v>157</v>
      </c>
      <c r="D38" s="131" t="s">
        <v>348</v>
      </c>
    </row>
    <row r="39" spans="1:4" ht="31.5" x14ac:dyDescent="0.25">
      <c r="A39" s="249"/>
      <c r="B39" s="253"/>
      <c r="C39" s="119" t="s">
        <v>180</v>
      </c>
      <c r="D39" s="130" t="s">
        <v>349</v>
      </c>
    </row>
    <row r="40" spans="1:4" ht="47.25" x14ac:dyDescent="0.25">
      <c r="A40" s="249"/>
      <c r="B40" s="253"/>
      <c r="C40" s="119" t="s">
        <v>168</v>
      </c>
      <c r="D40" s="130" t="s">
        <v>350</v>
      </c>
    </row>
    <row r="41" spans="1:4" ht="31.5" x14ac:dyDescent="0.25">
      <c r="A41" s="251"/>
      <c r="B41" s="254"/>
      <c r="C41" s="120" t="s">
        <v>158</v>
      </c>
      <c r="D41" s="131" t="s">
        <v>351</v>
      </c>
    </row>
    <row r="42" spans="1:4" ht="31.5" x14ac:dyDescent="0.25">
      <c r="A42" s="248" t="s">
        <v>205</v>
      </c>
      <c r="B42" s="255" t="s">
        <v>159</v>
      </c>
      <c r="C42" s="120" t="s">
        <v>160</v>
      </c>
      <c r="D42" s="131" t="s">
        <v>352</v>
      </c>
    </row>
    <row r="43" spans="1:4" ht="31.5" x14ac:dyDescent="0.25">
      <c r="A43" s="249"/>
      <c r="B43" s="256"/>
      <c r="C43" s="120" t="s">
        <v>169</v>
      </c>
      <c r="D43" s="131" t="s">
        <v>353</v>
      </c>
    </row>
    <row r="44" spans="1:4" ht="94.5" x14ac:dyDescent="0.25">
      <c r="A44" s="251"/>
      <c r="B44" s="257"/>
      <c r="C44" s="119" t="s">
        <v>170</v>
      </c>
      <c r="D44" s="135" t="s">
        <v>389</v>
      </c>
    </row>
    <row r="45" spans="1:4" ht="31.5" x14ac:dyDescent="0.25">
      <c r="A45" s="248" t="s">
        <v>206</v>
      </c>
      <c r="B45" s="252" t="s">
        <v>161</v>
      </c>
      <c r="C45" s="119" t="s">
        <v>162</v>
      </c>
      <c r="D45" s="130" t="s">
        <v>354</v>
      </c>
    </row>
    <row r="46" spans="1:4" ht="31.5" x14ac:dyDescent="0.25">
      <c r="A46" s="249"/>
      <c r="B46" s="253"/>
      <c r="C46" s="119" t="s">
        <v>186</v>
      </c>
      <c r="D46" s="130" t="s">
        <v>355</v>
      </c>
    </row>
    <row r="47" spans="1:4" ht="31.5" x14ac:dyDescent="0.25">
      <c r="A47" s="249"/>
      <c r="B47" s="253"/>
      <c r="C47" s="119" t="s">
        <v>163</v>
      </c>
      <c r="D47" s="130" t="s">
        <v>356</v>
      </c>
    </row>
    <row r="48" spans="1:4" ht="31.5" x14ac:dyDescent="0.25">
      <c r="A48" s="249"/>
      <c r="B48" s="253"/>
      <c r="C48" s="119" t="s">
        <v>184</v>
      </c>
      <c r="D48" s="130" t="s">
        <v>357</v>
      </c>
    </row>
    <row r="49" spans="1:4" ht="31.5" x14ac:dyDescent="0.25">
      <c r="A49" s="249"/>
      <c r="B49" s="253"/>
      <c r="C49" s="119" t="s">
        <v>185</v>
      </c>
      <c r="D49" s="130" t="s">
        <v>358</v>
      </c>
    </row>
    <row r="50" spans="1:4" ht="31.5" x14ac:dyDescent="0.25">
      <c r="A50" s="249"/>
      <c r="B50" s="253"/>
      <c r="C50" s="119" t="s">
        <v>187</v>
      </c>
      <c r="D50" s="130" t="s">
        <v>359</v>
      </c>
    </row>
    <row r="51" spans="1:4" ht="31.5" x14ac:dyDescent="0.25">
      <c r="A51" s="249"/>
      <c r="B51" s="253"/>
      <c r="C51" s="119" t="s">
        <v>188</v>
      </c>
      <c r="D51" s="130" t="s">
        <v>360</v>
      </c>
    </row>
    <row r="52" spans="1:4" ht="31.5" x14ac:dyDescent="0.25">
      <c r="A52" s="249"/>
      <c r="B52" s="253"/>
      <c r="C52" s="119" t="s">
        <v>189</v>
      </c>
      <c r="D52" s="130" t="s">
        <v>361</v>
      </c>
    </row>
    <row r="53" spans="1:4" ht="63" x14ac:dyDescent="0.25">
      <c r="A53" s="249"/>
      <c r="B53" s="253"/>
      <c r="C53" s="119" t="s">
        <v>190</v>
      </c>
      <c r="D53" s="135" t="s">
        <v>390</v>
      </c>
    </row>
    <row r="54" spans="1:4" ht="63" x14ac:dyDescent="0.25">
      <c r="A54" s="251"/>
      <c r="B54" s="254"/>
      <c r="C54" s="119" t="s">
        <v>191</v>
      </c>
      <c r="D54" s="135" t="s">
        <v>391</v>
      </c>
    </row>
    <row r="55" spans="1:4" ht="30" customHeight="1" x14ac:dyDescent="0.25">
      <c r="A55" s="248" t="s">
        <v>206</v>
      </c>
      <c r="B55" s="255" t="s">
        <v>164</v>
      </c>
      <c r="C55" s="119" t="s">
        <v>165</v>
      </c>
      <c r="D55" s="130" t="s">
        <v>368</v>
      </c>
    </row>
    <row r="56" spans="1:4" ht="31.5" x14ac:dyDescent="0.25">
      <c r="A56" s="249"/>
      <c r="B56" s="256"/>
      <c r="C56" s="119" t="s">
        <v>166</v>
      </c>
      <c r="D56" s="130" t="s">
        <v>369</v>
      </c>
    </row>
    <row r="57" spans="1:4" ht="31.5" x14ac:dyDescent="0.25">
      <c r="A57" s="249"/>
      <c r="B57" s="256"/>
      <c r="C57" s="119" t="s">
        <v>284</v>
      </c>
      <c r="D57" s="130" t="s">
        <v>370</v>
      </c>
    </row>
    <row r="58" spans="1:4" ht="31.5" x14ac:dyDescent="0.25">
      <c r="A58" s="251"/>
      <c r="B58" s="257"/>
      <c r="C58" s="119" t="s">
        <v>283</v>
      </c>
      <c r="D58" s="130" t="s">
        <v>371</v>
      </c>
    </row>
    <row r="59" spans="1:4" ht="31.5" x14ac:dyDescent="0.25">
      <c r="A59" s="110" t="s">
        <v>207</v>
      </c>
      <c r="B59" s="106" t="s">
        <v>300</v>
      </c>
      <c r="C59" s="106" t="s">
        <v>167</v>
      </c>
      <c r="D59" s="130" t="s">
        <v>372</v>
      </c>
    </row>
    <row r="60" spans="1:4" ht="31.5" x14ac:dyDescent="0.25">
      <c r="A60" s="108" t="s">
        <v>86</v>
      </c>
      <c r="B60" s="121" t="s">
        <v>208</v>
      </c>
      <c r="C60" s="106"/>
      <c r="D60" s="105"/>
    </row>
    <row r="61" spans="1:4" ht="31.5" x14ac:dyDescent="0.25">
      <c r="A61" s="110" t="s">
        <v>223</v>
      </c>
      <c r="B61" s="106" t="s">
        <v>210</v>
      </c>
      <c r="C61" s="106" t="s">
        <v>211</v>
      </c>
      <c r="D61" s="105" t="s">
        <v>373</v>
      </c>
    </row>
    <row r="62" spans="1:4" ht="31.5" x14ac:dyDescent="0.25">
      <c r="A62" s="110" t="s">
        <v>224</v>
      </c>
      <c r="B62" s="106" t="s">
        <v>212</v>
      </c>
      <c r="C62" s="106" t="s">
        <v>215</v>
      </c>
      <c r="D62" s="105" t="s">
        <v>374</v>
      </c>
    </row>
    <row r="63" spans="1:4" ht="31.5" x14ac:dyDescent="0.25">
      <c r="A63" s="110" t="s">
        <v>225</v>
      </c>
      <c r="B63" s="106" t="s">
        <v>213</v>
      </c>
      <c r="C63" s="106" t="s">
        <v>214</v>
      </c>
      <c r="D63" s="105" t="s">
        <v>375</v>
      </c>
    </row>
    <row r="64" spans="1:4" ht="31.5" x14ac:dyDescent="0.25">
      <c r="A64" s="110" t="s">
        <v>226</v>
      </c>
      <c r="B64" s="106" t="s">
        <v>247</v>
      </c>
      <c r="C64" s="106" t="s">
        <v>248</v>
      </c>
      <c r="D64" s="105" t="s">
        <v>376</v>
      </c>
    </row>
    <row r="65" spans="1:4" ht="31.5" x14ac:dyDescent="0.25">
      <c r="A65" s="110" t="s">
        <v>227</v>
      </c>
      <c r="B65" s="106" t="s">
        <v>216</v>
      </c>
      <c r="C65" s="106" t="s">
        <v>251</v>
      </c>
      <c r="D65" s="105" t="s">
        <v>377</v>
      </c>
    </row>
    <row r="66" spans="1:4" ht="31.5" x14ac:dyDescent="0.25">
      <c r="A66" s="110" t="s">
        <v>228</v>
      </c>
      <c r="B66" s="106" t="s">
        <v>219</v>
      </c>
      <c r="C66" s="106" t="s">
        <v>220</v>
      </c>
      <c r="D66" s="105" t="s">
        <v>378</v>
      </c>
    </row>
    <row r="67" spans="1:4" ht="31.5" x14ac:dyDescent="0.25">
      <c r="A67" s="110" t="s">
        <v>229</v>
      </c>
      <c r="B67" s="106" t="s">
        <v>218</v>
      </c>
      <c r="C67" s="106" t="s">
        <v>249</v>
      </c>
      <c r="D67" s="105" t="s">
        <v>379</v>
      </c>
    </row>
    <row r="68" spans="1:4" ht="31.5" x14ac:dyDescent="0.25">
      <c r="A68" s="110" t="s">
        <v>230</v>
      </c>
      <c r="B68" s="106" t="s">
        <v>217</v>
      </c>
      <c r="C68" s="106" t="s">
        <v>250</v>
      </c>
      <c r="D68" s="105" t="s">
        <v>380</v>
      </c>
    </row>
    <row r="69" spans="1:4" ht="31.5" x14ac:dyDescent="0.25">
      <c r="A69" s="110" t="s">
        <v>231</v>
      </c>
      <c r="B69" s="106" t="s">
        <v>221</v>
      </c>
      <c r="C69" s="106" t="s">
        <v>222</v>
      </c>
      <c r="D69" s="105" t="s">
        <v>381</v>
      </c>
    </row>
    <row r="70" spans="1:4" ht="31.5" x14ac:dyDescent="0.25">
      <c r="A70" s="236" t="s">
        <v>232</v>
      </c>
      <c r="B70" s="233" t="s">
        <v>233</v>
      </c>
      <c r="C70" s="112" t="s">
        <v>192</v>
      </c>
      <c r="D70" s="105" t="s">
        <v>384</v>
      </c>
    </row>
    <row r="71" spans="1:4" ht="31.5" x14ac:dyDescent="0.25">
      <c r="A71" s="237"/>
      <c r="B71" s="234"/>
      <c r="C71" s="112" t="s">
        <v>257</v>
      </c>
      <c r="D71" s="105" t="s">
        <v>382</v>
      </c>
    </row>
    <row r="72" spans="1:4" ht="31.5" x14ac:dyDescent="0.25">
      <c r="A72" s="237"/>
      <c r="B72" s="234"/>
      <c r="C72" s="112" t="s">
        <v>252</v>
      </c>
      <c r="D72" s="105" t="s">
        <v>383</v>
      </c>
    </row>
    <row r="73" spans="1:4" ht="83.25" customHeight="1" x14ac:dyDescent="0.25">
      <c r="A73" s="237"/>
      <c r="B73" s="234"/>
      <c r="C73" s="112" t="s">
        <v>258</v>
      </c>
      <c r="D73" s="105" t="s">
        <v>385</v>
      </c>
    </row>
    <row r="74" spans="1:4" ht="47.25" x14ac:dyDescent="0.25">
      <c r="A74" s="237"/>
      <c r="B74" s="234"/>
      <c r="C74" s="112" t="s">
        <v>259</v>
      </c>
      <c r="D74" s="105" t="s">
        <v>386</v>
      </c>
    </row>
    <row r="75" spans="1:4" ht="31.5" x14ac:dyDescent="0.25">
      <c r="A75" s="237"/>
      <c r="B75" s="234"/>
      <c r="C75" s="112" t="s">
        <v>260</v>
      </c>
      <c r="D75" s="105" t="s">
        <v>387</v>
      </c>
    </row>
    <row r="76" spans="1:4" ht="31.5" x14ac:dyDescent="0.25">
      <c r="A76" s="237"/>
      <c r="B76" s="234"/>
      <c r="C76" s="112" t="s">
        <v>261</v>
      </c>
      <c r="D76" s="105" t="s">
        <v>388</v>
      </c>
    </row>
    <row r="77" spans="1:4" ht="31.5" x14ac:dyDescent="0.25">
      <c r="A77" s="238"/>
      <c r="B77" s="235"/>
      <c r="C77" s="112" t="s">
        <v>262</v>
      </c>
      <c r="D77" s="136" t="s">
        <v>392</v>
      </c>
    </row>
    <row r="78" spans="1:4" ht="80.25" customHeight="1" x14ac:dyDescent="0.25">
      <c r="A78" s="230" t="s">
        <v>87</v>
      </c>
      <c r="B78" s="245" t="s">
        <v>173</v>
      </c>
      <c r="C78" s="104" t="s">
        <v>235</v>
      </c>
      <c r="D78" s="135" t="s">
        <v>393</v>
      </c>
    </row>
    <row r="79" spans="1:4" ht="31.5" x14ac:dyDescent="0.25">
      <c r="A79" s="230"/>
      <c r="B79" s="245"/>
      <c r="C79" s="104" t="s">
        <v>236</v>
      </c>
      <c r="D79" s="137" t="s">
        <v>394</v>
      </c>
    </row>
    <row r="80" spans="1:4" ht="47.25" x14ac:dyDescent="0.25">
      <c r="A80" s="230"/>
      <c r="B80" s="245"/>
      <c r="C80" s="104" t="s">
        <v>293</v>
      </c>
      <c r="D80" s="135" t="s">
        <v>395</v>
      </c>
    </row>
    <row r="81" spans="1:5" ht="47.25" x14ac:dyDescent="0.25">
      <c r="A81" s="230"/>
      <c r="B81" s="245"/>
      <c r="C81" s="104" t="s">
        <v>285</v>
      </c>
      <c r="D81" s="130" t="s">
        <v>396</v>
      </c>
    </row>
    <row r="82" spans="1:5" ht="47.25" x14ac:dyDescent="0.25">
      <c r="A82" s="230"/>
      <c r="B82" s="245"/>
      <c r="C82" s="104" t="s">
        <v>237</v>
      </c>
      <c r="D82" s="130" t="s">
        <v>397</v>
      </c>
    </row>
    <row r="83" spans="1:5" ht="47.25" x14ac:dyDescent="0.25">
      <c r="A83" s="230"/>
      <c r="B83" s="245"/>
      <c r="C83" s="104" t="s">
        <v>286</v>
      </c>
      <c r="D83" s="135" t="s">
        <v>411</v>
      </c>
    </row>
    <row r="84" spans="1:5" ht="47.25" x14ac:dyDescent="0.25">
      <c r="A84" s="230"/>
      <c r="B84" s="245"/>
      <c r="C84" s="104" t="s">
        <v>238</v>
      </c>
      <c r="D84" s="135" t="s">
        <v>398</v>
      </c>
    </row>
    <row r="85" spans="1:5" ht="78.75" x14ac:dyDescent="0.25">
      <c r="A85" s="230"/>
      <c r="B85" s="245"/>
      <c r="C85" s="104" t="s">
        <v>239</v>
      </c>
      <c r="D85" s="135" t="s">
        <v>399</v>
      </c>
    </row>
    <row r="86" spans="1:5" ht="63" x14ac:dyDescent="0.25">
      <c r="A86" s="230"/>
      <c r="B86" s="245"/>
      <c r="C86" s="104" t="s">
        <v>240</v>
      </c>
      <c r="D86" s="135" t="s">
        <v>400</v>
      </c>
    </row>
    <row r="87" spans="1:5" ht="82.5" customHeight="1" x14ac:dyDescent="0.25">
      <c r="A87" s="230"/>
      <c r="B87" s="245"/>
      <c r="C87" s="104" t="s">
        <v>246</v>
      </c>
      <c r="D87" s="135" t="s">
        <v>401</v>
      </c>
    </row>
    <row r="88" spans="1:5" ht="31.5" x14ac:dyDescent="0.25">
      <c r="A88" s="230" t="s">
        <v>88</v>
      </c>
      <c r="B88" s="227" t="s">
        <v>278</v>
      </c>
      <c r="C88" s="104" t="s">
        <v>287</v>
      </c>
      <c r="D88" s="135" t="s">
        <v>402</v>
      </c>
    </row>
    <row r="89" spans="1:5" ht="31.5" x14ac:dyDescent="0.25">
      <c r="A89" s="230"/>
      <c r="B89" s="228"/>
      <c r="C89" s="104" t="s">
        <v>288</v>
      </c>
      <c r="D89" s="135" t="s">
        <v>403</v>
      </c>
    </row>
    <row r="90" spans="1:5" ht="47.25" x14ac:dyDescent="0.25">
      <c r="A90" s="230"/>
      <c r="B90" s="228"/>
      <c r="C90" s="104" t="s">
        <v>289</v>
      </c>
      <c r="D90" s="135" t="s">
        <v>404</v>
      </c>
    </row>
    <row r="91" spans="1:5" ht="49.5" customHeight="1" x14ac:dyDescent="0.25">
      <c r="A91" s="230"/>
      <c r="B91" s="228"/>
      <c r="C91" s="104" t="s">
        <v>290</v>
      </c>
      <c r="D91" s="130" t="s">
        <v>405</v>
      </c>
    </row>
    <row r="92" spans="1:5" ht="63.75" customHeight="1" x14ac:dyDescent="0.25">
      <c r="A92" s="230"/>
      <c r="B92" s="229"/>
      <c r="C92" s="104" t="s">
        <v>291</v>
      </c>
      <c r="D92" s="135" t="s">
        <v>412</v>
      </c>
    </row>
    <row r="93" spans="1:5" ht="31.5" x14ac:dyDescent="0.25">
      <c r="A93" s="232" t="s">
        <v>273</v>
      </c>
      <c r="B93" s="231" t="s">
        <v>193</v>
      </c>
      <c r="C93" s="111" t="s">
        <v>244</v>
      </c>
      <c r="D93" s="132" t="s">
        <v>244</v>
      </c>
    </row>
    <row r="94" spans="1:5" ht="31.5" x14ac:dyDescent="0.25">
      <c r="A94" s="232"/>
      <c r="B94" s="231"/>
      <c r="C94" s="106" t="s">
        <v>245</v>
      </c>
      <c r="D94" s="130" t="s">
        <v>245</v>
      </c>
    </row>
    <row r="95" spans="1:5" ht="47.25" x14ac:dyDescent="0.25">
      <c r="A95" s="232"/>
      <c r="B95" s="231"/>
      <c r="C95" s="106" t="s">
        <v>241</v>
      </c>
      <c r="D95" s="130" t="s">
        <v>241</v>
      </c>
    </row>
    <row r="96" spans="1:5" x14ac:dyDescent="0.25">
      <c r="A96" s="232"/>
      <c r="B96" s="231"/>
      <c r="C96" s="107" t="s">
        <v>242</v>
      </c>
      <c r="D96" s="133" t="s">
        <v>242</v>
      </c>
      <c r="E96" s="24"/>
    </row>
    <row r="97" spans="1:5" x14ac:dyDescent="0.25">
      <c r="A97" s="232"/>
      <c r="B97" s="231"/>
      <c r="C97" s="127" t="s">
        <v>292</v>
      </c>
      <c r="D97" s="134" t="s">
        <v>292</v>
      </c>
      <c r="E97" s="24"/>
    </row>
    <row r="98" spans="1:5" ht="157.5" x14ac:dyDescent="0.25">
      <c r="A98" s="232"/>
      <c r="B98" s="231"/>
      <c r="C98" s="106" t="s">
        <v>279</v>
      </c>
      <c r="D98" s="130" t="s">
        <v>406</v>
      </c>
    </row>
    <row r="99" spans="1:5" x14ac:dyDescent="0.25">
      <c r="A99" s="108" t="s">
        <v>274</v>
      </c>
      <c r="B99" s="109" t="s">
        <v>209</v>
      </c>
      <c r="C99" s="106"/>
      <c r="D99" s="105"/>
    </row>
    <row r="100" spans="1:5" ht="258" customHeight="1" x14ac:dyDescent="0.25">
      <c r="A100" s="110" t="s">
        <v>275</v>
      </c>
      <c r="B100" s="111" t="s">
        <v>243</v>
      </c>
      <c r="C100" s="106" t="s">
        <v>254</v>
      </c>
      <c r="D100" s="105" t="s">
        <v>413</v>
      </c>
    </row>
    <row r="101" spans="1:5" ht="110.25" x14ac:dyDescent="0.25">
      <c r="A101" s="110" t="s">
        <v>276</v>
      </c>
      <c r="B101" s="111" t="s">
        <v>171</v>
      </c>
      <c r="C101" s="106" t="s">
        <v>255</v>
      </c>
      <c r="D101" s="105" t="s">
        <v>414</v>
      </c>
    </row>
    <row r="102" spans="1:5" ht="94.5" x14ac:dyDescent="0.25">
      <c r="A102" s="110" t="s">
        <v>277</v>
      </c>
      <c r="B102" s="111" t="s">
        <v>172</v>
      </c>
      <c r="C102" s="106" t="s">
        <v>256</v>
      </c>
      <c r="D102" s="105" t="s">
        <v>415</v>
      </c>
    </row>
  </sheetData>
  <mergeCells count="28">
    <mergeCell ref="B34:B36"/>
    <mergeCell ref="A34:A36"/>
    <mergeCell ref="B42:B44"/>
    <mergeCell ref="A42:A44"/>
    <mergeCell ref="A37:A41"/>
    <mergeCell ref="B37:B41"/>
    <mergeCell ref="B6:B8"/>
    <mergeCell ref="A6:A8"/>
    <mergeCell ref="B78:B87"/>
    <mergeCell ref="A78:A87"/>
    <mergeCell ref="B10:B11"/>
    <mergeCell ref="A10:A11"/>
    <mergeCell ref="B18:B22"/>
    <mergeCell ref="A18:A22"/>
    <mergeCell ref="B12:B17"/>
    <mergeCell ref="A12:A17"/>
    <mergeCell ref="B23:B33"/>
    <mergeCell ref="A23:A33"/>
    <mergeCell ref="B45:B54"/>
    <mergeCell ref="A45:A54"/>
    <mergeCell ref="B55:B58"/>
    <mergeCell ref="A55:A58"/>
    <mergeCell ref="B88:B92"/>
    <mergeCell ref="A88:A92"/>
    <mergeCell ref="B93:B98"/>
    <mergeCell ref="A93:A98"/>
    <mergeCell ref="B70:B77"/>
    <mergeCell ref="A70:A7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C15"/>
  <sheetViews>
    <sheetView workbookViewId="0">
      <selection activeCell="C21" sqref="C21"/>
    </sheetView>
  </sheetViews>
  <sheetFormatPr defaultColWidth="9.140625" defaultRowHeight="15.75" x14ac:dyDescent="0.25"/>
  <cols>
    <col min="1" max="1" width="45.42578125" style="102" customWidth="1"/>
    <col min="2" max="3" width="60.7109375" style="13" customWidth="1"/>
    <col min="4" max="16384" width="9.140625" style="13"/>
  </cols>
  <sheetData>
    <row r="1" spans="1:3" x14ac:dyDescent="0.25">
      <c r="A1" s="258"/>
      <c r="B1" s="258"/>
      <c r="C1" s="258"/>
    </row>
    <row r="2" spans="1:3" ht="16.5" thickBot="1" x14ac:dyDescent="0.3">
      <c r="A2" s="258"/>
      <c r="B2" s="258"/>
      <c r="C2" s="258"/>
    </row>
    <row r="3" spans="1:3" ht="16.5" thickBot="1" x14ac:dyDescent="0.3">
      <c r="A3" s="94"/>
      <c r="B3" s="95" t="s">
        <v>96</v>
      </c>
      <c r="C3" s="95" t="s">
        <v>97</v>
      </c>
    </row>
    <row r="4" spans="1:3" ht="18" thickBot="1" x14ac:dyDescent="0.3">
      <c r="A4" s="96" t="s">
        <v>98</v>
      </c>
      <c r="B4" s="97"/>
      <c r="C4" s="97"/>
    </row>
    <row r="5" spans="1:3" ht="18" thickBot="1" x14ac:dyDescent="0.3">
      <c r="A5" s="96" t="s">
        <v>99</v>
      </c>
      <c r="B5" s="46"/>
      <c r="C5" s="46"/>
    </row>
    <row r="6" spans="1:3" ht="18" thickBot="1" x14ac:dyDescent="0.3">
      <c r="A6" s="96" t="s">
        <v>100</v>
      </c>
      <c r="B6" s="98"/>
      <c r="C6" s="98"/>
    </row>
    <row r="7" spans="1:3" ht="18" thickBot="1" x14ac:dyDescent="0.3">
      <c r="A7" s="96" t="s">
        <v>101</v>
      </c>
      <c r="B7" s="99"/>
      <c r="C7" s="99"/>
    </row>
    <row r="8" spans="1:3" ht="18" thickBot="1" x14ac:dyDescent="0.3">
      <c r="A8" s="96" t="s">
        <v>102</v>
      </c>
      <c r="B8" s="46"/>
      <c r="C8" s="46"/>
    </row>
    <row r="9" spans="1:3" ht="18" thickBot="1" x14ac:dyDescent="0.3">
      <c r="A9" s="96" t="s">
        <v>103</v>
      </c>
      <c r="B9" s="46"/>
      <c r="C9" s="46"/>
    </row>
    <row r="10" spans="1:3" x14ac:dyDescent="0.25">
      <c r="A10" s="100" t="s">
        <v>104</v>
      </c>
    </row>
    <row r="11" spans="1:3" ht="17.25" x14ac:dyDescent="0.3">
      <c r="A11" s="259" t="s">
        <v>105</v>
      </c>
      <c r="B11" s="259"/>
      <c r="C11" s="259"/>
    </row>
    <row r="12" spans="1:3" ht="15.75" customHeight="1" x14ac:dyDescent="0.25">
      <c r="A12" s="260" t="s">
        <v>301</v>
      </c>
      <c r="B12" s="260"/>
      <c r="C12" s="260"/>
    </row>
    <row r="13" spans="1:3" x14ac:dyDescent="0.25">
      <c r="A13" s="260"/>
      <c r="B13" s="260"/>
      <c r="C13" s="260"/>
    </row>
    <row r="14" spans="1:3" ht="17.25" x14ac:dyDescent="0.3">
      <c r="A14" s="259" t="s">
        <v>271</v>
      </c>
      <c r="B14" s="259"/>
      <c r="C14" s="259"/>
    </row>
    <row r="15" spans="1:3" x14ac:dyDescent="0.25">
      <c r="A15" s="101"/>
    </row>
  </sheetData>
  <mergeCells count="4">
    <mergeCell ref="A1:C2"/>
    <mergeCell ref="A11:C11"/>
    <mergeCell ref="A14:C14"/>
    <mergeCell ref="A12:C13"/>
  </mergeCells>
  <dataValidations count="2">
    <dataValidation type="list" allowBlank="1" showInputMessage="1" showErrorMessage="1" sqref="B5:C5" xr:uid="{DC0D2234-7883-4246-B113-BBB0AF7582A9}">
      <formula1>"2, 3,4,5"</formula1>
    </dataValidation>
    <dataValidation type="list" allowBlank="1" showInputMessage="1" showErrorMessage="1" sqref="B8:C8"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workbookViewId="0">
      <selection activeCell="C32" sqref="C32"/>
    </sheetView>
  </sheetViews>
  <sheetFormatPr defaultColWidth="9.140625" defaultRowHeight="15.75" x14ac:dyDescent="0.25"/>
  <cols>
    <col min="1" max="1" width="40.42578125" style="43" customWidth="1"/>
    <col min="2" max="3" width="60.7109375" style="42" customWidth="1"/>
    <col min="4" max="7" width="9.140625" style="42"/>
    <col min="8" max="9" width="9.42578125" style="42" bestFit="1" customWidth="1"/>
    <col min="10" max="17" width="11.28515625" style="42" bestFit="1" customWidth="1"/>
    <col min="18" max="16384" width="9.140625" style="42"/>
  </cols>
  <sheetData>
    <row r="1" spans="1:7" x14ac:dyDescent="0.25">
      <c r="A1" s="262"/>
      <c r="B1" s="262"/>
      <c r="C1" s="262"/>
    </row>
    <row r="2" spans="1:7" ht="16.5" thickBot="1" x14ac:dyDescent="0.3">
      <c r="A2" s="262"/>
      <c r="B2" s="262"/>
      <c r="C2" s="262"/>
      <c r="D2" s="49"/>
    </row>
    <row r="3" spans="1:7" ht="16.5" thickBot="1" x14ac:dyDescent="0.3">
      <c r="A3" s="42"/>
      <c r="B3" s="45" t="s">
        <v>96</v>
      </c>
      <c r="C3" s="45" t="s">
        <v>97</v>
      </c>
      <c r="F3" s="50"/>
      <c r="G3" s="50"/>
    </row>
    <row r="4" spans="1:7" ht="35.25" thickBot="1" x14ac:dyDescent="0.4">
      <c r="A4" s="51" t="s">
        <v>106</v>
      </c>
      <c r="B4" s="52">
        <f>('Pasiūlymų suvestinė_Bendra'!B5-'Vertinimo sąlygos'!G3)*('Pasiūlymų suvestinė_Bendra'!B4*(('Vertinimo sąlygos'!G4/100)))</f>
        <v>0</v>
      </c>
      <c r="C4" s="52">
        <f>('Pasiūlymų suvestinė_Bendra'!C5-'Vertinimo sąlygos'!G3)*('Pasiūlymų suvestinė_Bendra'!C4*(('Vertinimo sąlygos'!G4/100)))</f>
        <v>0</v>
      </c>
    </row>
    <row r="5" spans="1:7" ht="35.25" thickBot="1" x14ac:dyDescent="0.4">
      <c r="A5" s="53" t="s">
        <v>107</v>
      </c>
      <c r="B5" s="46">
        <f>'Pasiūlymų suvestinė_Bendra'!B4-'Pasiūlymų suvestinė_Koreguota'!B4</f>
        <v>0</v>
      </c>
      <c r="C5" s="46">
        <f>'Pasiūlymų suvestinė_Bendra'!C4-'Pasiūlymų suvestinė_Koreguota'!C4</f>
        <v>0</v>
      </c>
    </row>
    <row r="7" spans="1:7" x14ac:dyDescent="0.25">
      <c r="A7" s="47" t="s">
        <v>108</v>
      </c>
    </row>
    <row r="8" spans="1:7" ht="17.25" x14ac:dyDescent="0.3">
      <c r="A8" s="261" t="s">
        <v>131</v>
      </c>
      <c r="B8" s="261"/>
      <c r="C8" s="261"/>
    </row>
    <row r="9" spans="1:7" ht="17.25" x14ac:dyDescent="0.3">
      <c r="A9" s="261" t="s">
        <v>109</v>
      </c>
      <c r="B9" s="261"/>
      <c r="C9" s="261"/>
    </row>
    <row r="10" spans="1:7" x14ac:dyDescent="0.25">
      <c r="A10" s="48"/>
    </row>
    <row r="11" spans="1:7" x14ac:dyDescent="0.25">
      <c r="A11" s="54" t="s">
        <v>95</v>
      </c>
      <c r="B11" s="55"/>
    </row>
    <row r="12" spans="1:7" ht="18.75" x14ac:dyDescent="0.35">
      <c r="A12" s="56" t="s">
        <v>110</v>
      </c>
      <c r="B12" s="55"/>
    </row>
    <row r="13" spans="1:7" x14ac:dyDescent="0.25">
      <c r="A13" s="56"/>
      <c r="B13" s="55"/>
    </row>
    <row r="14" spans="1:7" ht="18.75" x14ac:dyDescent="0.35">
      <c r="A14" s="56" t="s">
        <v>111</v>
      </c>
      <c r="B14" s="55"/>
    </row>
    <row r="15" spans="1:7" x14ac:dyDescent="0.25">
      <c r="A15" s="57"/>
      <c r="B15" s="55"/>
    </row>
    <row r="16" spans="1:7" x14ac:dyDescent="0.25">
      <c r="A16" s="48"/>
    </row>
    <row r="17" spans="1:1" x14ac:dyDescent="0.25">
      <c r="A17" s="48"/>
    </row>
    <row r="18" spans="1:1" x14ac:dyDescent="0.25">
      <c r="A18" s="48"/>
    </row>
  </sheetData>
  <mergeCells count="3">
    <mergeCell ref="A8:C8"/>
    <mergeCell ref="A9:C9"/>
    <mergeCell ref="A1:C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C25"/>
  <sheetViews>
    <sheetView workbookViewId="0">
      <selection activeCell="C36" sqref="C36"/>
    </sheetView>
  </sheetViews>
  <sheetFormatPr defaultColWidth="9.140625" defaultRowHeight="15.75" x14ac:dyDescent="0.25"/>
  <cols>
    <col min="1" max="1" width="43.140625" style="2" customWidth="1"/>
    <col min="2" max="3" width="60.7109375" style="2" customWidth="1"/>
    <col min="4" max="7" width="10.7109375" style="2" bestFit="1" customWidth="1"/>
    <col min="8" max="16384" width="9.140625" style="2"/>
  </cols>
  <sheetData>
    <row r="1" spans="1:3" ht="16.5" thickBot="1" x14ac:dyDescent="0.3"/>
    <row r="2" spans="1:3" ht="16.5" thickBot="1" x14ac:dyDescent="0.3">
      <c r="B2" s="66" t="s">
        <v>96</v>
      </c>
      <c r="C2" s="66" t="s">
        <v>97</v>
      </c>
    </row>
    <row r="3" spans="1:3" ht="19.5" thickBot="1" x14ac:dyDescent="0.4">
      <c r="A3" s="67" t="s">
        <v>112</v>
      </c>
      <c r="B3" s="68">
        <f>'Pasiūlymų suvestinė_Bendra'!B4</f>
        <v>0</v>
      </c>
      <c r="C3" s="68">
        <f>'Pasiūlymų suvestinė_Bendra'!C4</f>
        <v>0</v>
      </c>
    </row>
    <row r="4" spans="1:3" ht="19.5" thickBot="1" x14ac:dyDescent="0.4">
      <c r="A4" s="67" t="s">
        <v>113</v>
      </c>
      <c r="B4" s="68">
        <f>'Pasiūlymų suvestinė_Koreguota'!B5</f>
        <v>0</v>
      </c>
      <c r="C4" s="68">
        <f>'Pasiūlymų suvestinė_Koreguota'!C5</f>
        <v>0</v>
      </c>
    </row>
    <row r="5" spans="1:3" ht="19.5" thickBot="1" x14ac:dyDescent="0.4">
      <c r="A5" s="67" t="s">
        <v>114</v>
      </c>
      <c r="B5" s="69" t="e">
        <f>(MIN(B3:C3)/B3)*'Vertinimo tvarka'!G11</f>
        <v>#DIV/0!</v>
      </c>
      <c r="C5" s="69" t="e">
        <f>(MIN(B3:C3)/C3)*'Vertinimo tvarka'!G11</f>
        <v>#DIV/0!</v>
      </c>
    </row>
    <row r="6" spans="1:3" ht="19.5" thickBot="1" x14ac:dyDescent="0.4">
      <c r="A6" s="67" t="s">
        <v>115</v>
      </c>
      <c r="B6" s="69" t="e">
        <f>(MIN(B4:C4)/B4)*'Vertinimo tvarka'!G11</f>
        <v>#DIV/0!</v>
      </c>
      <c r="C6" s="69" t="e">
        <f>(MIN(B4:C4)/C4)*'Vertinimo tvarka'!G11</f>
        <v>#DIV/0!</v>
      </c>
    </row>
    <row r="7" spans="1:3" ht="19.5" thickBot="1" x14ac:dyDescent="0.4">
      <c r="A7" s="70" t="s">
        <v>116</v>
      </c>
      <c r="B7" s="71">
        <f>SUM(B8:B11)*'Vertinimo tvarka'!G12</f>
        <v>0</v>
      </c>
      <c r="C7" s="71">
        <f>SUM(C8:C11)*'Vertinimo tvarka'!G12</f>
        <v>0</v>
      </c>
    </row>
    <row r="8" spans="1:3" ht="18.75" x14ac:dyDescent="0.25">
      <c r="A8" s="72" t="s">
        <v>117</v>
      </c>
      <c r="B8" s="73">
        <f>IF('Pasiūlymų suvestinė_Bendra'!B6=MIN('Pasiūlymų suvestinė_Bendra'!B6:C6), 0, IF('Pasiūlymų suvestinė_Bendra'!B6=MAX('Pasiūlymų suvestinė_Bendra'!B6:C6), 'Vertinimo tvarka'!F14, (('Pasiūlymų suvestinė_Bendra'!B6=MIN('Pasiūlymų suvestinė_Bendra'!B6:C6))/(MAX('Pasiūlymų suvestinė_Bendra'!B6:C6)-MIN('Pasiūlymų suvestinė_Bendra'!B6:C6))*'Vertinimo tvarka'!F14)))</f>
        <v>0</v>
      </c>
      <c r="C8" s="73">
        <f>IF('Pasiūlymų suvestinė_Bendra'!C6=MIN('Pasiūlymų suvestinė_Bendra'!B6:C6), 0, IF('Pasiūlymų suvestinė_Bendra'!C6=MAX('Pasiūlymų suvestinė_Bendra'!B6:C6), 'Vertinimo tvarka'!F14, (('Pasiūlymų suvestinė_Bendra'!C6=MIN('Pasiūlymų suvestinė_Bendra'!B6:C6))/(MAX('Pasiūlymų suvestinė_Bendra'!B6:C6)-MIN('Pasiūlymų suvestinė_Bendra'!B6:C6))*'Vertinimo tvarka'!F14)))</f>
        <v>0</v>
      </c>
    </row>
    <row r="9" spans="1:3" ht="18.75" x14ac:dyDescent="0.25">
      <c r="A9" s="74" t="s">
        <v>118</v>
      </c>
      <c r="B9" s="73">
        <f>IF('Pasiūlymų suvestinė_Bendra'!B7=MIN('Pasiūlymų suvestinė_Bendra'!B7:C7), 0, IF('Pasiūlymų suvestinė_Bendra'!B7=MAX('Pasiūlymų suvestinė_Bendra'!B7:C7), 'Vertinimo tvarka'!F15, (('Pasiūlymų suvestinė_Bendra'!B7=MIN('Pasiūlymų suvestinė_Bendra'!B7:C7))/(MAX('Pasiūlymų suvestinė_Bendra'!B7:C7)-MIN('Pasiūlymų suvestinė_Bendra'!B7:C7))*'Vertinimo tvarka'!F15)))</f>
        <v>0</v>
      </c>
      <c r="C9" s="73">
        <f>IF('Pasiūlymų suvestinė_Bendra'!C7=MIN('Pasiūlymų suvestinė_Bendra'!B7:C7), 0, IF('Pasiūlymų suvestinė_Bendra'!C7=MAX('Pasiūlymų suvestinė_Bendra'!B7:C7), 'Vertinimo tvarka'!F15, (('Pasiūlymų suvestinė_Bendra'!C7=MIN('Pasiūlymų suvestinė_Bendra'!B7:C7))/(MAX('Pasiūlymų suvestinė_Bendra'!B7:C7)-MIN('Pasiūlymų suvestinė_Bendra'!B7:C7))*'Vertinimo tvarka'!F15)))</f>
        <v>0</v>
      </c>
    </row>
    <row r="10" spans="1:3" ht="18.75" x14ac:dyDescent="0.25">
      <c r="A10" s="74" t="s">
        <v>119</v>
      </c>
      <c r="B10" s="73">
        <f>COUNTIF('Pasiūlymų suvestinė_Bendra'!B8, "YRA")*'Vertinimo tvarka'!F16</f>
        <v>0</v>
      </c>
      <c r="C10" s="73">
        <f>COUNTIF('Pasiūlymų suvestinė_Bendra'!C8, "YRA")*'Vertinimo tvarka'!F16</f>
        <v>0</v>
      </c>
    </row>
    <row r="11" spans="1:3" ht="18.75" x14ac:dyDescent="0.25">
      <c r="A11" s="74" t="s">
        <v>120</v>
      </c>
      <c r="B11" s="73">
        <f>IF('Pasiūlymų suvestinė_Bendra'!B9=MIN('Pasiūlymų suvestinė_Bendra'!B9:C9), 0, IF('Pasiūlymų suvestinė_Bendra'!B9=MAX('Pasiūlymų suvestinė_Bendra'!B9:C9), 'Vertinimo tvarka'!F17, (('Pasiūlymų suvestinė_Bendra'!B9=MIN('Pasiūlymų suvestinė_Bendra'!B9:C9))/(MAX('Pasiūlymų suvestinė_Bendra'!B9:C9)-MIN('Pasiūlymų suvestinė_Bendra'!B9:C9))*'Vertinimo tvarka'!F17)))</f>
        <v>0</v>
      </c>
      <c r="C11" s="73">
        <f>IF('Pasiūlymų suvestinė_Bendra'!C9=MIN('Pasiūlymų suvestinė_Bendra'!B9:C9), 0, IF('Pasiūlymų suvestinė_Bendra'!C9=MAX('Pasiūlymų suvestinė_Bendra'!B9:C9), 'Vertinimo tvarka'!F17, (('Pasiūlymų suvestinė_Bendra'!C9=MIN('Pasiūlymų suvestinė_Bendra'!B9:C9))/(MAX('Pasiūlymų suvestinė_Bendra'!B9:C9)-MIN('Pasiūlymų suvestinė_Bendra'!B9:C9))*'Vertinimo tvarka'!F17)))</f>
        <v>0</v>
      </c>
    </row>
    <row r="12" spans="1:3" ht="19.5" thickBot="1" x14ac:dyDescent="0.4">
      <c r="A12" s="67" t="s">
        <v>121</v>
      </c>
      <c r="B12" s="75" t="e">
        <f>SUM(B6+B7)</f>
        <v>#DIV/0!</v>
      </c>
      <c r="C12" s="75" t="e">
        <f>SUM(C6+C7)</f>
        <v>#DIV/0!</v>
      </c>
    </row>
    <row r="13" spans="1:3" ht="16.5" thickBot="1" x14ac:dyDescent="0.3">
      <c r="A13" s="67" t="s">
        <v>122</v>
      </c>
      <c r="B13" s="76" t="e">
        <f>_xlfn.RANK.EQ(B12, $B$12:$C$12, 0)</f>
        <v>#DIV/0!</v>
      </c>
      <c r="C13" s="76" t="e">
        <f>_xlfn.RANK.EQ(C12, $B$12:$C$12, 0)</f>
        <v>#DIV/0!</v>
      </c>
    </row>
    <row r="15" spans="1:3" x14ac:dyDescent="0.25">
      <c r="A15" s="2" t="s">
        <v>123</v>
      </c>
    </row>
    <row r="20" spans="1:1" x14ac:dyDescent="0.25">
      <c r="A20" s="77"/>
    </row>
    <row r="25" spans="1:1" x14ac:dyDescent="0.25">
      <c r="A25" s="78"/>
    </row>
  </sheetData>
  <sheetProtection formatCells="0" formatColumns="0" formatRows="0" insertColumns="0" insertRows="0" insertHyperlinks="0" deleteColumns="0" deleteRows="0" sort="0" autoFilter="0" pivotTables="0"/>
  <conditionalFormatting sqref="B13:C13">
    <cfRule type="cellIs" dxfId="1" priority="1" operator="equal">
      <formula>1</formula>
    </cfRule>
    <cfRule type="cellIs" dxfId="0" priority="2"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2024-10-21T06:20:47Z</dcterms:created>
  <dcterms:modified xsi:type="dcterms:W3CDTF">2024-10-22T04:21:33Z</dcterms:modified>
</cp:coreProperties>
</file>