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codeName="ThisWorkbook" defaultThemeVersion="124226"/>
  <mc:AlternateContent xmlns:mc="http://schemas.openxmlformats.org/markup-compatibility/2006">
    <mc:Choice Requires="x15">
      <x15ac:absPath xmlns:x15ac="http://schemas.microsoft.com/office/spreadsheetml/2010/11/ac" url="\\LAURA\Vartotoju grupes\01 Rinkotyra\KONKURSAI\2019\LAKD_Žvyrkelių, esančių Kaišiadorių rajone, kap. remontas 12-23\Pasiulymo dokumentai\"/>
    </mc:Choice>
  </mc:AlternateContent>
  <xr:revisionPtr revIDLastSave="0" documentId="8_{4E99ECCA-D5E6-46D6-9FC8-FB586205A177}" xr6:coauthVersionLast="45" xr6:coauthVersionMax="45" xr10:uidLastSave="{00000000-0000-0000-0000-000000000000}"/>
  <bookViews>
    <workbookView xWindow="17985" yWindow="0" windowWidth="10725" windowHeight="16200" activeTab="1" xr2:uid="{00000000-000D-0000-FFFF-FFFF00000000}"/>
  </bookViews>
  <sheets>
    <sheet name="žin" sheetId="1" r:id="rId1"/>
    <sheet name="santrauka" sheetId="4" r:id="rId2"/>
  </sheets>
  <definedNames>
    <definedName name="IKAINIS">žin!$B$8:$B$9433</definedName>
    <definedName name="Is_viso">žin!$G$8:$G$9433</definedName>
    <definedName name="Kaina">žin!$F$8:$F$9433</definedName>
    <definedName name="kiekis">žin!$E$8:$E$9433</definedName>
    <definedName name="Mvnt">žin!$D$8:$D$9433</definedName>
    <definedName name="pavadinimas">žin!$C$8:$C$9433</definedName>
    <definedName name="_xlnm.Print_Titles" localSheetId="0">žin!$6:$7</definedName>
    <definedName name="sam_eil">žin!$A$8:$A$9433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6" i="1" l="1"/>
  <c r="G247" i="1"/>
  <c r="G248" i="1"/>
  <c r="G249" i="1"/>
  <c r="G245" i="1"/>
  <c r="G228" i="1"/>
  <c r="G229" i="1"/>
  <c r="G230" i="1"/>
  <c r="G231" i="1"/>
  <c r="G232" i="1"/>
  <c r="G233" i="1"/>
  <c r="G234" i="1"/>
  <c r="G235" i="1"/>
  <c r="G236" i="1"/>
  <c r="G237" i="1"/>
  <c r="G238" i="1"/>
  <c r="G239" i="1"/>
  <c r="G240" i="1"/>
  <c r="G241" i="1"/>
  <c r="G242" i="1"/>
  <c r="G227" i="1"/>
  <c r="G206" i="1"/>
  <c r="G207" i="1"/>
  <c r="G208" i="1"/>
  <c r="G209" i="1"/>
  <c r="G210" i="1"/>
  <c r="G211" i="1"/>
  <c r="G212" i="1"/>
  <c r="G213" i="1"/>
  <c r="G214" i="1"/>
  <c r="G215" i="1"/>
  <c r="G216" i="1"/>
  <c r="G217" i="1"/>
  <c r="G218" i="1"/>
  <c r="G219" i="1"/>
  <c r="G205" i="1"/>
  <c r="G196" i="1"/>
  <c r="G197" i="1" s="1"/>
  <c r="G184" i="1"/>
  <c r="G185" i="1"/>
  <c r="G186" i="1"/>
  <c r="G187" i="1"/>
  <c r="G188" i="1"/>
  <c r="G189" i="1"/>
  <c r="G190" i="1"/>
  <c r="G191" i="1"/>
  <c r="G192" i="1"/>
  <c r="G193" i="1"/>
  <c r="G183" i="1"/>
  <c r="G166" i="1"/>
  <c r="G167" i="1"/>
  <c r="G168" i="1"/>
  <c r="G169" i="1"/>
  <c r="G170" i="1"/>
  <c r="G171" i="1"/>
  <c r="G172" i="1"/>
  <c r="G173" i="1"/>
  <c r="G174" i="1"/>
  <c r="G175" i="1"/>
  <c r="G176" i="1"/>
  <c r="G177" i="1"/>
  <c r="G178" i="1"/>
  <c r="G179" i="1"/>
  <c r="G180" i="1"/>
  <c r="G165" i="1"/>
  <c r="G156" i="1"/>
  <c r="G157" i="1"/>
  <c r="G158" i="1"/>
  <c r="G159" i="1"/>
  <c r="G160" i="1"/>
  <c r="G161" i="1"/>
  <c r="G162" i="1"/>
  <c r="G155" i="1"/>
  <c r="G149" i="1"/>
  <c r="G150" i="1"/>
  <c r="G151" i="1"/>
  <c r="G152" i="1"/>
  <c r="G148" i="1"/>
  <c r="G144" i="1"/>
  <c r="G145" i="1"/>
  <c r="G146" i="1"/>
  <c r="G143" i="1"/>
  <c r="G119" i="1"/>
  <c r="G120" i="1"/>
  <c r="G121" i="1"/>
  <c r="G122" i="1"/>
  <c r="G123" i="1"/>
  <c r="G124" i="1"/>
  <c r="G125" i="1"/>
  <c r="G126" i="1"/>
  <c r="G127" i="1"/>
  <c r="G128" i="1"/>
  <c r="G129" i="1"/>
  <c r="G130" i="1"/>
  <c r="G131" i="1"/>
  <c r="G132" i="1"/>
  <c r="G133" i="1"/>
  <c r="G134" i="1"/>
  <c r="G135" i="1"/>
  <c r="G136" i="1"/>
  <c r="G137" i="1"/>
  <c r="G138" i="1"/>
  <c r="G139" i="1"/>
  <c r="G140" i="1"/>
  <c r="G141" i="1"/>
  <c r="G118" i="1"/>
  <c r="G112" i="1"/>
  <c r="G113" i="1"/>
  <c r="G114" i="1"/>
  <c r="G115" i="1"/>
  <c r="G116" i="1"/>
  <c r="G111" i="1"/>
  <c r="G93" i="1"/>
  <c r="G94" i="1"/>
  <c r="G95" i="1"/>
  <c r="G96" i="1"/>
  <c r="G97" i="1"/>
  <c r="G98" i="1"/>
  <c r="G99" i="1"/>
  <c r="G100" i="1"/>
  <c r="G101" i="1"/>
  <c r="G102" i="1"/>
  <c r="G103" i="1"/>
  <c r="G104" i="1"/>
  <c r="G105" i="1"/>
  <c r="G106" i="1"/>
  <c r="G107" i="1"/>
  <c r="G108" i="1"/>
  <c r="G109" i="1"/>
  <c r="G92" i="1"/>
  <c r="G82" i="1"/>
  <c r="G83" i="1"/>
  <c r="G84" i="1"/>
  <c r="G85" i="1"/>
  <c r="G86" i="1"/>
  <c r="G87" i="1"/>
  <c r="G88" i="1"/>
  <c r="G89" i="1"/>
  <c r="G90" i="1"/>
  <c r="G81" i="1"/>
  <c r="G76" i="1"/>
  <c r="G77" i="1"/>
  <c r="G78" i="1"/>
  <c r="G79" i="1"/>
  <c r="G75" i="1"/>
  <c r="G45" i="1"/>
  <c r="G46" i="1"/>
  <c r="G47" i="1"/>
  <c r="G48" i="1"/>
  <c r="G49" i="1"/>
  <c r="G50" i="1"/>
  <c r="G51" i="1"/>
  <c r="G52" i="1"/>
  <c r="G53" i="1"/>
  <c r="G54" i="1"/>
  <c r="G55" i="1"/>
  <c r="G56" i="1"/>
  <c r="G57" i="1"/>
  <c r="G58" i="1"/>
  <c r="G59" i="1"/>
  <c r="G60" i="1"/>
  <c r="G61" i="1"/>
  <c r="G62" i="1"/>
  <c r="G63" i="1"/>
  <c r="G64" i="1"/>
  <c r="G65" i="1"/>
  <c r="G66" i="1"/>
  <c r="G67" i="1"/>
  <c r="G68" i="1"/>
  <c r="G69" i="1"/>
  <c r="G70" i="1"/>
  <c r="G71" i="1"/>
  <c r="G44"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9" i="1"/>
  <c r="G250" i="1" l="1"/>
  <c r="G243" i="1"/>
  <c r="G251" i="1" s="1"/>
  <c r="C6" i="4" s="1"/>
  <c r="G194" i="1"/>
  <c r="G181" i="1"/>
  <c r="G163" i="1"/>
  <c r="G153" i="1"/>
  <c r="G198" i="1" s="1"/>
  <c r="C4" i="4" s="1"/>
  <c r="G72" i="1"/>
  <c r="G42" i="1"/>
  <c r="G220" i="1"/>
  <c r="C5" i="4" s="1"/>
  <c r="C8" i="4" l="1"/>
</calcChain>
</file>

<file path=xl/sharedStrings.xml><?xml version="1.0" encoding="utf-8"?>
<sst xmlns="http://schemas.openxmlformats.org/spreadsheetml/2006/main" count="918" uniqueCount="514">
  <si>
    <t>Sąm.</t>
  </si>
  <si>
    <t>eil.</t>
  </si>
  <si>
    <t xml:space="preserve">Darbų ir išlaidų </t>
  </si>
  <si>
    <t>aprašymai</t>
  </si>
  <si>
    <t>Kiekis</t>
  </si>
  <si>
    <t>Mato</t>
  </si>
  <si>
    <t>vnt</t>
  </si>
  <si>
    <t>Darbo</t>
  </si>
  <si>
    <t>kodas</t>
  </si>
  <si>
    <t>Iš  viso</t>
  </si>
  <si>
    <t xml:space="preserve">Kaina  </t>
  </si>
  <si>
    <t xml:space="preserve">   1</t>
  </si>
  <si>
    <t>Paruošiamieji darbai</t>
  </si>
  <si>
    <t>N57P-0126</t>
  </si>
  <si>
    <t>Trasos nužymėjimas</t>
  </si>
  <si>
    <t>km</t>
  </si>
  <si>
    <t xml:space="preserve">   2</t>
  </si>
  <si>
    <t>N57P-0101</t>
  </si>
  <si>
    <t>Minkštų veislių medžių kirtimas , kai kamieno skersmuo iki 16 cm</t>
  </si>
  <si>
    <t>100vnt</t>
  </si>
  <si>
    <t xml:space="preserve">   3</t>
  </si>
  <si>
    <t>N57P-0108</t>
  </si>
  <si>
    <t>Minkštų veislių medžių kelmų rovimas kelmarove , kai kelmo skersmuo iki 26 cm  k9=1.15</t>
  </si>
  <si>
    <t xml:space="preserve">   4</t>
  </si>
  <si>
    <t>N57P-0106</t>
  </si>
  <si>
    <t>Medienos paruošimas iš nukirstų minkštų veislių medžių , kai kamieno skersmuo iki 16 cm</t>
  </si>
  <si>
    <t>10m3</t>
  </si>
  <si>
    <t xml:space="preserve">   5</t>
  </si>
  <si>
    <t>N57P-0102</t>
  </si>
  <si>
    <t>Kietų veislių medžių kirtimas , kai kamieno skersmuo iki 16 cm</t>
  </si>
  <si>
    <t xml:space="preserve">   6</t>
  </si>
  <si>
    <t>N57P-0109</t>
  </si>
  <si>
    <t>Kietų veislių medžių kelmų rovimas kelmarove , kai kelmo skersmuo iki 26 cm  k9=1.15</t>
  </si>
  <si>
    <t xml:space="preserve">   7</t>
  </si>
  <si>
    <t>N57P-0107</t>
  </si>
  <si>
    <t>Medienos paruošimas iš nukirstų kietų veislių medžių , kai kamieno skersmuo iki 16 cm</t>
  </si>
  <si>
    <t xml:space="preserve">   8</t>
  </si>
  <si>
    <t>Minkštų veislių medžių kirtimas , kai kamieno skersmuo daugiau 16 cm iki 24 cm</t>
  </si>
  <si>
    <t xml:space="preserve">   9</t>
  </si>
  <si>
    <t xml:space="preserve">  10</t>
  </si>
  <si>
    <t>Medienos paruošimas iš nukirstų minkštų veislių medžių , kai kamieno skersmuo daugiau 16 cm iki 24 cm</t>
  </si>
  <si>
    <t xml:space="preserve">  11</t>
  </si>
  <si>
    <t>Kietų veislių medžių kirtimas , kai kamieno skersmuo daugiau 16 cm iki 24 cm</t>
  </si>
  <si>
    <t xml:space="preserve">  12</t>
  </si>
  <si>
    <t xml:space="preserve">  13</t>
  </si>
  <si>
    <t>Medienos paruošimas iš nukirstų kietų veislių medžių , kai kamieno skersmuo daugiau 16 cm iki 24 cm</t>
  </si>
  <si>
    <t xml:space="preserve">  14</t>
  </si>
  <si>
    <t>Minkštų veislių medžių kirtimas , kai kamieno skersmuo daugiau 24 cm iki 32 cm</t>
  </si>
  <si>
    <t xml:space="preserve">  15</t>
  </si>
  <si>
    <t>Minkštų veislių medžių kelmų rovimas kelmarove , kai kelmo skersmuo daugiau 26 cm iki 34 cm  k9=1.15</t>
  </si>
  <si>
    <t xml:space="preserve">  16</t>
  </si>
  <si>
    <t>Medienos paruošimas iš nukirstų minkštų veislių medžių , kai kamieno skersmuo daugiau 24 cm iki 32 cm</t>
  </si>
  <si>
    <t xml:space="preserve">  17</t>
  </si>
  <si>
    <t>R61P-0311</t>
  </si>
  <si>
    <t>100m3</t>
  </si>
  <si>
    <t xml:space="preserve">  18</t>
  </si>
  <si>
    <t>N57P-0125</t>
  </si>
  <si>
    <t>Krūmų kirtimas ir smulkinimas kombainais, paskleidžiant susmulkintą masę ant žemės , kai krūmai tankūs  k9=1.15</t>
  </si>
  <si>
    <t>ha</t>
  </si>
  <si>
    <t xml:space="preserve">  19</t>
  </si>
  <si>
    <t>H18K-80</t>
  </si>
  <si>
    <t>Kelio ženklų skydų demontavimas nuo vienstiebių atramų rankiniu budu  k1=0.70,k2=0.70,k3=0.000</t>
  </si>
  <si>
    <t>vnt.</t>
  </si>
  <si>
    <t xml:space="preserve">  20</t>
  </si>
  <si>
    <t>H18K-25</t>
  </si>
  <si>
    <t>Kelio ženklų vienstiebių metalinių atramų (d=76mm) ant monolitinių betoninių pamatų demontavimas  k1=0.70,k2=0.70,k3=0.000,k9=1.15</t>
  </si>
  <si>
    <t xml:space="preserve">  21</t>
  </si>
  <si>
    <t>H18K-81</t>
  </si>
  <si>
    <t>Kelio ženklų skydų demontavimas nuo dvistiebių atramų rankiniu budu  k1=0.70,k2=0.70,k3=0.000</t>
  </si>
  <si>
    <t xml:space="preserve">  22</t>
  </si>
  <si>
    <t>H18K-30</t>
  </si>
  <si>
    <t>Kelio ženklų dvistiebių metalinių atramų (d=76mm) ant monolitinių betoninių pamatų demontavimas  k1=0.70,k2=0.70,k3=0.000,k9=1.15</t>
  </si>
  <si>
    <t xml:space="preserve">  23</t>
  </si>
  <si>
    <t>H06P-1</t>
  </si>
  <si>
    <t>t</t>
  </si>
  <si>
    <t xml:space="preserve">  24</t>
  </si>
  <si>
    <t>MN6-70</t>
  </si>
  <si>
    <t>Vandens pralaidos plastikinių vamzdžių išardymas  k1=0.70,k2=0.70,k3=0.000,k9=1.15</t>
  </si>
  <si>
    <t>10m</t>
  </si>
  <si>
    <t xml:space="preserve">  25</t>
  </si>
  <si>
    <t>N57P-5111</t>
  </si>
  <si>
    <t>Signalinių stulpelių demontavimas, kai stulpeliai plastikiniai  k1=0.70,k2=0.70,k3=0.000,k9=1.15</t>
  </si>
  <si>
    <t xml:space="preserve">  26</t>
  </si>
  <si>
    <t xml:space="preserve">  27</t>
  </si>
  <si>
    <t>N46-132-1</t>
  </si>
  <si>
    <t>Gelžbetoninių konstrukcijų išardymas (sudaužymas) tvokle  k8=1.17</t>
  </si>
  <si>
    <t xml:space="preserve">  28</t>
  </si>
  <si>
    <t>N57P-5109</t>
  </si>
  <si>
    <t>Gelžbetoninių  atitvarų išardymas  k1=0.70,k2=0.70,k3=0.000,k9=1.15</t>
  </si>
  <si>
    <t>H16K-401</t>
  </si>
  <si>
    <t>Asfaltbetonio dangos nufrezavimas freza asfaltbetonio dangoms be pakrovimo</t>
  </si>
  <si>
    <t>100 m2</t>
  </si>
  <si>
    <t>N27P-58-1</t>
  </si>
  <si>
    <t>Siūlių pjaustymas diskine freza asfaltbetonio dangoje  k9=1.15</t>
  </si>
  <si>
    <t>100m</t>
  </si>
  <si>
    <t>Žemės sankasa</t>
  </si>
  <si>
    <t>H07K-4</t>
  </si>
  <si>
    <t>t. m3</t>
  </si>
  <si>
    <t>H07K-2</t>
  </si>
  <si>
    <t>H10K-16</t>
  </si>
  <si>
    <t>N1-381-1</t>
  </si>
  <si>
    <t>I-II grupės grunto tankinimas vibroplokštėmis  k8=1.14,k9=1.15</t>
  </si>
  <si>
    <t>N57P-1124</t>
  </si>
  <si>
    <t>Grunto kasimas 79 kW (108 AG) galios buldozeriais, perstumiant gruntą (atstumas 20 m , gruntas II grupės)  k9=1.15</t>
  </si>
  <si>
    <t>H11K-1</t>
  </si>
  <si>
    <t>30cm storio grunto sluoksnio sutankinimas nelaistant vandeniu prikabinamais 25t  volais,važiuojant viena vieta  6 kartus  k9=1.15</t>
  </si>
  <si>
    <t>H15K-30</t>
  </si>
  <si>
    <t>Grunto kasimas rankiniu būdu, kai gruntas  2 grupės  k9=1.15</t>
  </si>
  <si>
    <t>100 m3</t>
  </si>
  <si>
    <t>N1P-0901</t>
  </si>
  <si>
    <t>t.m2</t>
  </si>
  <si>
    <t>N1P-0803</t>
  </si>
  <si>
    <t>N57P-1601</t>
  </si>
  <si>
    <t>H10K-1</t>
  </si>
  <si>
    <t>Plotų planiravimas mechanizuotu būdu, kai gruntas  2 grupės  k9=1.15</t>
  </si>
  <si>
    <t>H10K-14</t>
  </si>
  <si>
    <t>Plotų planiravimas rankiniu būdu, kai gruntas  1 grupės  k9=1.15</t>
  </si>
  <si>
    <t>H10K-11</t>
  </si>
  <si>
    <t>Iškasų dugno  planiravimas 66 kW autogreideriais, kai gruntas ii grupės  k9=1.15</t>
  </si>
  <si>
    <t>H12K-7</t>
  </si>
  <si>
    <t>Šlaitų tvirtinimas 6 cm dirvožemio sluoksniu, paskleidžiant gruntą ir pasėjant žoles mechanizuotu būdu  k9=1.15</t>
  </si>
  <si>
    <t>H12K-5</t>
  </si>
  <si>
    <t>Šlaitų tvirtinimas 6 cm dirvožemio sluoksniu, paskleidžiant gruntą ir pasėjant žoles rankiniu būdu  k9=1.15</t>
  </si>
  <si>
    <t>H09K-7</t>
  </si>
  <si>
    <t>Likusio dirvožemio perstumimas iki  30 m 79 kW buldozeriais  k9=1.15</t>
  </si>
  <si>
    <t>MN4-59</t>
  </si>
  <si>
    <t>Žolių sėklos mišinio sėjimas  k9=1.15</t>
  </si>
  <si>
    <t>N57P-2108</t>
  </si>
  <si>
    <t>Griovių šlaitų ir dugnų tvirtinimas skalda  k9=1.15</t>
  </si>
  <si>
    <t>m3</t>
  </si>
  <si>
    <t>H07K-1</t>
  </si>
  <si>
    <t>Vandens nuleidimas</t>
  </si>
  <si>
    <t>Pralaidų ardymas</t>
  </si>
  <si>
    <t>R1-57</t>
  </si>
  <si>
    <t>Pralaidų išvalymas rankiniu būdu, paskleidžiant sąnašas  k9=1.15</t>
  </si>
  <si>
    <t>N57P-7236</t>
  </si>
  <si>
    <t>Vamzdynų užpylimas ekskavatoriumi, sutankinant gruntą  k9=1.15</t>
  </si>
  <si>
    <t>Kelio konstrukcijos drenažas</t>
  </si>
  <si>
    <t>H07K-26</t>
  </si>
  <si>
    <t>N23-198</t>
  </si>
  <si>
    <t>Plastmasinio  šulinio 315 mm skersmens montavimas  k9=1.15</t>
  </si>
  <si>
    <t>N23-174</t>
  </si>
  <si>
    <t>113 mm skersmens plastmasinių protarpinių montavimas  k9=1.15</t>
  </si>
  <si>
    <t>N57P-7104</t>
  </si>
  <si>
    <t>Kelio skersinio drenažo iš plastikinių gofruotų vamzdžių su filtru įrengimas , kai vamzdžių skersmuo 113/126 mm  k9=1.15</t>
  </si>
  <si>
    <t>Vamzdynų pirminis (apsauginis) užpylimas rankiniu būdu, sutankinant gruntą  k9=1.15</t>
  </si>
  <si>
    <t>N27P-66-1</t>
  </si>
  <si>
    <t>Geotekstilės paklojimas  k9=1.15</t>
  </si>
  <si>
    <t>100m2</t>
  </si>
  <si>
    <t>Drenažo tranšėjų užpylimas ekskavatoriumi, sutankinant gruntą  k9=1.15</t>
  </si>
  <si>
    <t>H13K-25</t>
  </si>
  <si>
    <t>Drenažo ištekamojo antgalio B-6 įrengimas  k9=1.15</t>
  </si>
  <si>
    <t>H12K-37</t>
  </si>
  <si>
    <t>Griovių tvirtinimas betonino blokais P-1 ant skaldos pagrindo  k9=1.15</t>
  </si>
  <si>
    <t>Vandens pralaidos</t>
  </si>
  <si>
    <t>H07K-19</t>
  </si>
  <si>
    <t>N57P-4301</t>
  </si>
  <si>
    <t>Laikinų plastikinių  pralaidų montavimas , kai vamzdžių skersmuo 400 mm  k9=1.15</t>
  </si>
  <si>
    <t>m</t>
  </si>
  <si>
    <t>N57P-1316</t>
  </si>
  <si>
    <t>Vandens pašalinimas  siurbliais , kai siurbliai su vidaus degimo varikliu  k9=1.15</t>
  </si>
  <si>
    <t>val.</t>
  </si>
  <si>
    <t>H01P-1</t>
  </si>
  <si>
    <t>N57P-4106</t>
  </si>
  <si>
    <t>N23-1</t>
  </si>
  <si>
    <t>Smėlio pagrindo po pralaida įrengimas  k9=1.15</t>
  </si>
  <si>
    <t>N57P-4113</t>
  </si>
  <si>
    <t>Geomembranos klojimas pralaidos konstrukcijoje  k9=1.15</t>
  </si>
  <si>
    <t>H31K-35</t>
  </si>
  <si>
    <t>Laikinų plastikinių  pralaidų demontavimas , kai vamzdžių skersmuo 400 mm  k1=0.70,k2=0.70,k3=0.000,k9=1.15</t>
  </si>
  <si>
    <t>H30K-77</t>
  </si>
  <si>
    <t>Įtekamojo antgalio sutvirtinimas betoniniais blokais P-1 prie pralaidų 1,0m skermsens, kai q iki 1,4 m3 per sek. (2 angaliai)  k9=1.15</t>
  </si>
  <si>
    <t>Ištekamojo antgalio sutvirtinimas betoniniais blokais P-1 prie pralaidų 1,0m skermsens, kai q iki 1,4 m3 per sek. (2 angaliai)  k9=1.15</t>
  </si>
  <si>
    <t>H30K-76</t>
  </si>
  <si>
    <t>Įtekamojo antgalio sutvirtinimas prie pralaidų  1,0m skersmens (2 antgaliai)  k8=1.04,k9=1.15</t>
  </si>
  <si>
    <t>Ištekamojo antgalio sutvirtinimas prie pralaidų  1,0m skersmens (2 antgaliai)  k8=1.04,k9=1.15</t>
  </si>
  <si>
    <t>Vandens pralaidos antgalių tvirtinimas  blokais P-1 (netipinis tvirtinimas)  k9=1.15</t>
  </si>
  <si>
    <t>Vandens pralaidų remontas</t>
  </si>
  <si>
    <t>H16K-409</t>
  </si>
  <si>
    <t>Betoninių monolitinių konstrukcijų išardymas  k8=1.09</t>
  </si>
  <si>
    <t>H76T-6</t>
  </si>
  <si>
    <t>Betoninių paviršių plovimas aukštu slėgiu  k8=1.17</t>
  </si>
  <si>
    <t>m2</t>
  </si>
  <si>
    <t>H76T-5</t>
  </si>
  <si>
    <t>Paviršių valymas smėliasrove  k8=1.17</t>
  </si>
  <si>
    <t>H76T-42</t>
  </si>
  <si>
    <t>Remontuojamų betoninių paviršių padengimas apsauginėmis, antikorozinėmis dangomis, dažant du kartus rankiniu būdu  k9=1.15</t>
  </si>
  <si>
    <t>MN7P-0213</t>
  </si>
  <si>
    <t>Tarpų tarp gelžbetoninių pralaidų vamzdžių užtaisymas betono mišiniu (1 tarpui)  k9=1.15</t>
  </si>
  <si>
    <t>Pralaidos Pk 22+58 rekonstrukcija</t>
  </si>
  <si>
    <t>Geomembranos klojimas  k9=1.15</t>
  </si>
  <si>
    <t>N25P-0901</t>
  </si>
  <si>
    <t>Pagrindo po pralaida įrengimas ( pagrindai smėlio)</t>
  </si>
  <si>
    <t>N22-374</t>
  </si>
  <si>
    <t>Betono injektavimo vamzdžių 60,3 mm skersmens įrengimas  k9=1.15</t>
  </si>
  <si>
    <t>975-122</t>
  </si>
  <si>
    <t>Nerūd. plieno vamzdžiai išor. d 60.3mmx2.6, 304</t>
  </si>
  <si>
    <t>Geomembranos paklojimas  k9=1.15</t>
  </si>
  <si>
    <t>N22-383</t>
  </si>
  <si>
    <t>Metalinių vamzdžių D 1200mm įtraukimas  k9=1.15</t>
  </si>
  <si>
    <t>N46-76</t>
  </si>
  <si>
    <t>Vertikalių skylių gręžimas deimantiniais grąžtais g/b konstr.,kai armatūra iki 40 mm,o skylės D iki 20 mm ir gylis 200mm  k8=1.17</t>
  </si>
  <si>
    <t>N6-99-4</t>
  </si>
  <si>
    <t>Veržlių privirinimas prie išorinės vamzdžio viršutinės pusės  k8=1.17,k9=1.15</t>
  </si>
  <si>
    <t>N57P-1501</t>
  </si>
  <si>
    <t>Pralaidos galų užpylimas esamu gruntu  ekskavatoriumi , kai kaušo talpa 0,40 m3  k9=1.15</t>
  </si>
  <si>
    <t>N6-5</t>
  </si>
  <si>
    <t>Pralaidos ertmių užpyldimas betonu C8/10  k8=1.03,k9=1.15</t>
  </si>
  <si>
    <t>N23-237</t>
  </si>
  <si>
    <t>Pralaidos galų užpylimas rankiniu būdu, sutankinant  k9=1.15</t>
  </si>
  <si>
    <t>H30K-81</t>
  </si>
  <si>
    <t>Įtekamojo antgalio sutvirtinimas betoniniais blokais P-1 prie pralaidų 1,2m skersmens, kai q iki 2,5 m3 per sek.(2 angaliai)  k9=1.15</t>
  </si>
  <si>
    <t>Ištekamojo antgalio sutvirtinimas betoniniais blokais P-1 prie pralaidų 1,2m skersmens, kai q iki 2,5 m3 per sek.(2 angaliai)  k9=1.15</t>
  </si>
  <si>
    <t>Sankasos praplatinimas dėl pralaidų įrengimo</t>
  </si>
  <si>
    <t>Žemės sankasos viršaus planiravimas autogreideriu , kai gruntas I grupės  k9=1.15</t>
  </si>
  <si>
    <t>Laikinas privažiavimo kelias (ties pralaida Pk 22+58)</t>
  </si>
  <si>
    <t>H16K-105</t>
  </si>
  <si>
    <t>20 cm storio pagrindo įrengimas iš nesurištojo mineralinių medžiagų mišinio fr. 0/45  k9=1.15</t>
  </si>
  <si>
    <t>H16K-405</t>
  </si>
  <si>
    <t>Žvyro (skaldos) pagrindo (dangos) išardymas, nustumiant gruntą iki 20m 79kW buldozeriais</t>
  </si>
  <si>
    <t>Išardytų pagrindų pakrovimas į autosavivarčius ir išvežimas numatytu atstumu</t>
  </si>
  <si>
    <t>N57P-1128</t>
  </si>
  <si>
    <t>Grunto išlyginimas 79 kW (108 AG) galios buldozeriais, perstumiant gruntą (atstumas 20 m , gruntas I-II grupės)  k9=1.15</t>
  </si>
  <si>
    <t>Kelio dangos konstrukcija</t>
  </si>
  <si>
    <t>H16K-1</t>
  </si>
  <si>
    <t>Šalčiui nejautraus pagrindo sluoksnio įrengimas iš gamtinio smėlio h-0,20 m  k9=1.15</t>
  </si>
  <si>
    <t>Šalčiui nejautraus pagrindo sluoksnio įrengimas iš gamtinio smėlio h-0,30 m  k9=1.15</t>
  </si>
  <si>
    <t>H16K-114</t>
  </si>
  <si>
    <t>N57P-3223</t>
  </si>
  <si>
    <t>N57P-3235</t>
  </si>
  <si>
    <t>Asfaltbetonio dangos technologinių siūlių apdorojimas bitumu  k8=1.17,k9=1.15</t>
  </si>
  <si>
    <t>N57P-8102</t>
  </si>
  <si>
    <t>Bitumo (bitumo emulsijos) išpilstymas purkštuvu (6,1 m2 plotą pravažiuojant 3 kartus)  k8=1.17,k9=1.15</t>
  </si>
  <si>
    <t>H16K-4</t>
  </si>
  <si>
    <t>Kelkraščių užpylimas gruntu (gruntas iš karjero, įvertinant grunto kainą su transportavimu)  k9=1.15</t>
  </si>
  <si>
    <t>H16K-369A</t>
  </si>
  <si>
    <t>Nuovažos, sankryžos</t>
  </si>
  <si>
    <t>Sankasos paviršių planiravimas autogreideriu , kai gruntas II grupės  k9=1.15</t>
  </si>
  <si>
    <t>H17K-5</t>
  </si>
  <si>
    <t>H17K-8</t>
  </si>
  <si>
    <t>H17K-7</t>
  </si>
  <si>
    <t>Šalčiui nejautraus pagrindo sluoksnio įrengimas iš gamtinio smėlio  k9=1.15</t>
  </si>
  <si>
    <t>Pralaidų iš plastikinių gofruotų vamzdžių montavimas , kai vamzdžių skersmuo 400 mm  k9=1.15</t>
  </si>
  <si>
    <t>H12K-58</t>
  </si>
  <si>
    <t>Betoninių antgalio įrengimas 0,40 skersmens pralaidoms  k9=1.15</t>
  </si>
  <si>
    <t>H16K-319</t>
  </si>
  <si>
    <t>Juodų dangų paviršiaus pagruntavimas bitumu  k8=1.17,k9=1.15</t>
  </si>
  <si>
    <t>Kelio dangos įrengimas iš pagrindo - dangos sluoksnio asfaltbetonio AC 16 PD (sluoksnis 6.00 cm storio , klotuvas iki 500 t/h)  k8=1.17,k9=1.15</t>
  </si>
  <si>
    <t>Kelio dangos įrengimas iš pagrindo - dangos sluoksnio asfaltbetonio AC 16 PD (sluoksnis 10.00 cm storio , klotuvas iki 500 t/h)  k8=1.17,k9=1.15</t>
  </si>
  <si>
    <t>H16K-43</t>
  </si>
  <si>
    <t>Nuovažų dangos pastorinimas  10 cm  iš sodrinto žvyro  k9=1.15</t>
  </si>
  <si>
    <t>Kelio apstatymas ir saugaus eismo organizavimas</t>
  </si>
  <si>
    <t>H18K-24</t>
  </si>
  <si>
    <t>Kelio ženklų vienstiebių metalinių atramų (d=60mm) ant monolitinių betoninių pamatų pastatymas  k9=1.15</t>
  </si>
  <si>
    <t>Kelio ženklų vienstiebių metalinių atramų (d=76mm) ant monolitinių betoninių pamatų pastatymas  k9=1.15</t>
  </si>
  <si>
    <t>Kelio ženklų dvistiebių metalinių atramų (d=76mm) ant monolitinių betoninių pamatų pastatymas (atr.k.)  k9=1.15</t>
  </si>
  <si>
    <t>Kelio ženklų skydų montavimas prie vienstiebių atramų rankiniu budu</t>
  </si>
  <si>
    <t>Kelio ženklų skydų montavimas prie dvistiebių atramų rankiniu budu (esamo ženklo)</t>
  </si>
  <si>
    <t>Kelio ženklų skydų montavimas prie dvistiebių atramų rankiniu budu</t>
  </si>
  <si>
    <t>N57P-5101</t>
  </si>
  <si>
    <t>N57P-5105</t>
  </si>
  <si>
    <t>Signalinių stulpelių pastatymas , kai stulpeliai plastikiniai  k9=1.15</t>
  </si>
  <si>
    <t>N57P-6113</t>
  </si>
  <si>
    <t>DARBŲ KIEKIŲ ŽINIARAŠTIS NR. 1 – SUSISIEKIMO DALIS</t>
  </si>
  <si>
    <t>EUR be PVM</t>
  </si>
  <si>
    <t>DARBŲ KIEKIŲ ŽINIARAŠČIŲ SANTRAUKA</t>
  </si>
  <si>
    <t>Darbų kiekių žin. nr.</t>
  </si>
  <si>
    <t>Žiniaraščio pavadinimas</t>
  </si>
  <si>
    <t>Vertė, EUR be PVM</t>
  </si>
  <si>
    <t>Susisiekimo dalis</t>
  </si>
  <si>
    <t>Melioracijos dalis</t>
  </si>
  <si>
    <t>Vertės į pasiūlymo formą</t>
  </si>
  <si>
    <t>Viso žiniaraščiuose  (Eur be PVM):</t>
  </si>
  <si>
    <t>Pastaba: Rangovas statybvietės išlaidose turi įsivertinti visus su sutarties vykdymu susijusius dokumentus (įskaitant deklaracijos apie statybos užbaigimą gavimą).</t>
  </si>
  <si>
    <t>Žiniaraščio priedas</t>
  </si>
  <si>
    <r>
      <t xml:space="preserve">Vykdant valstybinės reikšmės kelių rekonstravimo/remonto darbus susidarančios medžiagos, kurios nenaudojamos projekte ir kurios gali būti panaudotos pakartotinai, turi būti gabenamos į užsakovo – Lietuvos automobilių kelių direkcijos prie Susisiekimo ministerijos (toliau – Kelių direkcija) nurodytą sandėliavimo vietą – </t>
    </r>
    <r>
      <rPr>
        <b/>
        <sz val="10"/>
        <rFont val="Times New Roman"/>
        <family val="1"/>
        <charset val="186"/>
      </rPr>
      <t>Širvintų kelių tarnybą (Zibalų g. 21, Širvintos).</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Mediena (išskyrus menkavertę medieną, krūmus, šakas ir kelmus) turi būti sandėliuojama statybvietėje iki bus Kelių direkcijos parduota aukciono būdu. Rangovas tvarkingai susandėliavęs medieną (medžių kamienus) nedelsiant apie tai informuoja Kelių direkciją, nurodydamas kiekį erdmetriais arba kietmetriais, o Kelių direkcija įsipareigoja medieną (medžių kamienus) parduoti aukcione per tris mėnesius.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</si>
  <si>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</si>
  <si>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</si>
  <si>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kompl.</t>
  </si>
  <si>
    <t>Vandens pašalinimas iš tranšėjų</t>
  </si>
  <si>
    <t>1</t>
  </si>
  <si>
    <t>2</t>
  </si>
  <si>
    <t>3</t>
  </si>
  <si>
    <t>4</t>
  </si>
  <si>
    <t>5</t>
  </si>
  <si>
    <t>6</t>
  </si>
  <si>
    <t>7</t>
  </si>
  <si>
    <t>8</t>
  </si>
  <si>
    <t>9</t>
  </si>
  <si>
    <t>10</t>
  </si>
  <si>
    <t>11</t>
  </si>
  <si>
    <t>12</t>
  </si>
  <si>
    <t>Darbai</t>
  </si>
  <si>
    <t>N1-428</t>
  </si>
  <si>
    <t>Tranšėjų kasimas rankiniu būdu 1-2 kabeliams I-II grupės grunte iki 1m gylio  k9=1.15</t>
  </si>
  <si>
    <t>N1-431</t>
  </si>
  <si>
    <t>Tranšėjų užpylimas rankiniu būdu 1-2 kabeliams I-II grupės grunte  k9=1.15</t>
  </si>
  <si>
    <t>N1-422</t>
  </si>
  <si>
    <t>Tranšėjų 1m gylio 1-2 kabeliams kasimas mechanizuotai I-II grupės grunte  k9=1.15</t>
  </si>
  <si>
    <t>N1-425</t>
  </si>
  <si>
    <t>Tranšėjų 1m gylio 1-2 kabeliams užpylimas mechanizuotai  I-II grupės grunte  k9=1.15</t>
  </si>
  <si>
    <t>N34-89</t>
  </si>
  <si>
    <t>Polietileninių 110 mm skersmens vamzdžių paklojimas  k9=1.15</t>
  </si>
  <si>
    <t>N50-115</t>
  </si>
  <si>
    <t>Kabelio įtraukimas į laisvą kanalizacijos kanalą, kai 1m kabelio masė iki 1kg</t>
  </si>
  <si>
    <t>N50-149</t>
  </si>
  <si>
    <t>Jungiamųjų movų 10x2 talpos kabeliui su plastmasiniu  apvalkalu montavimas</t>
  </si>
  <si>
    <t>N50-150</t>
  </si>
  <si>
    <t>N21-6-1</t>
  </si>
  <si>
    <t>Signalinės juostos paklojimas tranšėjoje virš pakloto kabelio  k9=1.15</t>
  </si>
  <si>
    <t>N24-263</t>
  </si>
  <si>
    <t>Iki 110 mm skersmens vamzdžių galų užsandarinimas termosusitraukiančiais antgaliais (movomis)  k9=1.15</t>
  </si>
  <si>
    <t>N50-110</t>
  </si>
  <si>
    <t>G/b kabelio trasos žymėjimo stulpelio pastatymas I-II grupės grunte  k9=1.15</t>
  </si>
  <si>
    <t>N50-189</t>
  </si>
  <si>
    <t>Esamų kabelių perjungimas nepertraukiant abonentų veikimo</t>
  </si>
  <si>
    <t>100 porų</t>
  </si>
  <si>
    <t>N50-181</t>
  </si>
  <si>
    <t>Sumontuoto kabelio matavimų kompleksas nuolatine srove prieš ir įjungus į galinius įrenginius</t>
  </si>
  <si>
    <t>N50-83</t>
  </si>
  <si>
    <t>Sumontuotame stiprinimo ruože izoliacijos varžos matavimas (10x4)  k9=1.15</t>
  </si>
  <si>
    <t>N50-84</t>
  </si>
  <si>
    <t>Sumontuotame stiprinimo ruože šleifo ominės varžos matavimas (10x4 gyslų)  k9=1.15</t>
  </si>
  <si>
    <t>N50-86</t>
  </si>
  <si>
    <t>Sumontuotame stiprinimo ruože pereinamojo slopinimo artimajame gale matavimas  k9=1.15</t>
  </si>
  <si>
    <t>Medžiagos</t>
  </si>
  <si>
    <t>88001001</t>
  </si>
  <si>
    <t>Varinis ryšių kabelis Cu 20x2x0,5</t>
  </si>
  <si>
    <t>88001002</t>
  </si>
  <si>
    <t>Varinis ryšių kabelis Cu 10x2x0,5</t>
  </si>
  <si>
    <t>88001003</t>
  </si>
  <si>
    <t>Vamzdis HDPE d 110 mm</t>
  </si>
  <si>
    <t>88001004</t>
  </si>
  <si>
    <t>Jungiamoji mova variniam kabeliui</t>
  </si>
  <si>
    <t xml:space="preserve">   7700101</t>
  </si>
  <si>
    <t>Kabelių žymeklis KŽ-d  (dažytas) (0,013 m3)</t>
  </si>
  <si>
    <t>VALSTYBINĖS REIKŠMĖS RAJONINIO KELIO NR. 1816 LIUTONYS–ŽIEŽMARIAI–DOVAINONYS RUOŽO NUO 0,228 IKI 3,671 KM KAPITALINIS REMONTAS</t>
  </si>
  <si>
    <t>Ryšių dalis</t>
  </si>
  <si>
    <t>DARBŲ KIEKIŲ ŽINIARAŠTIS NR. 2 – MELIORACIJOS DALIS</t>
  </si>
  <si>
    <t>DARBŲ KIEKIŲ ŽINIARAŠTIS NR. 3 – RYŠIŲ DALIS</t>
  </si>
  <si>
    <t>Kelio dangos ženklinimas polimerinėmis medžiagomis</t>
  </si>
  <si>
    <t xml:space="preserve">Uždaro perėjimo iki 50 m ilgio įrengimas kryptinio gręžimo įrenginiu, įtraukiant plastikinį vamzdį (trasos ilgis), kai vamzdžio skersmuo 125 - 200 mm </t>
  </si>
  <si>
    <t>Žemės darbai nuotekoms, kai vamzdynai klojami atskiroje iki 2,0 m gylio tranšėjoje sausuose gruntuose, neišvežant gruntą</t>
  </si>
  <si>
    <t>Smėlio pagrindo po vamzdynais įrengimas</t>
  </si>
  <si>
    <t>110 mm skersmens plastmasinių įmovinių vamzdžių montavimas, kai 100 m vamzdyne - 17 sandūrų</t>
  </si>
  <si>
    <t>100 m</t>
  </si>
  <si>
    <t>Plastmasiniai vamzdžiai (komplekte) su guminiais žiedais D110</t>
  </si>
  <si>
    <t>Drenažo iš plastikinių gofruotų vamzdžių su filtru įrengimas, užpilant filtracinį sluoksnį ekskavatoriumi, kai vamzdžių skersmuo 80/92 mm</t>
  </si>
  <si>
    <t>Pogriovinio drenažo iš plastikinių gofruotų vamzdžių su filtru įrengimas, užpilant filtracinį sluoksnį ekskavatoriumi, kai vamzdžių skersmuo 113/128 mm</t>
  </si>
  <si>
    <t>Polietileninio paslėto drenažo šulinio PE-ŠP-40 įrengimas</t>
  </si>
  <si>
    <t>1 vnt.</t>
  </si>
  <si>
    <t>110 mm skersmens polietileninių žiočių įrengimas</t>
  </si>
  <si>
    <t>Plastikinių paviršinio vandens nuleistuvų montavimas. Vandens nuleistuvo montavimo vieta pakelėje</t>
  </si>
  <si>
    <t>Sąnašų iš griovių kasimas, kai griovių gylis iki 1,0 m</t>
  </si>
  <si>
    <t>Plotų planiravimas rankiniu būdu, kai grunto grupė II</t>
  </si>
  <si>
    <t>Paprastų, parterinių ir mauritaniškų gazonų užsėjimas rankiniu būdu</t>
  </si>
  <si>
    <t>40</t>
  </si>
  <si>
    <t>13</t>
  </si>
  <si>
    <t>14</t>
  </si>
  <si>
    <t>15</t>
  </si>
  <si>
    <t>Medžių kamienų susandėliavimas ir apskaitymas statybvietėje (nukirtęs visus medžius, rangovas turi apie tai operatyviai informuoti Kelių direkciją)</t>
  </si>
  <si>
    <t>Kiti darbai</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</si>
  <si>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</si>
  <si>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Jungiamųjų movų 20x2 talpos kabeliui su plastmasiniu  apvalkalu montavimas</t>
  </si>
  <si>
    <t>Išrautų medžių kelmų išvežimas utilizavimui, pakraunant ir iškraunant kranu, kai medienos transportavimo atstumas pasirinktas Rangovo</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</si>
  <si>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</si>
  <si>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</si>
  <si>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</si>
  <si>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</si>
  <si>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</si>
  <si>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</si>
  <si>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</si>
  <si>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</si>
  <si>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</si>
  <si>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</si>
  <si>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</si>
  <si>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</si>
  <si>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</si>
  <si>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</si>
  <si>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</si>
  <si>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</si>
  <si>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</si>
  <si>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</si>
  <si>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</si>
  <si>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</si>
  <si>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</si>
  <si>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</si>
  <si>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</si>
  <si>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</si>
  <si>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Pakopų įrengimas ekskavatoriais, kai gruntas ii grupės  k9=1.15</t>
  </si>
  <si>
    <t>II gr. grunto kasimas ekskavatoriais, pakrovimas į autosaviv., vežiojimas Rangovo pasirinktu atstumu ir darbas sąvartoje  k9=1.15 (žemės sankasos platinimas)</t>
  </si>
  <si>
    <t>Grunto kasimas ekskavatoriais, pakrovimas į autosaviv., vežiojimas Rangovo pasirinktu atstumu ir darbas sąvartoje  k9=1.15 (į išlykius)</t>
  </si>
  <si>
    <t>Žemės sankasos viršaus  planiravimas autogreideriu, kai gruntas II grupės  k9=1.15</t>
  </si>
  <si>
    <t>Grunto tankinimas savaeigiu vibrovolu, kai vibrovolo masė iki 10t( I-II grupės gruntas)  k9=1.15</t>
  </si>
  <si>
    <t>Sankasos šlaitų planiravimas autogreideriais (gruntas II grupės)  k9=1.15</t>
  </si>
  <si>
    <t>Iškasų  šlaitų planiravimas autogreideriais (gruntas II grupės)  k9=1.15</t>
  </si>
  <si>
    <t>3.1</t>
  </si>
  <si>
    <t>3.2</t>
  </si>
  <si>
    <t>3.3</t>
  </si>
  <si>
    <t>3.4</t>
  </si>
  <si>
    <t>3.5</t>
  </si>
  <si>
    <t>3.6</t>
  </si>
  <si>
    <t>16</t>
  </si>
  <si>
    <t>17</t>
  </si>
  <si>
    <t>18</t>
  </si>
  <si>
    <t>19</t>
  </si>
  <si>
    <t>20</t>
  </si>
  <si>
    <t>21</t>
  </si>
  <si>
    <t>22</t>
  </si>
  <si>
    <t>23</t>
  </si>
  <si>
    <t>24</t>
  </si>
  <si>
    <t>25</t>
  </si>
  <si>
    <t>26</t>
  </si>
  <si>
    <t>27</t>
  </si>
  <si>
    <t>28</t>
  </si>
  <si>
    <t>29</t>
  </si>
  <si>
    <t>30</t>
  </si>
  <si>
    <t>31</t>
  </si>
  <si>
    <t>32</t>
  </si>
  <si>
    <t>33</t>
  </si>
  <si>
    <t>34</t>
  </si>
  <si>
    <t>35</t>
  </si>
  <si>
    <t>36</t>
  </si>
  <si>
    <t>37</t>
  </si>
  <si>
    <t>38</t>
  </si>
  <si>
    <t>39</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</si>
  <si>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</si>
  <si>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</si>
  <si>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</si>
  <si>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</si>
  <si>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</si>
  <si>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</si>
  <si>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</si>
  <si>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</si>
  <si>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</si>
  <si>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</si>
  <si>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</si>
  <si>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</si>
  <si>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</si>
  <si>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</si>
  <si>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</si>
  <si>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</si>
  <si>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</si>
  <si>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</si>
  <si>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</si>
  <si>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</si>
  <si>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</si>
  <si>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</si>
  <si>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</si>
  <si>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</si>
  <si>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</si>
  <si>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</si>
  <si>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</si>
  <si>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</si>
  <si>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Kelio dangos įrengimas iš pagrindo - dangos sluoksnio asfaltbetonio AC 16 PD (sluoksnis 10.00 cm storio, klotuvas iki 500 t/h)  k8=1.17,k9=1.15</t>
  </si>
  <si>
    <t>Vagos išvalymas eksksvatoriais, supilant gruntą vietoje ir paskleidžiant 79 kW buldozeriais  k9=1.15</t>
  </si>
  <si>
    <t>3.7</t>
  </si>
  <si>
    <t>II gr. grunto kasimas ekskavatoriais, pakrovimas į autosavivarčius, vežiojimas Rangovo pasirinktu atstumu ir darbas sąvart.  (pylimų įrengimas)</t>
  </si>
  <si>
    <t>Drenažo linijų ieškojimas vienkaušiais ekskavatoriais</t>
  </si>
  <si>
    <t>Metalinių vienpusių kelio atitvarų ant metalinių statramsčių įrengimas, gręžiant duobes (atstumas tarp statramsčių 4,0 m)  k9=1.15</t>
  </si>
  <si>
    <t>Metalinių kelio atitvarų galinių elementų montavimas (vienpusių)  k9=1.15</t>
  </si>
  <si>
    <t>Kelio griovių kasimas eksksvatoriais, supilant gruntą vietoje ir paskleidžiant 79 kW buldozeriais  k9=1.15</t>
  </si>
  <si>
    <t>Pralaidų iš plieninių spirališkai gofruotų vamzdžių montavimas, kai vamzdžių skersmuo  1000 mm  k9=1.15</t>
  </si>
  <si>
    <t>1,0 m skersmens vandens pralaidos sparninių antgalių įrengimas ant natūralių pagrindų (1 antgal.)  k9=1.15</t>
  </si>
  <si>
    <t>II gr. grunto kasimas ekskavatoriais, pakrovimas į autosaviv., vežiojimas Rangovo pasirinktu atstumu ir darbas sąvartoje  (sankasos praplatinimo įrengimas)</t>
  </si>
  <si>
    <t>30 cm storio grunto sluoksnio sutankinimas nelaistant vandeniu prikabinamais 25t  volais,važiuojant viena vieta  6 kartus  k9=1.15</t>
  </si>
  <si>
    <t>Griovių kasimas ekskavatoriais, pakrovimas į autosavivarčius, vežiojimas Rangovo pasirinktu atstumu ir darbas sąvartoje  k9=1.15 (į išlykius)</t>
  </si>
  <si>
    <t>Išardytų metalo gaminių pakrovimas į autosavivarčius ir išvežimas (žiūrėti žiniaraščio priedą dėl išvežimo)</t>
  </si>
  <si>
    <t>Išardytų plastiko gaminių pakrovimas į autosavivarčius ir išvežimas (žiūrėti žiniaraščio priedą dėl išvežimo)</t>
  </si>
  <si>
    <t>Išardytų betono ir gelžbetonio konstr. pakrovimas į autosavivarčius ir išvežimas (žiūrėti žiniaraščio priedą dėl išvežimo)</t>
  </si>
  <si>
    <t>Nufrezuoto asfalto pakrovimas į autosavivarčius ir išvežimas Rangovo pasirinktu atstumu iki sandėliavimo aikštelės (panaudojamas nuovažų pagrindo įrengimui)</t>
  </si>
  <si>
    <t>Dirvožemio kasimas ekskavatoriais, pakrovimas į autosavivarčius, vežiojimas iki rangovo pasirinktos sandėliavimo aikštelės ir darbas sąvartoje (bus panaudojama šlaitų tvirtinimui)</t>
  </si>
  <si>
    <t>Grunto nustūmimas 79 kW (108 AG) galios buldozeriais, perstumiant gruntą (atstumas 20 m , gruntas II grupės)  k9=1.15</t>
  </si>
  <si>
    <t>Dirvožemio kasimas ekskavatoriais, pakrovimas į autosavivarčius, atsivežimas iš rangovo pasirinktos sandėliavimo aikštelės ir darbas sąvartoje (šlaitų sutvirtinimui)</t>
  </si>
  <si>
    <t>II gr. grunto kasimas ekskavatoriais, pakrovimas į autosavivarčius, vežiojimas Rangovo pasirinktu atstumu iki sandėliavimo aikštelės ir darbas sąvartoje  (gruntas virš iškasamo durpyno)</t>
  </si>
  <si>
    <t>Durpių kasimas ekskavatoriais, pakrovimas į autosavivarčius, vežiojimas Rangovo pasirinktu atstumu į išlykį ir darbas sąvartoje (durpių iškasimas)</t>
  </si>
  <si>
    <t>I gr. grunto kasimas ekskavatoriumi, pakrovimas į autosavivarčius, vežiojimas Rangovo pasirinktu atstumu iš sandėliavimo aikštelės ir darbas sąvartoje (gruntas durpyno užpylimui)</t>
  </si>
  <si>
    <t>II grupes grunto kasimas ekskavatoriais, pakrovimas į autosaviv., vežiojimas Rangovo pasirinktu atstumu ir darbas sąvartoje  (papildomas gruntas durpyno užpylimui, įsivertinti gruntą iš karjero)</t>
  </si>
  <si>
    <t>II gr. grunto kasimas ekskavatoriais, pakrovimas į autosavivarčius, vežiojimas Rangovo pasirinktu atstumu ir darbas sąvartoje  (į išlykius)</t>
  </si>
  <si>
    <t>Išardytų betono ir g/b konstr. pakrovimas į autosavivarčius ir išvežimas (žiūrėti žiniaraščio priedą dėl išvežimo)</t>
  </si>
  <si>
    <t>II gr. grunto kasimas ekskavatoriais, pakrovimas į autosavivarčius, vežiojimas Rangovo pasirinktu atstumu ir darbas sąvartoje (į išlykius)</t>
  </si>
  <si>
    <t>II gr. grunto kasimas ekskavatoriais, pakrovimas į autosavivarčius, atsivežimas Rangovo pasirinktu atstumu iš sandėliavimo aikštelės ir darbas sąvartoje</t>
  </si>
  <si>
    <t>II gr. grunto kasimas ekskavatoriais, pakrovimas į autosavivarčius,vežiojimas Rangovo pasirinktu atstumu ir darbas sąvartoje  (į išlykius)</t>
  </si>
  <si>
    <t>Išardytų plastikinių pralaidų pakrovimas į autosavivarčius ir išvežimas (žiūrėti žiniaraščio priedą dėl išvežimo)</t>
  </si>
  <si>
    <t>Išardytų betono konstr. pakrovimas į autosavivarčius ir išvežimas (žiūrėti žiniaraščio priedą dėl išvežimo)</t>
  </si>
  <si>
    <t>II gr. grunto kasimas ekskavatoriais, pakrovimas į autosavivarčius, vežiojimas Rangovo pasirinktu atstumu ir darbas sąvartoje  (laikinų užtvankų įrengimas)</t>
  </si>
  <si>
    <t>II gr. grunto kasimas ekskavatoriais, pakrovimas į autosavivarčius, vežiojimas rangovo pasirinktu atstumu į išlykį ir darbas sąvartoje  (laikinų užtvankų išardymas)</t>
  </si>
  <si>
    <t>II gr. grunto kasimas ekskavatoriais, pakrovimas į autosavivarčius, vežiojimas Rangovo pasirinktu atstumu į išlykį ir darbas sąvartoje  (sankasos praplatinimo nukasimas)</t>
  </si>
  <si>
    <t>25 cm storio skaldos pagrindo sluoksnio įrengimas iš nesurištojo mineralinių medžiagų mišinio fr. 0/45  k9=1.15</t>
  </si>
  <si>
    <t>Kelkraščių sutvirtinimas  7 cm storio sluoksniu iš skaldos nesurištojo mineralinių medžiagų mišinio, pridedant 15 % dirvožemio su žolės sėklomis  k9=1.15</t>
  </si>
  <si>
    <t>II gr. grunto kasimas ekskavatoriais, pakrovimas į autosavivarčius, vežiojimas Rangovo pasirinktu atstumu į išlykį ir darbas sąvartoje  (iškasų įrengimas)</t>
  </si>
  <si>
    <t>3 tipo nuovažų su skaldos danga, be vamzdžių įrengimas (pagrindų įrengimui pridedant iki 30 proc. nufrezuoto asfalto) k9=1.15</t>
  </si>
  <si>
    <t>4V tipo nuovažų su skaldos danga ir vamzdžiu įrengimas (pagrindų įrengimui pridedant iki 30 proc. nufrezuoto asfalto)  k9=1.15</t>
  </si>
  <si>
    <t>4p tipo nuovažų su skaldos danga, be vamzdžių įrengimas (pagrindų įrengimui pridedant iki 30 proc. nufrezuoto asfalto) k9=1.15</t>
  </si>
  <si>
    <t>4pV tipo nuovažų su skaldos danga ir vamzdžiu įrengimas (pagrindų įrengimui pridedant iki 30 proc. nufrezuoto asfalto)  k9=1.15</t>
  </si>
  <si>
    <t>20 cm storio skaldos pagrindo sluoksnio įrengimas iš nesurištojo mineralinių medžiagų mišinio fr. 0/45 (pridedant iki 30 proc. nufrezuoto asfalto) k9=1.15</t>
  </si>
  <si>
    <t xml:space="preserve">VALSTYBINĖS REIKŠMĖS RAJONINIO KELIO NR. 1816 LIUTONYS–ŽIEŽMARIAI–DOVAINONYS </t>
  </si>
  <si>
    <t>RUOŽO NUO 0,228 IKI 3,671 KM KAPITALINIS REMONTAS</t>
  </si>
  <si>
    <r>
      <t xml:space="preserve">Vieneto kaina, Eur be PVM  </t>
    </r>
    <r>
      <rPr>
        <sz val="10"/>
        <color rgb="FFFF0000"/>
        <rFont val="Times New Roman"/>
        <family val="1"/>
        <charset val="186"/>
      </rPr>
      <t>(pildo Tiekėjas)</t>
    </r>
  </si>
  <si>
    <t xml:space="preserve">                        </t>
  </si>
  <si>
    <t xml:space="preserve"> Skyriuje      1</t>
  </si>
  <si>
    <t xml:space="preserve">                         </t>
  </si>
  <si>
    <t>Skyriuje      2</t>
  </si>
  <si>
    <t>Skyriuje      3</t>
  </si>
  <si>
    <t xml:space="preserve"> Skyriuje      4</t>
  </si>
  <si>
    <t xml:space="preserve">                      </t>
  </si>
  <si>
    <t xml:space="preserve">   Skyriuje      5</t>
  </si>
  <si>
    <t>Skyriuje      6</t>
  </si>
  <si>
    <t>Skyriuje      7</t>
  </si>
  <si>
    <t>žiniaraštyje     1</t>
  </si>
  <si>
    <t xml:space="preserve"> žiniaraštyje     2</t>
  </si>
  <si>
    <t>Skyriuje      1</t>
  </si>
  <si>
    <t xml:space="preserve"> Skyriuje      2</t>
  </si>
  <si>
    <t xml:space="preserve"> žiniaraštyje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</si>
</sst>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0?;?"/>
    <numFmt numFmtId="166" formatCode="???????0.0?;\-??????0.0?;?"/>
    <numFmt numFmtId="167" formatCode="??0.0?????;\-?0.0?????;?"/>
    <numFmt numFmtId="168" formatCode="#,##0.000"/>
    <numFmt numFmtId="169" formatCode="#,##0.00_ ;\-#,##0.00\ "/>
    <numFmt numFmtId="170" formatCode="#,##0.0000"/>
    <numFmt numFmtId="171" formatCode="#,##0.00000"/>
  </numFmts>
  <fonts count="11" x14ac:knownFonts="1">
    <font>
      <sz val="10"/>
      <name val="Arial"/>
      <charset val="186"/>
    </font>
    <font>
      <b/>
      <sz val="11"/>
      <name val="Times New Roman"/>
      <family val="1"/>
      <charset val="186"/>
    </font>
    <font>
      <sz val="10"/>
      <color rgb="FF00B0F0"/>
      <name val="Times New Roman"/>
      <family val="1"/>
      <charset val="186"/>
    </font>
    <font>
      <sz val="10"/>
      <name val="Times New Roman"/>
      <family val="1"/>
      <charset val="186"/>
    </font>
    <font>
      <b/>
      <sz val="10"/>
      <name val="Times New Roman"/>
      <family val="1"/>
      <charset val="186"/>
    </font>
    <font>
      <i/>
      <sz val="10"/>
      <name val="Times New Roman"/>
      <family val="1"/>
      <charset val="186"/>
    </font>
    <font>
      <b/>
      <sz val="10"/>
      <color rgb="FF00B0F0"/>
      <name val="Times New Roman"/>
      <family val="1"/>
      <charset val="186"/>
    </font>
    <font>
      <sz val="11"/>
      <color rgb="FF000000"/>
      <name val="Calibri"/>
      <family val="2"/>
      <charset val="186"/>
    </font>
    <font>
      <sz val="10"/>
      <color rgb="FF000000"/>
      <name val="Times New Roman"/>
      <family val="1"/>
      <charset val="186"/>
    </font>
    <font>
      <sz val="10"/>
      <color rgb="FFFF0000"/>
      <name val="Times New Roman"/>
      <family val="1"/>
      <charset val="186"/>
    </font>
    <font>
      <sz val="9"/>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applyNumberFormat="0" applyBorder="0" applyProtection="0"/>
    <xf numFmtId="0" fontId="7" fillId="0" borderId="0"/>
  </cellStyleXfs>
  <cellXfs count="110">
    <xf numFmtId="0" fontId="0" fillId="0" borderId="0" xfId="0"/>
    <xf numFmtId="0" fontId="3" fillId="0" borderId="0" xfId="0" applyFont="1"/>
    <xf numFmtId="0" fontId="4"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vertical="center"/>
    </xf>
    <xf numFmtId="0" fontId="4" fillId="0" borderId="3" xfId="0" applyFont="1" applyBorder="1" applyAlignment="1">
      <alignment horizontal="right" vertical="center"/>
    </xf>
    <xf numFmtId="0" fontId="5" fillId="0" borderId="0" xfId="0" applyFont="1"/>
    <xf numFmtId="0" fontId="3" fillId="0" borderId="0" xfId="0" applyFont="1" applyAlignment="1">
      <alignment horizontal="left" vertical="center"/>
    </xf>
    <xf numFmtId="0" fontId="8" fillId="0" borderId="3" xfId="1" applyFont="1" applyBorder="1" applyAlignment="1" applyProtection="1">
      <alignment horizontal="center" vertical="center" wrapText="1"/>
    </xf>
    <xf numFmtId="0" fontId="2"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2" fillId="0" borderId="0" xfId="0" applyFont="1" applyBorder="1" applyAlignment="1" applyProtection="1">
      <alignment horizontal="left"/>
      <protection locked="0"/>
    </xf>
    <xf numFmtId="0" fontId="3" fillId="0" borderId="0" xfId="0" applyFont="1" applyBorder="1" applyProtection="1">
      <protection locked="0"/>
    </xf>
    <xf numFmtId="166" fontId="2" fillId="0" borderId="0" xfId="0" applyNumberFormat="1" applyFont="1" applyBorder="1" applyAlignment="1" applyProtection="1">
      <alignment horizontal="left" vertical="top"/>
      <protection locked="0"/>
    </xf>
    <xf numFmtId="166" fontId="2" fillId="0" borderId="0" xfId="0" applyNumberFormat="1" applyFont="1" applyAlignment="1" applyProtection="1">
      <alignment horizontal="left" vertical="top"/>
      <protection locked="0"/>
    </xf>
    <xf numFmtId="49" fontId="3" fillId="0" borderId="3" xfId="0" applyNumberFormat="1" applyFont="1" applyFill="1" applyBorder="1" applyAlignment="1" applyProtection="1">
      <alignment horizontal="right" vertical="top"/>
      <protection locked="0"/>
    </xf>
    <xf numFmtId="49" fontId="3" fillId="0" borderId="3" xfId="0" applyNumberFormat="1" applyFont="1" applyFill="1" applyBorder="1" applyAlignment="1" applyProtection="1">
      <alignment horizontal="left" vertical="top" wrapText="1"/>
      <protection locked="0"/>
    </xf>
    <xf numFmtId="169" fontId="3" fillId="4" borderId="3" xfId="0" applyNumberFormat="1" applyFont="1" applyFill="1" applyBorder="1" applyAlignment="1" applyProtection="1">
      <alignment horizontal="center" vertical="center"/>
      <protection locked="0"/>
    </xf>
    <xf numFmtId="167" fontId="3" fillId="0" borderId="0" xfId="0" applyNumberFormat="1" applyFont="1" applyProtection="1">
      <protection locked="0"/>
    </xf>
    <xf numFmtId="166" fontId="6" fillId="0" borderId="0" xfId="0" applyNumberFormat="1" applyFont="1" applyAlignment="1" applyProtection="1">
      <alignment horizontal="left" vertical="top"/>
      <protection locked="0"/>
    </xf>
    <xf numFmtId="0" fontId="4" fillId="0" borderId="0" xfId="0" applyFont="1" applyProtection="1">
      <protection locked="0"/>
    </xf>
    <xf numFmtId="4" fontId="3" fillId="4" borderId="3" xfId="0" applyNumberFormat="1" applyFont="1" applyFill="1" applyBorder="1" applyAlignment="1" applyProtection="1">
      <alignment horizontal="center" vertical="center" wrapText="1"/>
      <protection locked="0"/>
    </xf>
    <xf numFmtId="49" fontId="3" fillId="0" borderId="3" xfId="0" applyNumberFormat="1" applyFont="1" applyBorder="1" applyAlignment="1" applyProtection="1">
      <alignment horizontal="right" vertical="top" wrapText="1"/>
      <protection locked="0"/>
    </xf>
    <xf numFmtId="49" fontId="3" fillId="0" borderId="3" xfId="0" applyNumberFormat="1" applyFont="1" applyBorder="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164" fontId="3" fillId="0" borderId="0" xfId="0" applyNumberFormat="1" applyFont="1" applyAlignment="1" applyProtection="1">
      <alignment horizontal="right" vertical="top"/>
      <protection locked="0"/>
    </xf>
    <xf numFmtId="0" fontId="1" fillId="2" borderId="5" xfId="0" applyFont="1" applyFill="1" applyBorder="1" applyAlignment="1" applyProtection="1">
      <alignment vertical="center"/>
    </xf>
    <xf numFmtId="0" fontId="1" fillId="2" borderId="11" xfId="0" applyFont="1" applyFill="1" applyBorder="1" applyAlignment="1" applyProtection="1">
      <alignment vertical="center"/>
    </xf>
    <xf numFmtId="0" fontId="3" fillId="0" borderId="0" xfId="0" applyFont="1" applyProtection="1"/>
    <xf numFmtId="0" fontId="3" fillId="0" borderId="0" xfId="0" applyFont="1" applyAlignment="1" applyProtection="1">
      <alignment vertical="top" wrapText="1"/>
    </xf>
    <xf numFmtId="14" fontId="4" fillId="3" borderId="3" xfId="0" applyNumberFormat="1" applyFont="1" applyFill="1" applyBorder="1" applyAlignment="1" applyProtection="1">
      <alignment vertical="center"/>
    </xf>
    <xf numFmtId="0" fontId="3" fillId="0" borderId="1" xfId="0" applyFont="1" applyBorder="1" applyAlignment="1" applyProtection="1">
      <alignment horizontal="center"/>
    </xf>
    <xf numFmtId="0" fontId="3" fillId="0" borderId="2" xfId="0" applyFont="1" applyBorder="1" applyAlignment="1" applyProtection="1">
      <alignment horizontal="center"/>
    </xf>
    <xf numFmtId="49" fontId="4" fillId="0" borderId="3" xfId="0" applyNumberFormat="1" applyFont="1" applyFill="1" applyBorder="1" applyAlignment="1" applyProtection="1">
      <alignment horizontal="right" vertical="top"/>
    </xf>
    <xf numFmtId="49" fontId="3" fillId="0" borderId="3" xfId="0" applyNumberFormat="1" applyFont="1" applyFill="1" applyBorder="1" applyAlignment="1" applyProtection="1">
      <alignment horizontal="right" vertical="top"/>
    </xf>
    <xf numFmtId="49" fontId="4" fillId="0" borderId="3" xfId="0" applyNumberFormat="1" applyFont="1" applyFill="1" applyBorder="1" applyAlignment="1" applyProtection="1">
      <alignment horizontal="right" vertical="top" wrapText="1"/>
    </xf>
    <xf numFmtId="49" fontId="3" fillId="0" borderId="3" xfId="0" applyNumberFormat="1" applyFont="1" applyFill="1" applyBorder="1" applyAlignment="1" applyProtection="1">
      <alignment horizontal="right" vertical="top" wrapText="1"/>
    </xf>
    <xf numFmtId="0" fontId="3" fillId="0" borderId="8" xfId="0" applyFont="1" applyBorder="1" applyAlignment="1" applyProtection="1">
      <alignment horizontal="center"/>
    </xf>
    <xf numFmtId="49" fontId="3" fillId="0" borderId="3" xfId="0" applyNumberFormat="1" applyFont="1" applyBorder="1" applyAlignment="1" applyProtection="1">
      <alignment horizontal="right" vertical="top" wrapText="1"/>
    </xf>
    <xf numFmtId="49" fontId="4" fillId="0" borderId="3" xfId="0" applyNumberFormat="1" applyFont="1" applyBorder="1" applyAlignment="1" applyProtection="1">
      <alignment horizontal="right" vertical="top"/>
    </xf>
    <xf numFmtId="49" fontId="3" fillId="0" borderId="3" xfId="0" applyNumberFormat="1" applyFont="1" applyBorder="1" applyAlignment="1" applyProtection="1">
      <alignment horizontal="right" vertical="top"/>
    </xf>
    <xf numFmtId="49" fontId="3" fillId="0" borderId="0" xfId="0" applyNumberFormat="1" applyFont="1" applyAlignment="1" applyProtection="1">
      <alignment horizontal="right" vertical="top" wrapText="1"/>
    </xf>
    <xf numFmtId="0" fontId="1" fillId="2" borderId="9" xfId="0" applyFont="1" applyFill="1" applyBorder="1" applyAlignment="1" applyProtection="1">
      <alignment vertical="center"/>
    </xf>
    <xf numFmtId="0" fontId="1" fillId="2" borderId="12" xfId="0" applyFont="1" applyFill="1" applyBorder="1" applyAlignment="1" applyProtection="1">
      <alignment vertical="center"/>
    </xf>
    <xf numFmtId="0" fontId="4" fillId="0" borderId="0" xfId="0" applyFont="1" applyAlignment="1" applyProtection="1">
      <alignment horizontal="center" vertical="center"/>
    </xf>
    <xf numFmtId="0" fontId="3" fillId="0" borderId="0" xfId="0" applyNumberFormat="1" applyFont="1" applyAlignment="1" applyProtection="1">
      <alignment horizontal="center" vertical="center"/>
    </xf>
    <xf numFmtId="0" fontId="3" fillId="0" borderId="1" xfId="0" applyFont="1" applyBorder="1" applyAlignment="1" applyProtection="1">
      <alignment horizontal="center" vertical="center"/>
    </xf>
    <xf numFmtId="0" fontId="3" fillId="0" borderId="1" xfId="0" applyNumberFormat="1"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 xfId="0" applyNumberFormat="1" applyFont="1" applyBorder="1" applyAlignment="1" applyProtection="1">
      <alignment horizontal="center" vertical="center"/>
    </xf>
    <xf numFmtId="49" fontId="4" fillId="0" borderId="3" xfId="0" applyNumberFormat="1" applyFont="1" applyFill="1" applyBorder="1" applyAlignment="1" applyProtection="1">
      <alignment vertical="top" wrapText="1"/>
    </xf>
    <xf numFmtId="0" fontId="3" fillId="0" borderId="3" xfId="0" applyFont="1" applyFill="1" applyBorder="1" applyAlignment="1" applyProtection="1">
      <alignment vertical="top" wrapText="1"/>
    </xf>
    <xf numFmtId="49" fontId="3" fillId="0" borderId="3" xfId="0" applyNumberFormat="1"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center" wrapText="1"/>
    </xf>
    <xf numFmtId="168" fontId="3" fillId="0" borderId="3"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vertical="top"/>
    </xf>
    <xf numFmtId="0" fontId="4" fillId="0" borderId="3" xfId="0" applyFont="1" applyFill="1" applyBorder="1" applyAlignment="1" applyProtection="1">
      <alignment vertical="top"/>
    </xf>
    <xf numFmtId="170" fontId="3" fillId="0" borderId="3" xfId="0" applyNumberFormat="1" applyFont="1" applyFill="1" applyBorder="1" applyAlignment="1" applyProtection="1">
      <alignment horizontal="center" vertical="center"/>
    </xf>
    <xf numFmtId="49" fontId="4" fillId="0" borderId="6" xfId="0" applyNumberFormat="1" applyFont="1" applyFill="1" applyBorder="1" applyAlignment="1" applyProtection="1">
      <alignment vertical="top" wrapText="1"/>
    </xf>
    <xf numFmtId="49" fontId="4" fillId="0" borderId="7" xfId="0" applyNumberFormat="1" applyFont="1" applyFill="1" applyBorder="1" applyAlignment="1" applyProtection="1">
      <alignment vertical="top" wrapText="1"/>
    </xf>
    <xf numFmtId="4" fontId="3" fillId="0" borderId="3" xfId="0" applyNumberFormat="1" applyFont="1" applyFill="1" applyBorder="1" applyAlignment="1" applyProtection="1">
      <alignment horizontal="center" vertical="center"/>
    </xf>
    <xf numFmtId="171" fontId="3" fillId="0" borderId="3" xfId="0" applyNumberFormat="1"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0" fontId="3" fillId="0" borderId="8" xfId="0" applyFont="1" applyBorder="1" applyAlignment="1" applyProtection="1">
      <alignment horizontal="center" vertical="center"/>
    </xf>
    <xf numFmtId="0" fontId="3" fillId="0" borderId="8" xfId="0" applyNumberFormat="1" applyFont="1" applyBorder="1" applyAlignment="1" applyProtection="1">
      <alignment horizontal="center" vertical="center"/>
    </xf>
    <xf numFmtId="0" fontId="3" fillId="0" borderId="3" xfId="0" applyFont="1" applyBorder="1" applyAlignment="1" applyProtection="1">
      <alignment vertical="center" wrapText="1"/>
    </xf>
    <xf numFmtId="0" fontId="3" fillId="0" borderId="3" xfId="0" applyFont="1" applyBorder="1" applyAlignment="1" applyProtection="1">
      <alignment horizontal="center" vertical="center" wrapText="1"/>
    </xf>
    <xf numFmtId="168" fontId="3" fillId="0" borderId="3" xfId="0" applyNumberFormat="1" applyFont="1" applyBorder="1" applyAlignment="1" applyProtection="1">
      <alignment horizontal="center" vertical="center"/>
    </xf>
    <xf numFmtId="168" fontId="3" fillId="0" borderId="3" xfId="0" applyNumberFormat="1" applyFont="1" applyBorder="1" applyAlignment="1" applyProtection="1">
      <alignment horizontal="center" vertical="center" wrapText="1"/>
    </xf>
    <xf numFmtId="49" fontId="4" fillId="0" borderId="3" xfId="0" applyNumberFormat="1" applyFont="1" applyBorder="1" applyAlignment="1" applyProtection="1">
      <alignment vertical="top" wrapText="1"/>
    </xf>
    <xf numFmtId="0" fontId="3" fillId="0" borderId="3" xfId="0" applyFont="1" applyBorder="1" applyAlignment="1" applyProtection="1">
      <alignment vertical="top" wrapText="1"/>
    </xf>
    <xf numFmtId="49" fontId="3" fillId="0" borderId="3" xfId="0" applyNumberFormat="1" applyFont="1" applyBorder="1" applyAlignment="1" applyProtection="1">
      <alignment horizontal="left" vertical="top" wrapText="1"/>
    </xf>
    <xf numFmtId="49" fontId="3" fillId="0" borderId="3" xfId="0" applyNumberFormat="1" applyFont="1" applyBorder="1" applyAlignment="1" applyProtection="1">
      <alignment horizontal="center" vertical="center" wrapText="1"/>
    </xf>
    <xf numFmtId="49" fontId="4" fillId="0" borderId="3" xfId="0" applyNumberFormat="1" applyFont="1" applyBorder="1" applyAlignment="1" applyProtection="1">
      <alignment vertical="top"/>
    </xf>
    <xf numFmtId="0" fontId="4" fillId="0" borderId="3" xfId="0" applyFont="1" applyBorder="1" applyAlignment="1" applyProtection="1">
      <alignment vertical="top"/>
    </xf>
    <xf numFmtId="4" fontId="3" fillId="0" borderId="3" xfId="0" applyNumberFormat="1" applyFont="1" applyBorder="1" applyAlignment="1" applyProtection="1">
      <alignment horizontal="center" vertical="center"/>
    </xf>
    <xf numFmtId="49" fontId="3" fillId="0" borderId="0" xfId="0" applyNumberFormat="1" applyFont="1" applyAlignment="1" applyProtection="1">
      <alignment horizontal="left" vertical="top" wrapText="1"/>
    </xf>
    <xf numFmtId="49" fontId="3" fillId="0" borderId="0" xfId="0" applyNumberFormat="1" applyFont="1" applyAlignment="1" applyProtection="1">
      <alignment horizontal="center" vertical="center" wrapText="1"/>
    </xf>
    <xf numFmtId="0" fontId="1" fillId="2" borderId="10" xfId="0" applyFont="1" applyFill="1" applyBorder="1" applyAlignment="1" applyProtection="1">
      <alignment vertical="center"/>
    </xf>
    <xf numFmtId="0" fontId="1" fillId="2" borderId="13" xfId="0" applyFont="1" applyFill="1" applyBorder="1" applyAlignment="1" applyProtection="1">
      <alignment vertical="center"/>
    </xf>
    <xf numFmtId="14" fontId="4" fillId="3" borderId="1" xfId="0" applyNumberFormat="1" applyFont="1" applyFill="1" applyBorder="1" applyAlignment="1" applyProtection="1">
      <alignment vertical="center"/>
    </xf>
    <xf numFmtId="164" fontId="3" fillId="0" borderId="4" xfId="0" applyNumberFormat="1" applyFont="1" applyBorder="1" applyAlignment="1" applyProtection="1">
      <alignment horizontal="left" vertical="center"/>
    </xf>
    <xf numFmtId="4" fontId="3" fillId="0" borderId="3" xfId="0" applyNumberFormat="1" applyFont="1" applyBorder="1" applyAlignment="1" applyProtection="1">
      <alignment horizontal="center" vertical="center" wrapText="1"/>
    </xf>
    <xf numFmtId="4" fontId="4" fillId="0" borderId="3" xfId="2" applyNumberFormat="1" applyFont="1" applyBorder="1" applyAlignment="1" applyProtection="1">
      <alignment horizontal="center" vertical="center" wrapText="1"/>
    </xf>
    <xf numFmtId="49" fontId="4" fillId="0" borderId="4" xfId="0" applyNumberFormat="1" applyFont="1" applyFill="1" applyBorder="1" applyAlignment="1" applyProtection="1">
      <alignment vertical="top" wrapText="1"/>
    </xf>
    <xf numFmtId="166" fontId="3" fillId="0" borderId="0" xfId="0" applyNumberFormat="1" applyFont="1" applyAlignment="1" applyProtection="1">
      <alignment horizontal="right" vertical="top"/>
    </xf>
    <xf numFmtId="165" fontId="3" fillId="0" borderId="5" xfId="0" applyNumberFormat="1" applyFont="1" applyBorder="1" applyAlignment="1" applyProtection="1">
      <alignment horizontal="right" vertical="center"/>
    </xf>
    <xf numFmtId="164" fontId="4" fillId="0" borderId="3" xfId="0" applyNumberFormat="1" applyFont="1" applyFill="1" applyBorder="1" applyAlignment="1" applyProtection="1">
      <alignment horizontal="right" vertical="top"/>
    </xf>
    <xf numFmtId="49" fontId="4" fillId="0" borderId="3" xfId="0" applyNumberFormat="1" applyFont="1" applyFill="1" applyBorder="1" applyAlignment="1" applyProtection="1">
      <alignment horizontal="left" vertical="top" wrapText="1"/>
    </xf>
    <xf numFmtId="164" fontId="3" fillId="0" borderId="0" xfId="0" applyNumberFormat="1" applyFont="1" applyAlignment="1" applyProtection="1">
      <alignment horizontal="right" vertical="top"/>
    </xf>
    <xf numFmtId="164" fontId="4" fillId="0" borderId="3" xfId="0" applyNumberFormat="1" applyFont="1" applyBorder="1" applyAlignment="1" applyProtection="1">
      <alignment horizontal="right" vertical="top"/>
    </xf>
    <xf numFmtId="4" fontId="10" fillId="0" borderId="3" xfId="0" applyNumberFormat="1" applyFont="1" applyBorder="1" applyAlignment="1">
      <alignment horizontal="center" vertical="center"/>
    </xf>
    <xf numFmtId="168" fontId="3" fillId="5" borderId="3" xfId="0" applyNumberFormat="1" applyFont="1" applyFill="1" applyBorder="1" applyAlignment="1" applyProtection="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5" fillId="0" borderId="0" xfId="0" applyFont="1" applyAlignment="1">
      <alignment horizontal="left" vertical="center" wrapText="1"/>
    </xf>
  </cellXfs>
  <cellStyles count="3">
    <cellStyle name="Normal" xfId="0" builtinId="0"/>
    <cellStyle name="Normal 2 2" xfId="1" xr:uid="{00000000-0005-0000-0000-000001000000}"/>
    <cellStyle name="TableStyleLigh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51"/>
  <sheetViews>
    <sheetView view="pageBreakPreview" zoomScaleNormal="100" zoomScaleSheetLayoutView="100" workbookViewId="0">
      <selection activeCell="C242" sqref="C242"/>
    </sheetView>
  </sheetViews>
  <sheetFormatPr defaultRowHeight="12.75" x14ac:dyDescent="0.2"/>
  <cols>
    <col min="1" max="1" width="4.7109375" style="43" customWidth="1"/>
    <col min="2" max="2" width="9.7109375" style="26" customWidth="1"/>
    <col min="3" max="3" width="40.7109375" style="79" customWidth="1"/>
    <col min="4" max="4" width="7.7109375" style="80" customWidth="1"/>
    <col min="5" max="5" width="13.7109375" style="47" customWidth="1"/>
    <col min="6" max="6" width="13.7109375" style="27" customWidth="1"/>
    <col min="7" max="7" width="13.7109375" style="88" customWidth="1"/>
    <col min="8" max="8" width="11.85546875" style="16" customWidth="1"/>
    <col min="9" max="16384" width="9.140625" style="11"/>
  </cols>
  <sheetData>
    <row r="1" spans="1:11" s="10" customFormat="1" ht="14.25" x14ac:dyDescent="0.2">
      <c r="A1" s="28" t="s">
        <v>496</v>
      </c>
      <c r="B1" s="44"/>
      <c r="C1" s="44"/>
      <c r="D1" s="44"/>
      <c r="E1" s="44"/>
      <c r="F1" s="44"/>
      <c r="G1" s="81"/>
      <c r="H1" s="9"/>
    </row>
    <row r="2" spans="1:11" s="10" customFormat="1" ht="14.25" x14ac:dyDescent="0.2">
      <c r="A2" s="29" t="s">
        <v>497</v>
      </c>
      <c r="B2" s="45"/>
      <c r="C2" s="45"/>
      <c r="D2" s="45"/>
      <c r="E2" s="45"/>
      <c r="F2" s="45"/>
      <c r="G2" s="82"/>
      <c r="H2" s="9"/>
    </row>
    <row r="3" spans="1:11" ht="13.5" customHeight="1" x14ac:dyDescent="0.2">
      <c r="A3" s="30"/>
      <c r="B3" s="30"/>
      <c r="C3" s="30"/>
      <c r="D3" s="46"/>
      <c r="F3" s="30"/>
      <c r="G3" s="30"/>
      <c r="H3" s="12"/>
    </row>
    <row r="4" spans="1:11" ht="13.5" customHeight="1" x14ac:dyDescent="0.2">
      <c r="A4" s="31"/>
      <c r="B4" s="31"/>
      <c r="C4" s="31"/>
      <c r="D4" s="31"/>
      <c r="E4" s="31"/>
      <c r="F4" s="31"/>
      <c r="G4" s="31"/>
      <c r="H4" s="12"/>
    </row>
    <row r="5" spans="1:11" ht="20.100000000000001" customHeight="1" x14ac:dyDescent="0.2">
      <c r="A5" s="32" t="s">
        <v>263</v>
      </c>
      <c r="B5" s="32"/>
      <c r="C5" s="32"/>
      <c r="D5" s="32"/>
      <c r="E5" s="32"/>
      <c r="F5" s="83"/>
      <c r="G5" s="83"/>
      <c r="H5" s="12"/>
    </row>
    <row r="6" spans="1:11" ht="12.75" customHeight="1" x14ac:dyDescent="0.2">
      <c r="A6" s="33" t="s">
        <v>0</v>
      </c>
      <c r="B6" s="33" t="s">
        <v>7</v>
      </c>
      <c r="C6" s="33" t="s">
        <v>2</v>
      </c>
      <c r="D6" s="48" t="s">
        <v>5</v>
      </c>
      <c r="E6" s="49" t="s">
        <v>4</v>
      </c>
      <c r="F6" s="89" t="s">
        <v>10</v>
      </c>
      <c r="G6" s="84" t="s">
        <v>264</v>
      </c>
      <c r="H6" s="13"/>
      <c r="J6" s="14"/>
    </row>
    <row r="7" spans="1:11" ht="38.25" x14ac:dyDescent="0.2">
      <c r="A7" s="34" t="s">
        <v>1</v>
      </c>
      <c r="B7" s="34" t="s">
        <v>8</v>
      </c>
      <c r="C7" s="34" t="s">
        <v>3</v>
      </c>
      <c r="D7" s="50" t="s">
        <v>6</v>
      </c>
      <c r="E7" s="51"/>
      <c r="F7" s="8" t="s">
        <v>498</v>
      </c>
      <c r="G7" s="50" t="s">
        <v>9</v>
      </c>
      <c r="H7" s="15"/>
      <c r="J7" s="14"/>
      <c r="K7" s="14"/>
    </row>
    <row r="8" spans="1:11" x14ac:dyDescent="0.2">
      <c r="A8" s="35"/>
      <c r="B8" s="35" t="s">
        <v>11</v>
      </c>
      <c r="C8" s="52" t="s">
        <v>12</v>
      </c>
      <c r="D8" s="53"/>
      <c r="E8" s="53"/>
      <c r="F8" s="53"/>
      <c r="G8" s="53"/>
    </row>
    <row r="9" spans="1:11" x14ac:dyDescent="0.2">
      <c r="A9" s="36" t="s">
        <v>11</v>
      </c>
      <c r="B9" s="18" t="s">
        <v>13</v>
      </c>
      <c r="C9" s="54" t="s">
        <v>14</v>
      </c>
      <c r="D9" s="55" t="s">
        <v>15</v>
      </c>
      <c r="E9" s="56">
        <v>3.4350000000000001</v>
      </c>
      <c r="F9" s="19">
        <v>343.77</v>
      </c>
      <c r="G9" s="85">
        <f>ROUND((E9*F9),2)</f>
        <v>1180.8499999999999</v>
      </c>
    </row>
    <row r="10" spans="1:11" ht="25.5" x14ac:dyDescent="0.2">
      <c r="A10" s="36" t="s">
        <v>16</v>
      </c>
      <c r="B10" s="18" t="s">
        <v>17</v>
      </c>
      <c r="C10" s="54" t="s">
        <v>18</v>
      </c>
      <c r="D10" s="55" t="s">
        <v>19</v>
      </c>
      <c r="E10" s="56">
        <v>0.42</v>
      </c>
      <c r="F10" s="19">
        <v>1456</v>
      </c>
      <c r="G10" s="85">
        <f t="shared" ref="G10:G41" si="0">ROUND((E10*F10),2)</f>
        <v>611.52</v>
      </c>
    </row>
    <row r="11" spans="1:11" ht="25.5" x14ac:dyDescent="0.2">
      <c r="A11" s="36" t="s">
        <v>20</v>
      </c>
      <c r="B11" s="18" t="s">
        <v>21</v>
      </c>
      <c r="C11" s="54" t="s">
        <v>22</v>
      </c>
      <c r="D11" s="55" t="s">
        <v>19</v>
      </c>
      <c r="E11" s="56">
        <v>0.42</v>
      </c>
      <c r="F11" s="19">
        <v>1792</v>
      </c>
      <c r="G11" s="85">
        <f t="shared" si="0"/>
        <v>752.64</v>
      </c>
    </row>
    <row r="12" spans="1:11" ht="30.75" customHeight="1" x14ac:dyDescent="0.2">
      <c r="A12" s="36" t="s">
        <v>23</v>
      </c>
      <c r="B12" s="18" t="s">
        <v>24</v>
      </c>
      <c r="C12" s="54" t="s">
        <v>25</v>
      </c>
      <c r="D12" s="55" t="s">
        <v>26</v>
      </c>
      <c r="E12" s="56">
        <v>0.39</v>
      </c>
      <c r="F12" s="19">
        <v>11.2</v>
      </c>
      <c r="G12" s="85">
        <f t="shared" si="0"/>
        <v>4.37</v>
      </c>
    </row>
    <row r="13" spans="1:11" ht="25.5" x14ac:dyDescent="0.2">
      <c r="A13" s="36" t="s">
        <v>27</v>
      </c>
      <c r="B13" s="18" t="s">
        <v>28</v>
      </c>
      <c r="C13" s="54" t="s">
        <v>29</v>
      </c>
      <c r="D13" s="55" t="s">
        <v>19</v>
      </c>
      <c r="E13" s="56">
        <v>0.01</v>
      </c>
      <c r="F13" s="19">
        <v>1456</v>
      </c>
      <c r="G13" s="85">
        <f t="shared" si="0"/>
        <v>14.56</v>
      </c>
    </row>
    <row r="14" spans="1:11" ht="25.5" x14ac:dyDescent="0.2">
      <c r="A14" s="36" t="s">
        <v>30</v>
      </c>
      <c r="B14" s="18" t="s">
        <v>31</v>
      </c>
      <c r="C14" s="54" t="s">
        <v>32</v>
      </c>
      <c r="D14" s="55" t="s">
        <v>19</v>
      </c>
      <c r="E14" s="56">
        <v>0.01</v>
      </c>
      <c r="F14" s="19">
        <v>1792</v>
      </c>
      <c r="G14" s="85">
        <f t="shared" si="0"/>
        <v>17.920000000000002</v>
      </c>
      <c r="J14" s="20"/>
    </row>
    <row r="15" spans="1:11" ht="25.5" x14ac:dyDescent="0.2">
      <c r="A15" s="36" t="s">
        <v>33</v>
      </c>
      <c r="B15" s="18" t="s">
        <v>34</v>
      </c>
      <c r="C15" s="54" t="s">
        <v>35</v>
      </c>
      <c r="D15" s="55" t="s">
        <v>26</v>
      </c>
      <c r="E15" s="56">
        <v>0.01</v>
      </c>
      <c r="F15" s="19">
        <v>11.2</v>
      </c>
      <c r="G15" s="85">
        <f t="shared" si="0"/>
        <v>0.11</v>
      </c>
    </row>
    <row r="16" spans="1:11" ht="25.5" x14ac:dyDescent="0.2">
      <c r="A16" s="36" t="s">
        <v>36</v>
      </c>
      <c r="B16" s="18" t="s">
        <v>17</v>
      </c>
      <c r="C16" s="54" t="s">
        <v>37</v>
      </c>
      <c r="D16" s="55" t="s">
        <v>19</v>
      </c>
      <c r="E16" s="56">
        <v>0.1</v>
      </c>
      <c r="F16" s="19">
        <v>2016</v>
      </c>
      <c r="G16" s="85">
        <f t="shared" si="0"/>
        <v>201.6</v>
      </c>
    </row>
    <row r="17" spans="1:7" ht="25.5" x14ac:dyDescent="0.2">
      <c r="A17" s="36" t="s">
        <v>38</v>
      </c>
      <c r="B17" s="18" t="s">
        <v>21</v>
      </c>
      <c r="C17" s="54" t="s">
        <v>22</v>
      </c>
      <c r="D17" s="55" t="s">
        <v>19</v>
      </c>
      <c r="E17" s="56">
        <v>0.1</v>
      </c>
      <c r="F17" s="19">
        <v>2688</v>
      </c>
      <c r="G17" s="85">
        <f t="shared" si="0"/>
        <v>268.8</v>
      </c>
    </row>
    <row r="18" spans="1:7" ht="38.25" x14ac:dyDescent="0.2">
      <c r="A18" s="36" t="s">
        <v>365</v>
      </c>
      <c r="B18" s="18" t="s">
        <v>24</v>
      </c>
      <c r="C18" s="54" t="s">
        <v>40</v>
      </c>
      <c r="D18" s="55" t="s">
        <v>26</v>
      </c>
      <c r="E18" s="56">
        <v>0.3</v>
      </c>
      <c r="F18" s="19">
        <v>11.2</v>
      </c>
      <c r="G18" s="85">
        <f t="shared" si="0"/>
        <v>3.36</v>
      </c>
    </row>
    <row r="19" spans="1:7" ht="25.5" x14ac:dyDescent="0.2">
      <c r="A19" s="36" t="s">
        <v>366</v>
      </c>
      <c r="B19" s="18" t="s">
        <v>28</v>
      </c>
      <c r="C19" s="54" t="s">
        <v>42</v>
      </c>
      <c r="D19" s="55" t="s">
        <v>19</v>
      </c>
      <c r="E19" s="56">
        <v>0.02</v>
      </c>
      <c r="F19" s="19">
        <v>1904</v>
      </c>
      <c r="G19" s="85">
        <f t="shared" si="0"/>
        <v>38.08</v>
      </c>
    </row>
    <row r="20" spans="1:7" ht="25.5" x14ac:dyDescent="0.2">
      <c r="A20" s="36" t="s">
        <v>367</v>
      </c>
      <c r="B20" s="18" t="s">
        <v>31</v>
      </c>
      <c r="C20" s="54" t="s">
        <v>32</v>
      </c>
      <c r="D20" s="55" t="s">
        <v>19</v>
      </c>
      <c r="E20" s="56">
        <v>0.02</v>
      </c>
      <c r="F20" s="19">
        <v>2464</v>
      </c>
      <c r="G20" s="85">
        <f t="shared" si="0"/>
        <v>49.28</v>
      </c>
    </row>
    <row r="21" spans="1:7" ht="38.25" x14ac:dyDescent="0.2">
      <c r="A21" s="36" t="s">
        <v>368</v>
      </c>
      <c r="B21" s="18" t="s">
        <v>34</v>
      </c>
      <c r="C21" s="54" t="s">
        <v>45</v>
      </c>
      <c r="D21" s="55" t="s">
        <v>26</v>
      </c>
      <c r="E21" s="56">
        <v>0.06</v>
      </c>
      <c r="F21" s="19">
        <v>11.2</v>
      </c>
      <c r="G21" s="85">
        <f t="shared" si="0"/>
        <v>0.67</v>
      </c>
    </row>
    <row r="22" spans="1:7" ht="25.5" x14ac:dyDescent="0.2">
      <c r="A22" s="36" t="s">
        <v>369</v>
      </c>
      <c r="B22" s="18" t="s">
        <v>17</v>
      </c>
      <c r="C22" s="54" t="s">
        <v>47</v>
      </c>
      <c r="D22" s="55" t="s">
        <v>19</v>
      </c>
      <c r="E22" s="56">
        <v>0.02</v>
      </c>
      <c r="F22" s="19">
        <v>2576</v>
      </c>
      <c r="G22" s="85">
        <f t="shared" si="0"/>
        <v>51.52</v>
      </c>
    </row>
    <row r="23" spans="1:7" ht="29.25" customHeight="1" x14ac:dyDescent="0.2">
      <c r="A23" s="36" t="s">
        <v>370</v>
      </c>
      <c r="B23" s="18" t="s">
        <v>21</v>
      </c>
      <c r="C23" s="54" t="s">
        <v>49</v>
      </c>
      <c r="D23" s="55" t="s">
        <v>19</v>
      </c>
      <c r="E23" s="56">
        <v>0.02</v>
      </c>
      <c r="F23" s="19">
        <v>3248</v>
      </c>
      <c r="G23" s="85">
        <f t="shared" si="0"/>
        <v>64.959999999999994</v>
      </c>
    </row>
    <row r="24" spans="1:7" ht="38.25" x14ac:dyDescent="0.2">
      <c r="A24" s="36" t="s">
        <v>371</v>
      </c>
      <c r="B24" s="18" t="s">
        <v>24</v>
      </c>
      <c r="C24" s="54" t="s">
        <v>51</v>
      </c>
      <c r="D24" s="55" t="s">
        <v>26</v>
      </c>
      <c r="E24" s="56">
        <v>0.1</v>
      </c>
      <c r="F24" s="19">
        <v>11.2</v>
      </c>
      <c r="G24" s="85">
        <f t="shared" si="0"/>
        <v>1.1200000000000001</v>
      </c>
    </row>
    <row r="25" spans="1:7" ht="38.25" x14ac:dyDescent="0.2">
      <c r="A25" s="36" t="s">
        <v>372</v>
      </c>
      <c r="B25" s="18"/>
      <c r="C25" s="54" t="s">
        <v>360</v>
      </c>
      <c r="D25" s="55" t="s">
        <v>129</v>
      </c>
      <c r="E25" s="56">
        <v>8.6</v>
      </c>
      <c r="F25" s="19">
        <v>33.6</v>
      </c>
      <c r="G25" s="85">
        <f t="shared" si="0"/>
        <v>288.95999999999998</v>
      </c>
    </row>
    <row r="26" spans="1:7" ht="45" customHeight="1" x14ac:dyDescent="0.2">
      <c r="A26" s="36" t="s">
        <v>373</v>
      </c>
      <c r="B26" s="18" t="s">
        <v>53</v>
      </c>
      <c r="C26" s="54" t="s">
        <v>364</v>
      </c>
      <c r="D26" s="55" t="s">
        <v>19</v>
      </c>
      <c r="E26" s="56">
        <v>0.56999999999999995</v>
      </c>
      <c r="F26" s="19">
        <v>784</v>
      </c>
      <c r="G26" s="85">
        <f t="shared" si="0"/>
        <v>446.88</v>
      </c>
    </row>
    <row r="27" spans="1:7" ht="38.25" x14ac:dyDescent="0.2">
      <c r="A27" s="36" t="s">
        <v>374</v>
      </c>
      <c r="B27" s="18" t="s">
        <v>56</v>
      </c>
      <c r="C27" s="54" t="s">
        <v>57</v>
      </c>
      <c r="D27" s="55" t="s">
        <v>58</v>
      </c>
      <c r="E27" s="56">
        <v>0.11600000000000001</v>
      </c>
      <c r="F27" s="19">
        <v>896</v>
      </c>
      <c r="G27" s="85">
        <f t="shared" si="0"/>
        <v>103.94</v>
      </c>
    </row>
    <row r="28" spans="1:7" ht="25.5" x14ac:dyDescent="0.2">
      <c r="A28" s="36" t="s">
        <v>375</v>
      </c>
      <c r="B28" s="18" t="s">
        <v>60</v>
      </c>
      <c r="C28" s="54" t="s">
        <v>61</v>
      </c>
      <c r="D28" s="55" t="s">
        <v>62</v>
      </c>
      <c r="E28" s="56">
        <v>13</v>
      </c>
      <c r="F28" s="19">
        <v>9.52</v>
      </c>
      <c r="G28" s="85">
        <f t="shared" si="0"/>
        <v>123.76</v>
      </c>
    </row>
    <row r="29" spans="1:7" ht="38.25" x14ac:dyDescent="0.2">
      <c r="A29" s="36" t="s">
        <v>376</v>
      </c>
      <c r="B29" s="18" t="s">
        <v>64</v>
      </c>
      <c r="C29" s="54" t="s">
        <v>65</v>
      </c>
      <c r="D29" s="55" t="s">
        <v>62</v>
      </c>
      <c r="E29" s="56">
        <v>10</v>
      </c>
      <c r="F29" s="19">
        <v>21.17</v>
      </c>
      <c r="G29" s="85">
        <f t="shared" si="0"/>
        <v>211.7</v>
      </c>
    </row>
    <row r="30" spans="1:7" ht="25.5" x14ac:dyDescent="0.2">
      <c r="A30" s="36" t="s">
        <v>377</v>
      </c>
      <c r="B30" s="18" t="s">
        <v>67</v>
      </c>
      <c r="C30" s="54" t="s">
        <v>68</v>
      </c>
      <c r="D30" s="55" t="s">
        <v>62</v>
      </c>
      <c r="E30" s="56">
        <v>2</v>
      </c>
      <c r="F30" s="19">
        <v>16.239999999999998</v>
      </c>
      <c r="G30" s="85">
        <f t="shared" si="0"/>
        <v>32.479999999999997</v>
      </c>
    </row>
    <row r="31" spans="1:7" ht="38.25" x14ac:dyDescent="0.2">
      <c r="A31" s="36" t="s">
        <v>378</v>
      </c>
      <c r="B31" s="18" t="s">
        <v>70</v>
      </c>
      <c r="C31" s="54" t="s">
        <v>71</v>
      </c>
      <c r="D31" s="55" t="s">
        <v>62</v>
      </c>
      <c r="E31" s="56">
        <v>2</v>
      </c>
      <c r="F31" s="19">
        <v>38.64</v>
      </c>
      <c r="G31" s="85">
        <f t="shared" si="0"/>
        <v>77.28</v>
      </c>
    </row>
    <row r="32" spans="1:7" ht="38.25" x14ac:dyDescent="0.2">
      <c r="A32" s="36" t="s">
        <v>379</v>
      </c>
      <c r="B32" s="18" t="s">
        <v>73</v>
      </c>
      <c r="C32" s="54" t="s">
        <v>467</v>
      </c>
      <c r="D32" s="55" t="s">
        <v>74</v>
      </c>
      <c r="E32" s="56">
        <v>0.39600000000000002</v>
      </c>
      <c r="F32" s="19">
        <v>21.18</v>
      </c>
      <c r="G32" s="85">
        <f t="shared" si="0"/>
        <v>8.39</v>
      </c>
    </row>
    <row r="33" spans="1:7" ht="25.5" x14ac:dyDescent="0.2">
      <c r="A33" s="36" t="s">
        <v>380</v>
      </c>
      <c r="B33" s="18" t="s">
        <v>76</v>
      </c>
      <c r="C33" s="54" t="s">
        <v>77</v>
      </c>
      <c r="D33" s="55" t="s">
        <v>78</v>
      </c>
      <c r="E33" s="56">
        <v>1.7</v>
      </c>
      <c r="F33" s="19">
        <v>107.37</v>
      </c>
      <c r="G33" s="85">
        <f t="shared" si="0"/>
        <v>182.53</v>
      </c>
    </row>
    <row r="34" spans="1:7" ht="25.5" x14ac:dyDescent="0.2">
      <c r="A34" s="36" t="s">
        <v>381</v>
      </c>
      <c r="B34" s="18" t="s">
        <v>80</v>
      </c>
      <c r="C34" s="54" t="s">
        <v>81</v>
      </c>
      <c r="D34" s="55" t="s">
        <v>62</v>
      </c>
      <c r="E34" s="56">
        <v>18</v>
      </c>
      <c r="F34" s="19">
        <v>5.6</v>
      </c>
      <c r="G34" s="85">
        <f t="shared" si="0"/>
        <v>100.8</v>
      </c>
    </row>
    <row r="35" spans="1:7" ht="38.25" x14ac:dyDescent="0.2">
      <c r="A35" s="36" t="s">
        <v>382</v>
      </c>
      <c r="B35" s="18" t="s">
        <v>73</v>
      </c>
      <c r="C35" s="54" t="s">
        <v>468</v>
      </c>
      <c r="D35" s="55" t="s">
        <v>74</v>
      </c>
      <c r="E35" s="56">
        <v>0.183</v>
      </c>
      <c r="F35" s="19">
        <v>21.18</v>
      </c>
      <c r="G35" s="85">
        <f t="shared" si="0"/>
        <v>3.88</v>
      </c>
    </row>
    <row r="36" spans="1:7" ht="25.5" x14ac:dyDescent="0.2">
      <c r="A36" s="36" t="s">
        <v>383</v>
      </c>
      <c r="B36" s="18" t="s">
        <v>84</v>
      </c>
      <c r="C36" s="54" t="s">
        <v>85</v>
      </c>
      <c r="D36" s="55" t="s">
        <v>54</v>
      </c>
      <c r="E36" s="56">
        <v>2.4E-2</v>
      </c>
      <c r="F36" s="19">
        <v>1947.16</v>
      </c>
      <c r="G36" s="85">
        <f t="shared" si="0"/>
        <v>46.73</v>
      </c>
    </row>
    <row r="37" spans="1:7" ht="25.5" x14ac:dyDescent="0.2">
      <c r="A37" s="36" t="s">
        <v>384</v>
      </c>
      <c r="B37" s="18" t="s">
        <v>87</v>
      </c>
      <c r="C37" s="54" t="s">
        <v>88</v>
      </c>
      <c r="D37" s="55" t="s">
        <v>78</v>
      </c>
      <c r="E37" s="56">
        <v>9.4</v>
      </c>
      <c r="F37" s="19">
        <v>22.13</v>
      </c>
      <c r="G37" s="85">
        <f t="shared" si="0"/>
        <v>208.02</v>
      </c>
    </row>
    <row r="38" spans="1:7" ht="38.25" x14ac:dyDescent="0.2">
      <c r="A38" s="36" t="s">
        <v>385</v>
      </c>
      <c r="B38" s="18" t="s">
        <v>73</v>
      </c>
      <c r="C38" s="54" t="s">
        <v>469</v>
      </c>
      <c r="D38" s="55" t="s">
        <v>74</v>
      </c>
      <c r="E38" s="56">
        <v>38.47</v>
      </c>
      <c r="F38" s="19">
        <v>8.06</v>
      </c>
      <c r="G38" s="85">
        <f t="shared" si="0"/>
        <v>310.07</v>
      </c>
    </row>
    <row r="39" spans="1:7" ht="25.5" x14ac:dyDescent="0.2">
      <c r="A39" s="36" t="s">
        <v>386</v>
      </c>
      <c r="B39" s="18" t="s">
        <v>89</v>
      </c>
      <c r="C39" s="54" t="s">
        <v>90</v>
      </c>
      <c r="D39" s="55" t="s">
        <v>91</v>
      </c>
      <c r="E39" s="56">
        <v>0.216</v>
      </c>
      <c r="F39" s="19">
        <v>394.77</v>
      </c>
      <c r="G39" s="85">
        <f t="shared" si="0"/>
        <v>85.27</v>
      </c>
    </row>
    <row r="40" spans="1:7" ht="51" x14ac:dyDescent="0.2">
      <c r="A40" s="36" t="s">
        <v>387</v>
      </c>
      <c r="B40" s="18" t="s">
        <v>73</v>
      </c>
      <c r="C40" s="54" t="s">
        <v>470</v>
      </c>
      <c r="D40" s="55" t="s">
        <v>74</v>
      </c>
      <c r="E40" s="56">
        <v>3.11</v>
      </c>
      <c r="F40" s="19">
        <v>7.91</v>
      </c>
      <c r="G40" s="85">
        <f t="shared" si="0"/>
        <v>24.6</v>
      </c>
    </row>
    <row r="41" spans="1:7" ht="25.5" x14ac:dyDescent="0.2">
      <c r="A41" s="36" t="s">
        <v>388</v>
      </c>
      <c r="B41" s="18" t="s">
        <v>92</v>
      </c>
      <c r="C41" s="54" t="s">
        <v>93</v>
      </c>
      <c r="D41" s="55" t="s">
        <v>94</v>
      </c>
      <c r="E41" s="56">
        <v>0.35499999999999998</v>
      </c>
      <c r="F41" s="19">
        <v>151.4</v>
      </c>
      <c r="G41" s="85">
        <f t="shared" si="0"/>
        <v>53.75</v>
      </c>
    </row>
    <row r="42" spans="1:7" x14ac:dyDescent="0.2">
      <c r="A42" s="36"/>
      <c r="B42" s="36"/>
      <c r="C42" s="57" t="s">
        <v>499</v>
      </c>
      <c r="D42" s="58"/>
      <c r="E42" s="58"/>
      <c r="F42" s="90" t="s">
        <v>500</v>
      </c>
      <c r="G42" s="86">
        <f>ROUND(SUM(G9:G41),2)</f>
        <v>5570.4</v>
      </c>
    </row>
    <row r="43" spans="1:7" x14ac:dyDescent="0.2">
      <c r="A43" s="35"/>
      <c r="B43" s="35" t="s">
        <v>16</v>
      </c>
      <c r="C43" s="52" t="s">
        <v>95</v>
      </c>
      <c r="D43" s="53"/>
      <c r="E43" s="53"/>
      <c r="F43" s="53"/>
      <c r="G43" s="53"/>
    </row>
    <row r="44" spans="1:7" ht="51" x14ac:dyDescent="0.2">
      <c r="A44" s="36" t="s">
        <v>11</v>
      </c>
      <c r="B44" s="18" t="s">
        <v>96</v>
      </c>
      <c r="C44" s="54" t="s">
        <v>471</v>
      </c>
      <c r="D44" s="55" t="s">
        <v>97</v>
      </c>
      <c r="E44" s="59">
        <v>6.0620000000000003</v>
      </c>
      <c r="F44" s="19">
        <v>4710.75</v>
      </c>
      <c r="G44" s="85">
        <f t="shared" ref="G44:G71" si="1">ROUND((E44*F44),2)</f>
        <v>28556.57</v>
      </c>
    </row>
    <row r="45" spans="1:7" ht="38.25" x14ac:dyDescent="0.2">
      <c r="A45" s="36" t="s">
        <v>16</v>
      </c>
      <c r="B45" s="18" t="s">
        <v>98</v>
      </c>
      <c r="C45" s="54" t="s">
        <v>466</v>
      </c>
      <c r="D45" s="55" t="s">
        <v>97</v>
      </c>
      <c r="E45" s="59">
        <v>1.048</v>
      </c>
      <c r="F45" s="19">
        <v>53038.720000000001</v>
      </c>
      <c r="G45" s="85">
        <f t="shared" si="1"/>
        <v>55584.58</v>
      </c>
    </row>
    <row r="46" spans="1:7" ht="25.5" x14ac:dyDescent="0.2">
      <c r="A46" s="36" t="s">
        <v>20</v>
      </c>
      <c r="B46" s="18" t="s">
        <v>99</v>
      </c>
      <c r="C46" s="54" t="s">
        <v>389</v>
      </c>
      <c r="D46" s="55" t="s">
        <v>97</v>
      </c>
      <c r="E46" s="59">
        <v>4.3479999999999999</v>
      </c>
      <c r="F46" s="19">
        <v>655.20000000000005</v>
      </c>
      <c r="G46" s="85">
        <f t="shared" si="1"/>
        <v>2848.81</v>
      </c>
    </row>
    <row r="47" spans="1:7" ht="25.5" x14ac:dyDescent="0.2">
      <c r="A47" s="36" t="s">
        <v>23</v>
      </c>
      <c r="B47" s="18" t="s">
        <v>100</v>
      </c>
      <c r="C47" s="54" t="s">
        <v>101</v>
      </c>
      <c r="D47" s="55" t="s">
        <v>54</v>
      </c>
      <c r="E47" s="59">
        <v>43.48</v>
      </c>
      <c r="F47" s="19">
        <v>22.4</v>
      </c>
      <c r="G47" s="85">
        <f t="shared" si="1"/>
        <v>973.95</v>
      </c>
    </row>
    <row r="48" spans="1:7" ht="38.25" x14ac:dyDescent="0.2">
      <c r="A48" s="36" t="s">
        <v>27</v>
      </c>
      <c r="B48" s="18" t="s">
        <v>102</v>
      </c>
      <c r="C48" s="54" t="s">
        <v>472</v>
      </c>
      <c r="D48" s="55" t="s">
        <v>97</v>
      </c>
      <c r="E48" s="59">
        <v>9.8030000000000008</v>
      </c>
      <c r="F48" s="19">
        <v>2107.17</v>
      </c>
      <c r="G48" s="85">
        <f t="shared" si="1"/>
        <v>20656.59</v>
      </c>
    </row>
    <row r="49" spans="1:7" ht="51" x14ac:dyDescent="0.2">
      <c r="A49" s="36" t="s">
        <v>30</v>
      </c>
      <c r="B49" s="18" t="s">
        <v>98</v>
      </c>
      <c r="C49" s="54" t="s">
        <v>390</v>
      </c>
      <c r="D49" s="55" t="s">
        <v>97</v>
      </c>
      <c r="E49" s="59">
        <v>1.9570000000000001</v>
      </c>
      <c r="F49" s="19">
        <v>3365.6</v>
      </c>
      <c r="G49" s="85">
        <f t="shared" si="1"/>
        <v>6586.48</v>
      </c>
    </row>
    <row r="50" spans="1:7" ht="38.25" x14ac:dyDescent="0.2">
      <c r="A50" s="36" t="s">
        <v>33</v>
      </c>
      <c r="B50" s="18" t="s">
        <v>104</v>
      </c>
      <c r="C50" s="54" t="s">
        <v>105</v>
      </c>
      <c r="D50" s="55" t="s">
        <v>54</v>
      </c>
      <c r="E50" s="59">
        <v>19.57</v>
      </c>
      <c r="F50" s="19">
        <v>583.52</v>
      </c>
      <c r="G50" s="85">
        <f t="shared" si="1"/>
        <v>11419.49</v>
      </c>
    </row>
    <row r="51" spans="1:7" ht="25.5" x14ac:dyDescent="0.2">
      <c r="A51" s="36" t="s">
        <v>36</v>
      </c>
      <c r="B51" s="18" t="s">
        <v>106</v>
      </c>
      <c r="C51" s="54" t="s">
        <v>107</v>
      </c>
      <c r="D51" s="55" t="s">
        <v>108</v>
      </c>
      <c r="E51" s="59">
        <v>1.28</v>
      </c>
      <c r="F51" s="19">
        <v>3418.8</v>
      </c>
      <c r="G51" s="85">
        <f t="shared" si="1"/>
        <v>4376.0600000000004</v>
      </c>
    </row>
    <row r="52" spans="1:7" ht="38.25" x14ac:dyDescent="0.2">
      <c r="A52" s="36" t="s">
        <v>38</v>
      </c>
      <c r="B52" s="18" t="s">
        <v>98</v>
      </c>
      <c r="C52" s="54" t="s">
        <v>391</v>
      </c>
      <c r="D52" s="55" t="s">
        <v>97</v>
      </c>
      <c r="E52" s="59">
        <v>7.8449999999999998</v>
      </c>
      <c r="F52" s="19">
        <v>3629.64</v>
      </c>
      <c r="G52" s="85">
        <f t="shared" si="1"/>
        <v>28474.53</v>
      </c>
    </row>
    <row r="53" spans="1:7" ht="25.5" x14ac:dyDescent="0.2">
      <c r="A53" s="36" t="s">
        <v>39</v>
      </c>
      <c r="B53" s="18" t="s">
        <v>109</v>
      </c>
      <c r="C53" s="54" t="s">
        <v>392</v>
      </c>
      <c r="D53" s="55" t="s">
        <v>110</v>
      </c>
      <c r="E53" s="59">
        <v>35.905999999999999</v>
      </c>
      <c r="F53" s="19">
        <v>212.8</v>
      </c>
      <c r="G53" s="85">
        <f t="shared" si="1"/>
        <v>7640.8</v>
      </c>
    </row>
    <row r="54" spans="1:7" ht="29.25" customHeight="1" x14ac:dyDescent="0.2">
      <c r="A54" s="36" t="s">
        <v>41</v>
      </c>
      <c r="B54" s="18" t="s">
        <v>111</v>
      </c>
      <c r="C54" s="54" t="s">
        <v>393</v>
      </c>
      <c r="D54" s="55" t="s">
        <v>54</v>
      </c>
      <c r="E54" s="59">
        <v>107.72</v>
      </c>
      <c r="F54" s="19">
        <v>75.510000000000005</v>
      </c>
      <c r="G54" s="85">
        <f t="shared" si="1"/>
        <v>8133.94</v>
      </c>
    </row>
    <row r="55" spans="1:7" ht="25.5" x14ac:dyDescent="0.2">
      <c r="A55" s="36" t="s">
        <v>43</v>
      </c>
      <c r="B55" s="18" t="s">
        <v>112</v>
      </c>
      <c r="C55" s="54" t="s">
        <v>394</v>
      </c>
      <c r="D55" s="55" t="s">
        <v>110</v>
      </c>
      <c r="E55" s="59">
        <v>21.21</v>
      </c>
      <c r="F55" s="19">
        <v>255.36</v>
      </c>
      <c r="G55" s="85">
        <f t="shared" si="1"/>
        <v>5416.19</v>
      </c>
    </row>
    <row r="56" spans="1:7" ht="25.5" x14ac:dyDescent="0.2">
      <c r="A56" s="36" t="s">
        <v>44</v>
      </c>
      <c r="B56" s="18" t="s">
        <v>112</v>
      </c>
      <c r="C56" s="54" t="s">
        <v>395</v>
      </c>
      <c r="D56" s="55" t="s">
        <v>110</v>
      </c>
      <c r="E56" s="59">
        <v>3.137</v>
      </c>
      <c r="F56" s="19">
        <v>474.2</v>
      </c>
      <c r="G56" s="85">
        <f t="shared" si="1"/>
        <v>1487.57</v>
      </c>
    </row>
    <row r="57" spans="1:7" ht="25.5" x14ac:dyDescent="0.2">
      <c r="A57" s="36" t="s">
        <v>46</v>
      </c>
      <c r="B57" s="18" t="s">
        <v>113</v>
      </c>
      <c r="C57" s="54" t="s">
        <v>114</v>
      </c>
      <c r="D57" s="55" t="s">
        <v>110</v>
      </c>
      <c r="E57" s="59">
        <v>7.1070000000000002</v>
      </c>
      <c r="F57" s="19">
        <v>159.6</v>
      </c>
      <c r="G57" s="85">
        <f t="shared" si="1"/>
        <v>1134.28</v>
      </c>
    </row>
    <row r="58" spans="1:7" ht="25.5" x14ac:dyDescent="0.2">
      <c r="A58" s="36" t="s">
        <v>48</v>
      </c>
      <c r="B58" s="18" t="s">
        <v>115</v>
      </c>
      <c r="C58" s="54" t="s">
        <v>116</v>
      </c>
      <c r="D58" s="55" t="s">
        <v>110</v>
      </c>
      <c r="E58" s="59">
        <v>3.145</v>
      </c>
      <c r="F58" s="19">
        <v>683.76</v>
      </c>
      <c r="G58" s="85">
        <f t="shared" si="1"/>
        <v>2150.4299999999998</v>
      </c>
    </row>
    <row r="59" spans="1:7" ht="25.5" x14ac:dyDescent="0.2">
      <c r="A59" s="36" t="s">
        <v>50</v>
      </c>
      <c r="B59" s="18" t="s">
        <v>117</v>
      </c>
      <c r="C59" s="54" t="s">
        <v>118</v>
      </c>
      <c r="D59" s="55" t="s">
        <v>110</v>
      </c>
      <c r="E59" s="59">
        <v>1.823</v>
      </c>
      <c r="F59" s="19">
        <v>474.2</v>
      </c>
      <c r="G59" s="85">
        <f t="shared" si="1"/>
        <v>864.47</v>
      </c>
    </row>
    <row r="60" spans="1:7" ht="51" x14ac:dyDescent="0.2">
      <c r="A60" s="36" t="s">
        <v>52</v>
      </c>
      <c r="B60" s="18" t="s">
        <v>96</v>
      </c>
      <c r="C60" s="54" t="s">
        <v>473</v>
      </c>
      <c r="D60" s="55" t="s">
        <v>97</v>
      </c>
      <c r="E60" s="59">
        <v>2.0760000000000001</v>
      </c>
      <c r="F60" s="19">
        <v>3156.36</v>
      </c>
      <c r="G60" s="85">
        <f t="shared" si="1"/>
        <v>6552.6</v>
      </c>
    </row>
    <row r="61" spans="1:7" ht="38.25" x14ac:dyDescent="0.2">
      <c r="A61" s="36" t="s">
        <v>55</v>
      </c>
      <c r="B61" s="18" t="s">
        <v>119</v>
      </c>
      <c r="C61" s="54" t="s">
        <v>120</v>
      </c>
      <c r="D61" s="55" t="s">
        <v>91</v>
      </c>
      <c r="E61" s="59">
        <v>314.54000000000002</v>
      </c>
      <c r="F61" s="19">
        <v>101.44</v>
      </c>
      <c r="G61" s="85">
        <f t="shared" si="1"/>
        <v>31906.94</v>
      </c>
    </row>
    <row r="62" spans="1:7" ht="38.25" x14ac:dyDescent="0.2">
      <c r="A62" s="36" t="s">
        <v>59</v>
      </c>
      <c r="B62" s="18" t="s">
        <v>121</v>
      </c>
      <c r="C62" s="54" t="s">
        <v>122</v>
      </c>
      <c r="D62" s="55" t="s">
        <v>91</v>
      </c>
      <c r="E62" s="59">
        <v>31.45</v>
      </c>
      <c r="F62" s="19">
        <v>167.06</v>
      </c>
      <c r="G62" s="85">
        <f t="shared" si="1"/>
        <v>5254.04</v>
      </c>
    </row>
    <row r="63" spans="1:7" ht="25.5" x14ac:dyDescent="0.2">
      <c r="A63" s="36" t="s">
        <v>63</v>
      </c>
      <c r="B63" s="18" t="s">
        <v>123</v>
      </c>
      <c r="C63" s="54" t="s">
        <v>124</v>
      </c>
      <c r="D63" s="55" t="s">
        <v>97</v>
      </c>
      <c r="E63" s="59">
        <v>3.883</v>
      </c>
      <c r="F63" s="19">
        <v>1581.53</v>
      </c>
      <c r="G63" s="85">
        <f t="shared" si="1"/>
        <v>6141.08</v>
      </c>
    </row>
    <row r="64" spans="1:7" x14ac:dyDescent="0.2">
      <c r="A64" s="36" t="s">
        <v>66</v>
      </c>
      <c r="B64" s="18" t="s">
        <v>125</v>
      </c>
      <c r="C64" s="54" t="s">
        <v>126</v>
      </c>
      <c r="D64" s="55" t="s">
        <v>58</v>
      </c>
      <c r="E64" s="59">
        <v>1.9415</v>
      </c>
      <c r="F64" s="19">
        <v>4468.8</v>
      </c>
      <c r="G64" s="85">
        <f t="shared" si="1"/>
        <v>8676.18</v>
      </c>
    </row>
    <row r="65" spans="1:7" x14ac:dyDescent="0.2">
      <c r="A65" s="36" t="s">
        <v>69</v>
      </c>
      <c r="B65" s="18" t="s">
        <v>127</v>
      </c>
      <c r="C65" s="54" t="s">
        <v>128</v>
      </c>
      <c r="D65" s="55" t="s">
        <v>129</v>
      </c>
      <c r="E65" s="59">
        <v>232.6</v>
      </c>
      <c r="F65" s="19">
        <v>51.58</v>
      </c>
      <c r="G65" s="85">
        <f t="shared" si="1"/>
        <v>11997.51</v>
      </c>
    </row>
    <row r="66" spans="1:7" ht="51" x14ac:dyDescent="0.2">
      <c r="A66" s="36" t="s">
        <v>72</v>
      </c>
      <c r="B66" s="18" t="s">
        <v>98</v>
      </c>
      <c r="C66" s="54" t="s">
        <v>474</v>
      </c>
      <c r="D66" s="55" t="s">
        <v>97</v>
      </c>
      <c r="E66" s="59">
        <v>2.964</v>
      </c>
      <c r="F66" s="19">
        <v>3247.68</v>
      </c>
      <c r="G66" s="85">
        <f t="shared" si="1"/>
        <v>9626.1200000000008</v>
      </c>
    </row>
    <row r="67" spans="1:7" ht="51" x14ac:dyDescent="0.2">
      <c r="A67" s="36" t="s">
        <v>75</v>
      </c>
      <c r="B67" s="18" t="s">
        <v>98</v>
      </c>
      <c r="C67" s="54" t="s">
        <v>475</v>
      </c>
      <c r="D67" s="55" t="s">
        <v>97</v>
      </c>
      <c r="E67" s="59">
        <v>2.0339999999999998</v>
      </c>
      <c r="F67" s="19">
        <v>5215.0600000000004</v>
      </c>
      <c r="G67" s="85">
        <f t="shared" si="1"/>
        <v>10607.43</v>
      </c>
    </row>
    <row r="68" spans="1:7" ht="51" x14ac:dyDescent="0.2">
      <c r="A68" s="36" t="s">
        <v>79</v>
      </c>
      <c r="B68" s="18" t="s">
        <v>130</v>
      </c>
      <c r="C68" s="54" t="s">
        <v>476</v>
      </c>
      <c r="D68" s="55" t="s">
        <v>97</v>
      </c>
      <c r="E68" s="59">
        <v>2.964</v>
      </c>
      <c r="F68" s="19">
        <v>3371.64</v>
      </c>
      <c r="G68" s="85">
        <f t="shared" si="1"/>
        <v>9993.5400000000009</v>
      </c>
    </row>
    <row r="69" spans="1:7" ht="25.5" x14ac:dyDescent="0.2">
      <c r="A69" s="36" t="s">
        <v>82</v>
      </c>
      <c r="B69" s="18" t="s">
        <v>100</v>
      </c>
      <c r="C69" s="54" t="s">
        <v>101</v>
      </c>
      <c r="D69" s="55" t="s">
        <v>54</v>
      </c>
      <c r="E69" s="59">
        <v>29.64</v>
      </c>
      <c r="F69" s="19">
        <v>130.69999999999999</v>
      </c>
      <c r="G69" s="85">
        <f t="shared" si="1"/>
        <v>3873.95</v>
      </c>
    </row>
    <row r="70" spans="1:7" ht="57" customHeight="1" x14ac:dyDescent="0.2">
      <c r="A70" s="36" t="s">
        <v>83</v>
      </c>
      <c r="B70" s="18" t="s">
        <v>98</v>
      </c>
      <c r="C70" s="54" t="s">
        <v>477</v>
      </c>
      <c r="D70" s="55" t="s">
        <v>97</v>
      </c>
      <c r="E70" s="59">
        <v>2.0339999999999998</v>
      </c>
      <c r="F70" s="19">
        <v>4033.18</v>
      </c>
      <c r="G70" s="85">
        <f t="shared" si="1"/>
        <v>8203.49</v>
      </c>
    </row>
    <row r="71" spans="1:7" ht="25.5" x14ac:dyDescent="0.2">
      <c r="A71" s="36" t="s">
        <v>86</v>
      </c>
      <c r="B71" s="18" t="s">
        <v>100</v>
      </c>
      <c r="C71" s="54" t="s">
        <v>101</v>
      </c>
      <c r="D71" s="55" t="s">
        <v>54</v>
      </c>
      <c r="E71" s="59">
        <v>20.34</v>
      </c>
      <c r="F71" s="19">
        <v>203.31</v>
      </c>
      <c r="G71" s="85">
        <f t="shared" si="1"/>
        <v>4135.33</v>
      </c>
    </row>
    <row r="72" spans="1:7" x14ac:dyDescent="0.2">
      <c r="A72" s="36"/>
      <c r="B72" s="36"/>
      <c r="C72" s="57" t="s">
        <v>501</v>
      </c>
      <c r="D72" s="58"/>
      <c r="E72" s="58"/>
      <c r="F72" s="90" t="s">
        <v>502</v>
      </c>
      <c r="G72" s="86">
        <f>ROUND(SUM(G44:G71),2)</f>
        <v>303272.95</v>
      </c>
    </row>
    <row r="73" spans="1:7" x14ac:dyDescent="0.2">
      <c r="A73" s="35"/>
      <c r="B73" s="35" t="s">
        <v>20</v>
      </c>
      <c r="C73" s="52" t="s">
        <v>131</v>
      </c>
      <c r="D73" s="53"/>
      <c r="E73" s="53"/>
      <c r="F73" s="53"/>
      <c r="G73" s="53"/>
    </row>
    <row r="74" spans="1:7" x14ac:dyDescent="0.2">
      <c r="A74" s="36"/>
      <c r="B74" s="91" t="s">
        <v>396</v>
      </c>
      <c r="C74" s="60" t="s">
        <v>132</v>
      </c>
      <c r="D74" s="61"/>
      <c r="E74" s="61"/>
      <c r="F74" s="61"/>
      <c r="G74" s="87"/>
    </row>
    <row r="75" spans="1:7" ht="38.25" x14ac:dyDescent="0.2">
      <c r="A75" s="36" t="s">
        <v>280</v>
      </c>
      <c r="B75" s="18" t="s">
        <v>98</v>
      </c>
      <c r="C75" s="54" t="s">
        <v>478</v>
      </c>
      <c r="D75" s="55" t="s">
        <v>97</v>
      </c>
      <c r="E75" s="56">
        <v>0.72499999999999998</v>
      </c>
      <c r="F75" s="19">
        <v>5117.21</v>
      </c>
      <c r="G75" s="85">
        <f t="shared" ref="G75:G138" si="2">ROUND((E75*F75),2)</f>
        <v>3709.98</v>
      </c>
    </row>
    <row r="76" spans="1:7" ht="25.5" x14ac:dyDescent="0.2">
      <c r="A76" s="36" t="s">
        <v>281</v>
      </c>
      <c r="B76" s="18" t="s">
        <v>133</v>
      </c>
      <c r="C76" s="54" t="s">
        <v>134</v>
      </c>
      <c r="D76" s="55" t="s">
        <v>129</v>
      </c>
      <c r="E76" s="56">
        <v>18</v>
      </c>
      <c r="F76" s="19">
        <v>27.35</v>
      </c>
      <c r="G76" s="85">
        <f t="shared" si="2"/>
        <v>492.3</v>
      </c>
    </row>
    <row r="77" spans="1:7" ht="25.5" x14ac:dyDescent="0.2">
      <c r="A77" s="36" t="s">
        <v>282</v>
      </c>
      <c r="B77" s="18" t="s">
        <v>84</v>
      </c>
      <c r="C77" s="54" t="s">
        <v>85</v>
      </c>
      <c r="D77" s="55" t="s">
        <v>54</v>
      </c>
      <c r="E77" s="56">
        <v>0.48899999999999999</v>
      </c>
      <c r="F77" s="19">
        <v>1947.16</v>
      </c>
      <c r="G77" s="85">
        <f t="shared" si="2"/>
        <v>952.16</v>
      </c>
    </row>
    <row r="78" spans="1:7" ht="38.25" x14ac:dyDescent="0.2">
      <c r="A78" s="36" t="s">
        <v>283</v>
      </c>
      <c r="B78" s="18" t="s">
        <v>73</v>
      </c>
      <c r="C78" s="54" t="s">
        <v>479</v>
      </c>
      <c r="D78" s="55" t="s">
        <v>74</v>
      </c>
      <c r="E78" s="56">
        <v>122.3</v>
      </c>
      <c r="F78" s="19">
        <v>8.06</v>
      </c>
      <c r="G78" s="85">
        <f t="shared" si="2"/>
        <v>985.74</v>
      </c>
    </row>
    <row r="79" spans="1:7" ht="25.5" x14ac:dyDescent="0.2">
      <c r="A79" s="36" t="s">
        <v>284</v>
      </c>
      <c r="B79" s="18" t="s">
        <v>135</v>
      </c>
      <c r="C79" s="54" t="s">
        <v>136</v>
      </c>
      <c r="D79" s="55" t="s">
        <v>129</v>
      </c>
      <c r="E79" s="56">
        <v>919</v>
      </c>
      <c r="F79" s="19">
        <v>15.78</v>
      </c>
      <c r="G79" s="85">
        <f t="shared" si="2"/>
        <v>14501.82</v>
      </c>
    </row>
    <row r="80" spans="1:7" x14ac:dyDescent="0.2">
      <c r="A80" s="36"/>
      <c r="B80" s="91" t="s">
        <v>397</v>
      </c>
      <c r="C80" s="60" t="s">
        <v>137</v>
      </c>
      <c r="D80" s="61"/>
      <c r="E80" s="61"/>
      <c r="F80" s="61"/>
      <c r="G80" s="87"/>
    </row>
    <row r="81" spans="1:7" ht="38.25" x14ac:dyDescent="0.2">
      <c r="A81" s="36" t="s">
        <v>285</v>
      </c>
      <c r="B81" s="18" t="s">
        <v>138</v>
      </c>
      <c r="C81" s="54" t="s">
        <v>480</v>
      </c>
      <c r="D81" s="55" t="s">
        <v>97</v>
      </c>
      <c r="E81" s="56">
        <v>4.3999999999999997E-2</v>
      </c>
      <c r="F81" s="19">
        <v>5117.21</v>
      </c>
      <c r="G81" s="85">
        <f t="shared" si="2"/>
        <v>225.16</v>
      </c>
    </row>
    <row r="82" spans="1:7" ht="25.5" x14ac:dyDescent="0.2">
      <c r="A82" s="36" t="s">
        <v>286</v>
      </c>
      <c r="B82" s="18" t="s">
        <v>106</v>
      </c>
      <c r="C82" s="54" t="s">
        <v>107</v>
      </c>
      <c r="D82" s="55" t="s">
        <v>108</v>
      </c>
      <c r="E82" s="56">
        <v>0.05</v>
      </c>
      <c r="F82" s="19">
        <v>3418.8</v>
      </c>
      <c r="G82" s="85">
        <f t="shared" si="2"/>
        <v>170.94</v>
      </c>
    </row>
    <row r="83" spans="1:7" ht="25.5" x14ac:dyDescent="0.2">
      <c r="A83" s="36" t="s">
        <v>287</v>
      </c>
      <c r="B83" s="18" t="s">
        <v>139</v>
      </c>
      <c r="C83" s="54" t="s">
        <v>140</v>
      </c>
      <c r="D83" s="55" t="s">
        <v>6</v>
      </c>
      <c r="E83" s="56">
        <v>1</v>
      </c>
      <c r="F83" s="19">
        <v>136.97999999999999</v>
      </c>
      <c r="G83" s="85">
        <f t="shared" si="2"/>
        <v>136.97999999999999</v>
      </c>
    </row>
    <row r="84" spans="1:7" ht="25.5" x14ac:dyDescent="0.2">
      <c r="A84" s="36" t="s">
        <v>288</v>
      </c>
      <c r="B84" s="18" t="s">
        <v>141</v>
      </c>
      <c r="C84" s="54" t="s">
        <v>142</v>
      </c>
      <c r="D84" s="55" t="s">
        <v>6</v>
      </c>
      <c r="E84" s="56">
        <v>2</v>
      </c>
      <c r="F84" s="19">
        <v>2.83</v>
      </c>
      <c r="G84" s="85">
        <f t="shared" si="2"/>
        <v>5.66</v>
      </c>
    </row>
    <row r="85" spans="1:7" ht="38.25" x14ac:dyDescent="0.2">
      <c r="A85" s="36" t="s">
        <v>289</v>
      </c>
      <c r="B85" s="18" t="s">
        <v>143</v>
      </c>
      <c r="C85" s="54" t="s">
        <v>144</v>
      </c>
      <c r="D85" s="55" t="s">
        <v>94</v>
      </c>
      <c r="E85" s="56">
        <v>1.28</v>
      </c>
      <c r="F85" s="19">
        <v>627.27</v>
      </c>
      <c r="G85" s="85">
        <f t="shared" si="2"/>
        <v>802.91</v>
      </c>
    </row>
    <row r="86" spans="1:7" ht="25.5" x14ac:dyDescent="0.2">
      <c r="A86" s="36" t="s">
        <v>290</v>
      </c>
      <c r="B86" s="18" t="s">
        <v>135</v>
      </c>
      <c r="C86" s="54" t="s">
        <v>145</v>
      </c>
      <c r="D86" s="55" t="s">
        <v>129</v>
      </c>
      <c r="E86" s="56">
        <v>17</v>
      </c>
      <c r="F86" s="19">
        <v>61.6</v>
      </c>
      <c r="G86" s="85">
        <f t="shared" si="2"/>
        <v>1047.2</v>
      </c>
    </row>
    <row r="87" spans="1:7" x14ac:dyDescent="0.2">
      <c r="A87" s="36" t="s">
        <v>291</v>
      </c>
      <c r="B87" s="18" t="s">
        <v>146</v>
      </c>
      <c r="C87" s="54" t="s">
        <v>147</v>
      </c>
      <c r="D87" s="55" t="s">
        <v>148</v>
      </c>
      <c r="E87" s="56">
        <v>1.54</v>
      </c>
      <c r="F87" s="19">
        <v>115.18</v>
      </c>
      <c r="G87" s="85">
        <f t="shared" si="2"/>
        <v>177.38</v>
      </c>
    </row>
    <row r="88" spans="1:7" ht="25.5" x14ac:dyDescent="0.2">
      <c r="A88" s="36" t="s">
        <v>357</v>
      </c>
      <c r="B88" s="18" t="s">
        <v>135</v>
      </c>
      <c r="C88" s="54" t="s">
        <v>149</v>
      </c>
      <c r="D88" s="55" t="s">
        <v>129</v>
      </c>
      <c r="E88" s="56">
        <v>30</v>
      </c>
      <c r="F88" s="19">
        <v>15.78</v>
      </c>
      <c r="G88" s="85">
        <f t="shared" si="2"/>
        <v>473.4</v>
      </c>
    </row>
    <row r="89" spans="1:7" x14ac:dyDescent="0.2">
      <c r="A89" s="36" t="s">
        <v>358</v>
      </c>
      <c r="B89" s="18" t="s">
        <v>150</v>
      </c>
      <c r="C89" s="54" t="s">
        <v>151</v>
      </c>
      <c r="D89" s="55" t="s">
        <v>62</v>
      </c>
      <c r="E89" s="56">
        <v>1</v>
      </c>
      <c r="F89" s="19">
        <v>140.24</v>
      </c>
      <c r="G89" s="85">
        <f t="shared" si="2"/>
        <v>140.24</v>
      </c>
    </row>
    <row r="90" spans="1:7" ht="25.5" x14ac:dyDescent="0.2">
      <c r="A90" s="36" t="s">
        <v>359</v>
      </c>
      <c r="B90" s="18" t="s">
        <v>152</v>
      </c>
      <c r="C90" s="54" t="s">
        <v>153</v>
      </c>
      <c r="D90" s="55" t="s">
        <v>91</v>
      </c>
      <c r="E90" s="56">
        <v>1.4999999999999999E-2</v>
      </c>
      <c r="F90" s="19">
        <v>7225.87</v>
      </c>
      <c r="G90" s="85">
        <f t="shared" si="2"/>
        <v>108.39</v>
      </c>
    </row>
    <row r="91" spans="1:7" x14ac:dyDescent="0.2">
      <c r="A91" s="36"/>
      <c r="B91" s="91" t="s">
        <v>398</v>
      </c>
      <c r="C91" s="60" t="s">
        <v>154</v>
      </c>
      <c r="D91" s="61"/>
      <c r="E91" s="61"/>
      <c r="F91" s="61"/>
      <c r="G91" s="87"/>
    </row>
    <row r="92" spans="1:7" ht="42.75" customHeight="1" x14ac:dyDescent="0.2">
      <c r="A92" s="36" t="s">
        <v>402</v>
      </c>
      <c r="B92" s="18" t="s">
        <v>155</v>
      </c>
      <c r="C92" s="54" t="s">
        <v>481</v>
      </c>
      <c r="D92" s="55" t="s">
        <v>97</v>
      </c>
      <c r="E92" s="56">
        <v>0.06</v>
      </c>
      <c r="F92" s="19">
        <v>10767.2</v>
      </c>
      <c r="G92" s="85">
        <f t="shared" si="2"/>
        <v>646.03</v>
      </c>
    </row>
    <row r="93" spans="1:7" ht="38.25" x14ac:dyDescent="0.2">
      <c r="A93" s="36" t="s">
        <v>403</v>
      </c>
      <c r="B93" s="18" t="s">
        <v>104</v>
      </c>
      <c r="C93" s="54" t="s">
        <v>105</v>
      </c>
      <c r="D93" s="55" t="s">
        <v>54</v>
      </c>
      <c r="E93" s="56">
        <v>0.6</v>
      </c>
      <c r="F93" s="19">
        <v>113.28</v>
      </c>
      <c r="G93" s="85">
        <f t="shared" si="2"/>
        <v>67.97</v>
      </c>
    </row>
    <row r="94" spans="1:7" ht="25.5" x14ac:dyDescent="0.2">
      <c r="A94" s="36" t="s">
        <v>404</v>
      </c>
      <c r="B94" s="18" t="s">
        <v>156</v>
      </c>
      <c r="C94" s="54" t="s">
        <v>157</v>
      </c>
      <c r="D94" s="55" t="s">
        <v>158</v>
      </c>
      <c r="E94" s="56">
        <v>35</v>
      </c>
      <c r="F94" s="19">
        <v>42.64</v>
      </c>
      <c r="G94" s="85">
        <f t="shared" si="2"/>
        <v>1492.4</v>
      </c>
    </row>
    <row r="95" spans="1:7" ht="25.5" x14ac:dyDescent="0.2">
      <c r="A95" s="36" t="s">
        <v>405</v>
      </c>
      <c r="B95" s="18" t="s">
        <v>159</v>
      </c>
      <c r="C95" s="54" t="s">
        <v>160</v>
      </c>
      <c r="D95" s="55" t="s">
        <v>161</v>
      </c>
      <c r="E95" s="56">
        <v>24</v>
      </c>
      <c r="F95" s="19">
        <v>23.9</v>
      </c>
      <c r="G95" s="85">
        <f t="shared" si="2"/>
        <v>573.6</v>
      </c>
    </row>
    <row r="96" spans="1:7" ht="30.75" customHeight="1" x14ac:dyDescent="0.2">
      <c r="A96" s="36" t="s">
        <v>406</v>
      </c>
      <c r="B96" s="18" t="s">
        <v>162</v>
      </c>
      <c r="C96" s="54" t="s">
        <v>461</v>
      </c>
      <c r="D96" s="55" t="s">
        <v>97</v>
      </c>
      <c r="E96" s="56">
        <v>4.3999999999999997E-2</v>
      </c>
      <c r="F96" s="19">
        <v>3796.64</v>
      </c>
      <c r="G96" s="85">
        <f t="shared" si="2"/>
        <v>167.05</v>
      </c>
    </row>
    <row r="97" spans="1:8" ht="38.25" x14ac:dyDescent="0.2">
      <c r="A97" s="36" t="s">
        <v>407</v>
      </c>
      <c r="B97" s="18" t="s">
        <v>163</v>
      </c>
      <c r="C97" s="54" t="s">
        <v>462</v>
      </c>
      <c r="D97" s="55" t="s">
        <v>158</v>
      </c>
      <c r="E97" s="56">
        <v>40.450000000000003</v>
      </c>
      <c r="F97" s="19">
        <v>376.91</v>
      </c>
      <c r="G97" s="85">
        <f t="shared" si="2"/>
        <v>15246.01</v>
      </c>
    </row>
    <row r="98" spans="1:8" x14ac:dyDescent="0.2">
      <c r="A98" s="36" t="s">
        <v>408</v>
      </c>
      <c r="B98" s="18" t="s">
        <v>164</v>
      </c>
      <c r="C98" s="54" t="s">
        <v>165</v>
      </c>
      <c r="D98" s="55" t="s">
        <v>129</v>
      </c>
      <c r="E98" s="56">
        <v>40</v>
      </c>
      <c r="F98" s="19">
        <v>21.45</v>
      </c>
      <c r="G98" s="85">
        <f t="shared" si="2"/>
        <v>858</v>
      </c>
    </row>
    <row r="99" spans="1:8" x14ac:dyDescent="0.2">
      <c r="A99" s="36" t="s">
        <v>409</v>
      </c>
      <c r="B99" s="18" t="s">
        <v>146</v>
      </c>
      <c r="C99" s="54" t="s">
        <v>147</v>
      </c>
      <c r="D99" s="55" t="s">
        <v>148</v>
      </c>
      <c r="E99" s="56">
        <v>4.03</v>
      </c>
      <c r="F99" s="19">
        <v>115.18</v>
      </c>
      <c r="G99" s="85">
        <f t="shared" si="2"/>
        <v>464.18</v>
      </c>
    </row>
    <row r="100" spans="1:8" ht="25.5" x14ac:dyDescent="0.2">
      <c r="A100" s="36" t="s">
        <v>410</v>
      </c>
      <c r="B100" s="18" t="s">
        <v>166</v>
      </c>
      <c r="C100" s="54" t="s">
        <v>167</v>
      </c>
      <c r="D100" s="55" t="s">
        <v>148</v>
      </c>
      <c r="E100" s="56">
        <v>0.29599999999999999</v>
      </c>
      <c r="F100" s="19">
        <v>1478.58</v>
      </c>
      <c r="G100" s="85">
        <f t="shared" si="2"/>
        <v>437.66</v>
      </c>
    </row>
    <row r="101" spans="1:8" ht="38.25" x14ac:dyDescent="0.2">
      <c r="A101" s="36" t="s">
        <v>411</v>
      </c>
      <c r="B101" s="18" t="s">
        <v>168</v>
      </c>
      <c r="C101" s="54" t="s">
        <v>463</v>
      </c>
      <c r="D101" s="55" t="s">
        <v>62</v>
      </c>
      <c r="E101" s="56">
        <v>2</v>
      </c>
      <c r="F101" s="19">
        <v>2424.37</v>
      </c>
      <c r="G101" s="85">
        <f t="shared" si="2"/>
        <v>4848.74</v>
      </c>
    </row>
    <row r="102" spans="1:8" ht="38.25" x14ac:dyDescent="0.2">
      <c r="A102" s="36" t="s">
        <v>412</v>
      </c>
      <c r="B102" s="18" t="s">
        <v>155</v>
      </c>
      <c r="C102" s="54" t="s">
        <v>482</v>
      </c>
      <c r="D102" s="55" t="s">
        <v>97</v>
      </c>
      <c r="E102" s="56">
        <v>0.06</v>
      </c>
      <c r="F102" s="19">
        <v>4106.26</v>
      </c>
      <c r="G102" s="85">
        <f t="shared" si="2"/>
        <v>246.38</v>
      </c>
    </row>
    <row r="103" spans="1:8" ht="38.25" x14ac:dyDescent="0.2">
      <c r="A103" s="36" t="s">
        <v>413</v>
      </c>
      <c r="B103" s="18" t="s">
        <v>156</v>
      </c>
      <c r="C103" s="54" t="s">
        <v>169</v>
      </c>
      <c r="D103" s="55" t="s">
        <v>158</v>
      </c>
      <c r="E103" s="56">
        <v>35</v>
      </c>
      <c r="F103" s="19">
        <v>11.21</v>
      </c>
      <c r="G103" s="85">
        <f t="shared" si="2"/>
        <v>392.35</v>
      </c>
    </row>
    <row r="104" spans="1:8" ht="38.25" x14ac:dyDescent="0.2">
      <c r="A104" s="36" t="s">
        <v>414</v>
      </c>
      <c r="B104" s="18" t="s">
        <v>73</v>
      </c>
      <c r="C104" s="54" t="s">
        <v>483</v>
      </c>
      <c r="D104" s="55" t="s">
        <v>74</v>
      </c>
      <c r="E104" s="56">
        <v>0.3</v>
      </c>
      <c r="F104" s="19">
        <v>20.96</v>
      </c>
      <c r="G104" s="85">
        <f t="shared" si="2"/>
        <v>6.29</v>
      </c>
    </row>
    <row r="105" spans="1:8" ht="38.25" x14ac:dyDescent="0.2">
      <c r="A105" s="36" t="s">
        <v>415</v>
      </c>
      <c r="B105" s="18" t="s">
        <v>170</v>
      </c>
      <c r="C105" s="54" t="s">
        <v>171</v>
      </c>
      <c r="D105" s="55" t="s">
        <v>62</v>
      </c>
      <c r="E105" s="56">
        <v>0.5</v>
      </c>
      <c r="F105" s="19">
        <v>6048.87</v>
      </c>
      <c r="G105" s="85">
        <f t="shared" si="2"/>
        <v>3024.44</v>
      </c>
    </row>
    <row r="106" spans="1:8" ht="38.25" x14ac:dyDescent="0.2">
      <c r="A106" s="36" t="s">
        <v>416</v>
      </c>
      <c r="B106" s="18" t="s">
        <v>170</v>
      </c>
      <c r="C106" s="54" t="s">
        <v>172</v>
      </c>
      <c r="D106" s="55" t="s">
        <v>62</v>
      </c>
      <c r="E106" s="56">
        <v>0.5</v>
      </c>
      <c r="F106" s="19">
        <v>4902.37</v>
      </c>
      <c r="G106" s="85">
        <f t="shared" si="2"/>
        <v>2451.19</v>
      </c>
    </row>
    <row r="107" spans="1:8" ht="25.5" x14ac:dyDescent="0.2">
      <c r="A107" s="36" t="s">
        <v>417</v>
      </c>
      <c r="B107" s="18" t="s">
        <v>173</v>
      </c>
      <c r="C107" s="54" t="s">
        <v>174</v>
      </c>
      <c r="D107" s="55" t="s">
        <v>62</v>
      </c>
      <c r="E107" s="56">
        <v>0.5</v>
      </c>
      <c r="F107" s="19">
        <v>1110.4100000000001</v>
      </c>
      <c r="G107" s="85">
        <f t="shared" si="2"/>
        <v>555.21</v>
      </c>
    </row>
    <row r="108" spans="1:8" ht="25.5" x14ac:dyDescent="0.2">
      <c r="A108" s="36" t="s">
        <v>418</v>
      </c>
      <c r="B108" s="18" t="s">
        <v>173</v>
      </c>
      <c r="C108" s="54" t="s">
        <v>175</v>
      </c>
      <c r="D108" s="55" t="s">
        <v>62</v>
      </c>
      <c r="E108" s="56">
        <v>0.5</v>
      </c>
      <c r="F108" s="19">
        <v>1118.02</v>
      </c>
      <c r="G108" s="85">
        <f t="shared" si="2"/>
        <v>559.01</v>
      </c>
    </row>
    <row r="109" spans="1:8" ht="25.5" x14ac:dyDescent="0.2">
      <c r="A109" s="36" t="s">
        <v>419</v>
      </c>
      <c r="B109" s="18" t="s">
        <v>152</v>
      </c>
      <c r="C109" s="54" t="s">
        <v>176</v>
      </c>
      <c r="D109" s="55" t="s">
        <v>91</v>
      </c>
      <c r="E109" s="56">
        <v>0.18</v>
      </c>
      <c r="F109" s="19">
        <v>7253.61</v>
      </c>
      <c r="G109" s="85">
        <f t="shared" si="2"/>
        <v>1305.6500000000001</v>
      </c>
    </row>
    <row r="110" spans="1:8" s="22" customFormat="1" x14ac:dyDescent="0.2">
      <c r="A110" s="37"/>
      <c r="B110" s="91" t="s">
        <v>399</v>
      </c>
      <c r="C110" s="60" t="s">
        <v>177</v>
      </c>
      <c r="D110" s="61"/>
      <c r="E110" s="61"/>
      <c r="F110" s="61"/>
      <c r="G110" s="87"/>
      <c r="H110" s="21"/>
    </row>
    <row r="111" spans="1:8" ht="25.5" x14ac:dyDescent="0.2">
      <c r="A111" s="38" t="s">
        <v>420</v>
      </c>
      <c r="B111" s="18" t="s">
        <v>178</v>
      </c>
      <c r="C111" s="54" t="s">
        <v>179</v>
      </c>
      <c r="D111" s="55" t="s">
        <v>129</v>
      </c>
      <c r="E111" s="62">
        <v>0.2</v>
      </c>
      <c r="F111" s="19">
        <v>159.87</v>
      </c>
      <c r="G111" s="85">
        <f t="shared" si="2"/>
        <v>31.97</v>
      </c>
    </row>
    <row r="112" spans="1:8" ht="38.25" x14ac:dyDescent="0.2">
      <c r="A112" s="38" t="s">
        <v>421</v>
      </c>
      <c r="B112" s="18" t="s">
        <v>73</v>
      </c>
      <c r="C112" s="54" t="s">
        <v>484</v>
      </c>
      <c r="D112" s="55" t="s">
        <v>74</v>
      </c>
      <c r="E112" s="62">
        <v>0.4</v>
      </c>
      <c r="F112" s="19">
        <v>8.06</v>
      </c>
      <c r="G112" s="85">
        <f t="shared" si="2"/>
        <v>3.22</v>
      </c>
    </row>
    <row r="113" spans="1:8" x14ac:dyDescent="0.2">
      <c r="A113" s="38" t="s">
        <v>422</v>
      </c>
      <c r="B113" s="18" t="s">
        <v>180</v>
      </c>
      <c r="C113" s="54" t="s">
        <v>181</v>
      </c>
      <c r="D113" s="55" t="s">
        <v>182</v>
      </c>
      <c r="E113" s="62">
        <v>8.3000000000000007</v>
      </c>
      <c r="F113" s="19">
        <v>5.31</v>
      </c>
      <c r="G113" s="85">
        <f t="shared" si="2"/>
        <v>44.07</v>
      </c>
    </row>
    <row r="114" spans="1:8" x14ac:dyDescent="0.2">
      <c r="A114" s="38" t="s">
        <v>423</v>
      </c>
      <c r="B114" s="18" t="s">
        <v>183</v>
      </c>
      <c r="C114" s="54" t="s">
        <v>184</v>
      </c>
      <c r="D114" s="55" t="s">
        <v>182</v>
      </c>
      <c r="E114" s="62">
        <v>1</v>
      </c>
      <c r="F114" s="19">
        <v>14.09</v>
      </c>
      <c r="G114" s="85">
        <f t="shared" si="2"/>
        <v>14.09</v>
      </c>
    </row>
    <row r="115" spans="1:8" ht="38.25" x14ac:dyDescent="0.2">
      <c r="A115" s="38" t="s">
        <v>424</v>
      </c>
      <c r="B115" s="18" t="s">
        <v>185</v>
      </c>
      <c r="C115" s="54" t="s">
        <v>186</v>
      </c>
      <c r="D115" s="55" t="s">
        <v>182</v>
      </c>
      <c r="E115" s="62">
        <v>1</v>
      </c>
      <c r="F115" s="19">
        <v>9.35</v>
      </c>
      <c r="G115" s="85">
        <f t="shared" si="2"/>
        <v>9.35</v>
      </c>
    </row>
    <row r="116" spans="1:8" ht="25.5" x14ac:dyDescent="0.2">
      <c r="A116" s="38" t="s">
        <v>425</v>
      </c>
      <c r="B116" s="18" t="s">
        <v>187</v>
      </c>
      <c r="C116" s="54" t="s">
        <v>188</v>
      </c>
      <c r="D116" s="55" t="s">
        <v>6</v>
      </c>
      <c r="E116" s="62">
        <v>7</v>
      </c>
      <c r="F116" s="19">
        <v>32.67</v>
      </c>
      <c r="G116" s="85">
        <f t="shared" si="2"/>
        <v>228.69</v>
      </c>
    </row>
    <row r="117" spans="1:8" s="22" customFormat="1" x14ac:dyDescent="0.2">
      <c r="A117" s="37"/>
      <c r="B117" s="91" t="s">
        <v>400</v>
      </c>
      <c r="C117" s="60" t="s">
        <v>189</v>
      </c>
      <c r="D117" s="61"/>
      <c r="E117" s="61"/>
      <c r="F117" s="61"/>
      <c r="G117" s="87"/>
      <c r="H117" s="21"/>
    </row>
    <row r="118" spans="1:8" ht="25.5" x14ac:dyDescent="0.2">
      <c r="A118" s="38" t="s">
        <v>356</v>
      </c>
      <c r="B118" s="18" t="s">
        <v>133</v>
      </c>
      <c r="C118" s="54" t="s">
        <v>134</v>
      </c>
      <c r="D118" s="55" t="s">
        <v>129</v>
      </c>
      <c r="E118" s="59">
        <v>17</v>
      </c>
      <c r="F118" s="19">
        <v>27.35</v>
      </c>
      <c r="G118" s="85">
        <f t="shared" si="2"/>
        <v>464.95</v>
      </c>
    </row>
    <row r="119" spans="1:8" ht="25.5" x14ac:dyDescent="0.2">
      <c r="A119" s="38" t="s">
        <v>426</v>
      </c>
      <c r="B119" s="18" t="s">
        <v>162</v>
      </c>
      <c r="C119" s="54" t="s">
        <v>455</v>
      </c>
      <c r="D119" s="55" t="s">
        <v>97</v>
      </c>
      <c r="E119" s="59">
        <v>7.8E-2</v>
      </c>
      <c r="F119" s="19">
        <v>3796.64</v>
      </c>
      <c r="G119" s="85">
        <f t="shared" si="2"/>
        <v>296.14</v>
      </c>
    </row>
    <row r="120" spans="1:8" ht="25.5" x14ac:dyDescent="0.2">
      <c r="A120" s="38" t="s">
        <v>427</v>
      </c>
      <c r="B120" s="18" t="s">
        <v>84</v>
      </c>
      <c r="C120" s="54" t="s">
        <v>85</v>
      </c>
      <c r="D120" s="55" t="s">
        <v>54</v>
      </c>
      <c r="E120" s="59">
        <v>0.25319999999999998</v>
      </c>
      <c r="F120" s="19">
        <v>1947.16</v>
      </c>
      <c r="G120" s="85">
        <f t="shared" si="2"/>
        <v>493.02</v>
      </c>
    </row>
    <row r="121" spans="1:8" ht="38.25" x14ac:dyDescent="0.2">
      <c r="A121" s="38" t="s">
        <v>428</v>
      </c>
      <c r="B121" s="18" t="s">
        <v>73</v>
      </c>
      <c r="C121" s="54" t="s">
        <v>469</v>
      </c>
      <c r="D121" s="55" t="s">
        <v>74</v>
      </c>
      <c r="E121" s="59">
        <v>63.3</v>
      </c>
      <c r="F121" s="19">
        <v>8.06</v>
      </c>
      <c r="G121" s="85">
        <f t="shared" si="2"/>
        <v>510.2</v>
      </c>
    </row>
    <row r="122" spans="1:8" ht="51" x14ac:dyDescent="0.2">
      <c r="A122" s="38" t="s">
        <v>429</v>
      </c>
      <c r="B122" s="18" t="s">
        <v>155</v>
      </c>
      <c r="C122" s="54" t="s">
        <v>485</v>
      </c>
      <c r="D122" s="55" t="s">
        <v>97</v>
      </c>
      <c r="E122" s="59">
        <v>0.04</v>
      </c>
      <c r="F122" s="19">
        <v>10767.2</v>
      </c>
      <c r="G122" s="85">
        <f t="shared" si="2"/>
        <v>430.69</v>
      </c>
    </row>
    <row r="123" spans="1:8" ht="38.25" x14ac:dyDescent="0.2">
      <c r="A123" s="38" t="s">
        <v>430</v>
      </c>
      <c r="B123" s="18" t="s">
        <v>104</v>
      </c>
      <c r="C123" s="54" t="s">
        <v>105</v>
      </c>
      <c r="D123" s="55" t="s">
        <v>54</v>
      </c>
      <c r="E123" s="59">
        <v>0.4</v>
      </c>
      <c r="F123" s="19">
        <v>113.28</v>
      </c>
      <c r="G123" s="85">
        <f t="shared" si="2"/>
        <v>45.31</v>
      </c>
    </row>
    <row r="124" spans="1:8" ht="25.5" x14ac:dyDescent="0.2">
      <c r="A124" s="38" t="s">
        <v>431</v>
      </c>
      <c r="B124" s="18" t="s">
        <v>159</v>
      </c>
      <c r="C124" s="54" t="s">
        <v>160</v>
      </c>
      <c r="D124" s="55" t="s">
        <v>161</v>
      </c>
      <c r="E124" s="59">
        <v>32</v>
      </c>
      <c r="F124" s="19">
        <v>23.9</v>
      </c>
      <c r="G124" s="85">
        <f t="shared" si="2"/>
        <v>764.8</v>
      </c>
    </row>
    <row r="125" spans="1:8" ht="38.25" x14ac:dyDescent="0.2">
      <c r="A125" s="38" t="s">
        <v>432</v>
      </c>
      <c r="B125" s="18" t="s">
        <v>155</v>
      </c>
      <c r="C125" s="54" t="s">
        <v>482</v>
      </c>
      <c r="D125" s="55" t="s">
        <v>97</v>
      </c>
      <c r="E125" s="59">
        <v>0.496</v>
      </c>
      <c r="F125" s="19">
        <v>5189.87</v>
      </c>
      <c r="G125" s="85">
        <f t="shared" si="2"/>
        <v>2574.1799999999998</v>
      </c>
    </row>
    <row r="126" spans="1:8" x14ac:dyDescent="0.2">
      <c r="A126" s="38" t="s">
        <v>433</v>
      </c>
      <c r="B126" s="18" t="s">
        <v>146</v>
      </c>
      <c r="C126" s="54" t="s">
        <v>147</v>
      </c>
      <c r="D126" s="55" t="s">
        <v>148</v>
      </c>
      <c r="E126" s="59">
        <v>0.5</v>
      </c>
      <c r="F126" s="19">
        <v>115.18</v>
      </c>
      <c r="G126" s="85">
        <f t="shared" si="2"/>
        <v>57.59</v>
      </c>
    </row>
    <row r="127" spans="1:8" x14ac:dyDescent="0.2">
      <c r="A127" s="38" t="s">
        <v>434</v>
      </c>
      <c r="B127" s="18" t="s">
        <v>166</v>
      </c>
      <c r="C127" s="54" t="s">
        <v>190</v>
      </c>
      <c r="D127" s="55" t="s">
        <v>148</v>
      </c>
      <c r="E127" s="59">
        <v>0.156</v>
      </c>
      <c r="F127" s="19">
        <v>1478.58</v>
      </c>
      <c r="G127" s="85">
        <f t="shared" si="2"/>
        <v>230.66</v>
      </c>
    </row>
    <row r="128" spans="1:8" x14ac:dyDescent="0.2">
      <c r="A128" s="38" t="s">
        <v>435</v>
      </c>
      <c r="B128" s="18" t="s">
        <v>191</v>
      </c>
      <c r="C128" s="54" t="s">
        <v>192</v>
      </c>
      <c r="D128" s="55" t="s">
        <v>129</v>
      </c>
      <c r="E128" s="59">
        <v>19</v>
      </c>
      <c r="F128" s="19">
        <v>21.45</v>
      </c>
      <c r="G128" s="85">
        <f t="shared" si="2"/>
        <v>407.55</v>
      </c>
    </row>
    <row r="129" spans="1:7" ht="25.5" x14ac:dyDescent="0.2">
      <c r="A129" s="38" t="s">
        <v>436</v>
      </c>
      <c r="B129" s="18" t="s">
        <v>193</v>
      </c>
      <c r="C129" s="54" t="s">
        <v>194</v>
      </c>
      <c r="D129" s="55" t="s">
        <v>158</v>
      </c>
      <c r="E129" s="59">
        <v>45</v>
      </c>
      <c r="F129" s="19">
        <v>16.37</v>
      </c>
      <c r="G129" s="85">
        <f t="shared" si="2"/>
        <v>736.65</v>
      </c>
    </row>
    <row r="130" spans="1:7" x14ac:dyDescent="0.2">
      <c r="A130" s="38" t="s">
        <v>437</v>
      </c>
      <c r="B130" s="18" t="s">
        <v>195</v>
      </c>
      <c r="C130" s="54" t="s">
        <v>196</v>
      </c>
      <c r="D130" s="55" t="s">
        <v>158</v>
      </c>
      <c r="E130" s="59">
        <v>45</v>
      </c>
      <c r="F130" s="19">
        <v>15.93</v>
      </c>
      <c r="G130" s="85">
        <f t="shared" si="2"/>
        <v>716.85</v>
      </c>
    </row>
    <row r="131" spans="1:7" x14ac:dyDescent="0.2">
      <c r="A131" s="38" t="s">
        <v>438</v>
      </c>
      <c r="B131" s="18" t="s">
        <v>146</v>
      </c>
      <c r="C131" s="54" t="s">
        <v>197</v>
      </c>
      <c r="D131" s="55" t="s">
        <v>148</v>
      </c>
      <c r="E131" s="59">
        <v>0.45</v>
      </c>
      <c r="F131" s="19">
        <v>1478.58</v>
      </c>
      <c r="G131" s="85">
        <f t="shared" si="2"/>
        <v>665.36</v>
      </c>
    </row>
    <row r="132" spans="1:7" x14ac:dyDescent="0.2">
      <c r="A132" s="38" t="s">
        <v>439</v>
      </c>
      <c r="B132" s="18" t="s">
        <v>198</v>
      </c>
      <c r="C132" s="54" t="s">
        <v>199</v>
      </c>
      <c r="D132" s="55" t="s">
        <v>158</v>
      </c>
      <c r="E132" s="59">
        <v>54</v>
      </c>
      <c r="F132" s="19">
        <v>440.16</v>
      </c>
      <c r="G132" s="85">
        <f t="shared" si="2"/>
        <v>23768.639999999999</v>
      </c>
    </row>
    <row r="133" spans="1:7" ht="38.25" x14ac:dyDescent="0.2">
      <c r="A133" s="38" t="s">
        <v>440</v>
      </c>
      <c r="B133" s="18" t="s">
        <v>200</v>
      </c>
      <c r="C133" s="54" t="s">
        <v>201</v>
      </c>
      <c r="D133" s="55" t="s">
        <v>19</v>
      </c>
      <c r="E133" s="59">
        <v>0.3</v>
      </c>
      <c r="F133" s="19">
        <v>5319.78</v>
      </c>
      <c r="G133" s="85">
        <f t="shared" si="2"/>
        <v>1595.93</v>
      </c>
    </row>
    <row r="134" spans="1:7" ht="25.5" x14ac:dyDescent="0.2">
      <c r="A134" s="38" t="s">
        <v>441</v>
      </c>
      <c r="B134" s="18" t="s">
        <v>202</v>
      </c>
      <c r="C134" s="54" t="s">
        <v>203</v>
      </c>
      <c r="D134" s="55" t="s">
        <v>74</v>
      </c>
      <c r="E134" s="59">
        <v>7.0000000000000007E-2</v>
      </c>
      <c r="F134" s="19">
        <v>1382.68</v>
      </c>
      <c r="G134" s="85">
        <f t="shared" si="2"/>
        <v>96.79</v>
      </c>
    </row>
    <row r="135" spans="1:7" ht="38.25" x14ac:dyDescent="0.2">
      <c r="A135" s="38" t="s">
        <v>442</v>
      </c>
      <c r="B135" s="18" t="s">
        <v>200</v>
      </c>
      <c r="C135" s="54" t="s">
        <v>201</v>
      </c>
      <c r="D135" s="55" t="s">
        <v>19</v>
      </c>
      <c r="E135" s="59">
        <v>0.76</v>
      </c>
      <c r="F135" s="19">
        <v>5319.78</v>
      </c>
      <c r="G135" s="85">
        <f t="shared" si="2"/>
        <v>4043.03</v>
      </c>
    </row>
    <row r="136" spans="1:7" ht="25.5" x14ac:dyDescent="0.2">
      <c r="A136" s="38" t="s">
        <v>443</v>
      </c>
      <c r="B136" s="18" t="s">
        <v>204</v>
      </c>
      <c r="C136" s="54" t="s">
        <v>205</v>
      </c>
      <c r="D136" s="55" t="s">
        <v>97</v>
      </c>
      <c r="E136" s="59">
        <v>0.01</v>
      </c>
      <c r="F136" s="19">
        <v>1896.8</v>
      </c>
      <c r="G136" s="85">
        <f t="shared" si="2"/>
        <v>18.97</v>
      </c>
    </row>
    <row r="137" spans="1:7" ht="25.5" x14ac:dyDescent="0.2">
      <c r="A137" s="38" t="s">
        <v>444</v>
      </c>
      <c r="B137" s="18" t="s">
        <v>206</v>
      </c>
      <c r="C137" s="54" t="s">
        <v>207</v>
      </c>
      <c r="D137" s="55" t="s">
        <v>129</v>
      </c>
      <c r="E137" s="59">
        <v>30</v>
      </c>
      <c r="F137" s="19">
        <v>381.01</v>
      </c>
      <c r="G137" s="85">
        <f t="shared" si="2"/>
        <v>11430.3</v>
      </c>
    </row>
    <row r="138" spans="1:7" ht="25.5" x14ac:dyDescent="0.2">
      <c r="A138" s="38" t="s">
        <v>445</v>
      </c>
      <c r="B138" s="18" t="s">
        <v>208</v>
      </c>
      <c r="C138" s="54" t="s">
        <v>209</v>
      </c>
      <c r="D138" s="55" t="s">
        <v>129</v>
      </c>
      <c r="E138" s="59">
        <v>202</v>
      </c>
      <c r="F138" s="19">
        <v>15.78</v>
      </c>
      <c r="G138" s="85">
        <f t="shared" si="2"/>
        <v>3187.56</v>
      </c>
    </row>
    <row r="139" spans="1:7" ht="52.5" customHeight="1" x14ac:dyDescent="0.2">
      <c r="A139" s="38" t="s">
        <v>446</v>
      </c>
      <c r="B139" s="18" t="s">
        <v>155</v>
      </c>
      <c r="C139" s="54" t="s">
        <v>486</v>
      </c>
      <c r="D139" s="55" t="s">
        <v>97</v>
      </c>
      <c r="E139" s="59">
        <v>0.04</v>
      </c>
      <c r="F139" s="19">
        <v>4106.26</v>
      </c>
      <c r="G139" s="85">
        <f t="shared" ref="G139:G152" si="3">ROUND((E139*F139),2)</f>
        <v>164.25</v>
      </c>
    </row>
    <row r="140" spans="1:7" ht="38.25" x14ac:dyDescent="0.2">
      <c r="A140" s="38" t="s">
        <v>447</v>
      </c>
      <c r="B140" s="18" t="s">
        <v>210</v>
      </c>
      <c r="C140" s="54" t="s">
        <v>211</v>
      </c>
      <c r="D140" s="55" t="s">
        <v>62</v>
      </c>
      <c r="E140" s="59">
        <v>0.5</v>
      </c>
      <c r="F140" s="19">
        <v>9123.18</v>
      </c>
      <c r="G140" s="85">
        <f t="shared" si="3"/>
        <v>4561.59</v>
      </c>
    </row>
    <row r="141" spans="1:7" ht="38.25" x14ac:dyDescent="0.2">
      <c r="A141" s="38" t="s">
        <v>448</v>
      </c>
      <c r="B141" s="18" t="s">
        <v>210</v>
      </c>
      <c r="C141" s="54" t="s">
        <v>212</v>
      </c>
      <c r="D141" s="55" t="s">
        <v>62</v>
      </c>
      <c r="E141" s="59">
        <v>0.5</v>
      </c>
      <c r="F141" s="19">
        <v>6480.23</v>
      </c>
      <c r="G141" s="85">
        <f t="shared" si="3"/>
        <v>3240.12</v>
      </c>
    </row>
    <row r="142" spans="1:7" x14ac:dyDescent="0.2">
      <c r="A142" s="38"/>
      <c r="B142" s="91" t="s">
        <v>401</v>
      </c>
      <c r="C142" s="60" t="s">
        <v>213</v>
      </c>
      <c r="D142" s="61"/>
      <c r="E142" s="61"/>
      <c r="F142" s="61"/>
      <c r="G142" s="87"/>
    </row>
    <row r="143" spans="1:7" ht="51" x14ac:dyDescent="0.2">
      <c r="A143" s="38" t="s">
        <v>449</v>
      </c>
      <c r="B143" s="18" t="s">
        <v>98</v>
      </c>
      <c r="C143" s="54" t="s">
        <v>464</v>
      </c>
      <c r="D143" s="55" t="s">
        <v>97</v>
      </c>
      <c r="E143" s="56">
        <v>0.56599999999999995</v>
      </c>
      <c r="F143" s="19">
        <v>3879.06</v>
      </c>
      <c r="G143" s="85">
        <f t="shared" si="3"/>
        <v>2195.5500000000002</v>
      </c>
    </row>
    <row r="144" spans="1:7" ht="38.25" x14ac:dyDescent="0.2">
      <c r="A144" s="38" t="s">
        <v>450</v>
      </c>
      <c r="B144" s="18" t="s">
        <v>104</v>
      </c>
      <c r="C144" s="54" t="s">
        <v>105</v>
      </c>
      <c r="D144" s="55" t="s">
        <v>54</v>
      </c>
      <c r="E144" s="56">
        <v>5.66</v>
      </c>
      <c r="F144" s="19">
        <v>113.28</v>
      </c>
      <c r="G144" s="85">
        <f t="shared" si="3"/>
        <v>641.16</v>
      </c>
    </row>
    <row r="145" spans="1:7" ht="25.5" x14ac:dyDescent="0.2">
      <c r="A145" s="38" t="s">
        <v>451</v>
      </c>
      <c r="B145" s="18" t="s">
        <v>109</v>
      </c>
      <c r="C145" s="54" t="s">
        <v>214</v>
      </c>
      <c r="D145" s="55" t="s">
        <v>110</v>
      </c>
      <c r="E145" s="56">
        <v>0.33600000000000002</v>
      </c>
      <c r="F145" s="19">
        <v>212.8</v>
      </c>
      <c r="G145" s="85">
        <f t="shared" si="3"/>
        <v>71.5</v>
      </c>
    </row>
    <row r="146" spans="1:7" ht="51" x14ac:dyDescent="0.2">
      <c r="A146" s="38" t="s">
        <v>452</v>
      </c>
      <c r="B146" s="18" t="s">
        <v>98</v>
      </c>
      <c r="C146" s="54" t="s">
        <v>487</v>
      </c>
      <c r="D146" s="55" t="s">
        <v>97</v>
      </c>
      <c r="E146" s="56">
        <v>0.56599999999999995</v>
      </c>
      <c r="F146" s="19">
        <v>3632.06</v>
      </c>
      <c r="G146" s="85">
        <f t="shared" si="3"/>
        <v>2055.75</v>
      </c>
    </row>
    <row r="147" spans="1:7" ht="13.5" customHeight="1" x14ac:dyDescent="0.2">
      <c r="A147" s="38"/>
      <c r="B147" s="91" t="s">
        <v>456</v>
      </c>
      <c r="C147" s="60" t="s">
        <v>215</v>
      </c>
      <c r="D147" s="61"/>
      <c r="E147" s="61"/>
      <c r="F147" s="61"/>
      <c r="G147" s="87"/>
    </row>
    <row r="148" spans="1:7" ht="38.25" x14ac:dyDescent="0.2">
      <c r="A148" s="38" t="s">
        <v>453</v>
      </c>
      <c r="B148" s="18" t="s">
        <v>102</v>
      </c>
      <c r="C148" s="54" t="s">
        <v>103</v>
      </c>
      <c r="D148" s="55" t="s">
        <v>97</v>
      </c>
      <c r="E148" s="56">
        <v>8.5000000000000006E-2</v>
      </c>
      <c r="F148" s="19">
        <v>2108.6999999999998</v>
      </c>
      <c r="G148" s="85">
        <f t="shared" si="3"/>
        <v>179.24</v>
      </c>
    </row>
    <row r="149" spans="1:7" ht="25.5" x14ac:dyDescent="0.2">
      <c r="A149" s="38" t="s">
        <v>453</v>
      </c>
      <c r="B149" s="18" t="s">
        <v>216</v>
      </c>
      <c r="C149" s="54" t="s">
        <v>217</v>
      </c>
      <c r="D149" s="55" t="s">
        <v>91</v>
      </c>
      <c r="E149" s="56">
        <v>2.6</v>
      </c>
      <c r="F149" s="19">
        <v>914.17</v>
      </c>
      <c r="G149" s="85">
        <f t="shared" si="3"/>
        <v>2376.84</v>
      </c>
    </row>
    <row r="150" spans="1:7" ht="25.5" x14ac:dyDescent="0.2">
      <c r="A150" s="38" t="s">
        <v>453</v>
      </c>
      <c r="B150" s="18" t="s">
        <v>218</v>
      </c>
      <c r="C150" s="54" t="s">
        <v>219</v>
      </c>
      <c r="D150" s="55" t="s">
        <v>97</v>
      </c>
      <c r="E150" s="56">
        <v>5.1999999999999998E-2</v>
      </c>
      <c r="F150" s="19">
        <v>2738.49</v>
      </c>
      <c r="G150" s="85">
        <f t="shared" si="3"/>
        <v>142.4</v>
      </c>
    </row>
    <row r="151" spans="1:7" ht="25.5" x14ac:dyDescent="0.2">
      <c r="A151" s="38" t="s">
        <v>453</v>
      </c>
      <c r="B151" s="18" t="s">
        <v>73</v>
      </c>
      <c r="C151" s="54" t="s">
        <v>220</v>
      </c>
      <c r="D151" s="55" t="s">
        <v>74</v>
      </c>
      <c r="E151" s="56">
        <v>78</v>
      </c>
      <c r="F151" s="19">
        <v>8.06</v>
      </c>
      <c r="G151" s="85">
        <f t="shared" si="3"/>
        <v>628.67999999999995</v>
      </c>
    </row>
    <row r="152" spans="1:7" ht="38.25" x14ac:dyDescent="0.2">
      <c r="A152" s="38" t="s">
        <v>453</v>
      </c>
      <c r="B152" s="18" t="s">
        <v>221</v>
      </c>
      <c r="C152" s="54" t="s">
        <v>222</v>
      </c>
      <c r="D152" s="55" t="s">
        <v>97</v>
      </c>
      <c r="E152" s="56">
        <v>8.5000000000000006E-2</v>
      </c>
      <c r="F152" s="19">
        <v>1581.53</v>
      </c>
      <c r="G152" s="85">
        <f t="shared" si="3"/>
        <v>134.43</v>
      </c>
    </row>
    <row r="153" spans="1:7" x14ac:dyDescent="0.2">
      <c r="A153" s="38"/>
      <c r="B153" s="38"/>
      <c r="C153" s="57" t="s">
        <v>501</v>
      </c>
      <c r="D153" s="58"/>
      <c r="E153" s="58"/>
      <c r="F153" s="90" t="s">
        <v>503</v>
      </c>
      <c r="G153" s="86">
        <f>ROUND(SUM(G75:G152),2)</f>
        <v>126530.49</v>
      </c>
    </row>
    <row r="154" spans="1:7" x14ac:dyDescent="0.2">
      <c r="A154" s="35"/>
      <c r="B154" s="35" t="s">
        <v>23</v>
      </c>
      <c r="C154" s="52" t="s">
        <v>223</v>
      </c>
      <c r="D154" s="53"/>
      <c r="E154" s="53"/>
      <c r="F154" s="53"/>
      <c r="G154" s="53"/>
    </row>
    <row r="155" spans="1:7" ht="25.5" x14ac:dyDescent="0.2">
      <c r="A155" s="38" t="s">
        <v>11</v>
      </c>
      <c r="B155" s="18" t="s">
        <v>224</v>
      </c>
      <c r="C155" s="54" t="s">
        <v>225</v>
      </c>
      <c r="D155" s="55" t="s">
        <v>129</v>
      </c>
      <c r="E155" s="63">
        <v>7022</v>
      </c>
      <c r="F155" s="19">
        <v>16.73</v>
      </c>
      <c r="G155" s="85">
        <f t="shared" ref="G155:G162" si="4">ROUND((E155*F155),2)</f>
        <v>117478.06</v>
      </c>
    </row>
    <row r="156" spans="1:7" ht="25.5" x14ac:dyDescent="0.2">
      <c r="A156" s="38" t="s">
        <v>16</v>
      </c>
      <c r="B156" s="18" t="s">
        <v>224</v>
      </c>
      <c r="C156" s="54" t="s">
        <v>226</v>
      </c>
      <c r="D156" s="55" t="s">
        <v>129</v>
      </c>
      <c r="E156" s="63">
        <v>1257</v>
      </c>
      <c r="F156" s="19">
        <v>16.73</v>
      </c>
      <c r="G156" s="85">
        <f t="shared" si="4"/>
        <v>21029.61</v>
      </c>
    </row>
    <row r="157" spans="1:7" ht="38.25" x14ac:dyDescent="0.2">
      <c r="A157" s="38" t="s">
        <v>20</v>
      </c>
      <c r="B157" s="18" t="s">
        <v>227</v>
      </c>
      <c r="C157" s="54" t="s">
        <v>488</v>
      </c>
      <c r="D157" s="55" t="s">
        <v>91</v>
      </c>
      <c r="E157" s="63">
        <v>238.08</v>
      </c>
      <c r="F157" s="19">
        <v>1266.97</v>
      </c>
      <c r="G157" s="85">
        <f t="shared" si="4"/>
        <v>301640.21999999997</v>
      </c>
    </row>
    <row r="158" spans="1:7" ht="38.25" x14ac:dyDescent="0.2">
      <c r="A158" s="38" t="s">
        <v>23</v>
      </c>
      <c r="B158" s="18" t="s">
        <v>228</v>
      </c>
      <c r="C158" s="54" t="s">
        <v>454</v>
      </c>
      <c r="D158" s="55" t="s">
        <v>148</v>
      </c>
      <c r="E158" s="63">
        <v>209.2</v>
      </c>
      <c r="F158" s="19">
        <v>1533.72</v>
      </c>
      <c r="G158" s="85">
        <f t="shared" si="4"/>
        <v>320854.21999999997</v>
      </c>
    </row>
    <row r="159" spans="1:7" ht="25.5" x14ac:dyDescent="0.2">
      <c r="A159" s="38" t="s">
        <v>27</v>
      </c>
      <c r="B159" s="18" t="s">
        <v>229</v>
      </c>
      <c r="C159" s="54" t="s">
        <v>230</v>
      </c>
      <c r="D159" s="55" t="s">
        <v>94</v>
      </c>
      <c r="E159" s="63">
        <v>34.71</v>
      </c>
      <c r="F159" s="19">
        <v>46.36</v>
      </c>
      <c r="G159" s="85">
        <f t="shared" si="4"/>
        <v>1609.16</v>
      </c>
    </row>
    <row r="160" spans="1:7" ht="27" customHeight="1" x14ac:dyDescent="0.2">
      <c r="A160" s="38" t="s">
        <v>30</v>
      </c>
      <c r="B160" s="18" t="s">
        <v>231</v>
      </c>
      <c r="C160" s="54" t="s">
        <v>232</v>
      </c>
      <c r="D160" s="55" t="s">
        <v>74</v>
      </c>
      <c r="E160" s="63">
        <v>7.9469999999999999E-2</v>
      </c>
      <c r="F160" s="19">
        <v>1453.54</v>
      </c>
      <c r="G160" s="85">
        <f t="shared" si="4"/>
        <v>115.51</v>
      </c>
    </row>
    <row r="161" spans="1:7" ht="25.5" x14ac:dyDescent="0.2">
      <c r="A161" s="38" t="s">
        <v>33</v>
      </c>
      <c r="B161" s="18" t="s">
        <v>233</v>
      </c>
      <c r="C161" s="54" t="s">
        <v>234</v>
      </c>
      <c r="D161" s="55" t="s">
        <v>129</v>
      </c>
      <c r="E161" s="63">
        <v>1610</v>
      </c>
      <c r="F161" s="19">
        <v>12.41</v>
      </c>
      <c r="G161" s="85">
        <f t="shared" si="4"/>
        <v>19980.099999999999</v>
      </c>
    </row>
    <row r="162" spans="1:7" ht="51" x14ac:dyDescent="0.2">
      <c r="A162" s="38" t="s">
        <v>36</v>
      </c>
      <c r="B162" s="18" t="s">
        <v>235</v>
      </c>
      <c r="C162" s="54" t="s">
        <v>489</v>
      </c>
      <c r="D162" s="55" t="s">
        <v>91</v>
      </c>
      <c r="E162" s="63">
        <v>71.42</v>
      </c>
      <c r="F162" s="19">
        <v>341.71</v>
      </c>
      <c r="G162" s="85">
        <f t="shared" si="4"/>
        <v>24404.93</v>
      </c>
    </row>
    <row r="163" spans="1:7" x14ac:dyDescent="0.2">
      <c r="A163" s="38"/>
      <c r="B163" s="38"/>
      <c r="C163" s="57" t="s">
        <v>499</v>
      </c>
      <c r="D163" s="58"/>
      <c r="E163" s="58"/>
      <c r="F163" s="90" t="s">
        <v>504</v>
      </c>
      <c r="G163" s="86">
        <f>ROUND(SUM(G155:G162),2)</f>
        <v>807111.81</v>
      </c>
    </row>
    <row r="164" spans="1:7" x14ac:dyDescent="0.2">
      <c r="A164" s="35"/>
      <c r="B164" s="35" t="s">
        <v>27</v>
      </c>
      <c r="C164" s="52" t="s">
        <v>236</v>
      </c>
      <c r="D164" s="53"/>
      <c r="E164" s="53"/>
      <c r="F164" s="53"/>
      <c r="G164" s="53"/>
    </row>
    <row r="165" spans="1:7" ht="51" x14ac:dyDescent="0.2">
      <c r="A165" s="38" t="s">
        <v>11</v>
      </c>
      <c r="B165" s="18" t="s">
        <v>155</v>
      </c>
      <c r="C165" s="54" t="s">
        <v>490</v>
      </c>
      <c r="D165" s="55" t="s">
        <v>97</v>
      </c>
      <c r="E165" s="56">
        <v>0.42099999999999999</v>
      </c>
      <c r="F165" s="19">
        <v>3835.28</v>
      </c>
      <c r="G165" s="85">
        <f t="shared" ref="G165:G180" si="5">ROUND((E165*F165),2)</f>
        <v>1614.65</v>
      </c>
    </row>
    <row r="166" spans="1:7" ht="38.25" x14ac:dyDescent="0.2">
      <c r="A166" s="38" t="s">
        <v>16</v>
      </c>
      <c r="B166" s="18" t="s">
        <v>155</v>
      </c>
      <c r="C166" s="54" t="s">
        <v>457</v>
      </c>
      <c r="D166" s="55" t="s">
        <v>97</v>
      </c>
      <c r="E166" s="56">
        <v>0.251</v>
      </c>
      <c r="F166" s="19">
        <v>3879.06</v>
      </c>
      <c r="G166" s="85">
        <f t="shared" si="5"/>
        <v>973.64</v>
      </c>
    </row>
    <row r="167" spans="1:7" ht="38.25" x14ac:dyDescent="0.2">
      <c r="A167" s="38" t="s">
        <v>20</v>
      </c>
      <c r="B167" s="18" t="s">
        <v>104</v>
      </c>
      <c r="C167" s="54" t="s">
        <v>465</v>
      </c>
      <c r="D167" s="55" t="s">
        <v>54</v>
      </c>
      <c r="E167" s="56">
        <v>2.5099999999999998</v>
      </c>
      <c r="F167" s="19">
        <v>113.28</v>
      </c>
      <c r="G167" s="85">
        <f t="shared" si="5"/>
        <v>284.33</v>
      </c>
    </row>
    <row r="168" spans="1:7" ht="25.5" x14ac:dyDescent="0.2">
      <c r="A168" s="38" t="s">
        <v>23</v>
      </c>
      <c r="B168" s="18" t="s">
        <v>109</v>
      </c>
      <c r="C168" s="54" t="s">
        <v>237</v>
      </c>
      <c r="D168" s="55" t="s">
        <v>110</v>
      </c>
      <c r="E168" s="56">
        <v>2.5070000000000001</v>
      </c>
      <c r="F168" s="19">
        <v>212.8</v>
      </c>
      <c r="G168" s="85">
        <f t="shared" si="5"/>
        <v>533.49</v>
      </c>
    </row>
    <row r="169" spans="1:7" ht="38.25" x14ac:dyDescent="0.2">
      <c r="A169" s="38" t="s">
        <v>27</v>
      </c>
      <c r="B169" s="18" t="s">
        <v>238</v>
      </c>
      <c r="C169" s="54" t="s">
        <v>491</v>
      </c>
      <c r="D169" s="55" t="s">
        <v>62</v>
      </c>
      <c r="E169" s="56">
        <v>2</v>
      </c>
      <c r="F169" s="19">
        <v>2339.15</v>
      </c>
      <c r="G169" s="85">
        <f t="shared" si="5"/>
        <v>4678.3</v>
      </c>
    </row>
    <row r="170" spans="1:7" ht="38.25" x14ac:dyDescent="0.2">
      <c r="A170" s="38" t="s">
        <v>30</v>
      </c>
      <c r="B170" s="18" t="s">
        <v>239</v>
      </c>
      <c r="C170" s="54" t="s">
        <v>492</v>
      </c>
      <c r="D170" s="55" t="s">
        <v>62</v>
      </c>
      <c r="E170" s="56">
        <v>2</v>
      </c>
      <c r="F170" s="19">
        <v>1340.18</v>
      </c>
      <c r="G170" s="85">
        <f t="shared" si="5"/>
        <v>2680.36</v>
      </c>
    </row>
    <row r="171" spans="1:7" ht="38.25" x14ac:dyDescent="0.2">
      <c r="A171" s="38" t="s">
        <v>33</v>
      </c>
      <c r="B171" s="18" t="s">
        <v>240</v>
      </c>
      <c r="C171" s="54" t="s">
        <v>493</v>
      </c>
      <c r="D171" s="55" t="s">
        <v>62</v>
      </c>
      <c r="E171" s="56">
        <v>4</v>
      </c>
      <c r="F171" s="19">
        <v>1223.54</v>
      </c>
      <c r="G171" s="85">
        <f t="shared" si="5"/>
        <v>4894.16</v>
      </c>
    </row>
    <row r="172" spans="1:7" ht="38.25" x14ac:dyDescent="0.2">
      <c r="A172" s="38" t="s">
        <v>36</v>
      </c>
      <c r="B172" s="18" t="s">
        <v>239</v>
      </c>
      <c r="C172" s="54" t="s">
        <v>494</v>
      </c>
      <c r="D172" s="55" t="s">
        <v>62</v>
      </c>
      <c r="E172" s="56">
        <v>13</v>
      </c>
      <c r="F172" s="19">
        <v>1678.75</v>
      </c>
      <c r="G172" s="85">
        <f t="shared" si="5"/>
        <v>21823.75</v>
      </c>
    </row>
    <row r="173" spans="1:7" ht="25.5" x14ac:dyDescent="0.2">
      <c r="A173" s="38" t="s">
        <v>38</v>
      </c>
      <c r="B173" s="18" t="s">
        <v>224</v>
      </c>
      <c r="C173" s="54" t="s">
        <v>241</v>
      </c>
      <c r="D173" s="55" t="s">
        <v>129</v>
      </c>
      <c r="E173" s="56">
        <v>81</v>
      </c>
      <c r="F173" s="19">
        <v>16.73</v>
      </c>
      <c r="G173" s="85">
        <f t="shared" si="5"/>
        <v>1355.13</v>
      </c>
    </row>
    <row r="174" spans="1:7" ht="38.25" x14ac:dyDescent="0.2">
      <c r="A174" s="38" t="s">
        <v>39</v>
      </c>
      <c r="B174" s="18" t="s">
        <v>216</v>
      </c>
      <c r="C174" s="54" t="s">
        <v>495</v>
      </c>
      <c r="D174" s="55" t="s">
        <v>91</v>
      </c>
      <c r="E174" s="56">
        <v>2.44</v>
      </c>
      <c r="F174" s="19">
        <v>1131.17</v>
      </c>
      <c r="G174" s="85">
        <f t="shared" si="5"/>
        <v>2760.05</v>
      </c>
    </row>
    <row r="175" spans="1:7" ht="38.25" x14ac:dyDescent="0.2">
      <c r="A175" s="38" t="s">
        <v>41</v>
      </c>
      <c r="B175" s="18" t="s">
        <v>156</v>
      </c>
      <c r="C175" s="54" t="s">
        <v>242</v>
      </c>
      <c r="D175" s="55" t="s">
        <v>158</v>
      </c>
      <c r="E175" s="56">
        <v>26.5</v>
      </c>
      <c r="F175" s="19">
        <v>50.71</v>
      </c>
      <c r="G175" s="85">
        <f t="shared" si="5"/>
        <v>1343.82</v>
      </c>
    </row>
    <row r="176" spans="1:7" ht="25.5" x14ac:dyDescent="0.2">
      <c r="A176" s="38" t="s">
        <v>43</v>
      </c>
      <c r="B176" s="18" t="s">
        <v>243</v>
      </c>
      <c r="C176" s="54" t="s">
        <v>244</v>
      </c>
      <c r="D176" s="55" t="s">
        <v>62</v>
      </c>
      <c r="E176" s="56">
        <v>4</v>
      </c>
      <c r="F176" s="19">
        <v>134.97</v>
      </c>
      <c r="G176" s="85">
        <f t="shared" si="5"/>
        <v>539.88</v>
      </c>
    </row>
    <row r="177" spans="1:7" ht="25.5" x14ac:dyDescent="0.2">
      <c r="A177" s="38" t="s">
        <v>44</v>
      </c>
      <c r="B177" s="18" t="s">
        <v>245</v>
      </c>
      <c r="C177" s="54" t="s">
        <v>246</v>
      </c>
      <c r="D177" s="55" t="s">
        <v>91</v>
      </c>
      <c r="E177" s="56">
        <v>0.22600000000000001</v>
      </c>
      <c r="F177" s="19">
        <v>3779.5</v>
      </c>
      <c r="G177" s="85">
        <f t="shared" si="5"/>
        <v>854.17</v>
      </c>
    </row>
    <row r="178" spans="1:7" ht="38.25" x14ac:dyDescent="0.2">
      <c r="A178" s="38" t="s">
        <v>46</v>
      </c>
      <c r="B178" s="18" t="s">
        <v>228</v>
      </c>
      <c r="C178" s="54" t="s">
        <v>247</v>
      </c>
      <c r="D178" s="55" t="s">
        <v>148</v>
      </c>
      <c r="E178" s="56">
        <v>12.59</v>
      </c>
      <c r="F178" s="19">
        <v>1544.5</v>
      </c>
      <c r="G178" s="85">
        <f t="shared" si="5"/>
        <v>19445.259999999998</v>
      </c>
    </row>
    <row r="179" spans="1:7" ht="38.25" x14ac:dyDescent="0.2">
      <c r="A179" s="38" t="s">
        <v>48</v>
      </c>
      <c r="B179" s="18" t="s">
        <v>228</v>
      </c>
      <c r="C179" s="54" t="s">
        <v>248</v>
      </c>
      <c r="D179" s="55" t="s">
        <v>148</v>
      </c>
      <c r="E179" s="56">
        <v>0.8</v>
      </c>
      <c r="F179" s="19">
        <v>1704.34</v>
      </c>
      <c r="G179" s="85">
        <f t="shared" si="5"/>
        <v>1363.47</v>
      </c>
    </row>
    <row r="180" spans="1:7" ht="25.5" x14ac:dyDescent="0.2">
      <c r="A180" s="38" t="s">
        <v>50</v>
      </c>
      <c r="B180" s="18" t="s">
        <v>249</v>
      </c>
      <c r="C180" s="54" t="s">
        <v>250</v>
      </c>
      <c r="D180" s="55" t="s">
        <v>91</v>
      </c>
      <c r="E180" s="56">
        <v>2.37</v>
      </c>
      <c r="F180" s="19">
        <v>257.43</v>
      </c>
      <c r="G180" s="85">
        <f t="shared" si="5"/>
        <v>610.11</v>
      </c>
    </row>
    <row r="181" spans="1:7" x14ac:dyDescent="0.2">
      <c r="A181" s="38"/>
      <c r="B181" s="38"/>
      <c r="C181" s="57" t="s">
        <v>505</v>
      </c>
      <c r="D181" s="58"/>
      <c r="E181" s="58"/>
      <c r="F181" s="90" t="s">
        <v>506</v>
      </c>
      <c r="G181" s="86">
        <f>ROUND(SUM(G165:G180),2)</f>
        <v>65754.570000000007</v>
      </c>
    </row>
    <row r="182" spans="1:7" x14ac:dyDescent="0.2">
      <c r="A182" s="35"/>
      <c r="B182" s="35" t="s">
        <v>30</v>
      </c>
      <c r="C182" s="52" t="s">
        <v>251</v>
      </c>
      <c r="D182" s="53"/>
      <c r="E182" s="53"/>
      <c r="F182" s="53"/>
      <c r="G182" s="53"/>
    </row>
    <row r="183" spans="1:7" ht="38.25" x14ac:dyDescent="0.2">
      <c r="A183" s="38" t="s">
        <v>11</v>
      </c>
      <c r="B183" s="18" t="s">
        <v>252</v>
      </c>
      <c r="C183" s="54" t="s">
        <v>253</v>
      </c>
      <c r="D183" s="55" t="s">
        <v>62</v>
      </c>
      <c r="E183" s="62">
        <v>10</v>
      </c>
      <c r="F183" s="19">
        <v>76.16</v>
      </c>
      <c r="G183" s="85">
        <f t="shared" ref="G183:G193" si="6">ROUND((E183*F183),2)</f>
        <v>761.6</v>
      </c>
    </row>
    <row r="184" spans="1:7" ht="38.25" x14ac:dyDescent="0.2">
      <c r="A184" s="38" t="s">
        <v>16</v>
      </c>
      <c r="B184" s="18" t="s">
        <v>64</v>
      </c>
      <c r="C184" s="54" t="s">
        <v>254</v>
      </c>
      <c r="D184" s="55" t="s">
        <v>62</v>
      </c>
      <c r="E184" s="62">
        <v>26</v>
      </c>
      <c r="F184" s="19">
        <v>85.12</v>
      </c>
      <c r="G184" s="85">
        <f t="shared" si="6"/>
        <v>2213.12</v>
      </c>
    </row>
    <row r="185" spans="1:7" ht="38.25" x14ac:dyDescent="0.2">
      <c r="A185" s="38" t="s">
        <v>20</v>
      </c>
      <c r="B185" s="18" t="s">
        <v>70</v>
      </c>
      <c r="C185" s="54" t="s">
        <v>255</v>
      </c>
      <c r="D185" s="55" t="s">
        <v>62</v>
      </c>
      <c r="E185" s="62">
        <v>5</v>
      </c>
      <c r="F185" s="19">
        <v>173.6</v>
      </c>
      <c r="G185" s="85">
        <f t="shared" si="6"/>
        <v>868</v>
      </c>
    </row>
    <row r="186" spans="1:7" ht="25.5" x14ac:dyDescent="0.2">
      <c r="A186" s="38" t="s">
        <v>23</v>
      </c>
      <c r="B186" s="18" t="s">
        <v>60</v>
      </c>
      <c r="C186" s="54" t="s">
        <v>256</v>
      </c>
      <c r="D186" s="55" t="s">
        <v>62</v>
      </c>
      <c r="E186" s="62">
        <v>53</v>
      </c>
      <c r="F186" s="19">
        <v>33.380000000000003</v>
      </c>
      <c r="G186" s="85">
        <f t="shared" si="6"/>
        <v>1769.14</v>
      </c>
    </row>
    <row r="187" spans="1:7" ht="30.75" customHeight="1" x14ac:dyDescent="0.2">
      <c r="A187" s="38" t="s">
        <v>27</v>
      </c>
      <c r="B187" s="18" t="s">
        <v>67</v>
      </c>
      <c r="C187" s="54" t="s">
        <v>257</v>
      </c>
      <c r="D187" s="55" t="s">
        <v>62</v>
      </c>
      <c r="E187" s="62">
        <v>1</v>
      </c>
      <c r="F187" s="19">
        <v>11.42</v>
      </c>
      <c r="G187" s="85">
        <f t="shared" si="6"/>
        <v>11.42</v>
      </c>
    </row>
    <row r="188" spans="1:7" ht="25.5" x14ac:dyDescent="0.2">
      <c r="A188" s="38" t="s">
        <v>30</v>
      </c>
      <c r="B188" s="18" t="s">
        <v>67</v>
      </c>
      <c r="C188" s="54" t="s">
        <v>258</v>
      </c>
      <c r="D188" s="55" t="s">
        <v>62</v>
      </c>
      <c r="E188" s="62">
        <v>5</v>
      </c>
      <c r="F188" s="19">
        <v>237.16</v>
      </c>
      <c r="G188" s="85">
        <f t="shared" si="6"/>
        <v>1185.8</v>
      </c>
    </row>
    <row r="189" spans="1:7" ht="44.25" customHeight="1" x14ac:dyDescent="0.2">
      <c r="A189" s="38" t="s">
        <v>33</v>
      </c>
      <c r="B189" s="18" t="s">
        <v>259</v>
      </c>
      <c r="C189" s="54" t="s">
        <v>459</v>
      </c>
      <c r="D189" s="55" t="s">
        <v>78</v>
      </c>
      <c r="E189" s="62">
        <v>116.8</v>
      </c>
      <c r="F189" s="19">
        <v>304.64</v>
      </c>
      <c r="G189" s="85">
        <f t="shared" si="6"/>
        <v>35581.949999999997</v>
      </c>
    </row>
    <row r="190" spans="1:7" ht="25.5" x14ac:dyDescent="0.2">
      <c r="A190" s="38" t="s">
        <v>36</v>
      </c>
      <c r="B190" s="18" t="s">
        <v>260</v>
      </c>
      <c r="C190" s="54" t="s">
        <v>460</v>
      </c>
      <c r="D190" s="55" t="s">
        <v>62</v>
      </c>
      <c r="E190" s="62">
        <v>2</v>
      </c>
      <c r="F190" s="19">
        <v>263.2</v>
      </c>
      <c r="G190" s="85">
        <f t="shared" si="6"/>
        <v>526.4</v>
      </c>
    </row>
    <row r="191" spans="1:7" ht="25.5" x14ac:dyDescent="0.2">
      <c r="A191" s="38" t="s">
        <v>38</v>
      </c>
      <c r="B191" s="18" t="s">
        <v>260</v>
      </c>
      <c r="C191" s="54" t="s">
        <v>460</v>
      </c>
      <c r="D191" s="55" t="s">
        <v>62</v>
      </c>
      <c r="E191" s="62">
        <v>20</v>
      </c>
      <c r="F191" s="19">
        <v>476</v>
      </c>
      <c r="G191" s="85">
        <f t="shared" si="6"/>
        <v>9520</v>
      </c>
    </row>
    <row r="192" spans="1:7" ht="25.5" x14ac:dyDescent="0.2">
      <c r="A192" s="38" t="s">
        <v>39</v>
      </c>
      <c r="B192" s="18" t="s">
        <v>80</v>
      </c>
      <c r="C192" s="54" t="s">
        <v>261</v>
      </c>
      <c r="D192" s="55" t="s">
        <v>62</v>
      </c>
      <c r="E192" s="62">
        <v>153</v>
      </c>
      <c r="F192" s="19">
        <v>19.04</v>
      </c>
      <c r="G192" s="85">
        <f t="shared" si="6"/>
        <v>2913.12</v>
      </c>
    </row>
    <row r="193" spans="1:11" ht="25.5" x14ac:dyDescent="0.2">
      <c r="A193" s="38" t="s">
        <v>41</v>
      </c>
      <c r="B193" s="18" t="s">
        <v>262</v>
      </c>
      <c r="C193" s="54" t="s">
        <v>340</v>
      </c>
      <c r="D193" s="55" t="s">
        <v>182</v>
      </c>
      <c r="E193" s="62">
        <v>254</v>
      </c>
      <c r="F193" s="19">
        <v>19.600000000000001</v>
      </c>
      <c r="G193" s="85">
        <f t="shared" si="6"/>
        <v>4978.3999999999996</v>
      </c>
    </row>
    <row r="194" spans="1:11" x14ac:dyDescent="0.2">
      <c r="A194" s="38"/>
      <c r="B194" s="38"/>
      <c r="C194" s="57" t="s">
        <v>501</v>
      </c>
      <c r="D194" s="58"/>
      <c r="E194" s="58"/>
      <c r="F194" s="90" t="s">
        <v>507</v>
      </c>
      <c r="G194" s="86">
        <f>ROUND(SUM(G183:G193),2)</f>
        <v>60328.95</v>
      </c>
    </row>
    <row r="195" spans="1:11" x14ac:dyDescent="0.2">
      <c r="A195" s="35"/>
      <c r="B195" s="35" t="s">
        <v>286</v>
      </c>
      <c r="C195" s="52" t="s">
        <v>361</v>
      </c>
      <c r="D195" s="53"/>
      <c r="E195" s="53"/>
      <c r="F195" s="53"/>
      <c r="G195" s="53"/>
    </row>
    <row r="196" spans="1:11" ht="89.25" x14ac:dyDescent="0.2">
      <c r="A196" s="36" t="s">
        <v>280</v>
      </c>
      <c r="B196" s="17"/>
      <c r="C196" s="54" t="s">
        <v>362</v>
      </c>
      <c r="D196" s="64" t="s">
        <v>278</v>
      </c>
      <c r="E196" s="65">
        <v>1</v>
      </c>
      <c r="F196" s="23">
        <v>5801.6</v>
      </c>
      <c r="G196" s="85">
        <f t="shared" ref="G196" si="7">ROUND((E196*F196),2)</f>
        <v>5801.6</v>
      </c>
    </row>
    <row r="197" spans="1:11" x14ac:dyDescent="0.2">
      <c r="A197" s="38"/>
      <c r="B197" s="38"/>
      <c r="C197" s="57" t="s">
        <v>501</v>
      </c>
      <c r="D197" s="58"/>
      <c r="E197" s="58"/>
      <c r="F197" s="90" t="s">
        <v>508</v>
      </c>
      <c r="G197" s="86">
        <f>ROUND(SUM(G196),2)</f>
        <v>5801.6</v>
      </c>
    </row>
    <row r="198" spans="1:11" x14ac:dyDescent="0.2">
      <c r="A198" s="38"/>
      <c r="B198" s="38"/>
      <c r="C198" s="57" t="s">
        <v>501</v>
      </c>
      <c r="D198" s="58"/>
      <c r="E198" s="58"/>
      <c r="F198" s="90" t="s">
        <v>509</v>
      </c>
      <c r="G198" s="86">
        <f>ROUND(SUM(G197,G194,G181,G163,G153,G72,G42),2)</f>
        <v>1374370.77</v>
      </c>
    </row>
    <row r="199" spans="1:11" x14ac:dyDescent="0.2">
      <c r="B199" s="43"/>
      <c r="F199" s="92"/>
    </row>
    <row r="200" spans="1:11" x14ac:dyDescent="0.2">
      <c r="B200" s="43"/>
      <c r="F200" s="92"/>
    </row>
    <row r="201" spans="1:11" x14ac:dyDescent="0.2">
      <c r="B201" s="43"/>
      <c r="F201" s="92"/>
    </row>
    <row r="202" spans="1:11" ht="20.100000000000001" customHeight="1" x14ac:dyDescent="0.2">
      <c r="A202" s="32" t="s">
        <v>338</v>
      </c>
      <c r="B202" s="32"/>
      <c r="C202" s="32"/>
      <c r="D202" s="32"/>
      <c r="E202" s="32"/>
      <c r="F202" s="83"/>
      <c r="G202" s="83"/>
      <c r="H202" s="12"/>
    </row>
    <row r="203" spans="1:11" ht="12.75" customHeight="1" x14ac:dyDescent="0.2">
      <c r="A203" s="33" t="s">
        <v>0</v>
      </c>
      <c r="B203" s="33" t="s">
        <v>7</v>
      </c>
      <c r="C203" s="33" t="s">
        <v>2</v>
      </c>
      <c r="D203" s="48" t="s">
        <v>5</v>
      </c>
      <c r="E203" s="49" t="s">
        <v>4</v>
      </c>
      <c r="F203" s="89" t="s">
        <v>10</v>
      </c>
      <c r="G203" s="84" t="s">
        <v>264</v>
      </c>
      <c r="H203" s="13"/>
      <c r="J203" s="14"/>
    </row>
    <row r="204" spans="1:11" ht="38.25" x14ac:dyDescent="0.2">
      <c r="A204" s="39" t="s">
        <v>1</v>
      </c>
      <c r="B204" s="39" t="s">
        <v>8</v>
      </c>
      <c r="C204" s="39" t="s">
        <v>3</v>
      </c>
      <c r="D204" s="66" t="s">
        <v>6</v>
      </c>
      <c r="E204" s="67"/>
      <c r="F204" s="8" t="s">
        <v>498</v>
      </c>
      <c r="G204" s="66" t="s">
        <v>9</v>
      </c>
      <c r="H204" s="15"/>
      <c r="J204" s="14"/>
      <c r="K204" s="14"/>
    </row>
    <row r="205" spans="1:11" ht="38.25" x14ac:dyDescent="0.2">
      <c r="A205" s="40" t="s">
        <v>280</v>
      </c>
      <c r="B205" s="24"/>
      <c r="C205" s="68" t="s">
        <v>341</v>
      </c>
      <c r="D205" s="69" t="s">
        <v>158</v>
      </c>
      <c r="E205" s="70">
        <v>30</v>
      </c>
      <c r="F205" s="19">
        <v>140.34</v>
      </c>
      <c r="G205" s="85">
        <f t="shared" ref="G205:G219" si="8">ROUND((E205*F205),2)</f>
        <v>4210.2</v>
      </c>
    </row>
    <row r="206" spans="1:11" ht="38.25" x14ac:dyDescent="0.2">
      <c r="A206" s="40" t="s">
        <v>281</v>
      </c>
      <c r="B206" s="24"/>
      <c r="C206" s="68" t="s">
        <v>342</v>
      </c>
      <c r="D206" s="69" t="s">
        <v>15</v>
      </c>
      <c r="E206" s="70">
        <v>0.14599999999999999</v>
      </c>
      <c r="F206" s="19">
        <v>18527.939999999999</v>
      </c>
      <c r="G206" s="85">
        <f t="shared" si="8"/>
        <v>2705.08</v>
      </c>
    </row>
    <row r="207" spans="1:11" x14ac:dyDescent="0.2">
      <c r="A207" s="40" t="s">
        <v>282</v>
      </c>
      <c r="B207" s="24"/>
      <c r="C207" s="68" t="s">
        <v>343</v>
      </c>
      <c r="D207" s="69" t="s">
        <v>129</v>
      </c>
      <c r="E207" s="71">
        <v>12.51</v>
      </c>
      <c r="F207" s="19">
        <v>44.91</v>
      </c>
      <c r="G207" s="85">
        <f t="shared" si="8"/>
        <v>561.82000000000005</v>
      </c>
    </row>
    <row r="208" spans="1:11" ht="25.5" x14ac:dyDescent="0.2">
      <c r="A208" s="40" t="s">
        <v>283</v>
      </c>
      <c r="B208" s="24"/>
      <c r="C208" s="68" t="s">
        <v>344</v>
      </c>
      <c r="D208" s="69" t="s">
        <v>345</v>
      </c>
      <c r="E208" s="70">
        <v>0.41</v>
      </c>
      <c r="F208" s="19">
        <v>823.2</v>
      </c>
      <c r="G208" s="85">
        <f t="shared" si="8"/>
        <v>337.51</v>
      </c>
    </row>
    <row r="209" spans="1:10" ht="25.5" x14ac:dyDescent="0.2">
      <c r="A209" s="40" t="s">
        <v>284</v>
      </c>
      <c r="B209" s="24"/>
      <c r="C209" s="68" t="s">
        <v>346</v>
      </c>
      <c r="D209" s="69" t="s">
        <v>345</v>
      </c>
      <c r="E209" s="70">
        <v>0.41</v>
      </c>
      <c r="F209" s="19">
        <v>293.44</v>
      </c>
      <c r="G209" s="85">
        <f t="shared" si="8"/>
        <v>120.31</v>
      </c>
    </row>
    <row r="210" spans="1:10" ht="38.25" x14ac:dyDescent="0.2">
      <c r="A210" s="40" t="s">
        <v>285</v>
      </c>
      <c r="B210" s="24"/>
      <c r="C210" s="68" t="s">
        <v>347</v>
      </c>
      <c r="D210" s="69" t="s">
        <v>345</v>
      </c>
      <c r="E210" s="70">
        <v>0.92</v>
      </c>
      <c r="F210" s="19">
        <v>649.6</v>
      </c>
      <c r="G210" s="85">
        <f t="shared" si="8"/>
        <v>597.63</v>
      </c>
    </row>
    <row r="211" spans="1:10" ht="45.75" customHeight="1" x14ac:dyDescent="0.2">
      <c r="A211" s="40" t="s">
        <v>286</v>
      </c>
      <c r="B211" s="24"/>
      <c r="C211" s="68" t="s">
        <v>348</v>
      </c>
      <c r="D211" s="69" t="s">
        <v>345</v>
      </c>
      <c r="E211" s="70">
        <v>0.13</v>
      </c>
      <c r="F211" s="19">
        <v>728</v>
      </c>
      <c r="G211" s="85">
        <f t="shared" si="8"/>
        <v>94.64</v>
      </c>
    </row>
    <row r="212" spans="1:10" ht="25.5" x14ac:dyDescent="0.2">
      <c r="A212" s="40" t="s">
        <v>287</v>
      </c>
      <c r="B212" s="24"/>
      <c r="C212" s="68" t="s">
        <v>349</v>
      </c>
      <c r="D212" s="69" t="s">
        <v>350</v>
      </c>
      <c r="E212" s="70">
        <v>5</v>
      </c>
      <c r="F212" s="19">
        <v>434.87</v>
      </c>
      <c r="G212" s="85">
        <f t="shared" si="8"/>
        <v>2174.35</v>
      </c>
    </row>
    <row r="213" spans="1:10" x14ac:dyDescent="0.2">
      <c r="A213" s="40" t="s">
        <v>288</v>
      </c>
      <c r="B213" s="24"/>
      <c r="C213" s="68" t="s">
        <v>351</v>
      </c>
      <c r="D213" s="69" t="s">
        <v>350</v>
      </c>
      <c r="E213" s="70">
        <v>2</v>
      </c>
      <c r="F213" s="19">
        <v>291.2</v>
      </c>
      <c r="G213" s="85">
        <f t="shared" si="8"/>
        <v>582.4</v>
      </c>
    </row>
    <row r="214" spans="1:10" ht="38.25" x14ac:dyDescent="0.2">
      <c r="A214" s="40" t="s">
        <v>289</v>
      </c>
      <c r="B214" s="24"/>
      <c r="C214" s="68" t="s">
        <v>352</v>
      </c>
      <c r="D214" s="69" t="s">
        <v>62</v>
      </c>
      <c r="E214" s="95">
        <v>4</v>
      </c>
      <c r="F214" s="19">
        <v>589.44000000000005</v>
      </c>
      <c r="G214" s="85">
        <f t="shared" si="8"/>
        <v>2357.7600000000002</v>
      </c>
    </row>
    <row r="215" spans="1:10" ht="25.5" x14ac:dyDescent="0.2">
      <c r="A215" s="40" t="s">
        <v>290</v>
      </c>
      <c r="B215" s="24"/>
      <c r="C215" s="68" t="s">
        <v>353</v>
      </c>
      <c r="D215" s="69" t="s">
        <v>129</v>
      </c>
      <c r="E215" s="71">
        <v>5</v>
      </c>
      <c r="F215" s="19">
        <v>30.15</v>
      </c>
      <c r="G215" s="85">
        <f t="shared" si="8"/>
        <v>150.75</v>
      </c>
    </row>
    <row r="216" spans="1:10" ht="25.5" x14ac:dyDescent="0.2">
      <c r="A216" s="40" t="s">
        <v>291</v>
      </c>
      <c r="B216" s="24"/>
      <c r="C216" s="68" t="s">
        <v>458</v>
      </c>
      <c r="D216" s="69" t="s">
        <v>108</v>
      </c>
      <c r="E216" s="70">
        <v>0.9</v>
      </c>
      <c r="F216" s="19">
        <v>593.6</v>
      </c>
      <c r="G216" s="85">
        <f t="shared" si="8"/>
        <v>534.24</v>
      </c>
    </row>
    <row r="217" spans="1:10" ht="25.5" x14ac:dyDescent="0.2">
      <c r="A217" s="40" t="s">
        <v>357</v>
      </c>
      <c r="B217" s="24"/>
      <c r="C217" s="68" t="s">
        <v>354</v>
      </c>
      <c r="D217" s="69" t="s">
        <v>91</v>
      </c>
      <c r="E217" s="70">
        <v>6.5</v>
      </c>
      <c r="F217" s="19">
        <v>78.400000000000006</v>
      </c>
      <c r="G217" s="85">
        <f t="shared" si="8"/>
        <v>509.6</v>
      </c>
    </row>
    <row r="218" spans="1:10" ht="25.5" x14ac:dyDescent="0.2">
      <c r="A218" s="40" t="s">
        <v>358</v>
      </c>
      <c r="B218" s="24"/>
      <c r="C218" s="68" t="s">
        <v>355</v>
      </c>
      <c r="D218" s="69" t="s">
        <v>91</v>
      </c>
      <c r="E218" s="70">
        <v>6.5</v>
      </c>
      <c r="F218" s="19">
        <v>89.6</v>
      </c>
      <c r="G218" s="85">
        <f t="shared" si="8"/>
        <v>582.4</v>
      </c>
    </row>
    <row r="219" spans="1:10" x14ac:dyDescent="0.2">
      <c r="A219" s="40" t="s">
        <v>359</v>
      </c>
      <c r="B219" s="24"/>
      <c r="C219" s="68" t="s">
        <v>279</v>
      </c>
      <c r="D219" s="69" t="s">
        <v>108</v>
      </c>
      <c r="E219" s="70">
        <v>0.6</v>
      </c>
      <c r="F219" s="19">
        <v>660.8</v>
      </c>
      <c r="G219" s="85">
        <f t="shared" si="8"/>
        <v>396.48</v>
      </c>
    </row>
    <row r="220" spans="1:10" x14ac:dyDescent="0.2">
      <c r="A220" s="38"/>
      <c r="B220" s="38"/>
      <c r="C220" s="57" t="s">
        <v>499</v>
      </c>
      <c r="D220" s="58"/>
      <c r="E220" s="58"/>
      <c r="F220" s="90" t="s">
        <v>510</v>
      </c>
      <c r="G220" s="86">
        <f>ROUND(SUM(G205:G219),2)</f>
        <v>15915.17</v>
      </c>
    </row>
    <row r="221" spans="1:10" x14ac:dyDescent="0.2">
      <c r="B221" s="43"/>
      <c r="F221" s="92"/>
    </row>
    <row r="222" spans="1:10" x14ac:dyDescent="0.2">
      <c r="B222" s="43"/>
      <c r="F222" s="92"/>
    </row>
    <row r="223" spans="1:10" ht="20.100000000000001" customHeight="1" x14ac:dyDescent="0.2">
      <c r="A223" s="32" t="s">
        <v>339</v>
      </c>
      <c r="B223" s="32"/>
      <c r="C223" s="32"/>
      <c r="D223" s="32"/>
      <c r="E223" s="32"/>
      <c r="F223" s="83"/>
      <c r="G223" s="83"/>
      <c r="H223" s="12"/>
    </row>
    <row r="224" spans="1:10" ht="12.75" customHeight="1" x14ac:dyDescent="0.2">
      <c r="A224" s="33" t="s">
        <v>0</v>
      </c>
      <c r="B224" s="33" t="s">
        <v>7</v>
      </c>
      <c r="C224" s="33" t="s">
        <v>2</v>
      </c>
      <c r="D224" s="48" t="s">
        <v>5</v>
      </c>
      <c r="E224" s="49" t="s">
        <v>4</v>
      </c>
      <c r="F224" s="89" t="s">
        <v>10</v>
      </c>
      <c r="G224" s="84" t="s">
        <v>264</v>
      </c>
      <c r="H224" s="13"/>
      <c r="J224" s="14"/>
    </row>
    <row r="225" spans="1:11" ht="38.25" x14ac:dyDescent="0.2">
      <c r="A225" s="39" t="s">
        <v>1</v>
      </c>
      <c r="B225" s="39" t="s">
        <v>8</v>
      </c>
      <c r="C225" s="39" t="s">
        <v>3</v>
      </c>
      <c r="D225" s="66" t="s">
        <v>6</v>
      </c>
      <c r="E225" s="67"/>
      <c r="F225" s="8" t="s">
        <v>498</v>
      </c>
      <c r="G225" s="66" t="s">
        <v>9</v>
      </c>
      <c r="H225" s="15"/>
      <c r="J225" s="14"/>
      <c r="K225" s="14"/>
    </row>
    <row r="226" spans="1:11" x14ac:dyDescent="0.2">
      <c r="A226" s="41"/>
      <c r="B226" s="41" t="s">
        <v>11</v>
      </c>
      <c r="C226" s="72" t="s">
        <v>292</v>
      </c>
      <c r="D226" s="73"/>
      <c r="E226" s="73"/>
      <c r="F226" s="73"/>
      <c r="G226" s="73"/>
    </row>
    <row r="227" spans="1:11" ht="25.5" x14ac:dyDescent="0.2">
      <c r="A227" s="42" t="s">
        <v>11</v>
      </c>
      <c r="B227" s="25" t="s">
        <v>293</v>
      </c>
      <c r="C227" s="74" t="s">
        <v>294</v>
      </c>
      <c r="D227" s="75" t="s">
        <v>15</v>
      </c>
      <c r="E227" s="70">
        <v>0.02</v>
      </c>
      <c r="F227" s="19">
        <v>6272</v>
      </c>
      <c r="G227" s="85">
        <f t="shared" ref="G227:G242" si="9">ROUND((E227*F227),2)</f>
        <v>125.44</v>
      </c>
    </row>
    <row r="228" spans="1:11" ht="25.5" x14ac:dyDescent="0.2">
      <c r="A228" s="42" t="s">
        <v>16</v>
      </c>
      <c r="B228" s="25" t="s">
        <v>295</v>
      </c>
      <c r="C228" s="74" t="s">
        <v>296</v>
      </c>
      <c r="D228" s="75" t="s">
        <v>15</v>
      </c>
      <c r="E228" s="70">
        <v>0.02</v>
      </c>
      <c r="F228" s="19">
        <v>3808</v>
      </c>
      <c r="G228" s="85">
        <f t="shared" si="9"/>
        <v>76.16</v>
      </c>
    </row>
    <row r="229" spans="1:11" ht="25.5" x14ac:dyDescent="0.2">
      <c r="A229" s="42" t="s">
        <v>20</v>
      </c>
      <c r="B229" s="25" t="s">
        <v>297</v>
      </c>
      <c r="C229" s="74" t="s">
        <v>298</v>
      </c>
      <c r="D229" s="75" t="s">
        <v>15</v>
      </c>
      <c r="E229" s="70">
        <v>3.7999999999999999E-2</v>
      </c>
      <c r="F229" s="19">
        <v>3360</v>
      </c>
      <c r="G229" s="85">
        <f t="shared" si="9"/>
        <v>127.68</v>
      </c>
    </row>
    <row r="230" spans="1:11" ht="25.5" x14ac:dyDescent="0.2">
      <c r="A230" s="42" t="s">
        <v>23</v>
      </c>
      <c r="B230" s="25" t="s">
        <v>299</v>
      </c>
      <c r="C230" s="74" t="s">
        <v>300</v>
      </c>
      <c r="D230" s="75" t="s">
        <v>15</v>
      </c>
      <c r="E230" s="70">
        <v>3.7999999999999999E-2</v>
      </c>
      <c r="F230" s="19">
        <v>2800</v>
      </c>
      <c r="G230" s="85">
        <f t="shared" si="9"/>
        <v>106.4</v>
      </c>
    </row>
    <row r="231" spans="1:11" ht="25.5" x14ac:dyDescent="0.2">
      <c r="A231" s="42" t="s">
        <v>27</v>
      </c>
      <c r="B231" s="25" t="s">
        <v>301</v>
      </c>
      <c r="C231" s="74" t="s">
        <v>302</v>
      </c>
      <c r="D231" s="75" t="s">
        <v>94</v>
      </c>
      <c r="E231" s="70">
        <v>0.31</v>
      </c>
      <c r="F231" s="19">
        <v>1702.4</v>
      </c>
      <c r="G231" s="85">
        <f t="shared" si="9"/>
        <v>527.74</v>
      </c>
    </row>
    <row r="232" spans="1:11" ht="25.5" x14ac:dyDescent="0.2">
      <c r="A232" s="42" t="s">
        <v>30</v>
      </c>
      <c r="B232" s="25" t="s">
        <v>303</v>
      </c>
      <c r="C232" s="74" t="s">
        <v>304</v>
      </c>
      <c r="D232" s="75" t="s">
        <v>15</v>
      </c>
      <c r="E232" s="70">
        <v>3.1E-2</v>
      </c>
      <c r="F232" s="19">
        <v>1344</v>
      </c>
      <c r="G232" s="85">
        <f t="shared" si="9"/>
        <v>41.66</v>
      </c>
    </row>
    <row r="233" spans="1:11" ht="25.5" x14ac:dyDescent="0.2">
      <c r="A233" s="42" t="s">
        <v>33</v>
      </c>
      <c r="B233" s="25" t="s">
        <v>305</v>
      </c>
      <c r="C233" s="74" t="s">
        <v>306</v>
      </c>
      <c r="D233" s="75" t="s">
        <v>6</v>
      </c>
      <c r="E233" s="70">
        <v>2</v>
      </c>
      <c r="F233" s="19">
        <v>38.08</v>
      </c>
      <c r="G233" s="85">
        <f t="shared" si="9"/>
        <v>76.16</v>
      </c>
    </row>
    <row r="234" spans="1:11" ht="25.5" x14ac:dyDescent="0.2">
      <c r="A234" s="42" t="s">
        <v>36</v>
      </c>
      <c r="B234" s="25" t="s">
        <v>307</v>
      </c>
      <c r="C234" s="74" t="s">
        <v>363</v>
      </c>
      <c r="D234" s="75" t="s">
        <v>6</v>
      </c>
      <c r="E234" s="70">
        <v>2</v>
      </c>
      <c r="F234" s="19">
        <v>64.510000000000005</v>
      </c>
      <c r="G234" s="85">
        <f t="shared" si="9"/>
        <v>129.02000000000001</v>
      </c>
    </row>
    <row r="235" spans="1:11" ht="25.5" x14ac:dyDescent="0.2">
      <c r="A235" s="42" t="s">
        <v>38</v>
      </c>
      <c r="B235" s="25" t="s">
        <v>308</v>
      </c>
      <c r="C235" s="74" t="s">
        <v>309</v>
      </c>
      <c r="D235" s="75" t="s">
        <v>15</v>
      </c>
      <c r="E235" s="70">
        <v>4.5999999999999999E-2</v>
      </c>
      <c r="F235" s="19">
        <v>212.8</v>
      </c>
      <c r="G235" s="85">
        <f t="shared" si="9"/>
        <v>9.7899999999999991</v>
      </c>
    </row>
    <row r="236" spans="1:11" ht="31.5" customHeight="1" x14ac:dyDescent="0.2">
      <c r="A236" s="42" t="s">
        <v>39</v>
      </c>
      <c r="B236" s="25" t="s">
        <v>310</v>
      </c>
      <c r="C236" s="74" t="s">
        <v>311</v>
      </c>
      <c r="D236" s="75" t="s">
        <v>6</v>
      </c>
      <c r="E236" s="70">
        <v>4</v>
      </c>
      <c r="F236" s="19">
        <v>12.66</v>
      </c>
      <c r="G236" s="85">
        <f t="shared" si="9"/>
        <v>50.64</v>
      </c>
    </row>
    <row r="237" spans="1:11" ht="25.5" x14ac:dyDescent="0.2">
      <c r="A237" s="42" t="s">
        <v>41</v>
      </c>
      <c r="B237" s="25" t="s">
        <v>312</v>
      </c>
      <c r="C237" s="74" t="s">
        <v>313</v>
      </c>
      <c r="D237" s="75" t="s">
        <v>6</v>
      </c>
      <c r="E237" s="70">
        <v>4</v>
      </c>
      <c r="F237" s="19">
        <v>15.68</v>
      </c>
      <c r="G237" s="85">
        <f t="shared" si="9"/>
        <v>62.72</v>
      </c>
    </row>
    <row r="238" spans="1:11" ht="25.5" x14ac:dyDescent="0.2">
      <c r="A238" s="42" t="s">
        <v>43</v>
      </c>
      <c r="B238" s="25" t="s">
        <v>314</v>
      </c>
      <c r="C238" s="74" t="s">
        <v>315</v>
      </c>
      <c r="D238" s="75" t="s">
        <v>316</v>
      </c>
      <c r="E238" s="70">
        <v>0.3</v>
      </c>
      <c r="F238" s="19">
        <v>168</v>
      </c>
      <c r="G238" s="85">
        <f t="shared" si="9"/>
        <v>50.4</v>
      </c>
    </row>
    <row r="239" spans="1:11" ht="30" customHeight="1" x14ac:dyDescent="0.2">
      <c r="A239" s="42" t="s">
        <v>44</v>
      </c>
      <c r="B239" s="25" t="s">
        <v>317</v>
      </c>
      <c r="C239" s="74" t="s">
        <v>318</v>
      </c>
      <c r="D239" s="75" t="s">
        <v>316</v>
      </c>
      <c r="E239" s="70">
        <v>0.3</v>
      </c>
      <c r="F239" s="19">
        <v>123.2</v>
      </c>
      <c r="G239" s="85">
        <f t="shared" si="9"/>
        <v>36.96</v>
      </c>
    </row>
    <row r="240" spans="1:11" ht="25.5" x14ac:dyDescent="0.2">
      <c r="A240" s="42" t="s">
        <v>46</v>
      </c>
      <c r="B240" s="25" t="s">
        <v>319</v>
      </c>
      <c r="C240" s="74" t="s">
        <v>320</v>
      </c>
      <c r="D240" s="75" t="s">
        <v>6</v>
      </c>
      <c r="E240" s="70">
        <v>1.5</v>
      </c>
      <c r="F240" s="19">
        <v>33.6</v>
      </c>
      <c r="G240" s="85">
        <f t="shared" si="9"/>
        <v>50.4</v>
      </c>
    </row>
    <row r="241" spans="1:7" ht="25.5" x14ac:dyDescent="0.2">
      <c r="A241" s="42" t="s">
        <v>48</v>
      </c>
      <c r="B241" s="25" t="s">
        <v>321</v>
      </c>
      <c r="C241" s="74" t="s">
        <v>322</v>
      </c>
      <c r="D241" s="75" t="s">
        <v>6</v>
      </c>
      <c r="E241" s="70">
        <v>1.5</v>
      </c>
      <c r="F241" s="19">
        <v>33.6</v>
      </c>
      <c r="G241" s="85">
        <f t="shared" si="9"/>
        <v>50.4</v>
      </c>
    </row>
    <row r="242" spans="1:7" ht="25.5" x14ac:dyDescent="0.2">
      <c r="A242" s="42" t="s">
        <v>50</v>
      </c>
      <c r="B242" s="25" t="s">
        <v>323</v>
      </c>
      <c r="C242" s="74" t="s">
        <v>324</v>
      </c>
      <c r="D242" s="75" t="s">
        <v>19</v>
      </c>
      <c r="E242" s="70">
        <v>0.3</v>
      </c>
      <c r="F242" s="19">
        <v>33.6</v>
      </c>
      <c r="G242" s="85">
        <f t="shared" si="9"/>
        <v>10.08</v>
      </c>
    </row>
    <row r="243" spans="1:7" x14ac:dyDescent="0.2">
      <c r="A243" s="42"/>
      <c r="B243" s="42"/>
      <c r="C243" s="76" t="s">
        <v>501</v>
      </c>
      <c r="D243" s="77"/>
      <c r="E243" s="77"/>
      <c r="F243" s="93" t="s">
        <v>511</v>
      </c>
      <c r="G243" s="86">
        <f>ROUND(SUM(G227:G242),2)</f>
        <v>1531.65</v>
      </c>
    </row>
    <row r="244" spans="1:7" x14ac:dyDescent="0.2">
      <c r="A244" s="41"/>
      <c r="B244" s="41" t="s">
        <v>16</v>
      </c>
      <c r="C244" s="72" t="s">
        <v>325</v>
      </c>
      <c r="D244" s="73"/>
      <c r="E244" s="73"/>
      <c r="F244" s="73"/>
      <c r="G244" s="73"/>
    </row>
    <row r="245" spans="1:7" x14ac:dyDescent="0.2">
      <c r="A245" s="42" t="s">
        <v>11</v>
      </c>
      <c r="B245" s="25" t="s">
        <v>326</v>
      </c>
      <c r="C245" s="74" t="s">
        <v>327</v>
      </c>
      <c r="D245" s="75" t="s">
        <v>158</v>
      </c>
      <c r="E245" s="78">
        <v>35</v>
      </c>
      <c r="F245" s="19">
        <v>1.77</v>
      </c>
      <c r="G245" s="85">
        <f t="shared" ref="G245:G249" si="10">ROUND((E245*F245),2)</f>
        <v>61.95</v>
      </c>
    </row>
    <row r="246" spans="1:7" x14ac:dyDescent="0.2">
      <c r="A246" s="42" t="s">
        <v>16</v>
      </c>
      <c r="B246" s="25" t="s">
        <v>328</v>
      </c>
      <c r="C246" s="74" t="s">
        <v>329</v>
      </c>
      <c r="D246" s="75" t="s">
        <v>158</v>
      </c>
      <c r="E246" s="78">
        <v>23</v>
      </c>
      <c r="F246" s="19">
        <v>0.91</v>
      </c>
      <c r="G246" s="85">
        <f t="shared" si="10"/>
        <v>20.93</v>
      </c>
    </row>
    <row r="247" spans="1:7" x14ac:dyDescent="0.2">
      <c r="A247" s="42" t="s">
        <v>20</v>
      </c>
      <c r="B247" s="25" t="s">
        <v>330</v>
      </c>
      <c r="C247" s="74" t="s">
        <v>331</v>
      </c>
      <c r="D247" s="75" t="s">
        <v>158</v>
      </c>
      <c r="E247" s="78">
        <v>31</v>
      </c>
      <c r="F247" s="19">
        <v>5.7</v>
      </c>
      <c r="G247" s="85">
        <f t="shared" si="10"/>
        <v>176.7</v>
      </c>
    </row>
    <row r="248" spans="1:7" x14ac:dyDescent="0.2">
      <c r="A248" s="42" t="s">
        <v>23</v>
      </c>
      <c r="B248" s="25" t="s">
        <v>332</v>
      </c>
      <c r="C248" s="74" t="s">
        <v>333</v>
      </c>
      <c r="D248" s="75" t="s">
        <v>6</v>
      </c>
      <c r="E248" s="78">
        <v>4</v>
      </c>
      <c r="F248" s="19">
        <v>23.05</v>
      </c>
      <c r="G248" s="85">
        <f t="shared" si="10"/>
        <v>92.2</v>
      </c>
    </row>
    <row r="249" spans="1:7" x14ac:dyDescent="0.2">
      <c r="A249" s="42" t="s">
        <v>27</v>
      </c>
      <c r="B249" s="25" t="s">
        <v>334</v>
      </c>
      <c r="C249" s="74" t="s">
        <v>335</v>
      </c>
      <c r="D249" s="75" t="s">
        <v>6</v>
      </c>
      <c r="E249" s="78">
        <v>4</v>
      </c>
      <c r="F249" s="19">
        <v>11.76</v>
      </c>
      <c r="G249" s="85">
        <f t="shared" si="10"/>
        <v>47.04</v>
      </c>
    </row>
    <row r="250" spans="1:7" x14ac:dyDescent="0.2">
      <c r="A250" s="42"/>
      <c r="B250" s="42"/>
      <c r="C250" s="76" t="s">
        <v>499</v>
      </c>
      <c r="D250" s="77"/>
      <c r="E250" s="77"/>
      <c r="F250" s="93" t="s">
        <v>512</v>
      </c>
      <c r="G250" s="86">
        <f>ROUND(SUM(G245:G249),2)</f>
        <v>398.82</v>
      </c>
    </row>
    <row r="251" spans="1:7" x14ac:dyDescent="0.2">
      <c r="A251" s="42"/>
      <c r="B251" s="42"/>
      <c r="C251" s="76" t="s">
        <v>499</v>
      </c>
      <c r="D251" s="77"/>
      <c r="E251" s="77"/>
      <c r="F251" s="93" t="s">
        <v>513</v>
      </c>
      <c r="G251" s="86">
        <f>ROUND(SUM(G250,G243),2)</f>
        <v>1930.47</v>
      </c>
    </row>
  </sheetData>
  <sheetProtection algorithmName="SHA-512" hashValue="xOpUxCXIjIH3MwXNBbzYjdtnNlsaWsmqJam/LiE/E4zO00FbEYPeb3JfBjpcWCBCFqjZIFAQU3vX9NkEuRXsyQ==" saltValue="/Aq9FLm5bX6K60xKwiahFQ==" spinCount="100000" sheet="1" objects="1" scenarios="1"/>
  <phoneticPr fontId="0" type="noConversion"/>
  <pageMargins left="0.78740157480314965" right="0.39370078740157483" top="0.39370078740157483" bottom="0.39370078740157483" header="0" footer="0.31496062992125984"/>
  <pageSetup paperSize="9" scale="88" fitToHeight="0" orientation="portrait" useFirstPageNumber="1" r:id="rId1"/>
  <headerFooter alignWithMargins="0">
    <oddHeader>&amp;R&amp;P</oddHeader>
  </headerFooter>
  <rowBreaks count="1" manualBreakCount="1">
    <brk id="20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tabSelected="1" view="pageBreakPreview" zoomScale="60" zoomScaleNormal="100" workbookViewId="0">
      <selection activeCell="B6" sqref="B6"/>
    </sheetView>
  </sheetViews>
  <sheetFormatPr defaultRowHeight="12.75" x14ac:dyDescent="0.2"/>
  <cols>
    <col min="1" max="1" width="11.7109375" customWidth="1"/>
    <col min="2" max="2" width="65.7109375" customWidth="1"/>
    <col min="3" max="3" width="15.7109375" customWidth="1"/>
  </cols>
  <sheetData>
    <row r="1" spans="1:3" s="1" customFormat="1" ht="50.1" customHeight="1" x14ac:dyDescent="0.2">
      <c r="A1" s="100" t="s">
        <v>336</v>
      </c>
      <c r="B1" s="101"/>
      <c r="C1" s="102"/>
    </row>
    <row r="2" spans="1:3" s="1" customFormat="1" ht="20.100000000000001" customHeight="1" x14ac:dyDescent="0.2">
      <c r="A2" s="103" t="s">
        <v>265</v>
      </c>
      <c r="B2" s="104"/>
      <c r="C2" s="105"/>
    </row>
    <row r="3" spans="1:3" s="1" customFormat="1" ht="28.5" customHeight="1" x14ac:dyDescent="0.2">
      <c r="A3" s="2" t="s">
        <v>266</v>
      </c>
      <c r="B3" s="2" t="s">
        <v>267</v>
      </c>
      <c r="C3" s="2" t="s">
        <v>268</v>
      </c>
    </row>
    <row r="4" spans="1:3" s="1" customFormat="1" ht="20.100000000000001" customHeight="1" x14ac:dyDescent="0.2">
      <c r="A4" s="3">
        <v>1</v>
      </c>
      <c r="B4" s="4" t="s">
        <v>269</v>
      </c>
      <c r="C4" s="94">
        <f>žin!G198</f>
        <v>1374370.77</v>
      </c>
    </row>
    <row r="5" spans="1:3" s="1" customFormat="1" ht="20.100000000000001" customHeight="1" x14ac:dyDescent="0.2">
      <c r="A5" s="3">
        <v>2</v>
      </c>
      <c r="B5" s="4" t="s">
        <v>270</v>
      </c>
      <c r="C5" s="94">
        <f>žin!G220</f>
        <v>15915.17</v>
      </c>
    </row>
    <row r="6" spans="1:3" s="1" customFormat="1" ht="20.100000000000001" customHeight="1" x14ac:dyDescent="0.2">
      <c r="A6" s="3">
        <v>3</v>
      </c>
      <c r="B6" s="4" t="s">
        <v>337</v>
      </c>
      <c r="C6" s="94">
        <f>žin!G251</f>
        <v>1930.47</v>
      </c>
    </row>
    <row r="7" spans="1:3" s="1" customFormat="1" x14ac:dyDescent="0.2">
      <c r="A7" s="106"/>
      <c r="B7" s="107"/>
      <c r="C7" s="108"/>
    </row>
    <row r="8" spans="1:3" s="1" customFormat="1" ht="38.25" x14ac:dyDescent="0.2">
      <c r="A8" s="2" t="s">
        <v>271</v>
      </c>
      <c r="B8" s="5" t="s">
        <v>272</v>
      </c>
      <c r="C8" s="94">
        <f>ROUND(SUM(C4:C6),2)</f>
        <v>1392216.41</v>
      </c>
    </row>
    <row r="9" spans="1:3" s="1" customFormat="1" ht="20.100000000000001" customHeight="1" x14ac:dyDescent="0.2"/>
    <row r="10" spans="1:3" s="1" customFormat="1" ht="20.100000000000001" customHeight="1" x14ac:dyDescent="0.2"/>
    <row r="11" spans="1:3" s="7" customFormat="1" ht="30" customHeight="1" x14ac:dyDescent="0.2">
      <c r="A11" s="109" t="s">
        <v>273</v>
      </c>
      <c r="B11" s="109"/>
      <c r="C11" s="109"/>
    </row>
    <row r="14" spans="1:3" s="1" customFormat="1" x14ac:dyDescent="0.2">
      <c r="C14" s="6" t="s">
        <v>274</v>
      </c>
    </row>
    <row r="15" spans="1:3" s="1" customFormat="1" x14ac:dyDescent="0.2"/>
    <row r="16" spans="1:3" s="1" customFormat="1" ht="247.5" customHeight="1" x14ac:dyDescent="0.2">
      <c r="A16" s="98" t="s">
        <v>275</v>
      </c>
      <c r="B16" s="99"/>
      <c r="C16" s="99"/>
    </row>
    <row r="17" spans="1:3" s="1" customFormat="1" ht="51.75" customHeight="1" x14ac:dyDescent="0.2">
      <c r="A17" s="96" t="s">
        <v>276</v>
      </c>
      <c r="B17" s="97"/>
      <c r="C17" s="97"/>
    </row>
    <row r="18" spans="1:3" s="1" customFormat="1" ht="57" customHeight="1" x14ac:dyDescent="0.2">
      <c r="A18" s="98" t="s">
        <v>277</v>
      </c>
      <c r="B18" s="99"/>
      <c r="C18" s="99"/>
    </row>
  </sheetData>
  <sheetProtection algorithmName="SHA-512" hashValue="K3nw5lKlBimlYW7pslBu4qsNCr0l0E8YwS72NE9Oy7sz+LXCnq79DkshT16E2+tF+ETG6TkN+T4UX/k346BA3g==" saltValue="fE7t1ZTVQU3JjVYOIz4z6g==" spinCount="100000" sheet="1" objects="1" scenarios="1"/>
  <mergeCells count="7">
    <mergeCell ref="A17:C17"/>
    <mergeCell ref="A18:C18"/>
    <mergeCell ref="A1:C1"/>
    <mergeCell ref="A2:C2"/>
    <mergeCell ref="A7:C7"/>
    <mergeCell ref="A11:C11"/>
    <mergeCell ref="A16:C16"/>
  </mergeCell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žin</vt:lpstr>
      <vt:lpstr>santrauka</vt:lpstr>
      <vt:lpstr>IKAINIS</vt:lpstr>
      <vt:lpstr>Is_viso</vt:lpstr>
      <vt:lpstr>Kaina</vt:lpstr>
      <vt:lpstr>kiekis</vt:lpstr>
      <vt:lpstr>Mvnt</vt:lpstr>
      <vt:lpstr>pavadinimas</vt:lpstr>
      <vt:lpstr>žin!Print_Titles</vt:lpstr>
      <vt:lpstr>sam_eil</vt:lpstr>
    </vt:vector>
  </TitlesOfParts>
  <Company>sistela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dc:creator>
  <cp:lastModifiedBy>Vytautas Trakimas</cp:lastModifiedBy>
  <cp:lastPrinted>2019-11-28T07:58:23Z</cp:lastPrinted>
  <dcterms:created xsi:type="dcterms:W3CDTF">2000-03-15T14:19:55Z</dcterms:created>
  <dcterms:modified xsi:type="dcterms:W3CDTF">2019-12-20T07:55:13Z</dcterms:modified>
</cp:coreProperties>
</file>