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.lodaite\Desktop\PIRKIMAI\2025\LSMU Kauno ligonine\16088_Reagentai mikrobiologijos tyrimams\Sutartys pasirasymui\Sutartis_5,6,7,8,12,13 dalys\"/>
    </mc:Choice>
  </mc:AlternateContent>
  <xr:revisionPtr revIDLastSave="0" documentId="13_ncr:1_{8F0D85B8-08B6-4885-B21F-7C5985453C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iūlymas ir 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F91" i="1" l="1"/>
  <c r="F59" i="1" l="1"/>
  <c r="F42" i="1"/>
  <c r="F13" i="1"/>
  <c r="F30" i="1"/>
  <c r="H98" i="1"/>
  <c r="G91" i="1"/>
  <c r="H97" i="1" s="1"/>
  <c r="H81" i="1"/>
  <c r="G78" i="1"/>
  <c r="H80" i="1" s="1"/>
  <c r="H66" i="1"/>
  <c r="G59" i="1"/>
  <c r="G65" i="1" s="1"/>
  <c r="G66" i="1" s="1"/>
  <c r="G67" i="1" s="1"/>
  <c r="H49" i="1"/>
  <c r="G42" i="1"/>
  <c r="G48" i="1" s="1"/>
  <c r="G49" i="1" s="1"/>
  <c r="G50" i="1" s="1"/>
  <c r="H32" i="1"/>
  <c r="G30" i="1"/>
  <c r="H31" i="1" s="1"/>
  <c r="H20" i="1"/>
  <c r="G13" i="1"/>
  <c r="H19" i="1" s="1"/>
  <c r="G31" i="1" l="1"/>
  <c r="G32" i="1" s="1"/>
  <c r="G33" i="1" s="1"/>
  <c r="H65" i="1"/>
  <c r="H48" i="1"/>
  <c r="G19" i="1"/>
  <c r="G20" i="1" s="1"/>
  <c r="G21" i="1" s="1"/>
  <c r="G97" i="1"/>
  <c r="G98" i="1" s="1"/>
  <c r="G99" i="1" s="1"/>
  <c r="G80" i="1"/>
  <c r="G81" i="1" s="1"/>
  <c r="G82" i="1" s="1"/>
</calcChain>
</file>

<file path=xl/sharedStrings.xml><?xml version="1.0" encoding="utf-8"?>
<sst xmlns="http://schemas.openxmlformats.org/spreadsheetml/2006/main" count="203" uniqueCount="94">
  <si>
    <t>Tiekėjo pasiūlymas:</t>
  </si>
  <si>
    <t>Nr.</t>
  </si>
  <si>
    <t>Pavadinimas</t>
  </si>
  <si>
    <t>Preliminarus prekių kiekis per 36 mėnesius</t>
  </si>
  <si>
    <t>Mato vienetas</t>
  </si>
  <si>
    <t>Prekės vnt. įkainis be PVM, Eur</t>
  </si>
  <si>
    <t>Prekės vnt. įkainis su PVM, Eur</t>
  </si>
  <si>
    <t>Bendra kaina be PVM, Eur</t>
  </si>
  <si>
    <t>Gamintojas, komercinis prekės pavadinimas, prekės kodas (jei taikoma)</t>
  </si>
  <si>
    <t>Suma be PVM</t>
  </si>
  <si>
    <t>Taikomas PVM dydis (%)</t>
  </si>
  <si>
    <t>PVM suma</t>
  </si>
  <si>
    <t>Suma su PVM</t>
  </si>
  <si>
    <t>vnt.</t>
  </si>
  <si>
    <t>5. DALIS</t>
  </si>
  <si>
    <t>PLOKŠTELĖ CEFIDEROKOLIO MSK NUSTATYMUI </t>
  </si>
  <si>
    <t>5.</t>
  </si>
  <si>
    <t>Plokštelė Cefiderokolio MSK nustatymui </t>
  </si>
  <si>
    <t>5.1.</t>
  </si>
  <si>
    <t>5.1.1.</t>
  </si>
  <si>
    <t>5.1.2.</t>
  </si>
  <si>
    <t>5.1.3.</t>
  </si>
  <si>
    <t>Atitinka EUCAST reikalavimus. </t>
  </si>
  <si>
    <t>5.1.4.</t>
  </si>
  <si>
    <t>5.1.5.</t>
  </si>
  <si>
    <t>Vertinimas po 18-24 val.</t>
  </si>
  <si>
    <t>Dalies biudžetas su PVM: 1743 Eur</t>
  </si>
  <si>
    <t>6. DALIS</t>
  </si>
  <si>
    <t>MH BULJONAS BE GELEŽIES CEFIDEROKOLIO MSK TYRIMUI</t>
  </si>
  <si>
    <t>6.</t>
  </si>
  <si>
    <t>MH buljonas be geležies Cefiderokolio MSK tyrimui</t>
  </si>
  <si>
    <t>6.1.</t>
  </si>
  <si>
    <t>Dalies biudžetas su PVM: 1050 Eur</t>
  </si>
  <si>
    <t>7. DALIS</t>
  </si>
  <si>
    <t>7.</t>
  </si>
  <si>
    <t>7.1.</t>
  </si>
  <si>
    <t>7.1.1.</t>
  </si>
  <si>
    <t>7.1.2.</t>
  </si>
  <si>
    <t>7.1.3.</t>
  </si>
  <si>
    <t>7.1.4.</t>
  </si>
  <si>
    <t>7.1.5.</t>
  </si>
  <si>
    <t>Dalies biudžetas su PVM: 2625 Eur</t>
  </si>
  <si>
    <t>8. DALIS</t>
  </si>
  <si>
    <t>PLOKŠTELĖS GRAMNEIGIAMŲ BAKTERIJŲ MSK NUSTATYMUI</t>
  </si>
  <si>
    <t>8.</t>
  </si>
  <si>
    <t>Plokštelės gramneigiamų bakterijų MSK nustatymui</t>
  </si>
  <si>
    <t>8.1.</t>
  </si>
  <si>
    <t>8.1.1.</t>
  </si>
  <si>
    <t>8.1.2.</t>
  </si>
  <si>
    <t>8.1.3.</t>
  </si>
  <si>
    <t>8.1.4.</t>
  </si>
  <si>
    <t>8.1.5.</t>
  </si>
  <si>
    <t>Dalies biudžetas su PVM: 1470 Eur</t>
  </si>
  <si>
    <t>12. DALIS</t>
  </si>
  <si>
    <t>BULJONAS GRYBŲ MSK TYRIMUI </t>
  </si>
  <si>
    <t>12.</t>
  </si>
  <si>
    <t>Buljonas grybų MSK tyrimui </t>
  </si>
  <si>
    <t>12.1.</t>
  </si>
  <si>
    <t>12.1.1.</t>
  </si>
  <si>
    <t>Dalies biudžetas su PVM: 147 Eur</t>
  </si>
  <si>
    <t>13. DALIS</t>
  </si>
  <si>
    <t>CANDIDA JAUTRUMO PRIEŠGRYBINIAMS VAISTAMS SISTEMA</t>
  </si>
  <si>
    <t>13.</t>
  </si>
  <si>
    <t>Candida jautrumo priešgrybiniams vaistams sistema</t>
  </si>
  <si>
    <t>13.1.</t>
  </si>
  <si>
    <t>13.1.1.</t>
  </si>
  <si>
    <t>Kolorimetrinis mikropraskiedimo metodas.</t>
  </si>
  <si>
    <t>13.1.2.</t>
  </si>
  <si>
    <t>Vizualinis vertinimas.</t>
  </si>
  <si>
    <t>13.1.3.</t>
  </si>
  <si>
    <t>13.1.4.</t>
  </si>
  <si>
    <t>13.1.5.</t>
  </si>
  <si>
    <t>Dalies biudžetas su PVM: 3150 Eur</t>
  </si>
  <si>
    <t>PIRKIMO SĄLYGŲ 1 PRIEDO "PASIŪLYMO FORMA IR TECHNINĖ SPECIFIKACIJA" PRIEDAS</t>
  </si>
  <si>
    <t>REAGENTAI IR PAPILDOMOS PRIEMONĖS MIKROBIOLOGIJOS TYRIMAMS ATLIKTI</t>
  </si>
  <si>
    <t>Mikroskiedimo metodas.</t>
  </si>
  <si>
    <t>Galimybė vertinti rezultatus vizualiai.</t>
  </si>
  <si>
    <t>PLOKŠTELĖ KOLISTINO MSK NUSTATYMUI MIKROSKIEDIMO METODU</t>
  </si>
  <si>
    <t>Plokštelė Kolistino MSK nustatymui mikroskiedimo metodu</t>
  </si>
  <si>
    <t>Įeina Ampicilinas, Tobramicinas Cefuroksimas, Ampicilinas/Sulbaktamas, Fosomicinas, Ertapenemas.</t>
  </si>
  <si>
    <t>Tiekėjo siūlomos prekės techniniai parametrai; kartu su pasiūlymu pateiktos gamintojo dokumentacijos lapo Nr., kuriame yra nurodyta parametrą patvirtinanti gamintojo informacija</t>
  </si>
  <si>
    <t>≥ 11 ml kiekis mėgintuvėlyje.</t>
  </si>
  <si>
    <t>Įeina Flukonazolis, Vorikonazolis, Itrakonazolis, Flucitocinas.</t>
  </si>
  <si>
    <t>Kiekvienas vaistas ≥ 3 koncentracijų.</t>
  </si>
  <si>
    <t>Galimas pirminis vertinimas po 24 val.</t>
  </si>
  <si>
    <t>Laužomos po 1 (vieną) testą juostelės (atskiri testai).</t>
  </si>
  <si>
    <t>Bruker, UMIC Cefiderocol, kodas UM-CID-040, 40 testų pak.</t>
  </si>
  <si>
    <t>Bruker, Iron depleted CAMHB, kodas E2-333-020, 20 vnt. pak.</t>
  </si>
  <si>
    <t>Bruker, UMIC Colistin, kodas UM-COL-040 + UM-MH-020, 40 testų pak.</t>
  </si>
  <si>
    <t>Bruker, MCN-S Gram-negative MIC, kodas M/E1-394-100, 100 testų pak.</t>
  </si>
  <si>
    <t>Bruker, MICRONAUT-RPMI-1640 Medium + Glucose + MOPS, kodas M/E2-324-020, 20 vnt. pak.</t>
  </si>
  <si>
    <t>Elitech, Fungifast AFG, kodas 44412, 12 testų pak.</t>
  </si>
  <si>
    <t>Vertinimas po 18 val.</t>
  </si>
  <si>
    <t>11.5 ml kiekis mėgintuvėlyje.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</si>
</sst>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6" fillId="3" borderId="0" xfId="0" applyFont="1" applyFill="1"/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4" fillId="3" borderId="1" xfId="0" applyFont="1" applyFill="1" applyBorder="1"/>
    <xf numFmtId="0" fontId="6" fillId="3" borderId="1" xfId="0" applyFont="1" applyFill="1" applyBorder="1" applyAlignment="1">
      <alignment horizontal="right" vertical="center"/>
    </xf>
    <xf numFmtId="0" fontId="5" fillId="3" borderId="0" xfId="0" applyFont="1" applyFill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/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9"/>
  <sheetViews>
    <sheetView tabSelected="1" topLeftCell="A9" workbookViewId="0">
      <selection activeCell="B13" sqref="B13"/>
    </sheetView>
  </sheetViews>
  <sheetFormatPr defaultColWidth="10.796875" defaultRowHeight="14.4" x14ac:dyDescent="0.3"/>
  <cols>
    <col min="1" max="1" width="9.19921875" style="1" customWidth="1"/>
    <col min="2" max="2" width="44.69921875" style="1" customWidth="1"/>
    <col min="3" max="3" width="17.8984375" style="4" customWidth="1"/>
    <col min="4" max="4" width="19.5" style="5" customWidth="1"/>
    <col min="5" max="5" width="16.296875" style="4" customWidth="1"/>
    <col min="6" max="6" width="16.19921875" style="4" customWidth="1"/>
    <col min="7" max="7" width="14.19921875" style="6" customWidth="1"/>
    <col min="8" max="8" width="32.796875" style="6" customWidth="1"/>
    <col min="9" max="9" width="37.796875" style="6" customWidth="1"/>
    <col min="10" max="15" width="25" style="1" customWidth="1"/>
    <col min="16" max="16" width="10.796875" style="1" customWidth="1"/>
    <col min="17" max="16384" width="10.796875" style="1"/>
  </cols>
  <sheetData>
    <row r="2" spans="1:9" x14ac:dyDescent="0.3">
      <c r="A2" s="7" t="s">
        <v>73</v>
      </c>
      <c r="B2" s="2"/>
    </row>
    <row r="3" spans="1:9" x14ac:dyDescent="0.3">
      <c r="B3" s="3"/>
    </row>
    <row r="4" spans="1:9" x14ac:dyDescent="0.3">
      <c r="A4" s="7" t="s">
        <v>74</v>
      </c>
      <c r="B4" s="2"/>
    </row>
    <row r="5" spans="1:9" ht="26.55" customHeight="1" x14ac:dyDescent="0.3">
      <c r="A5" s="2"/>
      <c r="B5" s="2"/>
    </row>
    <row r="8" spans="1:9" x14ac:dyDescent="0.3">
      <c r="A8" s="7" t="s">
        <v>14</v>
      </c>
      <c r="B8" s="7" t="s">
        <v>15</v>
      </c>
    </row>
    <row r="10" spans="1:9" x14ac:dyDescent="0.3">
      <c r="A10" s="7" t="s">
        <v>0</v>
      </c>
    </row>
    <row r="11" spans="1:9" s="21" customFormat="1" ht="57.6" x14ac:dyDescent="0.3">
      <c r="A11" s="13" t="s">
        <v>1</v>
      </c>
      <c r="B11" s="13" t="s">
        <v>2</v>
      </c>
      <c r="C11" s="15" t="s">
        <v>3</v>
      </c>
      <c r="D11" s="13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80</v>
      </c>
    </row>
    <row r="12" spans="1:9" x14ac:dyDescent="0.3">
      <c r="A12" s="13" t="s">
        <v>16</v>
      </c>
      <c r="B12" s="9" t="s">
        <v>17</v>
      </c>
      <c r="C12" s="16"/>
      <c r="D12" s="14"/>
      <c r="E12" s="16"/>
      <c r="F12" s="16"/>
      <c r="G12" s="18"/>
      <c r="H12" s="18"/>
      <c r="I12" s="18"/>
    </row>
    <row r="13" spans="1:9" ht="28.8" x14ac:dyDescent="0.3">
      <c r="A13" s="13" t="s">
        <v>18</v>
      </c>
      <c r="B13" s="45" t="s">
        <v>17</v>
      </c>
      <c r="C13" s="15">
        <v>160</v>
      </c>
      <c r="D13" s="13" t="s">
        <v>13</v>
      </c>
      <c r="E13" s="27">
        <v>9.8800000000000008</v>
      </c>
      <c r="F13" s="17">
        <f>E13*1.05</f>
        <v>10.374000000000001</v>
      </c>
      <c r="G13" s="16">
        <f>IF(ISBLANK(E13),"", PRODUCT(C13,E13))</f>
        <v>1580.8000000000002</v>
      </c>
      <c r="H13" s="32" t="s">
        <v>86</v>
      </c>
      <c r="I13" s="18"/>
    </row>
    <row r="14" spans="1:9" ht="28.8" x14ac:dyDescent="0.3">
      <c r="A14" s="14" t="s">
        <v>19</v>
      </c>
      <c r="B14" s="26" t="s">
        <v>85</v>
      </c>
      <c r="C14" s="16"/>
      <c r="D14" s="14"/>
      <c r="E14" s="16"/>
      <c r="F14" s="16"/>
      <c r="G14" s="18"/>
      <c r="H14" s="18"/>
      <c r="I14" s="39" t="s">
        <v>85</v>
      </c>
    </row>
    <row r="15" spans="1:9" x14ac:dyDescent="0.3">
      <c r="A15" s="14" t="s">
        <v>20</v>
      </c>
      <c r="B15" s="22" t="s">
        <v>75</v>
      </c>
      <c r="C15" s="16"/>
      <c r="D15" s="14"/>
      <c r="E15" s="16"/>
      <c r="F15" s="16"/>
      <c r="G15" s="18"/>
      <c r="H15" s="18"/>
      <c r="I15" s="31" t="s">
        <v>75</v>
      </c>
    </row>
    <row r="16" spans="1:9" x14ac:dyDescent="0.3">
      <c r="A16" s="14" t="s">
        <v>21</v>
      </c>
      <c r="B16" s="10" t="s">
        <v>22</v>
      </c>
      <c r="C16" s="16"/>
      <c r="D16" s="14"/>
      <c r="E16" s="16"/>
      <c r="F16" s="16"/>
      <c r="G16" s="18"/>
      <c r="H16" s="18"/>
      <c r="I16" s="28" t="s">
        <v>22</v>
      </c>
    </row>
    <row r="17" spans="1:9" x14ac:dyDescent="0.3">
      <c r="A17" s="14" t="s">
        <v>23</v>
      </c>
      <c r="B17" s="22" t="s">
        <v>76</v>
      </c>
      <c r="C17" s="16"/>
      <c r="D17" s="14"/>
      <c r="E17" s="16"/>
      <c r="F17" s="16"/>
      <c r="G17" s="18"/>
      <c r="H17" s="18"/>
      <c r="I17" s="31" t="s">
        <v>76</v>
      </c>
    </row>
    <row r="18" spans="1:9" x14ac:dyDescent="0.3">
      <c r="A18" s="14" t="s">
        <v>24</v>
      </c>
      <c r="B18" s="22" t="s">
        <v>25</v>
      </c>
      <c r="C18" s="16"/>
      <c r="D18" s="14"/>
      <c r="E18" s="16"/>
      <c r="F18" s="16"/>
      <c r="G18" s="18"/>
      <c r="H18" s="18"/>
      <c r="I18" s="31" t="s">
        <v>25</v>
      </c>
    </row>
    <row r="19" spans="1:9" x14ac:dyDescent="0.3">
      <c r="F19" s="20" t="s">
        <v>9</v>
      </c>
      <c r="G19" s="15">
        <f>IF((COUNT(C13:C18)&lt;&gt;COUNT(G13:G18)),"", ROUND(SUM(G13:G18),2))</f>
        <v>1580.8</v>
      </c>
      <c r="H19" s="24" t="str">
        <f>IF((COUNT(C13:C18)&lt;&gt;COUNT(G13:G18)),"Neužpildytos visų objektų kainos", "")</f>
        <v/>
      </c>
    </row>
    <row r="20" spans="1:9" x14ac:dyDescent="0.3">
      <c r="D20" s="23" t="s">
        <v>10</v>
      </c>
      <c r="E20" s="8">
        <v>5</v>
      </c>
      <c r="F20" s="20" t="s">
        <v>11</v>
      </c>
      <c r="G20" s="15">
        <f>IF(OR(G19="",E20=""),"", ROUND(PRODUCT(E20,G19)/100,2))</f>
        <v>79.040000000000006</v>
      </c>
      <c r="H20" s="24" t="str">
        <f>IF(E20="", "Nurodykite taikomą PVM dydį", "")</f>
        <v/>
      </c>
    </row>
    <row r="21" spans="1:9" x14ac:dyDescent="0.3">
      <c r="F21" s="20" t="s">
        <v>12</v>
      </c>
      <c r="G21" s="15">
        <f>IF(ISBLANK(G20), "", ROUND(SUM(G19:G20),2))</f>
        <v>1659.84</v>
      </c>
      <c r="H21" s="24" t="s">
        <v>26</v>
      </c>
    </row>
    <row r="25" spans="1:9" x14ac:dyDescent="0.3">
      <c r="A25" s="7" t="s">
        <v>27</v>
      </c>
      <c r="B25" s="7" t="s">
        <v>28</v>
      </c>
    </row>
    <row r="27" spans="1:9" x14ac:dyDescent="0.3">
      <c r="A27" s="7" t="s">
        <v>0</v>
      </c>
    </row>
    <row r="28" spans="1:9" s="21" customFormat="1" ht="57.6" x14ac:dyDescent="0.3">
      <c r="A28" s="13" t="s">
        <v>1</v>
      </c>
      <c r="B28" s="13" t="s">
        <v>2</v>
      </c>
      <c r="C28" s="15" t="s">
        <v>3</v>
      </c>
      <c r="D28" s="13" t="s">
        <v>4</v>
      </c>
      <c r="E28" s="15" t="s">
        <v>5</v>
      </c>
      <c r="F28" s="15" t="s">
        <v>6</v>
      </c>
      <c r="G28" s="15" t="s">
        <v>7</v>
      </c>
      <c r="H28" s="15" t="s">
        <v>8</v>
      </c>
      <c r="I28" s="15" t="s">
        <v>80</v>
      </c>
    </row>
    <row r="29" spans="1:9" x14ac:dyDescent="0.3">
      <c r="A29" s="13" t="s">
        <v>29</v>
      </c>
      <c r="B29" s="9" t="s">
        <v>30</v>
      </c>
      <c r="C29" s="16"/>
      <c r="D29" s="14"/>
      <c r="E29" s="16"/>
      <c r="F29" s="16"/>
      <c r="G29" s="18"/>
      <c r="H29" s="18"/>
      <c r="I29" s="18"/>
    </row>
    <row r="30" spans="1:9" ht="28.8" x14ac:dyDescent="0.3">
      <c r="A30" s="13" t="s">
        <v>31</v>
      </c>
      <c r="B30" s="45" t="s">
        <v>30</v>
      </c>
      <c r="C30" s="15">
        <v>160</v>
      </c>
      <c r="D30" s="13" t="s">
        <v>13</v>
      </c>
      <c r="E30" s="27">
        <v>4.25</v>
      </c>
      <c r="F30" s="17">
        <f>E30*1.05</f>
        <v>4.4625000000000004</v>
      </c>
      <c r="G30" s="16">
        <f>IF(ISBLANK(E30),"", PRODUCT(C30,E30))</f>
        <v>680</v>
      </c>
      <c r="H30" s="32" t="s">
        <v>87</v>
      </c>
      <c r="I30" s="18"/>
    </row>
    <row r="31" spans="1:9" x14ac:dyDescent="0.3">
      <c r="F31" s="20" t="s">
        <v>9</v>
      </c>
      <c r="G31" s="15">
        <f>IF(G30="","",ROUND(SUM(G30:G30),2))</f>
        <v>680</v>
      </c>
      <c r="H31" s="24" t="str">
        <f>IF(G30="","Neužpildytos visos objektų kainos","")</f>
        <v/>
      </c>
    </row>
    <row r="32" spans="1:9" x14ac:dyDescent="0.3">
      <c r="D32" s="23" t="s">
        <v>10</v>
      </c>
      <c r="E32" s="36">
        <v>5</v>
      </c>
      <c r="F32" s="20" t="s">
        <v>11</v>
      </c>
      <c r="G32" s="15">
        <f>IF(OR(G31="",E32=""),"", ROUND(PRODUCT(E32,G31)/100,2))</f>
        <v>34</v>
      </c>
      <c r="H32" s="24" t="str">
        <f>IF(E32="", "Nurodykite taikomą PVM dydį", "")</f>
        <v/>
      </c>
    </row>
    <row r="33" spans="1:9" x14ac:dyDescent="0.3">
      <c r="F33" s="20" t="s">
        <v>12</v>
      </c>
      <c r="G33" s="15">
        <f>IF(ISBLANK(G32), "", ROUND(SUM(G31:G32),2))</f>
        <v>714</v>
      </c>
      <c r="H33" s="24" t="s">
        <v>32</v>
      </c>
    </row>
    <row r="37" spans="1:9" x14ac:dyDescent="0.3">
      <c r="A37" s="7" t="s">
        <v>33</v>
      </c>
      <c r="B37" s="7" t="s">
        <v>77</v>
      </c>
    </row>
    <row r="39" spans="1:9" x14ac:dyDescent="0.3">
      <c r="A39" s="7" t="s">
        <v>0</v>
      </c>
    </row>
    <row r="40" spans="1:9" s="21" customFormat="1" ht="57.6" x14ac:dyDescent="0.3">
      <c r="A40" s="13" t="s">
        <v>1</v>
      </c>
      <c r="B40" s="13" t="s">
        <v>2</v>
      </c>
      <c r="C40" s="15" t="s">
        <v>3</v>
      </c>
      <c r="D40" s="13" t="s">
        <v>4</v>
      </c>
      <c r="E40" s="15" t="s">
        <v>5</v>
      </c>
      <c r="F40" s="15" t="s">
        <v>6</v>
      </c>
      <c r="G40" s="15" t="s">
        <v>7</v>
      </c>
      <c r="H40" s="15" t="s">
        <v>8</v>
      </c>
      <c r="I40" s="15" t="s">
        <v>80</v>
      </c>
    </row>
    <row r="41" spans="1:9" x14ac:dyDescent="0.3">
      <c r="A41" s="13" t="s">
        <v>34</v>
      </c>
      <c r="B41" s="41" t="s">
        <v>78</v>
      </c>
      <c r="C41" s="16"/>
      <c r="D41" s="14"/>
      <c r="E41" s="16"/>
      <c r="F41" s="16"/>
      <c r="G41" s="18"/>
      <c r="H41" s="18"/>
      <c r="I41" s="18"/>
    </row>
    <row r="42" spans="1:9" ht="28.8" x14ac:dyDescent="0.3">
      <c r="A42" s="13" t="s">
        <v>35</v>
      </c>
      <c r="B42" s="41" t="s">
        <v>78</v>
      </c>
      <c r="C42" s="15">
        <v>240</v>
      </c>
      <c r="D42" s="13" t="s">
        <v>13</v>
      </c>
      <c r="E42" s="37">
        <v>10.199999999999999</v>
      </c>
      <c r="F42" s="38">
        <f>E42*1.05</f>
        <v>10.709999999999999</v>
      </c>
      <c r="G42" s="16">
        <f>IF(ISBLANK(E42),"", PRODUCT(C42,E42))</f>
        <v>2448</v>
      </c>
      <c r="H42" s="32" t="s">
        <v>88</v>
      </c>
      <c r="I42" s="18"/>
    </row>
    <row r="43" spans="1:9" ht="28.8" x14ac:dyDescent="0.3">
      <c r="A43" s="14" t="s">
        <v>36</v>
      </c>
      <c r="B43" s="40" t="s">
        <v>85</v>
      </c>
      <c r="C43" s="16"/>
      <c r="D43" s="14"/>
      <c r="E43" s="16"/>
      <c r="F43" s="16"/>
      <c r="G43" s="18"/>
      <c r="H43" s="18"/>
      <c r="I43" s="39" t="s">
        <v>85</v>
      </c>
    </row>
    <row r="44" spans="1:9" x14ac:dyDescent="0.3">
      <c r="A44" s="14" t="s">
        <v>37</v>
      </c>
      <c r="B44" s="42" t="s">
        <v>75</v>
      </c>
      <c r="C44" s="16"/>
      <c r="D44" s="14"/>
      <c r="E44" s="16"/>
      <c r="F44" s="16"/>
      <c r="G44" s="18"/>
      <c r="H44" s="18"/>
      <c r="I44" s="31" t="s">
        <v>75</v>
      </c>
    </row>
    <row r="45" spans="1:9" x14ac:dyDescent="0.3">
      <c r="A45" s="14" t="s">
        <v>38</v>
      </c>
      <c r="B45" s="43" t="s">
        <v>22</v>
      </c>
      <c r="C45" s="16"/>
      <c r="D45" s="14"/>
      <c r="E45" s="16"/>
      <c r="F45" s="16"/>
      <c r="G45" s="18"/>
      <c r="H45" s="18"/>
      <c r="I45" s="28" t="s">
        <v>22</v>
      </c>
    </row>
    <row r="46" spans="1:9" x14ac:dyDescent="0.3">
      <c r="A46" s="14" t="s">
        <v>39</v>
      </c>
      <c r="B46" s="22" t="s">
        <v>25</v>
      </c>
      <c r="C46" s="16"/>
      <c r="D46" s="14"/>
      <c r="E46" s="16"/>
      <c r="F46" s="16"/>
      <c r="G46" s="18"/>
      <c r="H46" s="18"/>
      <c r="I46" s="29" t="s">
        <v>92</v>
      </c>
    </row>
    <row r="47" spans="1:9" x14ac:dyDescent="0.3">
      <c r="A47" s="14" t="s">
        <v>40</v>
      </c>
      <c r="B47" s="22" t="s">
        <v>76</v>
      </c>
      <c r="C47" s="16"/>
      <c r="D47" s="14"/>
      <c r="E47" s="16"/>
      <c r="F47" s="16"/>
      <c r="G47" s="18"/>
      <c r="H47" s="18"/>
      <c r="I47" s="31" t="s">
        <v>76</v>
      </c>
    </row>
    <row r="48" spans="1:9" x14ac:dyDescent="0.3">
      <c r="F48" s="20" t="s">
        <v>9</v>
      </c>
      <c r="G48" s="15">
        <f>IF((COUNT(C42:C47)&lt;&gt;COUNT(G42:G47)),"", ROUND(SUM(G42:G47),2))</f>
        <v>2448</v>
      </c>
      <c r="H48" s="24" t="str">
        <f>IF((COUNT(C42:C47)&lt;&gt;COUNT(G42:G47)),"Neužpildytos visų objektų kainos", "")</f>
        <v/>
      </c>
    </row>
    <row r="49" spans="1:9" x14ac:dyDescent="0.3">
      <c r="D49" s="23" t="s">
        <v>10</v>
      </c>
      <c r="E49" s="8">
        <v>5</v>
      </c>
      <c r="F49" s="20" t="s">
        <v>11</v>
      </c>
      <c r="G49" s="15">
        <f>IF(OR(G48="",E49=""),"", ROUND(PRODUCT(E49,G48)/100,2))</f>
        <v>122.4</v>
      </c>
      <c r="H49" s="24" t="str">
        <f>IF(E49="", "Nurodykite taikomą PVM dydį", "")</f>
        <v/>
      </c>
    </row>
    <row r="50" spans="1:9" x14ac:dyDescent="0.3">
      <c r="F50" s="20" t="s">
        <v>12</v>
      </c>
      <c r="G50" s="15">
        <f>IF(ISBLANK(G49), "", ROUND(SUM(G48:G49),2))</f>
        <v>2570.4</v>
      </c>
      <c r="H50" s="24" t="s">
        <v>41</v>
      </c>
    </row>
    <row r="54" spans="1:9" x14ac:dyDescent="0.3">
      <c r="A54" s="7" t="s">
        <v>42</v>
      </c>
      <c r="B54" s="7" t="s">
        <v>43</v>
      </c>
    </row>
    <row r="56" spans="1:9" x14ac:dyDescent="0.3">
      <c r="A56" s="7" t="s">
        <v>0</v>
      </c>
    </row>
    <row r="57" spans="1:9" s="21" customFormat="1" ht="57.6" x14ac:dyDescent="0.3">
      <c r="A57" s="13" t="s">
        <v>1</v>
      </c>
      <c r="B57" s="13" t="s">
        <v>2</v>
      </c>
      <c r="C57" s="15" t="s">
        <v>3</v>
      </c>
      <c r="D57" s="13" t="s">
        <v>4</v>
      </c>
      <c r="E57" s="15" t="s">
        <v>5</v>
      </c>
      <c r="F57" s="15" t="s">
        <v>6</v>
      </c>
      <c r="G57" s="15" t="s">
        <v>7</v>
      </c>
      <c r="H57" s="15" t="s">
        <v>8</v>
      </c>
      <c r="I57" s="15" t="s">
        <v>80</v>
      </c>
    </row>
    <row r="58" spans="1:9" x14ac:dyDescent="0.3">
      <c r="A58" s="13" t="s">
        <v>44</v>
      </c>
      <c r="B58" s="41" t="s">
        <v>45</v>
      </c>
      <c r="C58" s="16"/>
      <c r="D58" s="14"/>
      <c r="E58" s="16"/>
      <c r="F58" s="16"/>
      <c r="G58" s="18"/>
      <c r="H58" s="18"/>
      <c r="I58" s="18"/>
    </row>
    <row r="59" spans="1:9" ht="28.8" x14ac:dyDescent="0.3">
      <c r="A59" s="13" t="s">
        <v>46</v>
      </c>
      <c r="B59" s="41" t="s">
        <v>45</v>
      </c>
      <c r="C59" s="15">
        <v>100</v>
      </c>
      <c r="D59" s="13" t="s">
        <v>13</v>
      </c>
      <c r="E59" s="37">
        <v>12.5</v>
      </c>
      <c r="F59" s="17">
        <f>E59*1.05</f>
        <v>13.125</v>
      </c>
      <c r="G59" s="16">
        <f>IF(ISBLANK(E59),"", PRODUCT(C59,E59))</f>
        <v>1250</v>
      </c>
      <c r="H59" s="32" t="s">
        <v>89</v>
      </c>
      <c r="I59" s="18"/>
    </row>
    <row r="60" spans="1:9" ht="53.4" customHeight="1" x14ac:dyDescent="0.3">
      <c r="A60" s="14" t="s">
        <v>47</v>
      </c>
      <c r="B60" s="44" t="s">
        <v>79</v>
      </c>
      <c r="C60" s="16"/>
      <c r="D60" s="14"/>
      <c r="E60" s="16"/>
      <c r="F60" s="16"/>
      <c r="G60" s="18"/>
      <c r="H60" s="18"/>
      <c r="I60" s="47" t="s">
        <v>79</v>
      </c>
    </row>
    <row r="61" spans="1:9" x14ac:dyDescent="0.3">
      <c r="A61" s="14" t="s">
        <v>48</v>
      </c>
      <c r="B61" s="42" t="s">
        <v>75</v>
      </c>
      <c r="C61" s="16"/>
      <c r="D61" s="14"/>
      <c r="E61" s="16"/>
      <c r="F61" s="16"/>
      <c r="G61" s="18"/>
      <c r="H61" s="18"/>
      <c r="I61" s="33" t="s">
        <v>75</v>
      </c>
    </row>
    <row r="62" spans="1:9" x14ac:dyDescent="0.3">
      <c r="A62" s="14" t="s">
        <v>49</v>
      </c>
      <c r="B62" s="43" t="s">
        <v>22</v>
      </c>
      <c r="C62" s="16"/>
      <c r="D62" s="14"/>
      <c r="E62" s="16"/>
      <c r="F62" s="16"/>
      <c r="G62" s="18"/>
      <c r="H62" s="18"/>
      <c r="I62" s="34" t="s">
        <v>22</v>
      </c>
    </row>
    <row r="63" spans="1:9" x14ac:dyDescent="0.3">
      <c r="A63" s="14" t="s">
        <v>50</v>
      </c>
      <c r="B63" s="42" t="s">
        <v>25</v>
      </c>
      <c r="C63" s="16"/>
      <c r="D63" s="14"/>
      <c r="E63" s="16"/>
      <c r="F63" s="16"/>
      <c r="G63" s="18"/>
      <c r="H63" s="18"/>
      <c r="I63" s="33" t="s">
        <v>25</v>
      </c>
    </row>
    <row r="64" spans="1:9" x14ac:dyDescent="0.3">
      <c r="A64" s="14" t="s">
        <v>51</v>
      </c>
      <c r="B64" s="42" t="s">
        <v>76</v>
      </c>
      <c r="C64" s="16"/>
      <c r="D64" s="14"/>
      <c r="E64" s="16"/>
      <c r="F64" s="16"/>
      <c r="G64" s="18"/>
      <c r="H64" s="18"/>
      <c r="I64" s="33" t="s">
        <v>76</v>
      </c>
    </row>
    <row r="65" spans="1:9" x14ac:dyDescent="0.3">
      <c r="F65" s="20" t="s">
        <v>9</v>
      </c>
      <c r="G65" s="15">
        <f>IF((COUNT(C59:C64)&lt;&gt;COUNT(G59:G64)),"", ROUND(SUM(G59:G64),2))</f>
        <v>1250</v>
      </c>
      <c r="H65" s="24" t="str">
        <f>IF((COUNT(C59:C64)&lt;&gt;COUNT(G59:G64)),"Neužpildytos visų objektų kainos", "")</f>
        <v/>
      </c>
    </row>
    <row r="66" spans="1:9" x14ac:dyDescent="0.3">
      <c r="D66" s="23" t="s">
        <v>10</v>
      </c>
      <c r="E66" s="8">
        <v>5</v>
      </c>
      <c r="F66" s="20" t="s">
        <v>11</v>
      </c>
      <c r="G66" s="15">
        <f>IF(OR(G65="",E66=""),"", ROUND(PRODUCT(E66,G65)/100,2))</f>
        <v>62.5</v>
      </c>
      <c r="H66" s="24" t="str">
        <f>IF(E66="", "Nurodykite taikomą PVM dydį", "")</f>
        <v/>
      </c>
    </row>
    <row r="67" spans="1:9" x14ac:dyDescent="0.3">
      <c r="F67" s="20" t="s">
        <v>12</v>
      </c>
      <c r="G67" s="15">
        <f>IF(ISBLANK(G66), "", ROUND(SUM(G65:G66),2))</f>
        <v>1312.5</v>
      </c>
      <c r="H67" s="24" t="s">
        <v>52</v>
      </c>
    </row>
    <row r="73" spans="1:9" x14ac:dyDescent="0.3">
      <c r="A73" s="7" t="s">
        <v>53</v>
      </c>
      <c r="B73" s="7" t="s">
        <v>54</v>
      </c>
    </row>
    <row r="75" spans="1:9" x14ac:dyDescent="0.3">
      <c r="A75" s="7" t="s">
        <v>0</v>
      </c>
    </row>
    <row r="76" spans="1:9" s="21" customFormat="1" ht="57.6" x14ac:dyDescent="0.3">
      <c r="A76" s="13" t="s">
        <v>1</v>
      </c>
      <c r="B76" s="13" t="s">
        <v>2</v>
      </c>
      <c r="C76" s="15" t="s">
        <v>3</v>
      </c>
      <c r="D76" s="13" t="s">
        <v>4</v>
      </c>
      <c r="E76" s="15" t="s">
        <v>5</v>
      </c>
      <c r="F76" s="15" t="s">
        <v>6</v>
      </c>
      <c r="G76" s="15" t="s">
        <v>7</v>
      </c>
      <c r="H76" s="15" t="s">
        <v>8</v>
      </c>
      <c r="I76" s="15" t="s">
        <v>80</v>
      </c>
    </row>
    <row r="77" spans="1:9" x14ac:dyDescent="0.3">
      <c r="A77" s="11" t="s">
        <v>55</v>
      </c>
      <c r="B77" s="9" t="s">
        <v>56</v>
      </c>
      <c r="C77" s="16"/>
      <c r="D77" s="14"/>
      <c r="E77" s="16"/>
      <c r="F77" s="16"/>
      <c r="G77" s="18"/>
      <c r="H77" s="18"/>
      <c r="I77" s="18"/>
    </row>
    <row r="78" spans="1:9" ht="43.2" x14ac:dyDescent="0.3">
      <c r="A78" s="13" t="s">
        <v>57</v>
      </c>
      <c r="B78" s="41" t="s">
        <v>56</v>
      </c>
      <c r="C78" s="15">
        <v>40</v>
      </c>
      <c r="D78" s="13" t="s">
        <v>13</v>
      </c>
      <c r="E78" s="37">
        <v>2.4</v>
      </c>
      <c r="F78" s="38">
        <f>E78*1.05</f>
        <v>2.52</v>
      </c>
      <c r="G78" s="16">
        <f>IF(ISBLANK(E78),"", PRODUCT(C78,E78))</f>
        <v>96</v>
      </c>
      <c r="H78" s="32" t="s">
        <v>90</v>
      </c>
      <c r="I78" s="18"/>
    </row>
    <row r="79" spans="1:9" x14ac:dyDescent="0.3">
      <c r="A79" s="12" t="s">
        <v>58</v>
      </c>
      <c r="B79" s="25" t="s">
        <v>81</v>
      </c>
      <c r="C79" s="16"/>
      <c r="D79" s="14"/>
      <c r="E79" s="16"/>
      <c r="F79" s="16"/>
      <c r="G79" s="18"/>
      <c r="H79" s="18"/>
      <c r="I79" s="30" t="s">
        <v>93</v>
      </c>
    </row>
    <row r="80" spans="1:9" x14ac:dyDescent="0.3">
      <c r="F80" s="20" t="s">
        <v>9</v>
      </c>
      <c r="G80" s="15">
        <f>IF((COUNT(C78:C79)&lt;&gt;COUNT(G78:G79)),"", ROUND(SUM(G78:G79),2))</f>
        <v>96</v>
      </c>
      <c r="H80" s="24" t="str">
        <f>IF((COUNT(C78:C79)&lt;&gt;COUNT(G78:G79)),"Neužpildytos visų objektų kainos", "")</f>
        <v/>
      </c>
    </row>
    <row r="81" spans="1:9" x14ac:dyDescent="0.3">
      <c r="D81" s="23" t="s">
        <v>10</v>
      </c>
      <c r="E81" s="8">
        <v>5</v>
      </c>
      <c r="F81" s="20" t="s">
        <v>11</v>
      </c>
      <c r="G81" s="15">
        <f>IF(OR(G80="",E81=""),"", ROUND(PRODUCT(E81,G80)/100,2))</f>
        <v>4.8</v>
      </c>
      <c r="H81" s="24" t="str">
        <f>IF(E81="", "Nurodykite taikomą PVM dydį", "")</f>
        <v/>
      </c>
    </row>
    <row r="82" spans="1:9" x14ac:dyDescent="0.3">
      <c r="F82" s="20" t="s">
        <v>12</v>
      </c>
      <c r="G82" s="15">
        <f>IF(ISBLANK(G81), "", ROUND(SUM(G80:G81),2))</f>
        <v>100.8</v>
      </c>
      <c r="H82" s="24" t="s">
        <v>59</v>
      </c>
    </row>
    <row r="86" spans="1:9" x14ac:dyDescent="0.3">
      <c r="A86" s="7" t="s">
        <v>60</v>
      </c>
      <c r="B86" s="7" t="s">
        <v>61</v>
      </c>
    </row>
    <row r="88" spans="1:9" x14ac:dyDescent="0.3">
      <c r="A88" s="7" t="s">
        <v>0</v>
      </c>
    </row>
    <row r="89" spans="1:9" s="21" customFormat="1" ht="57.6" x14ac:dyDescent="0.3">
      <c r="A89" s="13" t="s">
        <v>1</v>
      </c>
      <c r="B89" s="13" t="s">
        <v>2</v>
      </c>
      <c r="C89" s="15" t="s">
        <v>3</v>
      </c>
      <c r="D89" s="13" t="s">
        <v>4</v>
      </c>
      <c r="E89" s="15" t="s">
        <v>5</v>
      </c>
      <c r="F89" s="15" t="s">
        <v>6</v>
      </c>
      <c r="G89" s="15" t="s">
        <v>7</v>
      </c>
      <c r="H89" s="15" t="s">
        <v>8</v>
      </c>
      <c r="I89" s="15" t="s">
        <v>80</v>
      </c>
    </row>
    <row r="90" spans="1:9" x14ac:dyDescent="0.3">
      <c r="A90" s="13" t="s">
        <v>62</v>
      </c>
      <c r="B90" s="19" t="s">
        <v>63</v>
      </c>
      <c r="C90" s="16"/>
      <c r="D90" s="14"/>
      <c r="E90" s="16"/>
      <c r="F90" s="16"/>
      <c r="G90" s="18"/>
      <c r="H90" s="18"/>
      <c r="I90" s="18"/>
    </row>
    <row r="91" spans="1:9" ht="28.8" x14ac:dyDescent="0.3">
      <c r="A91" s="13" t="s">
        <v>64</v>
      </c>
      <c r="B91" s="41" t="s">
        <v>63</v>
      </c>
      <c r="C91" s="15">
        <v>240</v>
      </c>
      <c r="D91" s="13" t="s">
        <v>13</v>
      </c>
      <c r="E91" s="37">
        <v>12.5</v>
      </c>
      <c r="F91" s="17">
        <f>E91*1.05</f>
        <v>13.125</v>
      </c>
      <c r="G91" s="16">
        <f>IF(ISBLANK(E91),"", PRODUCT(C91,E91))</f>
        <v>3000</v>
      </c>
      <c r="H91" s="32" t="s">
        <v>91</v>
      </c>
      <c r="I91" s="18"/>
    </row>
    <row r="92" spans="1:9" x14ac:dyDescent="0.3">
      <c r="A92" s="14" t="s">
        <v>65</v>
      </c>
      <c r="B92" s="46" t="s">
        <v>66</v>
      </c>
      <c r="C92" s="16"/>
      <c r="D92" s="14"/>
      <c r="E92" s="16"/>
      <c r="F92" s="16"/>
      <c r="G92" s="18"/>
      <c r="H92" s="18"/>
      <c r="I92" s="35" t="s">
        <v>66</v>
      </c>
    </row>
    <row r="93" spans="1:9" x14ac:dyDescent="0.3">
      <c r="A93" s="14" t="s">
        <v>67</v>
      </c>
      <c r="B93" s="46" t="s">
        <v>68</v>
      </c>
      <c r="C93" s="16"/>
      <c r="D93" s="14"/>
      <c r="E93" s="16"/>
      <c r="F93" s="16"/>
      <c r="G93" s="18"/>
      <c r="H93" s="18"/>
      <c r="I93" s="35" t="s">
        <v>68</v>
      </c>
    </row>
    <row r="94" spans="1:9" ht="28.8" x14ac:dyDescent="0.3">
      <c r="A94" s="14" t="s">
        <v>69</v>
      </c>
      <c r="B94" s="46" t="s">
        <v>82</v>
      </c>
      <c r="C94" s="16"/>
      <c r="D94" s="14"/>
      <c r="E94" s="16"/>
      <c r="F94" s="16"/>
      <c r="G94" s="18"/>
      <c r="H94" s="18"/>
      <c r="I94" s="35" t="s">
        <v>82</v>
      </c>
    </row>
    <row r="95" spans="1:9" x14ac:dyDescent="0.3">
      <c r="A95" s="14" t="s">
        <v>70</v>
      </c>
      <c r="B95" s="46" t="s">
        <v>83</v>
      </c>
      <c r="C95" s="16"/>
      <c r="D95" s="14"/>
      <c r="E95" s="16"/>
      <c r="F95" s="16"/>
      <c r="G95" s="18"/>
      <c r="H95" s="18"/>
      <c r="I95" s="35" t="s">
        <v>83</v>
      </c>
    </row>
    <row r="96" spans="1:9" x14ac:dyDescent="0.3">
      <c r="A96" s="14" t="s">
        <v>71</v>
      </c>
      <c r="B96" s="46" t="s">
        <v>84</v>
      </c>
      <c r="C96" s="16"/>
      <c r="D96" s="14"/>
      <c r="E96" s="16"/>
      <c r="F96" s="16"/>
      <c r="G96" s="18"/>
      <c r="H96" s="18"/>
      <c r="I96" s="35" t="s">
        <v>84</v>
      </c>
    </row>
    <row r="97" spans="4:8" x14ac:dyDescent="0.3">
      <c r="F97" s="20" t="s">
        <v>9</v>
      </c>
      <c r="G97" s="15">
        <f>IF((COUNT(C91:C96)&lt;&gt;COUNT(G91:G96)),"", ROUND(SUM(G91:G96),2))</f>
        <v>3000</v>
      </c>
      <c r="H97" s="24" t="str">
        <f>IF((COUNT(C91:C96)&lt;&gt;COUNT(G91:G96)),"Neužpildytos visų objektų kainos", "")</f>
        <v/>
      </c>
    </row>
    <row r="98" spans="4:8" x14ac:dyDescent="0.3">
      <c r="D98" s="23" t="s">
        <v>10</v>
      </c>
      <c r="E98" s="8">
        <v>5</v>
      </c>
      <c r="F98" s="20" t="s">
        <v>11</v>
      </c>
      <c r="G98" s="15">
        <f>IF(OR(G97="",E98=""),"", ROUND(PRODUCT(E98,G97)/100,2))</f>
        <v>150</v>
      </c>
      <c r="H98" s="24" t="str">
        <f>IF(E98="", "Nurodykite taikomą PVM dydį", "")</f>
        <v/>
      </c>
    </row>
    <row r="99" spans="4:8" x14ac:dyDescent="0.3">
      <c r="F99" s="20" t="s">
        <v>12</v>
      </c>
      <c r="G99" s="15">
        <f>IF(ISBLANK(G98), "", ROUND(SUM(G97:G98),2))</f>
        <v>3150</v>
      </c>
      <c r="H99" s="24" t="s">
        <v>72</v>
      </c>
    </row>
  </sheetData>
  <sheetProtection formatCells="0" formatColumns="0" formatRows="0"/>
  <pageMargins left="0.7" right="0.7" top="0.75" bottom="0.75" header="0.3" footer="0.3"/>
  <pageSetup orientation="portrait" r:id="rId1"/>
  <ignoredErrors>
    <ignoredError sqref="A12 A29 A41 A58 A77 A90" numberStoredAsText="1"/>
    <ignoredError sqref="F13 F30 F42 F59 F78 F9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30712-4afa-4497-812d-fd0d87b0e9b5">
      <Terms xmlns="http://schemas.microsoft.com/office/infopath/2007/PartnerControls"/>
    </lcf76f155ced4ddcb4097134ff3c332f>
    <TaxCatchAll xmlns="8f8bd86b-c836-4c2c-b5db-9e0255a150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8" ma:contentTypeDescription="Create a new document." ma:contentTypeScope="" ma:versionID="528b3ae2bcd53410813e7e8d7a612893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a34a5863d6b9a7b82df079713888b0a6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a7a1e7-378a-40e2-929e-966046c91019}" ma:internalName="TaxCatchAll" ma:showField="CatchAllData" ma:web="8f8bd86b-c836-4c2c-b5db-9e0255a15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e6da-bf9c-4371-960d-95ce9a636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26D14-C027-4650-8126-06EC7DF72C4A}">
  <ds:schemaRefs>
    <ds:schemaRef ds:uri="http://schemas.microsoft.com/office/2006/documentManagement/types"/>
    <ds:schemaRef ds:uri="8f8bd86b-c836-4c2c-b5db-9e0255a150b5"/>
    <ds:schemaRef ds:uri="0f330712-4afa-4497-812d-fd0d87b0e9b5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DAA191-9F8B-4F84-AA1F-2E294C50D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CDD383-11C2-4C31-8C7C-BD04761647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 ir 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Akvilė Lodaitė</cp:lastModifiedBy>
  <dcterms:created xsi:type="dcterms:W3CDTF">2023-04-04T12:16:45Z</dcterms:created>
  <dcterms:modified xsi:type="dcterms:W3CDTF">2025-09-23T10:29:08Z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0x01010097C101AD87FD6B4FBB7D581CFEEC0063</vt:lpwstr>
  </property>
  <property fmtid="{D5CDD505-2E9C-101B-9397-08002B2CF9AE}" pid="3" name="MediaServiceImageTags">
    <vt:lpwstr/>
  </property>
</Properties>
</file>