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C:\Users\a.lodaite\Desktop\PIRKIMAI\Panevėžio ligoninė\11208_Reagentai skubiems tyrimams (kartojamas)\Sutartis pasirasymui_UAB Vitrolab\"/>
    </mc:Choice>
  </mc:AlternateContent>
  <xr:revisionPtr revIDLastSave="0" documentId="13_ncr:1_{04636BEE-056B-4C8F-8BA6-EEAC1A9B7D20}" xr6:coauthVersionLast="47" xr6:coauthVersionMax="47" xr10:uidLastSave="{00000000-0000-0000-0000-000000000000}"/>
  <bookViews>
    <workbookView xWindow="-108" yWindow="-108" windowWidth="23256" windowHeight="12456" xr2:uid="{00000000-000D-0000-FFFF-FFFF00000000}"/>
  </bookViews>
  <sheets>
    <sheet name="Pasiūlyma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E21" i="3" s="1"/>
  <c r="D16" i="3"/>
  <c r="E16" i="3" s="1"/>
  <c r="D12" i="3"/>
  <c r="E12" i="3" s="1"/>
  <c r="E29" i="3" s="1"/>
  <c r="O23" i="3" l="1"/>
  <c r="O24" i="3"/>
  <c r="O22" i="3"/>
  <c r="N23" i="3"/>
  <c r="N24" i="3"/>
  <c r="N22" i="3"/>
  <c r="O18" i="3"/>
  <c r="O19" i="3"/>
  <c r="O20" i="3"/>
  <c r="O17" i="3"/>
  <c r="N18" i="3"/>
  <c r="N19" i="3"/>
  <c r="N20" i="3"/>
  <c r="N17" i="3"/>
  <c r="O26" i="3"/>
  <c r="O14" i="3"/>
  <c r="O15" i="3"/>
  <c r="O27" i="3"/>
  <c r="O28" i="3"/>
  <c r="O13" i="3"/>
  <c r="N26" i="3"/>
  <c r="N14" i="3"/>
  <c r="N15" i="3"/>
  <c r="N27" i="3"/>
  <c r="N28" i="3"/>
  <c r="N13" i="3"/>
  <c r="G12" i="3" l="1"/>
  <c r="G21" i="3"/>
  <c r="G16" i="3"/>
  <c r="G31" i="3" l="1"/>
  <c r="F30" i="3" s="1"/>
</calcChain>
</file>

<file path=xl/sharedStrings.xml><?xml version="1.0" encoding="utf-8"?>
<sst xmlns="http://schemas.openxmlformats.org/spreadsheetml/2006/main" count="156" uniqueCount="125">
  <si>
    <t>/pildo tiekėjas/</t>
  </si>
  <si>
    <t>1 tyrimo įkainis,               Eur be PVM</t>
  </si>
  <si>
    <t xml:space="preserve"> Eil. Nr.</t>
  </si>
  <si>
    <t>Siūlomos pakuotės įkainis, Eur be PVM</t>
  </si>
  <si>
    <t>Siūlomos pakuotės įkainis, Eur su PVM</t>
  </si>
  <si>
    <t>1.1.</t>
  </si>
  <si>
    <t>2.1.</t>
  </si>
  <si>
    <t>3.1.</t>
  </si>
  <si>
    <t>4.1.</t>
  </si>
  <si>
    <t>1.</t>
  </si>
  <si>
    <t>2.</t>
  </si>
  <si>
    <t>3.</t>
  </si>
  <si>
    <t>4.</t>
  </si>
  <si>
    <t>Siūlomas mato vienetas</t>
  </si>
  <si>
    <t>Siūlomas kiekis mato vienetais (nurodytam preliminariam tyrimų kiekiui)</t>
  </si>
  <si>
    <t>PVM dydis (taikomas pakuotei) (Eur)</t>
  </si>
  <si>
    <t>Bendra palyginamoji pasiūlymo kaina Eur be PVM:</t>
  </si>
  <si>
    <t>Bendra palyginamoji pasiūlymo kaina Eur su PVM:</t>
  </si>
  <si>
    <t>Bendra tyrimų kaina Eur be PVM</t>
  </si>
  <si>
    <t>Bendra tyrimų kaina Eur su PVM</t>
  </si>
  <si>
    <t>Reagento ir / ar papildomos priemonės apibūdinimas</t>
  </si>
  <si>
    <t>Tyrimų pavadinimai  /                                                                       Reagentų ir / ar papildomų priemonių pavadinimai</t>
  </si>
  <si>
    <t>PVM tarifas (taikomas tyrimams) (%)</t>
  </si>
  <si>
    <t>PVM tarifas (taikomas pakuotei) (%)</t>
  </si>
  <si>
    <t>Tais atvejais, kai pagal galiojančius teisės aktus tiekėjui nereikia mokėti PVM, jis nurodo priežastis, dėl kurių PVM nemoka:</t>
  </si>
  <si>
    <t>1 PRIEDO „PASIŪLYMO FORMA IR TECHNINĖ SPECIFIKACIJA" PRIEDAS</t>
  </si>
  <si>
    <t>1.2. REIKALAVIMAI ĮRANGAI PANAUDAI</t>
  </si>
  <si>
    <t>1.2.</t>
  </si>
  <si>
    <t>1.3.</t>
  </si>
  <si>
    <t>1.4.</t>
  </si>
  <si>
    <t>1.5.</t>
  </si>
  <si>
    <t>1.6.</t>
  </si>
  <si>
    <t>Eil. Nr.</t>
  </si>
  <si>
    <t>Pavadinimas / techniniai parametrai</t>
  </si>
  <si>
    <t>Reikalavimų atitikimas 
(nurodoma: (1) tiekėjo siūlomos įrangos techniniai parametrai; (2) tiksli nuoroda į įrangos gamintojo techninėje dokumentacijoje nurodyto techninio parametro reikšmę (dokumento pavadinimas, puslapio numeris ir/ar pan.)  (dokumentacijoje tiksliai pažymimas techninis parametras)*</t>
  </si>
  <si>
    <r>
      <rPr>
        <b/>
        <sz val="12"/>
        <color theme="1"/>
        <rFont val="Times New Roman"/>
        <family val="1"/>
      </rPr>
      <t>*Tiekėjas kartu su pasiūlymu turi pateikti siūlomos įrangos gamintojo techninę dokumentaciją, įrodančią atitiktį reikalaujamiems techniniams parametrams. Dokumentai pateikiami lietuvių ir/arba anglų kalba.</t>
    </r>
    <r>
      <rPr>
        <b/>
        <i/>
        <sz val="12"/>
        <color theme="1"/>
        <rFont val="Times New Roman"/>
        <family val="1"/>
      </rPr>
      <t xml:space="preserve">
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r>
  </si>
  <si>
    <t xml:space="preserve">Siūloma pakuotė </t>
  </si>
  <si>
    <t>Kitos papildomos priemonės (pildoma tik pagal poreikį)</t>
  </si>
  <si>
    <t>Preliminarus tyrimų skaičius per              4 mėnesius</t>
  </si>
  <si>
    <t>5 (3x4)</t>
  </si>
  <si>
    <t>15 (12+14)</t>
  </si>
  <si>
    <t>Jeigu įsigyjamam pirkimo objektui netaikomas PVM arba taikomas lengvatinis PVM tarifas, pirkimo vykdytojas apie tai informaciją turėtų nurodyti šioje formoje arba konkretaus pirkimo sąlygose: prekėms taikomas 5 proc. ir / ar 21 proc. PVM tarifas.</t>
  </si>
  <si>
    <t>Reikalaujama parametro reikšmė</t>
  </si>
  <si>
    <t>Būtina.</t>
  </si>
  <si>
    <t>1.7.</t>
  </si>
  <si>
    <t>1.8.</t>
  </si>
  <si>
    <t>Mėginio ir reagentų identifikacija brūkšninio kodo skaitytuvo pagalba</t>
  </si>
  <si>
    <t>Turi būti galimybė analizatorių jungti prie laboratorijoje naudojamos informacinės programos</t>
  </si>
  <si>
    <t>Reagentų rinkinys TnI nustatymui</t>
  </si>
  <si>
    <t>Reagentų rinkinys PCT nustatymui</t>
  </si>
  <si>
    <t>Reagentų rinkinys NT-proBNP nustatymui</t>
  </si>
  <si>
    <t>Reikalavimai TnI matuojamam parametrui</t>
  </si>
  <si>
    <t>Našumas</t>
  </si>
  <si>
    <r>
      <t>Mėginio tipas</t>
    </r>
    <r>
      <rPr>
        <sz val="12"/>
        <color rgb="FF000000"/>
        <rFont val="Times New Roman"/>
        <family val="1"/>
      </rPr>
      <t>:</t>
    </r>
    <r>
      <rPr>
        <b/>
        <sz val="12"/>
        <color rgb="FF000000"/>
        <rFont val="Times New Roman"/>
        <family val="1"/>
      </rPr>
      <t xml:space="preserve"> </t>
    </r>
    <r>
      <rPr>
        <sz val="12"/>
        <color rgb="FF000000"/>
        <rFont val="Times New Roman"/>
        <family val="1"/>
      </rPr>
      <t>pilnas kraujas iš EDTA mėgintuvėlių</t>
    </r>
  </si>
  <si>
    <t>Ne ilgiau nei 30 min.</t>
  </si>
  <si>
    <t>Ne mažiau 20 mėginių/valandą.</t>
  </si>
  <si>
    <t>Nuotolinis prisijungimas</t>
  </si>
  <si>
    <t>Turi būti nuotolinio prisijungimo galimybė techninio aptarnavimo specialistui, leidžianti nuotoliniu būdu perduoti informaciją, atlikti prevencinius ir diagnostinius veiksmus.</t>
  </si>
  <si>
    <t>Gamintojas, komercinis prekės pavadinimas, gamintojo katalogo Nr.*</t>
  </si>
  <si>
    <t>1 tyrimo (TnI, PCT, NT-proBNP) matavimo laikas</t>
  </si>
  <si>
    <t>1.1. REAGENTAI IR PAPILDOMOS PRIEMONĖS SKUBIŲ, KRITINIŲ LIGŲ, IMUNOLOGINIŲ TYRIMŲ ATLIKIMUI AUTOMATINIAMS ANALIZATORIAMS PANAUDAI</t>
  </si>
  <si>
    <r>
      <t xml:space="preserve">Rezultatai perduodami </t>
    </r>
    <r>
      <rPr>
        <sz val="12"/>
        <color theme="1"/>
        <rFont val="Times New Roman"/>
        <family val="1"/>
      </rPr>
      <t>laboratorijoje naudojamai informacinei programai, esant reikalui,</t>
    </r>
    <r>
      <rPr>
        <sz val="12"/>
        <color rgb="FF000000"/>
        <rFont val="Times New Roman"/>
        <family val="1"/>
      </rPr>
      <t xml:space="preserve"> atspausdinami integruotu spausdintuvu</t>
    </r>
  </si>
  <si>
    <t>TnI rezultato (EDTA kraujas) analizės variacijos koeficientas (CV) ties 99-ąja sveikos populiacijos procentile  ≤ 10%, sveikų asmenų populiacijoje turi išmatuoti koncentraciją &gt;50% individų. Rezultatas turi atitikti 99-ą procentilę ne blogiau nei 29 ng/L.</t>
  </si>
  <si>
    <t>942-903 AQT90 FLEX TnI reagentų pakuotė</t>
  </si>
  <si>
    <t>903-006 AQT90 FLEX reagentų pakuotė</t>
  </si>
  <si>
    <t>AQT90 FLEX Multi CHECK Cardiac komplektas</t>
  </si>
  <si>
    <t>Terminis spausdintuvo popierius (112 mm)</t>
  </si>
  <si>
    <t xml:space="preserve">905-843 AQT90 FLEX valymo tirpalas </t>
  </si>
  <si>
    <t>942-962 AQT90 FLEX tuščia tyrimų kasetė</t>
  </si>
  <si>
    <t xml:space="preserve">AQT90 FLEX TnI reagentų pakuotė </t>
  </si>
  <si>
    <t>AQT90 FLEX reagentų pakuotė</t>
  </si>
  <si>
    <t>AQT90 FLEX Multi CHECK Cardiac 3-ų lygių komplektas</t>
  </si>
  <si>
    <t>Terminis spausdintuvo popierius</t>
  </si>
  <si>
    <t xml:space="preserve">AQT90 FLEX valymo tirpalas </t>
  </si>
  <si>
    <t>AQT90 FLEX tuščia tyrimų kasetė</t>
  </si>
  <si>
    <t>pakuotė</t>
  </si>
  <si>
    <t xml:space="preserve">rinkinys </t>
  </si>
  <si>
    <t>rul.</t>
  </si>
  <si>
    <t>vnt.</t>
  </si>
  <si>
    <t>16 x 10 testų</t>
  </si>
  <si>
    <t>1 paketas</t>
  </si>
  <si>
    <t>Rinkinys 
(6 mėgint. po 0.65 ml)</t>
  </si>
  <si>
    <t>1 rul.</t>
  </si>
  <si>
    <t>1 pakuotė 
(6 but.)</t>
  </si>
  <si>
    <t>1 kasetė</t>
  </si>
  <si>
    <t xml:space="preserve">Radiometer Medical ApS, 942-903 AQT90 FLEX TnI reagentų pakuotė </t>
  </si>
  <si>
    <t>Radiometer Medical ApS, 903-006 AQT90 FLEX reagentų pakuotė</t>
  </si>
  <si>
    <t>Radiometer Medical ApS, Terminis spausdintuvo popierius (112 mm)</t>
  </si>
  <si>
    <t xml:space="preserve">Radiometer Medical ApS, 905-843 AQT90 FLEX valymo tirpalas </t>
  </si>
  <si>
    <t>Radiometer Medical ApS, 942-962 AQT90 FLEX tuščia tyrimų kasetė</t>
  </si>
  <si>
    <t>2.2.</t>
  </si>
  <si>
    <t>2.3.</t>
  </si>
  <si>
    <t>2.4.</t>
  </si>
  <si>
    <t xml:space="preserve">942-970 AQT90 FLEX PCT reagentų pakuotė </t>
  </si>
  <si>
    <t>AQT90 FLEX Multi CHECK Combi 1 lygio komplektas</t>
  </si>
  <si>
    <t>AQT90 FLEX Multi CHECK Combi 2 lygio komplektas</t>
  </si>
  <si>
    <t xml:space="preserve">AQT90 FLEX PCT reagentų pakuotė </t>
  </si>
  <si>
    <t>AQT90 FLEX PCT CHECK 1 lygis</t>
  </si>
  <si>
    <t>AQT90 FLEX PCT CHECK 2 lygis</t>
  </si>
  <si>
    <t>8 x 10 testų</t>
  </si>
  <si>
    <t>Rinkinys 
(6 mėgint. po 0.55 ml)</t>
  </si>
  <si>
    <t xml:space="preserve">Radiometer Medical ApS,942-970 AQT90 FLEX PCT reagentų pakuotė </t>
  </si>
  <si>
    <t>Radiometer Medical ApS,903-006 AQT90 FLEX reagentų pakuotė</t>
  </si>
  <si>
    <t>3.2.</t>
  </si>
  <si>
    <t>3.3.</t>
  </si>
  <si>
    <t xml:space="preserve">942-930 AQT90 FLEX NT-proBNP </t>
  </si>
  <si>
    <t>AQT90 FLEX NT-proBNP</t>
  </si>
  <si>
    <t xml:space="preserve">Radiometer Medical ApS,942-930 AQT90 FLEX NT-proBNP </t>
  </si>
  <si>
    <r>
      <rPr>
        <sz val="12"/>
        <rFont val="Times New Roman"/>
        <family val="1"/>
      </rPr>
      <t>1 tyrimo (TnI, PCT, NT-proBNP) matavimo laikas: TNI 18:19 min.; NTproBNP 10 min. 10 sek. ir PCT 20 min. 18 sek.</t>
    </r>
    <r>
      <rPr>
        <sz val="12"/>
        <color theme="1"/>
        <rFont val="Times New Roman"/>
        <family val="1"/>
      </rPr>
      <t xml:space="preserve">
</t>
    </r>
    <r>
      <rPr>
        <b/>
        <sz val="12"/>
        <color theme="1"/>
        <rFont val="Times New Roman"/>
        <family val="1"/>
      </rPr>
      <t>Failas:</t>
    </r>
    <r>
      <rPr>
        <sz val="12"/>
        <color theme="1"/>
        <rFont val="Times New Roman"/>
        <family val="1"/>
      </rPr>
      <t xml:space="preserve">
AQT90 Brosiura_2019 – 11 psl.</t>
    </r>
  </si>
  <si>
    <r>
      <t xml:space="preserve">Yra nuotolinio prisijungimo galimybė techninio aptarnavimo specialistui, leidžianti nuotoliniu būdu perduoti informaciją, atlikti prevencinius ir diagnostinius veiksmus. 
</t>
    </r>
    <r>
      <rPr>
        <b/>
        <u/>
        <sz val="12"/>
        <rFont val="Times New Roman"/>
        <family val="1"/>
      </rPr>
      <t>Failas:</t>
    </r>
    <r>
      <rPr>
        <b/>
        <sz val="12"/>
        <rFont val="Times New Roman"/>
        <family val="1"/>
      </rPr>
      <t xml:space="preserve">
</t>
    </r>
    <r>
      <rPr>
        <sz val="12"/>
        <rFont val="Times New Roman"/>
        <family val="1"/>
      </rPr>
      <t>AQT90 FLEX brosiura LT – 2 psl.</t>
    </r>
  </si>
  <si>
    <r>
      <t xml:space="preserve">Rezultatai perduodami laboratorijoje naudojamai informacinei programai ir atspausdinami integruotu spausdintuvu
</t>
    </r>
    <r>
      <rPr>
        <b/>
        <sz val="12"/>
        <color theme="1"/>
        <rFont val="Times New Roman"/>
        <family val="1"/>
      </rPr>
      <t>Failas:</t>
    </r>
    <r>
      <rPr>
        <sz val="12"/>
        <color theme="1"/>
        <rFont val="Times New Roman"/>
        <family val="1"/>
      </rPr>
      <t xml:space="preserve">
AQT90Flex Naudotojo vadovas_LT – 14  psl.
</t>
    </r>
    <r>
      <rPr>
        <b/>
        <u/>
        <sz val="12"/>
        <color theme="1"/>
        <rFont val="Times New Roman"/>
        <family val="1"/>
      </rPr>
      <t>Failas:</t>
    </r>
    <r>
      <rPr>
        <sz val="12"/>
        <color theme="1"/>
        <rFont val="Times New Roman"/>
        <family val="1"/>
      </rPr>
      <t xml:space="preserve">
AQT-brochure LT– 2 psl.</t>
    </r>
  </si>
  <si>
    <r>
      <t xml:space="preserve">Mėginio ir reagentų identifikacija  brūkšninio kodo skaitytuvo pagalba. 
</t>
    </r>
    <r>
      <rPr>
        <b/>
        <u/>
        <sz val="12"/>
        <rFont val="Times New Roman"/>
        <family val="1"/>
      </rPr>
      <t>Failas:</t>
    </r>
    <r>
      <rPr>
        <sz val="12"/>
        <color theme="1"/>
        <rFont val="Times New Roman"/>
        <family val="1"/>
      </rPr>
      <t xml:space="preserve">
AQT90 FLEX brosiura LT – 2 psl. </t>
    </r>
  </si>
  <si>
    <r>
      <t xml:space="preserve">Našumas – 30 mėginių per valandą.
</t>
    </r>
    <r>
      <rPr>
        <b/>
        <u/>
        <sz val="12"/>
        <color theme="1"/>
        <rFont val="Times New Roman"/>
        <family val="1"/>
      </rPr>
      <t>Failas:</t>
    </r>
    <r>
      <rPr>
        <sz val="12"/>
        <color theme="1"/>
        <rFont val="Times New Roman"/>
        <family val="1"/>
      </rPr>
      <t xml:space="preserve">
AQT90 FLEX brosiura LT – 2 psl.</t>
    </r>
  </si>
  <si>
    <r>
      <t xml:space="preserve">Mėginio tipas: pilnas kraujas iš EDTA mėgintuvėlių
</t>
    </r>
    <r>
      <rPr>
        <b/>
        <u/>
        <sz val="12"/>
        <color theme="1"/>
        <rFont val="Times New Roman"/>
        <family val="1"/>
      </rPr>
      <t>Failas:</t>
    </r>
    <r>
      <rPr>
        <sz val="12"/>
        <color theme="1"/>
        <rFont val="Times New Roman"/>
        <family val="1"/>
      </rPr>
      <t xml:space="preserve">
AQT90 FLEX brosiura LT – 2 psl.
</t>
    </r>
    <r>
      <rPr>
        <b/>
        <u/>
        <sz val="12"/>
        <color theme="1"/>
        <rFont val="Times New Roman"/>
        <family val="1"/>
      </rPr>
      <t>Failas:</t>
    </r>
    <r>
      <rPr>
        <sz val="12"/>
        <color theme="1"/>
        <rFont val="Times New Roman"/>
        <family val="1"/>
      </rPr>
      <t xml:space="preserve">
AQT90Flex Naudotojo vadovas_LT – 113, 159 psl
</t>
    </r>
    <r>
      <rPr>
        <b/>
        <u/>
        <sz val="12"/>
        <color theme="1"/>
        <rFont val="Times New Roman"/>
        <family val="1"/>
      </rPr>
      <t>Failas:</t>
    </r>
    <r>
      <rPr>
        <sz val="12"/>
        <color theme="1"/>
        <rFont val="Times New Roman"/>
        <family val="1"/>
      </rPr>
      <t xml:space="preserve">
AQT90 Brosiura_2019 – 5 psl.</t>
    </r>
  </si>
  <si>
    <r>
      <t xml:space="preserve">TnI rezultato (EDTA kraujas) analizės variacijos koeficientas (CV) ties 99-ąja sveikos populiacijos procentile  ≤ 10%, sveikų asmenų populiacijoje išmatuotos koncentracijos &gt;50% individų rezultatas atitinka 99-ą procentilę 23 ng/L.  
</t>
    </r>
    <r>
      <rPr>
        <b/>
        <u/>
        <sz val="12"/>
        <color theme="1"/>
        <rFont val="Times New Roman"/>
        <family val="1"/>
      </rPr>
      <t>Failas:</t>
    </r>
    <r>
      <rPr>
        <b/>
        <sz val="12"/>
        <color theme="1"/>
        <rFont val="Times New Roman"/>
        <family val="1"/>
      </rPr>
      <t xml:space="preserve"> </t>
    </r>
    <r>
      <rPr>
        <sz val="12"/>
        <color theme="1"/>
        <rFont val="Times New Roman"/>
        <family val="1"/>
      </rPr>
      <t xml:space="preserve">
942-903 TnI test kit – 88 psl.
</t>
    </r>
    <r>
      <rPr>
        <b/>
        <u/>
        <sz val="12"/>
        <color theme="1"/>
        <rFont val="Times New Roman"/>
        <family val="1"/>
      </rPr>
      <t>Failas:</t>
    </r>
    <r>
      <rPr>
        <sz val="12"/>
        <color theme="1"/>
        <rFont val="Times New Roman"/>
        <family val="1"/>
      </rPr>
      <t xml:space="preserve">
point-of-care-cardiac-troponin-i-and-t-assay-analytical-characteristics</t>
    </r>
  </si>
  <si>
    <r>
      <t xml:space="preserve">Yra galimybė analizatorių jungti prie laboratorijoje naudojamos informacinės programos </t>
    </r>
    <r>
      <rPr>
        <b/>
        <u/>
        <sz val="12"/>
        <rFont val="Times New Roman"/>
        <family val="1"/>
      </rPr>
      <t>Failas:</t>
    </r>
    <r>
      <rPr>
        <sz val="12"/>
        <rFont val="Times New Roman"/>
        <family val="1"/>
      </rPr>
      <t xml:space="preserve">
AQT-brochure LT– 2 psl.
</t>
    </r>
    <r>
      <rPr>
        <b/>
        <u/>
        <sz val="12"/>
        <rFont val="Times New Roman"/>
        <family val="1"/>
      </rPr>
      <t>Failas:</t>
    </r>
    <r>
      <rPr>
        <sz val="12"/>
        <rFont val="Times New Roman"/>
        <family val="1"/>
      </rPr>
      <t xml:space="preserve">
AQT90 FLEX brosiura LT – 2 psl.</t>
    </r>
  </si>
  <si>
    <t>4.2.</t>
  </si>
  <si>
    <t>4.3.</t>
  </si>
  <si>
    <r>
      <rPr>
        <b/>
        <sz val="12"/>
        <rFont val="Times New Roman"/>
        <family val="1"/>
      </rPr>
      <t>PASTABOS / REIKALAVIMAI PREKĖMS:</t>
    </r>
    <r>
      <rPr>
        <sz val="12"/>
        <rFont val="Times New Roman"/>
        <family val="1"/>
      </rPr>
      <t xml:space="preserve">						
1. Tiekėjas privalo įvertinti ir nurodyti visas reikiamas sudedamąsias dalis tyrimams atlikti ir įrangai eksploatuoti. Pasiūlyme turi būti pateiktos visos tyrimams atlikti būtinos prekės: reagentai, kontrolinės medžiagos (atliekant kasdieninę 2-jų lygių kokybės kontrolę 24/7 režimu) ir kitos papildomos priemonės nurodytam preliminariam tyrimų kiekiui atlikti per 4 mėnesius. </t>
    </r>
    <r>
      <rPr>
        <b/>
        <sz val="12"/>
        <rFont val="Times New Roman"/>
        <family val="1"/>
      </rPr>
      <t xml:space="preserve">Perkančiajai organizacijai pasiūlymų vertinimo metu nustačius, kad tiekėjas įvertino ir nurodė ne visas reikiamas sudedamąsias dalis tyrimams atlikti ir įrangai eksploatuoti arba įvertino ir nurodė nepakankamaus jų kiekius nurodytam preliminariam tyrimų kiekiui atlikti, tiekėjo pasiūlymas bus atmetamas.                                                        </t>
    </r>
    <r>
      <rPr>
        <sz val="12"/>
        <rFont val="Times New Roman"/>
        <family val="1"/>
      </rPr>
      <t xml:space="preserve">                                                                                                                                                                                                                                                                                                                                                                                                                                                  2. Siūlomų prekių kiekio turi pakakti nurodytam preliminariam tyrimų kiekiui atlikti per 4 mėnesius, atsižvelgiant į tyrimų skaičių ir reagentų bei papildomų priemonių galiojimo trukmę atidarius pakuotę. Pirkimo sutarties vykdymo metu paaiškėjus, kad prekių neužtenka pirkimo dokumentuose numatytiems tyrimų kiekiams atlikti, kai tai nepriklauso nuo perkančiosios organizacijos tyrimų apimčių padidėjimo ar kokybės kontrolės vykdymo procedūros pakeitimo, tačiau priklauso nuo siūlomos įrangos gamintojo apibrėžtų sąlygų, kuriomis vadovaudamasis tiekėjas turėjo suskaičiuoti pakankamus prekių kiekius, tačiau to nepadarė, teikdamas prekių kiekių pasiūlymą, tiekėjas privalo trūkstamas reikiamas sudedamąsias dalis tyrimams atlikti tiekti savo sąskaita iki kol bus atliktas pirkimo dokumentuose nurodytas tyrimų skaičius.
3. Reagentų galiojimo terminas turi būti ne trumpesnis nei 2/3 galiojimo laiko nuo pristatymo dienos.
4. Visos siūlomos prekės turi būti originalios, tinkamos darbui su siūloma įranga, atitinkančios tyrimo metodą. Reagentai turi būti to paties gamintojo kaip ir įranga arba įrangos gamintojo rekomenduoti ir adaptuoti </t>
    </r>
    <r>
      <rPr>
        <b/>
        <sz val="12"/>
        <rFont val="Times New Roman"/>
        <family val="1"/>
      </rPr>
      <t>(tiekėjas kartu su pasiūlymu turi pateikti tai patvirtinančius reagentų ir įrangos gamintojų patvirtinimus arba kitus lygiaverčius dokumentus)</t>
    </r>
    <r>
      <rPr>
        <sz val="12"/>
        <rFont val="Times New Roman"/>
        <family val="1"/>
      </rPr>
      <t xml:space="preserve">.                                                                                                                                                                                                                                                                                                                      
5. Tiekėjai, apskaičiuodami tyrimų įkainius, turi įvertinti tiekėjų siūlomų reagentų / papildomų priemonių tyrimams atlikti įkainius ir kiekius. </t>
    </r>
    <r>
      <rPr>
        <b/>
        <sz val="12"/>
        <rFont val="Times New Roman"/>
        <family val="1"/>
      </rPr>
      <t>Šiame Excel dokumente, 1.1 punkto įkainių lentelės stulpelyje Nr. 4, tiekėjai turi įvesti tyrimų įkainių apskaičiavimo formules, kad perkančioji organizacija galėtų patikrinti tiekėjų pasiūlymus dėl prekių įkainių ir bendros palyginamosios pasiūlymo kainos skaičiavimo klaidų nebuvimo.</t>
    </r>
    <r>
      <rPr>
        <sz val="12"/>
        <rFont val="Times New Roman"/>
        <family val="1"/>
      </rPr>
      <t xml:space="preserve">
6. Bendra palyginamoji pasiūlymo kaina naudojama tik tiekėjų pasiūlymų įvertinimui. Lentelėje nurodyti preliminarūs kiekiai, naudojami pasiūlymų vertinime, nebus laikomi maksimaliais. Pradinės sutarties vertė lygi maksimaliai pirkimui skirtai lėšų sumai be PVM.                                                                                                                                         
7. </t>
    </r>
    <r>
      <rPr>
        <b/>
        <sz val="12"/>
        <rFont val="Times New Roman"/>
        <family val="1"/>
      </rPr>
      <t>*Tiekėjas kartu su pasiūlymu turi pateikti siūlomų reagentų gamintojų katalogus (prekių aprašymus).</t>
    </r>
    <r>
      <rPr>
        <sz val="12"/>
        <rFont val="Times New Roman"/>
        <family val="1"/>
      </rPr>
      <t xml:space="preserve"> </t>
    </r>
    <r>
      <rPr>
        <b/>
        <sz val="12"/>
        <rFont val="Times New Roman"/>
        <family val="1"/>
      </rPr>
      <t>Reagentų katalogai (prekių aprašymai) pateikiami lietuvių ir/arba anglų kalba.</t>
    </r>
  </si>
  <si>
    <r>
      <t xml:space="preserve">Automatinis analizatorius skubiems, kritinių ligų diagnostikos imunologiniams tyrimams  - 2 vnt. panaudai. Gamintojas, modelis / tipas, kilmės šalis, pagaminimo metai*: Radiometer Medical ApS, AQT90 Flex, Danija, pagaminimo metai 2021*.
</t>
    </r>
    <r>
      <rPr>
        <b/>
        <i/>
        <sz val="12"/>
        <rFont val="Times New Roman"/>
        <family val="1"/>
      </rPr>
      <t>*Analizatoriai turi būti ne senesni kaip 5 metai nuo pagaminimo datos.</t>
    </r>
  </si>
  <si>
    <t>5% ir 21%</t>
  </si>
  <si>
    <t>Bendras 5 ir 21 % PVM Eur:</t>
  </si>
  <si>
    <t>Radiometer Medical ApS, AQT90 FLEX Multi CHECK Cardiac 
3-ų lygių komplektas</t>
  </si>
  <si>
    <t>Radiometer Medical ApS, 944-198 AQT90 FLEX PCT CHECK 
1 lygis (1 lygis)</t>
  </si>
  <si>
    <t>Radiometer Medical ApS,944-199 AQT90 FLEX PCT CHECK 
2 lygis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</si>
</sst>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9" x14ac:knownFonts="1">
    <font>
      <sz val="11"/>
      <color theme="1"/>
      <name val="Times New Roman"/>
      <family val="1"/>
    </font>
    <font>
      <sz val="12"/>
      <color theme="1"/>
      <name val="Times New Roman"/>
      <family val="1"/>
    </font>
    <font>
      <b/>
      <sz val="12"/>
      <color theme="1"/>
      <name val="Times New Roman"/>
      <family val="1"/>
    </font>
    <font>
      <b/>
      <sz val="11"/>
      <color theme="1"/>
      <name val="Times New Roman"/>
      <family val="1"/>
    </font>
    <font>
      <i/>
      <sz val="11"/>
      <color theme="1"/>
      <name val="Times New Roman"/>
      <family val="1"/>
    </font>
    <font>
      <b/>
      <sz val="11"/>
      <color rgb="FF000000"/>
      <name val="Times New Roman"/>
      <family val="1"/>
    </font>
    <font>
      <b/>
      <i/>
      <sz val="11"/>
      <color theme="1"/>
      <name val="Times New Roman"/>
      <family val="1"/>
    </font>
    <font>
      <sz val="11"/>
      <color rgb="FF000000"/>
      <name val="Times New Roman"/>
      <family val="1"/>
    </font>
    <font>
      <b/>
      <sz val="12"/>
      <color rgb="FF000000"/>
      <name val="Times New Roman"/>
      <family val="1"/>
    </font>
    <font>
      <b/>
      <i/>
      <sz val="12"/>
      <color theme="1"/>
      <name val="Times New Roman"/>
      <family val="1"/>
    </font>
    <font>
      <b/>
      <sz val="12"/>
      <color indexed="8"/>
      <name val="Times New Roman"/>
      <family val="1"/>
    </font>
    <font>
      <sz val="12"/>
      <name val="Times New Roman"/>
      <family val="1"/>
    </font>
    <font>
      <b/>
      <i/>
      <sz val="11"/>
      <color rgb="FF000000"/>
      <name val="Times New Roman"/>
      <family val="1"/>
    </font>
    <font>
      <sz val="12"/>
      <color rgb="FF000000"/>
      <name val="Times New Roman"/>
      <family val="1"/>
    </font>
    <font>
      <sz val="11"/>
      <name val="Times New Roman"/>
      <family val="1"/>
    </font>
    <font>
      <b/>
      <sz val="12"/>
      <name val="Times New Roman"/>
      <family val="1"/>
    </font>
    <font>
      <b/>
      <u/>
      <sz val="12"/>
      <name val="Times New Roman"/>
      <family val="1"/>
    </font>
    <font>
      <b/>
      <u/>
      <sz val="12"/>
      <color theme="1"/>
      <name val="Times New Roman"/>
      <family val="1"/>
    </font>
    <font>
      <b/>
      <i/>
      <sz val="12"/>
      <name val="Times New Roman"/>
      <family val="1"/>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74">
    <xf numFmtId="0" fontId="0" fillId="0" borderId="0" xfId="0"/>
    <xf numFmtId="0" fontId="1" fillId="2" borderId="0" xfId="0" applyFont="1" applyFill="1"/>
    <xf numFmtId="0" fontId="1" fillId="0" borderId="0" xfId="0" applyFont="1"/>
    <xf numFmtId="0" fontId="0" fillId="2" borderId="0" xfId="0" applyFill="1"/>
    <xf numFmtId="0" fontId="2" fillId="2" borderId="0" xfId="0" applyFont="1" applyFill="1"/>
    <xf numFmtId="0" fontId="2" fillId="2" borderId="0" xfId="0" applyFont="1" applyFill="1" applyAlignment="1">
      <alignment horizontal="center"/>
    </xf>
    <xf numFmtId="0" fontId="1" fillId="4" borderId="0" xfId="0" applyFont="1" applyFill="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0" fontId="4" fillId="2" borderId="0" xfId="0" applyFont="1" applyFill="1"/>
    <xf numFmtId="0" fontId="4" fillId="0" borderId="0" xfId="0" applyFont="1"/>
    <xf numFmtId="49" fontId="3"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6" fillId="3" borderId="1" xfId="0" applyFont="1" applyFill="1" applyBorder="1" applyAlignment="1">
      <alignment horizontal="center" vertical="center"/>
    </xf>
    <xf numFmtId="1" fontId="7" fillId="3" borderId="5" xfId="0" applyNumberFormat="1" applyFont="1" applyFill="1" applyBorder="1" applyAlignment="1">
      <alignment horizontal="center" vertical="center" wrapText="1"/>
    </xf>
    <xf numFmtId="0" fontId="6" fillId="4" borderId="0" xfId="0" applyFont="1" applyFill="1" applyAlignment="1">
      <alignment horizontal="center" vertical="center"/>
    </xf>
    <xf numFmtId="2" fontId="2" fillId="2" borderId="0" xfId="0" applyNumberFormat="1" applyFont="1" applyFill="1" applyAlignment="1">
      <alignment horizontal="left" vertical="center" wrapText="1"/>
    </xf>
    <xf numFmtId="0" fontId="3"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4" xfId="0" applyFont="1" applyFill="1" applyBorder="1" applyAlignment="1">
      <alignment horizontal="center" vertical="center"/>
    </xf>
    <xf numFmtId="49" fontId="10" fillId="4" borderId="6"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xf>
    <xf numFmtId="0" fontId="12" fillId="3" borderId="4" xfId="0" applyFont="1" applyFill="1" applyBorder="1" applyAlignment="1">
      <alignment vertical="center" wrapText="1"/>
    </xf>
    <xf numFmtId="49" fontId="11" fillId="4" borderId="7" xfId="0" applyNumberFormat="1" applyFont="1" applyFill="1" applyBorder="1" applyAlignment="1">
      <alignment horizontal="center" vertical="center"/>
    </xf>
    <xf numFmtId="49" fontId="11" fillId="4" borderId="4" xfId="0" applyNumberFormat="1" applyFont="1" applyFill="1" applyBorder="1" applyAlignment="1">
      <alignment horizontal="center" vertical="center"/>
    </xf>
    <xf numFmtId="0" fontId="11" fillId="4" borderId="1" xfId="0" applyFont="1" applyFill="1" applyBorder="1" applyAlignment="1">
      <alignment horizontal="left" vertical="center" wrapText="1"/>
    </xf>
    <xf numFmtId="0" fontId="8" fillId="3" borderId="4" xfId="0" applyFont="1" applyFill="1" applyBorder="1" applyAlignment="1">
      <alignment vertical="center" wrapText="1"/>
    </xf>
    <xf numFmtId="0" fontId="7" fillId="0" borderId="1" xfId="0" applyFont="1" applyBorder="1" applyAlignment="1">
      <alignment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2" fontId="14" fillId="3" borderId="1" xfId="0" applyNumberFormat="1" applyFont="1" applyFill="1" applyBorder="1" applyAlignment="1">
      <alignment horizontal="center" vertical="center"/>
    </xf>
    <xf numFmtId="9" fontId="6" fillId="3" borderId="1" xfId="0" applyNumberFormat="1" applyFont="1" applyFill="1" applyBorder="1" applyAlignment="1">
      <alignment horizontal="center" vertical="center"/>
    </xf>
    <xf numFmtId="2" fontId="0" fillId="3" borderId="1" xfId="0" applyNumberFormat="1" applyFill="1" applyBorder="1" applyAlignment="1">
      <alignment horizontal="center" vertical="center"/>
    </xf>
    <xf numFmtId="1" fontId="0" fillId="3" borderId="1" xfId="0" applyNumberFormat="1" applyFill="1" applyBorder="1" applyAlignment="1">
      <alignment horizontal="center" vertical="center"/>
    </xf>
    <xf numFmtId="9"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2" fontId="6" fillId="3" borderId="1" xfId="0" applyNumberFormat="1" applyFont="1" applyFill="1" applyBorder="1" applyAlignment="1">
      <alignment horizontal="center" vertical="center"/>
    </xf>
    <xf numFmtId="164" fontId="6" fillId="3" borderId="1" xfId="0" applyNumberFormat="1" applyFont="1" applyFill="1" applyBorder="1" applyAlignment="1">
      <alignment horizontal="center" vertical="center"/>
    </xf>
    <xf numFmtId="0" fontId="11" fillId="4" borderId="1" xfId="0" applyFont="1" applyFill="1" applyBorder="1" applyAlignment="1">
      <alignment horizontal="left" vertical="center" wrapText="1"/>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9" fillId="4" borderId="0" xfId="0" applyFont="1" applyFill="1" applyAlignment="1">
      <alignment horizontal="left" vertical="center" wrapText="1"/>
    </xf>
    <xf numFmtId="0" fontId="9" fillId="4" borderId="0" xfId="0" applyFont="1" applyFill="1" applyAlignment="1">
      <alignment horizontal="left" vertical="center"/>
    </xf>
    <xf numFmtId="2" fontId="2" fillId="2" borderId="0" xfId="0" applyNumberFormat="1" applyFont="1" applyFill="1" applyAlignment="1">
      <alignment horizontal="left" vertical="center" wrapText="1"/>
    </xf>
    <xf numFmtId="0" fontId="9" fillId="3" borderId="0" xfId="0" applyFont="1" applyFill="1" applyAlignment="1">
      <alignment horizontal="center" vertical="center"/>
    </xf>
    <xf numFmtId="0" fontId="8" fillId="4" borderId="1" xfId="0" applyFont="1" applyFill="1" applyBorder="1" applyAlignment="1">
      <alignment horizontal="center" vertical="center" wrapText="1"/>
    </xf>
    <xf numFmtId="49" fontId="3" fillId="4" borderId="4" xfId="0" applyNumberFormat="1" applyFont="1" applyFill="1" applyBorder="1" applyAlignment="1">
      <alignment horizontal="right" vertical="center"/>
    </xf>
    <xf numFmtId="49" fontId="3" fillId="4" borderId="2" xfId="0" applyNumberFormat="1" applyFont="1" applyFill="1" applyBorder="1" applyAlignment="1">
      <alignment horizontal="right" vertical="center"/>
    </xf>
    <xf numFmtId="49" fontId="3" fillId="4" borderId="3" xfId="0" applyNumberFormat="1" applyFont="1" applyFill="1" applyBorder="1" applyAlignment="1">
      <alignment horizontal="right" vertical="center"/>
    </xf>
    <xf numFmtId="49" fontId="11" fillId="0" borderId="0" xfId="0" applyNumberFormat="1" applyFont="1" applyAlignment="1">
      <alignment horizontal="left" vertical="top" wrapText="1"/>
    </xf>
    <xf numFmtId="49" fontId="11" fillId="0" borderId="0" xfId="0" applyNumberFormat="1" applyFont="1" applyAlignment="1">
      <alignment horizontal="left" vertical="top"/>
    </xf>
    <xf numFmtId="0" fontId="15" fillId="3" borderId="8" xfId="0" applyFont="1" applyFill="1" applyBorder="1" applyAlignment="1">
      <alignment horizontal="left" vertical="center" wrapText="1"/>
    </xf>
    <xf numFmtId="0" fontId="15" fillId="3" borderId="9" xfId="0"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1" fillId="3" borderId="4"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O53"/>
  <sheetViews>
    <sheetView tabSelected="1" topLeftCell="B29" zoomScale="80" zoomScaleNormal="80" workbookViewId="0">
      <selection activeCell="G27" sqref="G27"/>
    </sheetView>
  </sheetViews>
  <sheetFormatPr defaultColWidth="10.88671875" defaultRowHeight="15.6" x14ac:dyDescent="0.3"/>
  <cols>
    <col min="1" max="1" width="10.88671875" style="2" customWidth="1"/>
    <col min="2" max="2" width="52" style="2" customWidth="1"/>
    <col min="3" max="3" width="13.6640625" style="2" customWidth="1"/>
    <col min="4" max="4" width="14.6640625" style="2" customWidth="1"/>
    <col min="5" max="6" width="14.33203125" style="2" customWidth="1"/>
    <col min="7" max="7" width="13.6640625" style="2" customWidth="1"/>
    <col min="8" max="8" width="15" style="2" customWidth="1"/>
    <col min="9" max="10" width="14.33203125" style="2" customWidth="1"/>
    <col min="11" max="11" width="14.109375" style="2" customWidth="1"/>
    <col min="12" max="13" width="14.5546875" style="2" customWidth="1"/>
    <col min="14" max="15" width="13.6640625" style="2" customWidth="1"/>
    <col min="16" max="16" width="21.6640625" style="2" customWidth="1"/>
    <col min="17" max="19" width="25.109375" style="2" customWidth="1"/>
    <col min="20" max="20" width="10.88671875" style="2" customWidth="1"/>
    <col min="21" max="16384" width="10.88671875" style="2"/>
  </cols>
  <sheetData>
    <row r="1" spans="1:3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3">
      <c r="A2" s="4" t="s">
        <v>25</v>
      </c>
      <c r="B2" s="4"/>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x14ac:dyDescent="0.3">
      <c r="A3" s="4"/>
      <c r="B3" s="4"/>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2" customHeight="1" x14ac:dyDescent="0.3">
      <c r="A4" s="1"/>
      <c r="B4" s="5"/>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32.4" customHeight="1" x14ac:dyDescent="0.3">
      <c r="A5" s="59" t="s">
        <v>24</v>
      </c>
      <c r="B5" s="59"/>
      <c r="C5" s="59"/>
      <c r="D5" s="59"/>
      <c r="E5" s="60" t="s">
        <v>0</v>
      </c>
      <c r="F5" s="60"/>
      <c r="G5" s="60"/>
      <c r="H5" s="60"/>
      <c r="I5" s="60"/>
      <c r="J5" s="1"/>
      <c r="K5" s="1"/>
      <c r="L5" s="1"/>
      <c r="M5" s="1"/>
      <c r="N5" s="1"/>
      <c r="O5" s="1"/>
      <c r="P5" s="1"/>
      <c r="Q5" s="1"/>
      <c r="R5" s="1"/>
      <c r="S5" s="1"/>
      <c r="T5" s="1"/>
      <c r="U5" s="1"/>
      <c r="V5" s="1"/>
      <c r="W5" s="1"/>
      <c r="X5" s="1"/>
      <c r="Y5" s="1"/>
      <c r="Z5" s="1"/>
      <c r="AA5" s="1"/>
      <c r="AB5" s="1"/>
      <c r="AC5" s="1"/>
      <c r="AD5" s="1"/>
      <c r="AE5" s="1"/>
    </row>
    <row r="6" spans="1:31" ht="18" customHeight="1" x14ac:dyDescent="0.3">
      <c r="A6" s="21"/>
      <c r="B6" s="21"/>
      <c r="C6" s="21"/>
      <c r="D6" s="21"/>
      <c r="E6" s="21"/>
      <c r="F6" s="21"/>
      <c r="G6" s="21"/>
      <c r="H6" s="21"/>
      <c r="I6" s="21"/>
      <c r="J6" s="1"/>
      <c r="K6" s="1"/>
      <c r="L6" s="1"/>
      <c r="M6" s="1"/>
      <c r="N6" s="1"/>
      <c r="O6" s="1"/>
      <c r="P6" s="1"/>
      <c r="Q6" s="1"/>
      <c r="R6" s="1"/>
      <c r="S6" s="1"/>
      <c r="T6" s="1"/>
      <c r="U6" s="1"/>
      <c r="V6" s="1"/>
      <c r="W6" s="1"/>
      <c r="X6" s="1"/>
      <c r="Y6" s="1"/>
      <c r="Z6" s="1"/>
      <c r="AA6" s="1"/>
      <c r="AB6" s="1"/>
      <c r="AC6" s="1"/>
      <c r="AD6" s="1"/>
      <c r="AE6" s="1"/>
    </row>
    <row r="7" spans="1:31" ht="52.95" customHeight="1" x14ac:dyDescent="0.3">
      <c r="A7" s="59" t="s">
        <v>41</v>
      </c>
      <c r="B7" s="59"/>
      <c r="C7" s="59"/>
      <c r="D7" s="59"/>
      <c r="E7" s="59"/>
      <c r="F7" s="59"/>
      <c r="G7" s="59"/>
      <c r="H7" s="59"/>
      <c r="I7" s="59"/>
      <c r="J7" s="59"/>
      <c r="K7" s="59"/>
      <c r="L7" s="1"/>
      <c r="M7" s="1"/>
      <c r="N7" s="1"/>
      <c r="O7" s="1"/>
      <c r="P7" s="1"/>
      <c r="Q7" s="1"/>
      <c r="R7" s="1"/>
      <c r="S7" s="1"/>
      <c r="T7" s="1"/>
      <c r="U7" s="1"/>
      <c r="V7" s="1"/>
      <c r="W7" s="1"/>
      <c r="X7" s="1"/>
      <c r="Y7" s="1"/>
      <c r="Z7" s="1"/>
      <c r="AA7" s="1"/>
      <c r="AB7" s="1"/>
      <c r="AC7" s="1"/>
      <c r="AD7" s="1"/>
      <c r="AE7" s="1"/>
    </row>
    <row r="8" spans="1:31" x14ac:dyDescent="0.3">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1" ht="36.6" customHeight="1" x14ac:dyDescent="0.3">
      <c r="A9" s="61" t="s">
        <v>60</v>
      </c>
      <c r="B9" s="61"/>
      <c r="C9" s="61"/>
      <c r="D9" s="61"/>
      <c r="E9" s="61"/>
      <c r="F9" s="61"/>
      <c r="G9" s="61"/>
      <c r="H9" s="61"/>
      <c r="I9" s="61"/>
      <c r="J9" s="61"/>
      <c r="K9" s="61"/>
      <c r="L9" s="61"/>
      <c r="M9" s="61"/>
      <c r="N9" s="61"/>
      <c r="O9" s="61"/>
      <c r="P9" s="61"/>
      <c r="Q9" s="1"/>
      <c r="R9" s="1"/>
      <c r="S9" s="1"/>
      <c r="T9" s="1"/>
      <c r="U9" s="1"/>
      <c r="V9" s="1"/>
      <c r="W9" s="1"/>
      <c r="X9" s="1"/>
      <c r="Y9" s="1"/>
      <c r="Z9" s="1"/>
      <c r="AA9" s="1"/>
      <c r="AB9" s="1"/>
      <c r="AC9" s="1"/>
      <c r="AD9" s="1"/>
      <c r="AE9" s="1"/>
    </row>
    <row r="10" spans="1:31" ht="99.6" customHeight="1" x14ac:dyDescent="0.3">
      <c r="A10" s="7" t="s">
        <v>2</v>
      </c>
      <c r="B10" s="22" t="s">
        <v>21</v>
      </c>
      <c r="C10" s="8" t="s">
        <v>38</v>
      </c>
      <c r="D10" s="9" t="s">
        <v>1</v>
      </c>
      <c r="E10" s="9" t="s">
        <v>18</v>
      </c>
      <c r="F10" s="9" t="s">
        <v>22</v>
      </c>
      <c r="G10" s="9" t="s">
        <v>19</v>
      </c>
      <c r="H10" s="9" t="s">
        <v>20</v>
      </c>
      <c r="I10" s="9" t="s">
        <v>13</v>
      </c>
      <c r="J10" s="9" t="s">
        <v>14</v>
      </c>
      <c r="K10" s="9" t="s">
        <v>36</v>
      </c>
      <c r="L10" s="9" t="s">
        <v>3</v>
      </c>
      <c r="M10" s="9" t="s">
        <v>23</v>
      </c>
      <c r="N10" s="9" t="s">
        <v>15</v>
      </c>
      <c r="O10" s="9" t="s">
        <v>4</v>
      </c>
      <c r="P10" s="9" t="s">
        <v>58</v>
      </c>
      <c r="Q10" s="1"/>
      <c r="R10" s="1"/>
      <c r="S10" s="1"/>
      <c r="T10" s="1"/>
      <c r="U10" s="1"/>
      <c r="V10" s="1"/>
      <c r="W10" s="1"/>
      <c r="X10" s="1"/>
      <c r="Y10" s="1"/>
      <c r="Z10" s="1"/>
      <c r="AA10" s="1"/>
      <c r="AB10" s="1"/>
      <c r="AC10" s="1"/>
      <c r="AD10" s="1"/>
      <c r="AE10" s="1"/>
    </row>
    <row r="11" spans="1:31" s="14" customFormat="1" ht="14.4" customHeight="1" x14ac:dyDescent="0.25">
      <c r="A11" s="10">
        <v>1</v>
      </c>
      <c r="B11" s="23">
        <v>2</v>
      </c>
      <c r="C11" s="11">
        <v>3</v>
      </c>
      <c r="D11" s="12">
        <v>4</v>
      </c>
      <c r="E11" s="12" t="s">
        <v>39</v>
      </c>
      <c r="F11" s="12">
        <v>6</v>
      </c>
      <c r="G11" s="12">
        <v>7</v>
      </c>
      <c r="H11" s="12">
        <v>8</v>
      </c>
      <c r="I11" s="12">
        <v>9</v>
      </c>
      <c r="J11" s="12">
        <v>10</v>
      </c>
      <c r="K11" s="12">
        <v>11</v>
      </c>
      <c r="L11" s="12">
        <v>12</v>
      </c>
      <c r="M11" s="12">
        <v>13</v>
      </c>
      <c r="N11" s="12">
        <v>14</v>
      </c>
      <c r="O11" s="12" t="s">
        <v>40</v>
      </c>
      <c r="P11" s="12">
        <v>16</v>
      </c>
      <c r="Q11" s="13"/>
      <c r="R11" s="13"/>
      <c r="S11" s="13"/>
      <c r="T11" s="13"/>
      <c r="U11" s="13"/>
      <c r="V11" s="13"/>
      <c r="W11" s="13"/>
      <c r="X11" s="13"/>
      <c r="Y11" s="13"/>
      <c r="Z11" s="13"/>
      <c r="AA11" s="13"/>
      <c r="AB11" s="13"/>
      <c r="AC11" s="13"/>
      <c r="AD11" s="13"/>
      <c r="AE11" s="13"/>
    </row>
    <row r="12" spans="1:31" customFormat="1" ht="67.5" customHeight="1" x14ac:dyDescent="0.3">
      <c r="A12" s="15" t="s">
        <v>9</v>
      </c>
      <c r="B12" s="33" t="s">
        <v>48</v>
      </c>
      <c r="C12" s="24">
        <v>2000</v>
      </c>
      <c r="D12" s="46">
        <f>(J13*L13+J14*L14+J15*L15)/2000+(J26*L26+J27*L27+J28*L28)/6700</f>
        <v>8.0441791044776121</v>
      </c>
      <c r="E12" s="45">
        <f>C12*D12</f>
        <v>16088.358208955224</v>
      </c>
      <c r="F12" s="43" t="s">
        <v>120</v>
      </c>
      <c r="G12" s="45">
        <f>((O13*J13+O14*J14+O15*J15)/2000+(J26*O26+J27*O27+J28*O28)/6700)*C12</f>
        <v>16896.214925373137</v>
      </c>
      <c r="H12" s="17"/>
      <c r="I12" s="17"/>
      <c r="J12" s="17"/>
      <c r="K12" s="17"/>
      <c r="L12" s="17"/>
      <c r="M12" s="17"/>
      <c r="N12" s="17"/>
      <c r="O12" s="17"/>
      <c r="P12" s="17"/>
      <c r="Q12" s="1"/>
      <c r="R12" s="3"/>
      <c r="S12" s="3"/>
      <c r="T12" s="3"/>
      <c r="U12" s="3"/>
      <c r="V12" s="3"/>
      <c r="W12" s="3"/>
      <c r="X12" s="3"/>
      <c r="Y12" s="3"/>
      <c r="Z12" s="3"/>
      <c r="AA12" s="3"/>
      <c r="AB12" s="3"/>
      <c r="AC12" s="3"/>
      <c r="AD12" s="3"/>
      <c r="AE12" s="3"/>
    </row>
    <row r="13" spans="1:31" customFormat="1" ht="72.599999999999994" customHeight="1" x14ac:dyDescent="0.25">
      <c r="A13" s="16" t="s">
        <v>5</v>
      </c>
      <c r="B13" s="34" t="s">
        <v>63</v>
      </c>
      <c r="C13" s="19"/>
      <c r="D13" s="17"/>
      <c r="E13" s="17"/>
      <c r="F13" s="17"/>
      <c r="G13" s="17"/>
      <c r="H13" s="35" t="s">
        <v>69</v>
      </c>
      <c r="I13" s="18" t="s">
        <v>75</v>
      </c>
      <c r="J13" s="36">
        <v>12.5</v>
      </c>
      <c r="K13" s="37" t="s">
        <v>79</v>
      </c>
      <c r="L13" s="39">
        <v>960</v>
      </c>
      <c r="M13" s="40">
        <v>0.05</v>
      </c>
      <c r="N13" s="41">
        <f>L13*0.05</f>
        <v>48</v>
      </c>
      <c r="O13" s="41">
        <f>L13*1.05</f>
        <v>1008</v>
      </c>
      <c r="P13" s="38" t="s">
        <v>85</v>
      </c>
      <c r="Q13" s="3"/>
      <c r="R13" s="3"/>
      <c r="S13" s="3"/>
      <c r="T13" s="3"/>
      <c r="U13" s="3"/>
      <c r="V13" s="3"/>
      <c r="W13" s="3"/>
      <c r="X13" s="3"/>
      <c r="Y13" s="3"/>
      <c r="Z13" s="3"/>
      <c r="AA13" s="3"/>
      <c r="AB13" s="3"/>
      <c r="AC13" s="3"/>
      <c r="AD13" s="3"/>
      <c r="AE13" s="3"/>
    </row>
    <row r="14" spans="1:31" customFormat="1" ht="58.2" customHeight="1" x14ac:dyDescent="0.25">
      <c r="A14" s="16" t="s">
        <v>27</v>
      </c>
      <c r="B14" s="34" t="s">
        <v>64</v>
      </c>
      <c r="C14" s="19"/>
      <c r="D14" s="17"/>
      <c r="E14" s="17"/>
      <c r="F14" s="17"/>
      <c r="G14" s="17"/>
      <c r="H14" s="35" t="s">
        <v>70</v>
      </c>
      <c r="I14" s="18" t="s">
        <v>75</v>
      </c>
      <c r="J14" s="36">
        <v>10</v>
      </c>
      <c r="K14" s="37" t="s">
        <v>80</v>
      </c>
      <c r="L14" s="39">
        <v>240</v>
      </c>
      <c r="M14" s="40">
        <v>0.05</v>
      </c>
      <c r="N14" s="41">
        <f t="shared" ref="N14:N15" si="0">L14*0.05</f>
        <v>12</v>
      </c>
      <c r="O14" s="41">
        <f t="shared" ref="O14:O15" si="1">L14*1.05</f>
        <v>252</v>
      </c>
      <c r="P14" s="38" t="s">
        <v>86</v>
      </c>
      <c r="Q14" s="3"/>
      <c r="R14" s="3"/>
      <c r="S14" s="3"/>
      <c r="T14" s="3"/>
      <c r="U14" s="3"/>
      <c r="V14" s="3"/>
      <c r="W14" s="3"/>
      <c r="X14" s="3"/>
      <c r="Y14" s="3"/>
      <c r="Z14" s="3"/>
      <c r="AA14" s="3"/>
      <c r="AB14" s="3"/>
      <c r="AC14" s="3"/>
      <c r="AD14" s="3"/>
      <c r="AE14" s="3"/>
    </row>
    <row r="15" spans="1:31" customFormat="1" ht="73.8" customHeight="1" x14ac:dyDescent="0.25">
      <c r="A15" s="16" t="s">
        <v>28</v>
      </c>
      <c r="B15" s="34" t="s">
        <v>65</v>
      </c>
      <c r="C15" s="19"/>
      <c r="D15" s="17"/>
      <c r="E15" s="17"/>
      <c r="F15" s="17"/>
      <c r="G15" s="17"/>
      <c r="H15" s="35" t="s">
        <v>71</v>
      </c>
      <c r="I15" s="18" t="s">
        <v>76</v>
      </c>
      <c r="J15" s="36">
        <v>8</v>
      </c>
      <c r="K15" s="38" t="s">
        <v>81</v>
      </c>
      <c r="L15" s="39">
        <v>180</v>
      </c>
      <c r="M15" s="40">
        <v>0.05</v>
      </c>
      <c r="N15" s="41">
        <f t="shared" si="0"/>
        <v>9</v>
      </c>
      <c r="O15" s="41">
        <f t="shared" si="1"/>
        <v>189</v>
      </c>
      <c r="P15" s="38" t="s">
        <v>122</v>
      </c>
      <c r="Q15" s="3"/>
      <c r="R15" s="3"/>
      <c r="S15" s="3"/>
      <c r="T15" s="3"/>
      <c r="U15" s="3"/>
      <c r="V15" s="3"/>
      <c r="W15" s="3"/>
      <c r="X15" s="3"/>
      <c r="Y15" s="3"/>
      <c r="Z15" s="3"/>
      <c r="AA15" s="3"/>
      <c r="AB15" s="3"/>
      <c r="AC15" s="3"/>
      <c r="AD15" s="3"/>
      <c r="AE15" s="3"/>
    </row>
    <row r="16" spans="1:31" customFormat="1" ht="51" customHeight="1" x14ac:dyDescent="0.25">
      <c r="A16" s="15" t="s">
        <v>10</v>
      </c>
      <c r="B16" s="33" t="s">
        <v>49</v>
      </c>
      <c r="C16" s="24">
        <v>1200</v>
      </c>
      <c r="D16" s="46">
        <f>(J17*L17+J18*L18+J19*L19+J20*L20)/1200+(J26*L26+J27*L27+J28*L28)/6700</f>
        <v>16.699179104477611</v>
      </c>
      <c r="E16" s="45">
        <f>C16*D16</f>
        <v>20039.014925373132</v>
      </c>
      <c r="F16" s="43" t="s">
        <v>120</v>
      </c>
      <c r="G16" s="44">
        <f>((J17*O17+J18*O18+J19*O19+J20*O20)/1200+(J26*O26+J27*O27+J28*O28)/6700)*C16</f>
        <v>21043.028955223879</v>
      </c>
      <c r="H16" s="17"/>
      <c r="I16" s="17"/>
      <c r="J16" s="17"/>
      <c r="K16" s="17"/>
      <c r="L16" s="17"/>
      <c r="M16" s="17"/>
      <c r="N16" s="17"/>
      <c r="O16" s="17"/>
      <c r="P16" s="17"/>
      <c r="Q16" s="3"/>
      <c r="R16" s="3"/>
      <c r="S16" s="3"/>
      <c r="T16" s="3"/>
      <c r="U16" s="3"/>
      <c r="V16" s="3"/>
      <c r="W16" s="3"/>
      <c r="X16" s="3"/>
      <c r="Y16" s="3"/>
      <c r="Z16" s="3"/>
      <c r="AA16" s="3"/>
      <c r="AB16" s="3"/>
      <c r="AC16" s="3"/>
      <c r="AD16" s="3"/>
      <c r="AE16" s="3"/>
    </row>
    <row r="17" spans="1:31" customFormat="1" ht="76.8" customHeight="1" x14ac:dyDescent="0.25">
      <c r="A17" s="16" t="s">
        <v>6</v>
      </c>
      <c r="B17" s="34" t="s">
        <v>93</v>
      </c>
      <c r="C17" s="19"/>
      <c r="D17" s="17"/>
      <c r="E17" s="17"/>
      <c r="F17" s="17"/>
      <c r="G17" s="17"/>
      <c r="H17" s="35" t="s">
        <v>96</v>
      </c>
      <c r="I17" s="18" t="s">
        <v>75</v>
      </c>
      <c r="J17" s="42">
        <v>15</v>
      </c>
      <c r="K17" s="37" t="s">
        <v>99</v>
      </c>
      <c r="L17" s="39">
        <v>990</v>
      </c>
      <c r="M17" s="40">
        <v>0.05</v>
      </c>
      <c r="N17" s="41">
        <f>L17*0.05</f>
        <v>49.5</v>
      </c>
      <c r="O17" s="41">
        <f>L17*1.05</f>
        <v>1039.5</v>
      </c>
      <c r="P17" s="38" t="s">
        <v>101</v>
      </c>
      <c r="Q17" s="3"/>
      <c r="R17" s="3"/>
      <c r="S17" s="3"/>
      <c r="T17" s="3"/>
      <c r="U17" s="3"/>
      <c r="V17" s="3"/>
      <c r="W17" s="3"/>
      <c r="X17" s="3"/>
      <c r="Y17" s="3"/>
      <c r="Z17" s="3"/>
      <c r="AA17" s="3"/>
      <c r="AB17" s="3"/>
      <c r="AC17" s="3"/>
      <c r="AD17" s="3"/>
      <c r="AE17" s="3"/>
    </row>
    <row r="18" spans="1:31" customFormat="1" ht="60" customHeight="1" x14ac:dyDescent="0.25">
      <c r="A18" s="16" t="s">
        <v>90</v>
      </c>
      <c r="B18" s="34" t="s">
        <v>64</v>
      </c>
      <c r="C18" s="19"/>
      <c r="D18" s="17"/>
      <c r="E18" s="17"/>
      <c r="F18" s="17"/>
      <c r="G18" s="17"/>
      <c r="H18" s="35" t="s">
        <v>70</v>
      </c>
      <c r="I18" s="18" t="s">
        <v>75</v>
      </c>
      <c r="J18" s="42">
        <v>6</v>
      </c>
      <c r="K18" s="37" t="s">
        <v>80</v>
      </c>
      <c r="L18" s="39">
        <v>240</v>
      </c>
      <c r="M18" s="40">
        <v>0.05</v>
      </c>
      <c r="N18" s="41">
        <f t="shared" ref="N18:N20" si="2">L18*0.05</f>
        <v>12</v>
      </c>
      <c r="O18" s="41">
        <f t="shared" ref="O18:O20" si="3">L18*1.05</f>
        <v>252</v>
      </c>
      <c r="P18" s="38" t="s">
        <v>102</v>
      </c>
      <c r="Q18" s="3"/>
      <c r="R18" s="3"/>
      <c r="S18" s="3"/>
      <c r="T18" s="3"/>
      <c r="U18" s="3"/>
      <c r="V18" s="3"/>
      <c r="W18" s="3"/>
      <c r="X18" s="3"/>
      <c r="Y18" s="3"/>
      <c r="Z18" s="3"/>
      <c r="AA18" s="3"/>
      <c r="AB18" s="3"/>
      <c r="AC18" s="3"/>
      <c r="AD18" s="3"/>
      <c r="AE18" s="3"/>
    </row>
    <row r="19" spans="1:31" customFormat="1" ht="65.400000000000006" customHeight="1" x14ac:dyDescent="0.3">
      <c r="A19" s="16" t="s">
        <v>91</v>
      </c>
      <c r="B19" s="34" t="s">
        <v>94</v>
      </c>
      <c r="C19" s="19"/>
      <c r="D19" s="17"/>
      <c r="E19" s="17"/>
      <c r="F19" s="17"/>
      <c r="G19" s="17"/>
      <c r="H19" s="35" t="s">
        <v>97</v>
      </c>
      <c r="I19" s="18" t="s">
        <v>76</v>
      </c>
      <c r="J19" s="42">
        <v>10</v>
      </c>
      <c r="K19" s="38" t="s">
        <v>100</v>
      </c>
      <c r="L19" s="39">
        <v>180</v>
      </c>
      <c r="M19" s="40">
        <v>0.05</v>
      </c>
      <c r="N19" s="41">
        <f t="shared" si="2"/>
        <v>9</v>
      </c>
      <c r="O19" s="41">
        <f t="shared" si="3"/>
        <v>189</v>
      </c>
      <c r="P19" s="35" t="s">
        <v>123</v>
      </c>
      <c r="Q19" s="1"/>
      <c r="R19" s="3"/>
      <c r="S19" s="3"/>
      <c r="T19" s="3"/>
      <c r="U19" s="3"/>
      <c r="V19" s="3"/>
      <c r="W19" s="3"/>
      <c r="X19" s="3"/>
      <c r="Y19" s="3"/>
      <c r="Z19" s="3"/>
      <c r="AA19" s="3"/>
      <c r="AB19" s="3"/>
      <c r="AC19" s="3"/>
      <c r="AD19" s="3"/>
      <c r="AE19" s="3"/>
    </row>
    <row r="20" spans="1:31" customFormat="1" ht="84" customHeight="1" x14ac:dyDescent="0.25">
      <c r="A20" s="16" t="s">
        <v>92</v>
      </c>
      <c r="B20" s="34" t="s">
        <v>95</v>
      </c>
      <c r="C20" s="19"/>
      <c r="D20" s="17"/>
      <c r="E20" s="17"/>
      <c r="F20" s="17"/>
      <c r="G20" s="17"/>
      <c r="H20" s="35" t="s">
        <v>98</v>
      </c>
      <c r="I20" s="18" t="s">
        <v>76</v>
      </c>
      <c r="J20" s="42">
        <v>10</v>
      </c>
      <c r="K20" s="38" t="s">
        <v>100</v>
      </c>
      <c r="L20" s="39">
        <v>180</v>
      </c>
      <c r="M20" s="40">
        <v>0.05</v>
      </c>
      <c r="N20" s="41">
        <f t="shared" si="2"/>
        <v>9</v>
      </c>
      <c r="O20" s="41">
        <f t="shared" si="3"/>
        <v>189</v>
      </c>
      <c r="P20" s="35" t="s">
        <v>124</v>
      </c>
      <c r="Q20" s="3"/>
      <c r="R20" s="3"/>
      <c r="S20" s="3"/>
      <c r="T20" s="3"/>
      <c r="U20" s="3"/>
      <c r="V20" s="3"/>
      <c r="W20" s="3"/>
      <c r="X20" s="3"/>
      <c r="Y20" s="3"/>
      <c r="Z20" s="3"/>
      <c r="AA20" s="3"/>
      <c r="AB20" s="3"/>
      <c r="AC20" s="3"/>
      <c r="AD20" s="3"/>
      <c r="AE20" s="3"/>
    </row>
    <row r="21" spans="1:31" customFormat="1" ht="73.2" customHeight="1" x14ac:dyDescent="0.25">
      <c r="A21" s="15" t="s">
        <v>11</v>
      </c>
      <c r="B21" s="33" t="s">
        <v>50</v>
      </c>
      <c r="C21" s="24">
        <v>3500</v>
      </c>
      <c r="D21" s="46">
        <f>(J22*L22+J23*L23+J24*L24)/3500+(J26*L26+J27*L27+J28*L28)/6700</f>
        <v>16.855607675906185</v>
      </c>
      <c r="E21" s="45">
        <f>C21*D21</f>
        <v>58994.626865671649</v>
      </c>
      <c r="F21" s="43" t="s">
        <v>120</v>
      </c>
      <c r="G21" s="44">
        <f>((J22*O22+J23*O23+J24*O24)/3500+(J26*O26+J27*O27+J28*O28)/6700)*C21</f>
        <v>61950.376119402987</v>
      </c>
      <c r="H21" s="17"/>
      <c r="I21" s="17"/>
      <c r="J21" s="17"/>
      <c r="K21" s="17"/>
      <c r="L21" s="17"/>
      <c r="M21" s="17"/>
      <c r="N21" s="17"/>
      <c r="O21" s="17"/>
      <c r="P21" s="17"/>
      <c r="Q21" s="3"/>
      <c r="R21" s="3"/>
      <c r="S21" s="3"/>
      <c r="T21" s="3"/>
      <c r="U21" s="3"/>
      <c r="V21" s="3"/>
      <c r="W21" s="3"/>
      <c r="X21" s="3"/>
      <c r="Y21" s="3"/>
      <c r="Z21" s="3"/>
      <c r="AA21" s="3"/>
      <c r="AB21" s="3"/>
      <c r="AC21" s="3"/>
      <c r="AD21" s="3"/>
      <c r="AE21" s="3"/>
    </row>
    <row r="22" spans="1:31" customFormat="1" ht="63" customHeight="1" x14ac:dyDescent="0.25">
      <c r="A22" s="16" t="s">
        <v>7</v>
      </c>
      <c r="B22" s="34" t="s">
        <v>105</v>
      </c>
      <c r="C22" s="19"/>
      <c r="D22" s="17"/>
      <c r="E22" s="17"/>
      <c r="F22" s="17"/>
      <c r="G22" s="17"/>
      <c r="H22" s="35" t="s">
        <v>106</v>
      </c>
      <c r="I22" s="18" t="s">
        <v>75</v>
      </c>
      <c r="J22" s="36">
        <v>22</v>
      </c>
      <c r="K22" s="37" t="s">
        <v>79</v>
      </c>
      <c r="L22" s="39">
        <v>2400</v>
      </c>
      <c r="M22" s="40">
        <v>0.05</v>
      </c>
      <c r="N22" s="41">
        <f>L22*0.05</f>
        <v>120</v>
      </c>
      <c r="O22" s="41">
        <f>L22*1.05</f>
        <v>2520</v>
      </c>
      <c r="P22" s="38" t="s">
        <v>107</v>
      </c>
      <c r="Q22" s="3"/>
      <c r="R22" s="3"/>
      <c r="S22" s="3"/>
      <c r="T22" s="3"/>
      <c r="U22" s="3"/>
      <c r="V22" s="3"/>
      <c r="W22" s="3"/>
      <c r="X22" s="3"/>
      <c r="Y22" s="3"/>
      <c r="Z22" s="3"/>
      <c r="AA22" s="3"/>
      <c r="AB22" s="3"/>
      <c r="AC22" s="3"/>
      <c r="AD22" s="3"/>
      <c r="AE22" s="3"/>
    </row>
    <row r="23" spans="1:31" customFormat="1" ht="70.2" customHeight="1" x14ac:dyDescent="0.25">
      <c r="A23" s="16" t="s">
        <v>103</v>
      </c>
      <c r="B23" s="34" t="s">
        <v>64</v>
      </c>
      <c r="C23" s="19"/>
      <c r="D23" s="17"/>
      <c r="E23" s="17"/>
      <c r="F23" s="17"/>
      <c r="G23" s="17"/>
      <c r="H23" s="35" t="s">
        <v>70</v>
      </c>
      <c r="I23" s="18" t="s">
        <v>75</v>
      </c>
      <c r="J23" s="36">
        <v>18</v>
      </c>
      <c r="K23" s="37" t="s">
        <v>80</v>
      </c>
      <c r="L23" s="39">
        <v>240</v>
      </c>
      <c r="M23" s="40">
        <v>0.05</v>
      </c>
      <c r="N23" s="41">
        <f t="shared" ref="N23:N24" si="4">L23*0.05</f>
        <v>12</v>
      </c>
      <c r="O23" s="41">
        <f t="shared" ref="O23:O24" si="5">L23*1.05</f>
        <v>252</v>
      </c>
      <c r="P23" s="38" t="s">
        <v>102</v>
      </c>
      <c r="Q23" s="3"/>
      <c r="R23" s="3"/>
      <c r="S23" s="3"/>
      <c r="T23" s="3"/>
      <c r="U23" s="3"/>
      <c r="V23" s="3"/>
      <c r="W23" s="3"/>
      <c r="X23" s="3"/>
      <c r="Y23" s="3"/>
      <c r="Z23" s="3"/>
      <c r="AA23" s="3"/>
      <c r="AB23" s="3"/>
      <c r="AC23" s="3"/>
      <c r="AD23" s="3"/>
      <c r="AE23" s="3"/>
    </row>
    <row r="24" spans="1:31" customFormat="1" ht="82.2" customHeight="1" x14ac:dyDescent="0.3">
      <c r="A24" s="16" t="s">
        <v>104</v>
      </c>
      <c r="B24" s="34" t="s">
        <v>65</v>
      </c>
      <c r="C24" s="19"/>
      <c r="D24" s="17"/>
      <c r="E24" s="17"/>
      <c r="F24" s="17"/>
      <c r="G24" s="17"/>
      <c r="H24" s="35" t="s">
        <v>71</v>
      </c>
      <c r="I24" s="18" t="s">
        <v>76</v>
      </c>
      <c r="J24" s="36">
        <v>8</v>
      </c>
      <c r="K24" s="38" t="s">
        <v>81</v>
      </c>
      <c r="L24" s="39">
        <v>180</v>
      </c>
      <c r="M24" s="40">
        <v>0.05</v>
      </c>
      <c r="N24" s="41">
        <f t="shared" si="4"/>
        <v>9</v>
      </c>
      <c r="O24" s="41">
        <f t="shared" si="5"/>
        <v>189</v>
      </c>
      <c r="P24" s="38" t="s">
        <v>122</v>
      </c>
      <c r="Q24" s="1"/>
      <c r="R24" s="3"/>
      <c r="S24" s="3"/>
      <c r="T24" s="3"/>
      <c r="U24" s="3"/>
      <c r="V24" s="3"/>
      <c r="W24" s="3"/>
      <c r="X24" s="3"/>
      <c r="Y24" s="3"/>
      <c r="Z24" s="3"/>
      <c r="AA24" s="3"/>
      <c r="AB24" s="3"/>
      <c r="AC24" s="3"/>
      <c r="AD24" s="3"/>
      <c r="AE24" s="3"/>
    </row>
    <row r="25" spans="1:31" customFormat="1" ht="63" customHeight="1" x14ac:dyDescent="0.25">
      <c r="A25" s="28" t="s">
        <v>12</v>
      </c>
      <c r="B25" s="29" t="s">
        <v>37</v>
      </c>
      <c r="C25" s="19"/>
      <c r="D25" s="17"/>
      <c r="E25" s="17"/>
      <c r="F25" s="17"/>
      <c r="G25" s="17"/>
      <c r="H25" s="17"/>
      <c r="I25" s="17"/>
      <c r="J25" s="17"/>
      <c r="K25" s="17"/>
      <c r="L25" s="17"/>
      <c r="M25" s="17"/>
      <c r="N25" s="17"/>
      <c r="O25" s="17"/>
      <c r="P25" s="17"/>
      <c r="Q25" s="3"/>
      <c r="R25" s="3"/>
      <c r="S25" s="3"/>
      <c r="T25" s="3"/>
      <c r="U25" s="3"/>
      <c r="V25" s="3"/>
      <c r="W25" s="3"/>
      <c r="X25" s="3"/>
      <c r="Y25" s="3"/>
      <c r="Z25" s="3"/>
      <c r="AA25" s="3"/>
      <c r="AB25" s="3"/>
      <c r="AC25" s="3"/>
      <c r="AD25" s="3"/>
      <c r="AE25" s="3"/>
    </row>
    <row r="26" spans="1:31" customFormat="1" ht="73.8" customHeight="1" x14ac:dyDescent="0.25">
      <c r="A26" s="16" t="s">
        <v>8</v>
      </c>
      <c r="B26" s="34" t="s">
        <v>66</v>
      </c>
      <c r="C26" s="19"/>
      <c r="D26" s="17"/>
      <c r="E26" s="17"/>
      <c r="F26" s="17"/>
      <c r="G26" s="17"/>
      <c r="H26" s="35" t="s">
        <v>72</v>
      </c>
      <c r="I26" s="18" t="s">
        <v>77</v>
      </c>
      <c r="J26" s="36">
        <v>24</v>
      </c>
      <c r="K26" s="37" t="s">
        <v>82</v>
      </c>
      <c r="L26" s="39">
        <v>3</v>
      </c>
      <c r="M26" s="40">
        <v>0.21</v>
      </c>
      <c r="N26" s="41">
        <f>L26*0.21</f>
        <v>0.63</v>
      </c>
      <c r="O26" s="41">
        <f>L26*1.21</f>
        <v>3.63</v>
      </c>
      <c r="P26" s="38" t="s">
        <v>87</v>
      </c>
      <c r="Q26" s="3"/>
      <c r="R26" s="3"/>
      <c r="S26" s="3"/>
      <c r="T26" s="3"/>
      <c r="U26" s="3"/>
      <c r="V26" s="3"/>
      <c r="W26" s="3"/>
      <c r="X26" s="3"/>
      <c r="Y26" s="3"/>
      <c r="Z26" s="3"/>
      <c r="AA26" s="3"/>
      <c r="AB26" s="3"/>
      <c r="AC26" s="3"/>
      <c r="AD26" s="3"/>
      <c r="AE26" s="3"/>
    </row>
    <row r="27" spans="1:31" customFormat="1" ht="63" customHeight="1" x14ac:dyDescent="0.25">
      <c r="A27" s="16" t="s">
        <v>116</v>
      </c>
      <c r="B27" s="34" t="s">
        <v>67</v>
      </c>
      <c r="C27" s="19"/>
      <c r="D27" s="17"/>
      <c r="E27" s="17"/>
      <c r="F27" s="17"/>
      <c r="G27" s="17"/>
      <c r="H27" s="35" t="s">
        <v>73</v>
      </c>
      <c r="I27" s="18" t="s">
        <v>75</v>
      </c>
      <c r="J27" s="36">
        <v>4</v>
      </c>
      <c r="K27" s="38" t="s">
        <v>83</v>
      </c>
      <c r="L27" s="39">
        <v>110</v>
      </c>
      <c r="M27" s="40">
        <v>0.05</v>
      </c>
      <c r="N27" s="41">
        <f>L27*0.05</f>
        <v>5.5</v>
      </c>
      <c r="O27" s="41">
        <f>L27*1.05</f>
        <v>115.5</v>
      </c>
      <c r="P27" s="38" t="s">
        <v>88</v>
      </c>
      <c r="Q27" s="3"/>
      <c r="R27" s="3"/>
      <c r="S27" s="3"/>
      <c r="T27" s="3"/>
      <c r="U27" s="3"/>
      <c r="V27" s="3"/>
      <c r="W27" s="3"/>
      <c r="X27" s="3"/>
      <c r="Y27" s="3"/>
      <c r="Z27" s="3"/>
      <c r="AA27" s="3"/>
      <c r="AB27" s="3"/>
      <c r="AC27" s="3"/>
      <c r="AD27" s="3"/>
      <c r="AE27" s="3"/>
    </row>
    <row r="28" spans="1:31" customFormat="1" ht="72.599999999999994" customHeight="1" x14ac:dyDescent="0.25">
      <c r="A28" s="16" t="s">
        <v>117</v>
      </c>
      <c r="B28" s="34" t="s">
        <v>68</v>
      </c>
      <c r="C28" s="19"/>
      <c r="D28" s="17"/>
      <c r="E28" s="17"/>
      <c r="F28" s="17"/>
      <c r="G28" s="17"/>
      <c r="H28" s="35" t="s">
        <v>74</v>
      </c>
      <c r="I28" s="18" t="s">
        <v>78</v>
      </c>
      <c r="J28" s="36">
        <v>4</v>
      </c>
      <c r="K28" s="37" t="s">
        <v>84</v>
      </c>
      <c r="L28" s="39">
        <v>80</v>
      </c>
      <c r="M28" s="40">
        <v>0.05</v>
      </c>
      <c r="N28" s="41">
        <f>L28*0.05</f>
        <v>4</v>
      </c>
      <c r="O28" s="41">
        <f>L28*1.05</f>
        <v>84</v>
      </c>
      <c r="P28" s="38" t="s">
        <v>89</v>
      </c>
      <c r="Q28" s="3"/>
      <c r="R28" s="3"/>
      <c r="S28" s="3"/>
      <c r="T28" s="3"/>
      <c r="U28" s="3"/>
      <c r="V28" s="3"/>
      <c r="W28" s="3"/>
      <c r="X28" s="3"/>
      <c r="Y28" s="3"/>
      <c r="Z28" s="3"/>
      <c r="AA28" s="3"/>
      <c r="AB28" s="3"/>
      <c r="AC28" s="3"/>
      <c r="AD28" s="3"/>
      <c r="AE28" s="3"/>
    </row>
    <row r="29" spans="1:31" customFormat="1" ht="14.4" x14ac:dyDescent="0.25">
      <c r="A29" s="62" t="s">
        <v>16</v>
      </c>
      <c r="B29" s="63"/>
      <c r="C29" s="63"/>
      <c r="D29" s="64"/>
      <c r="E29" s="45">
        <f>E12+E16+E21</f>
        <v>95122</v>
      </c>
      <c r="F29" s="17"/>
      <c r="G29" s="17"/>
      <c r="H29" s="20"/>
      <c r="I29" s="20"/>
      <c r="J29" s="20"/>
      <c r="K29" s="20"/>
      <c r="L29" s="20"/>
      <c r="M29" s="20"/>
      <c r="N29" s="20"/>
      <c r="O29" s="20"/>
      <c r="P29" s="20"/>
      <c r="Q29" s="3"/>
      <c r="R29" s="3"/>
      <c r="S29" s="3"/>
      <c r="T29" s="3"/>
      <c r="U29" s="3"/>
      <c r="V29" s="3"/>
      <c r="W29" s="3"/>
      <c r="X29" s="3"/>
      <c r="Y29" s="3"/>
      <c r="Z29" s="3"/>
      <c r="AA29" s="3"/>
      <c r="AB29" s="3"/>
      <c r="AC29" s="3"/>
      <c r="AD29" s="3"/>
      <c r="AE29" s="3"/>
    </row>
    <row r="30" spans="1:31" customFormat="1" ht="14.4" x14ac:dyDescent="0.25">
      <c r="A30" s="62" t="s">
        <v>121</v>
      </c>
      <c r="B30" s="63"/>
      <c r="C30" s="63"/>
      <c r="D30" s="64"/>
      <c r="E30" s="17"/>
      <c r="F30" s="45">
        <f>G31-E29</f>
        <v>4767.6199999999953</v>
      </c>
      <c r="G30" s="17"/>
      <c r="H30" s="20"/>
      <c r="I30" s="20"/>
      <c r="J30" s="20"/>
      <c r="K30" s="20"/>
      <c r="L30" s="20"/>
      <c r="M30" s="20"/>
      <c r="N30" s="20"/>
      <c r="O30" s="20"/>
      <c r="P30" s="20"/>
      <c r="Q30" s="3"/>
      <c r="R30" s="3"/>
      <c r="S30" s="3"/>
      <c r="T30" s="3"/>
      <c r="U30" s="3"/>
      <c r="V30" s="3"/>
      <c r="W30" s="3"/>
      <c r="X30" s="3"/>
      <c r="Y30" s="3"/>
      <c r="Z30" s="3"/>
      <c r="AA30" s="3"/>
      <c r="AB30" s="3"/>
      <c r="AC30" s="3"/>
      <c r="AD30" s="3"/>
      <c r="AE30" s="3"/>
    </row>
    <row r="31" spans="1:31" customFormat="1" ht="13.95" customHeight="1" x14ac:dyDescent="0.25">
      <c r="A31" s="62" t="s">
        <v>17</v>
      </c>
      <c r="B31" s="63"/>
      <c r="C31" s="63"/>
      <c r="D31" s="64"/>
      <c r="E31" s="17"/>
      <c r="F31" s="17"/>
      <c r="G31" s="45">
        <f>G12+G16+G21</f>
        <v>99889.62</v>
      </c>
      <c r="H31" s="20"/>
      <c r="I31" s="20"/>
      <c r="J31" s="20"/>
      <c r="K31" s="20"/>
      <c r="L31" s="20"/>
      <c r="M31" s="20"/>
      <c r="N31" s="20"/>
      <c r="O31" s="20"/>
      <c r="P31" s="20"/>
      <c r="Q31" s="3"/>
      <c r="R31" s="3"/>
      <c r="S31" s="3"/>
      <c r="T31" s="3"/>
      <c r="U31" s="3"/>
      <c r="V31" s="3"/>
      <c r="W31" s="3"/>
      <c r="X31" s="3"/>
      <c r="Y31" s="3"/>
      <c r="Z31" s="3"/>
      <c r="AA31" s="3"/>
      <c r="AB31" s="3"/>
      <c r="AC31" s="3"/>
      <c r="AD31" s="3"/>
      <c r="AE31" s="3"/>
    </row>
    <row r="32" spans="1:31"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x14ac:dyDescent="0.3">
      <c r="A33" s="65" t="s">
        <v>118</v>
      </c>
      <c r="B33" s="66"/>
      <c r="C33" s="66"/>
      <c r="D33" s="66"/>
      <c r="E33" s="66"/>
      <c r="F33" s="66"/>
      <c r="G33" s="66"/>
      <c r="H33" s="66"/>
      <c r="I33" s="66"/>
      <c r="J33" s="66"/>
      <c r="K33" s="66"/>
      <c r="L33" s="66"/>
      <c r="M33" s="66"/>
      <c r="N33" s="66"/>
      <c r="O33" s="66"/>
      <c r="P33" s="66"/>
      <c r="Q33" s="1"/>
      <c r="R33" s="1"/>
      <c r="S33" s="1"/>
      <c r="T33" s="1"/>
      <c r="U33" s="1"/>
      <c r="V33" s="1"/>
      <c r="W33" s="1"/>
      <c r="X33" s="1"/>
      <c r="Y33" s="1"/>
      <c r="Z33" s="1"/>
      <c r="AA33" s="1"/>
      <c r="AB33" s="1"/>
      <c r="AC33" s="1"/>
      <c r="AD33" s="1"/>
      <c r="AE33" s="1"/>
    </row>
    <row r="34" spans="1:31" x14ac:dyDescent="0.3">
      <c r="A34" s="66"/>
      <c r="B34" s="66"/>
      <c r="C34" s="66"/>
      <c r="D34" s="66"/>
      <c r="E34" s="66"/>
      <c r="F34" s="66"/>
      <c r="G34" s="66"/>
      <c r="H34" s="66"/>
      <c r="I34" s="66"/>
      <c r="J34" s="66"/>
      <c r="K34" s="66"/>
      <c r="L34" s="66"/>
      <c r="M34" s="66"/>
      <c r="N34" s="66"/>
      <c r="O34" s="66"/>
      <c r="P34" s="66"/>
      <c r="Q34" s="1"/>
      <c r="R34" s="1"/>
      <c r="S34" s="1"/>
      <c r="T34" s="1"/>
      <c r="U34" s="1"/>
      <c r="V34" s="1"/>
      <c r="W34" s="1"/>
      <c r="X34" s="1"/>
      <c r="Y34" s="1"/>
      <c r="Z34" s="1"/>
      <c r="AA34" s="1"/>
      <c r="AB34" s="1"/>
      <c r="AC34" s="1"/>
      <c r="AD34" s="1"/>
      <c r="AE34" s="1"/>
    </row>
    <row r="35" spans="1:31" x14ac:dyDescent="0.3">
      <c r="A35" s="66"/>
      <c r="B35" s="66"/>
      <c r="C35" s="66"/>
      <c r="D35" s="66"/>
      <c r="E35" s="66"/>
      <c r="F35" s="66"/>
      <c r="G35" s="66"/>
      <c r="H35" s="66"/>
      <c r="I35" s="66"/>
      <c r="J35" s="66"/>
      <c r="K35" s="66"/>
      <c r="L35" s="66"/>
      <c r="M35" s="66"/>
      <c r="N35" s="66"/>
      <c r="O35" s="66"/>
      <c r="P35" s="66"/>
      <c r="Q35" s="6"/>
      <c r="R35" s="6"/>
      <c r="S35" s="6"/>
      <c r="T35" s="6"/>
      <c r="U35" s="6"/>
      <c r="V35" s="6"/>
      <c r="W35" s="6"/>
      <c r="X35" s="6"/>
      <c r="Y35" s="6"/>
      <c r="Z35" s="6"/>
      <c r="AA35" s="6"/>
      <c r="AB35" s="6"/>
      <c r="AC35" s="6"/>
      <c r="AD35" s="6"/>
      <c r="AE35" s="6"/>
    </row>
    <row r="36" spans="1:31" x14ac:dyDescent="0.3">
      <c r="A36" s="66"/>
      <c r="B36" s="66"/>
      <c r="C36" s="66"/>
      <c r="D36" s="66"/>
      <c r="E36" s="66"/>
      <c r="F36" s="66"/>
      <c r="G36" s="66"/>
      <c r="H36" s="66"/>
      <c r="I36" s="66"/>
      <c r="J36" s="66"/>
      <c r="K36" s="66"/>
      <c r="L36" s="66"/>
      <c r="M36" s="66"/>
      <c r="N36" s="66"/>
      <c r="O36" s="66"/>
      <c r="P36" s="66"/>
      <c r="Q36" s="6"/>
      <c r="R36" s="6"/>
      <c r="S36" s="6"/>
      <c r="T36" s="6"/>
      <c r="U36" s="6"/>
      <c r="V36" s="6"/>
      <c r="W36" s="6"/>
      <c r="X36" s="6"/>
      <c r="Y36" s="6"/>
      <c r="Z36" s="6"/>
      <c r="AA36" s="6"/>
      <c r="AB36" s="6"/>
      <c r="AC36" s="6"/>
      <c r="AD36" s="6"/>
      <c r="AE36" s="6"/>
    </row>
    <row r="37" spans="1:31" x14ac:dyDescent="0.3">
      <c r="A37" s="66"/>
      <c r="B37" s="66"/>
      <c r="C37" s="66"/>
      <c r="D37" s="66"/>
      <c r="E37" s="66"/>
      <c r="F37" s="66"/>
      <c r="G37" s="66"/>
      <c r="H37" s="66"/>
      <c r="I37" s="66"/>
      <c r="J37" s="66"/>
      <c r="K37" s="66"/>
      <c r="L37" s="66"/>
      <c r="M37" s="66"/>
      <c r="N37" s="66"/>
      <c r="O37" s="66"/>
      <c r="P37" s="66"/>
      <c r="Q37" s="6"/>
      <c r="R37" s="6"/>
      <c r="S37" s="6"/>
      <c r="T37" s="6"/>
      <c r="U37" s="6"/>
      <c r="V37" s="6"/>
      <c r="W37" s="6"/>
      <c r="X37" s="6"/>
      <c r="Y37" s="6"/>
      <c r="Z37" s="6"/>
      <c r="AA37" s="6"/>
      <c r="AB37" s="6"/>
      <c r="AC37" s="6"/>
      <c r="AD37" s="6"/>
      <c r="AE37" s="6"/>
    </row>
    <row r="38" spans="1:31" ht="159" customHeight="1" x14ac:dyDescent="0.3">
      <c r="A38" s="66"/>
      <c r="B38" s="66"/>
      <c r="C38" s="66"/>
      <c r="D38" s="66"/>
      <c r="E38" s="66"/>
      <c r="F38" s="66"/>
      <c r="G38" s="66"/>
      <c r="H38" s="66"/>
      <c r="I38" s="66"/>
      <c r="J38" s="66"/>
      <c r="K38" s="66"/>
      <c r="L38" s="66"/>
      <c r="M38" s="66"/>
      <c r="N38" s="66"/>
      <c r="O38" s="66"/>
      <c r="P38" s="66"/>
      <c r="Q38" s="6"/>
      <c r="R38" s="6"/>
      <c r="S38" s="6"/>
      <c r="T38" s="6"/>
      <c r="U38" s="6"/>
      <c r="V38" s="6"/>
      <c r="W38" s="6"/>
      <c r="X38" s="6"/>
      <c r="Y38" s="6"/>
      <c r="Z38" s="6"/>
      <c r="AA38" s="6"/>
      <c r="AB38" s="6"/>
      <c r="AC38" s="6"/>
      <c r="AD38" s="6"/>
      <c r="AE38" s="6"/>
    </row>
    <row r="39" spans="1:31" s="6" customFormat="1" ht="30.6" customHeight="1" x14ac:dyDescent="0.3">
      <c r="A39" s="48" t="s">
        <v>26</v>
      </c>
      <c r="B39" s="48"/>
      <c r="C39" s="48"/>
      <c r="D39" s="48"/>
      <c r="E39" s="48"/>
      <c r="F39" s="48"/>
      <c r="G39" s="48"/>
      <c r="H39" s="48"/>
      <c r="I39" s="48"/>
      <c r="J39" s="48"/>
      <c r="K39" s="48"/>
      <c r="L39" s="48"/>
      <c r="M39" s="48"/>
    </row>
    <row r="40" spans="1:31" s="6" customFormat="1" ht="88.95" customHeight="1" x14ac:dyDescent="0.3">
      <c r="A40" s="25" t="s">
        <v>32</v>
      </c>
      <c r="B40" s="26" t="s">
        <v>33</v>
      </c>
      <c r="C40" s="48" t="s">
        <v>42</v>
      </c>
      <c r="D40" s="48"/>
      <c r="E40" s="48"/>
      <c r="F40" s="48"/>
      <c r="G40" s="48"/>
      <c r="H40" s="49" t="s">
        <v>34</v>
      </c>
      <c r="I40" s="49"/>
      <c r="J40" s="49"/>
      <c r="K40" s="49"/>
      <c r="L40" s="49"/>
      <c r="M40" s="50"/>
    </row>
    <row r="41" spans="1:31" s="6" customFormat="1" ht="50.25" customHeight="1" x14ac:dyDescent="0.3">
      <c r="A41" s="27" t="s">
        <v>9</v>
      </c>
      <c r="B41" s="67" t="s">
        <v>119</v>
      </c>
      <c r="C41" s="68"/>
      <c r="D41" s="68"/>
      <c r="E41" s="68"/>
      <c r="F41" s="68"/>
      <c r="G41" s="68"/>
      <c r="H41" s="69"/>
      <c r="I41" s="69"/>
      <c r="J41" s="69"/>
      <c r="K41" s="69"/>
      <c r="L41" s="69"/>
      <c r="M41" s="70"/>
    </row>
    <row r="42" spans="1:31" s="6" customFormat="1" ht="135.75" customHeight="1" x14ac:dyDescent="0.3">
      <c r="A42" s="30" t="s">
        <v>5</v>
      </c>
      <c r="B42" s="32" t="s">
        <v>51</v>
      </c>
      <c r="C42" s="47" t="s">
        <v>62</v>
      </c>
      <c r="D42" s="47"/>
      <c r="E42" s="47"/>
      <c r="F42" s="47"/>
      <c r="G42" s="47"/>
      <c r="H42" s="51" t="s">
        <v>114</v>
      </c>
      <c r="I42" s="52"/>
      <c r="J42" s="52"/>
      <c r="K42" s="52"/>
      <c r="L42" s="52"/>
      <c r="M42" s="53"/>
    </row>
    <row r="43" spans="1:31" s="6" customFormat="1" ht="130.5" customHeight="1" x14ac:dyDescent="0.3">
      <c r="A43" s="31" t="s">
        <v>27</v>
      </c>
      <c r="B43" s="32" t="s">
        <v>53</v>
      </c>
      <c r="C43" s="47" t="s">
        <v>43</v>
      </c>
      <c r="D43" s="47"/>
      <c r="E43" s="47"/>
      <c r="F43" s="47"/>
      <c r="G43" s="47"/>
      <c r="H43" s="51" t="s">
        <v>113</v>
      </c>
      <c r="I43" s="52"/>
      <c r="J43" s="52"/>
      <c r="K43" s="52"/>
      <c r="L43" s="52"/>
      <c r="M43" s="53"/>
    </row>
    <row r="44" spans="1:31" s="6" customFormat="1" ht="80.25" customHeight="1" x14ac:dyDescent="0.3">
      <c r="A44" s="31" t="s">
        <v>28</v>
      </c>
      <c r="B44" s="32" t="s">
        <v>59</v>
      </c>
      <c r="C44" s="47" t="s">
        <v>54</v>
      </c>
      <c r="D44" s="47"/>
      <c r="E44" s="47"/>
      <c r="F44" s="47"/>
      <c r="G44" s="47"/>
      <c r="H44" s="51" t="s">
        <v>108</v>
      </c>
      <c r="I44" s="52"/>
      <c r="J44" s="52"/>
      <c r="K44" s="52"/>
      <c r="L44" s="52"/>
      <c r="M44" s="53"/>
    </row>
    <row r="45" spans="1:31" s="6" customFormat="1" ht="67.5" customHeight="1" x14ac:dyDescent="0.3">
      <c r="A45" s="31" t="s">
        <v>29</v>
      </c>
      <c r="B45" s="32" t="s">
        <v>52</v>
      </c>
      <c r="C45" s="47" t="s">
        <v>55</v>
      </c>
      <c r="D45" s="47"/>
      <c r="E45" s="47"/>
      <c r="F45" s="47"/>
      <c r="G45" s="47"/>
      <c r="H45" s="51" t="s">
        <v>112</v>
      </c>
      <c r="I45" s="52"/>
      <c r="J45" s="52"/>
      <c r="K45" s="52"/>
      <c r="L45" s="52"/>
      <c r="M45" s="53"/>
    </row>
    <row r="46" spans="1:31" s="6" customFormat="1" ht="67.5" customHeight="1" x14ac:dyDescent="0.3">
      <c r="A46" s="31" t="s">
        <v>30</v>
      </c>
      <c r="B46" s="32" t="s">
        <v>46</v>
      </c>
      <c r="C46" s="47" t="s">
        <v>43</v>
      </c>
      <c r="D46" s="47"/>
      <c r="E46" s="47"/>
      <c r="F46" s="47"/>
      <c r="G46" s="47"/>
      <c r="H46" s="51" t="s">
        <v>111</v>
      </c>
      <c r="I46" s="52"/>
      <c r="J46" s="52"/>
      <c r="K46" s="52"/>
      <c r="L46" s="52"/>
      <c r="M46" s="53"/>
    </row>
    <row r="47" spans="1:31" s="6" customFormat="1" ht="109.5" customHeight="1" x14ac:dyDescent="0.3">
      <c r="A47" s="31" t="s">
        <v>31</v>
      </c>
      <c r="B47" s="32" t="s">
        <v>61</v>
      </c>
      <c r="C47" s="47" t="s">
        <v>43</v>
      </c>
      <c r="D47" s="47"/>
      <c r="E47" s="47"/>
      <c r="F47" s="47"/>
      <c r="G47" s="47"/>
      <c r="H47" s="51" t="s">
        <v>110</v>
      </c>
      <c r="I47" s="52"/>
      <c r="J47" s="52"/>
      <c r="K47" s="52"/>
      <c r="L47" s="52"/>
      <c r="M47" s="53"/>
    </row>
    <row r="48" spans="1:31" s="6" customFormat="1" ht="85.5" customHeight="1" x14ac:dyDescent="0.3">
      <c r="A48" s="30" t="s">
        <v>44</v>
      </c>
      <c r="B48" s="32" t="s">
        <v>56</v>
      </c>
      <c r="C48" s="47" t="s">
        <v>57</v>
      </c>
      <c r="D48" s="47"/>
      <c r="E48" s="47"/>
      <c r="F48" s="47"/>
      <c r="G48" s="47"/>
      <c r="H48" s="54" t="s">
        <v>109</v>
      </c>
      <c r="I48" s="55"/>
      <c r="J48" s="55"/>
      <c r="K48" s="55"/>
      <c r="L48" s="55"/>
      <c r="M48" s="56"/>
    </row>
    <row r="49" spans="1:249" s="6" customFormat="1" ht="93" customHeight="1" x14ac:dyDescent="0.3">
      <c r="A49" s="31" t="s">
        <v>45</v>
      </c>
      <c r="B49" s="32" t="s">
        <v>47</v>
      </c>
      <c r="C49" s="47" t="s">
        <v>43</v>
      </c>
      <c r="D49" s="47"/>
      <c r="E49" s="47"/>
      <c r="F49" s="47"/>
      <c r="G49" s="47"/>
      <c r="H49" s="71" t="s">
        <v>115</v>
      </c>
      <c r="I49" s="72"/>
      <c r="J49" s="72"/>
      <c r="K49" s="72"/>
      <c r="L49" s="72"/>
      <c r="M49" s="73"/>
    </row>
    <row r="50" spans="1:249" ht="24" customHeight="1" x14ac:dyDescent="0.3">
      <c r="A50" s="57" t="s">
        <v>35</v>
      </c>
      <c r="B50" s="58"/>
      <c r="C50" s="58"/>
      <c r="D50" s="58"/>
      <c r="E50" s="58"/>
      <c r="F50" s="58"/>
      <c r="G50" s="58"/>
      <c r="H50" s="58"/>
      <c r="I50" s="58"/>
      <c r="J50" s="58"/>
      <c r="K50" s="58"/>
      <c r="L50" s="58"/>
      <c r="M50" s="58"/>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row>
    <row r="51" spans="1:249" x14ac:dyDescent="0.3">
      <c r="A51" s="58"/>
      <c r="B51" s="58"/>
      <c r="C51" s="58"/>
      <c r="D51" s="58"/>
      <c r="E51" s="58"/>
      <c r="F51" s="58"/>
      <c r="G51" s="58"/>
      <c r="H51" s="58"/>
      <c r="I51" s="58"/>
      <c r="J51" s="58"/>
      <c r="K51" s="58"/>
      <c r="L51" s="58"/>
      <c r="M51" s="58"/>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row>
    <row r="52" spans="1:249" x14ac:dyDescent="0.3">
      <c r="A52" s="58"/>
      <c r="B52" s="58"/>
      <c r="C52" s="58"/>
      <c r="D52" s="58"/>
      <c r="E52" s="58"/>
      <c r="F52" s="58"/>
      <c r="G52" s="58"/>
      <c r="H52" s="58"/>
      <c r="I52" s="58"/>
      <c r="J52" s="58"/>
      <c r="K52" s="58"/>
      <c r="L52" s="58"/>
      <c r="M52" s="58"/>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row>
    <row r="53" spans="1:249" ht="46.2" customHeight="1" x14ac:dyDescent="0.3">
      <c r="A53" s="58"/>
      <c r="B53" s="58"/>
      <c r="C53" s="58"/>
      <c r="D53" s="58"/>
      <c r="E53" s="58"/>
      <c r="F53" s="58"/>
      <c r="G53" s="58"/>
      <c r="H53" s="58"/>
      <c r="I53" s="58"/>
      <c r="J53" s="58"/>
      <c r="K53" s="58"/>
      <c r="L53" s="58"/>
      <c r="M53" s="58"/>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row>
  </sheetData>
  <mergeCells count="29">
    <mergeCell ref="H48:M48"/>
    <mergeCell ref="A50:M53"/>
    <mergeCell ref="A5:D5"/>
    <mergeCell ref="E5:I5"/>
    <mergeCell ref="A9:P9"/>
    <mergeCell ref="A29:D29"/>
    <mergeCell ref="A30:D30"/>
    <mergeCell ref="A31:D31"/>
    <mergeCell ref="A33:P38"/>
    <mergeCell ref="A7:K7"/>
    <mergeCell ref="B41:M41"/>
    <mergeCell ref="A39:M39"/>
    <mergeCell ref="C48:G48"/>
    <mergeCell ref="C49:G49"/>
    <mergeCell ref="H49:M49"/>
    <mergeCell ref="C45:G45"/>
    <mergeCell ref="C46:G46"/>
    <mergeCell ref="C47:G47"/>
    <mergeCell ref="H45:M45"/>
    <mergeCell ref="H46:M46"/>
    <mergeCell ref="H47:M47"/>
    <mergeCell ref="C42:G42"/>
    <mergeCell ref="C40:G40"/>
    <mergeCell ref="H40:M40"/>
    <mergeCell ref="C43:G43"/>
    <mergeCell ref="C44:G44"/>
    <mergeCell ref="H43:M43"/>
    <mergeCell ref="H44:M44"/>
    <mergeCell ref="H42:M42"/>
  </mergeCells>
  <pageMargins left="0.7" right="0.7" top="0.75" bottom="0.75" header="0.3" footer="0.3"/>
  <pageSetup orientation="landscape" r:id="rId1"/>
  <ignoredErrors>
    <ignoredError sqref="A1:O8 A34:O39 B33:O33 C41:O41 N42:O47 A40:B40 N40:O40 A41:A47 B30:E30 A10:O11 B9:O9 P1:XFD8 P34:P39 P33 A50:O187 P50:P187 P40:P47 P9:XFD9 A188:P1048576 Q10:XFD11 C20:G20 A12:A13 C13:G14 Q18:XFD18 R14:XFD14 A16:A17 C17:G18 R23:XFD23 R20:XFD20 A21:A22 C22:G23 Q25:XFD26 P29:P32 H12:P12 R19:XFD19 R24:XFD24 H16:P16 H21:P21 A29:D29 F29:O29 A32:O32 A31:F31 H31:O31 G30 A25:P25 Q50:XFD1048576 R12:XFD13 R21:XFD21 Q28:XFD47 I30:O3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Akvilė Lodaitė</cp:lastModifiedBy>
  <dcterms:created xsi:type="dcterms:W3CDTF">2020-07-30T11:24:43Z</dcterms:created>
  <dcterms:modified xsi:type="dcterms:W3CDTF">2023-08-30T07:43:04Z</dcterms:modified>
</cp:coreProperties>
</file>