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jsimonaviciene.SAKIAI\Desktop\Išdagai, Tuopų g. paprastasis remontas\Sutartis_Kelranga\"/>
    </mc:Choice>
  </mc:AlternateContent>
  <xr:revisionPtr revIDLastSave="0" documentId="8_{47DFCBBE-5A7B-4399-B11B-B5D35E837788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Tuopų gatvė" sheetId="3" r:id="rId1"/>
    <sheet name="Lapas1" sheetId="1" state="hidden" r:id="rId2"/>
  </sheets>
  <definedNames>
    <definedName name="_xlnm.Print_Area" localSheetId="1">Lapas1!$A$1:$K$150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3" l="1"/>
  <c r="G16" i="3"/>
  <c r="A45" i="3"/>
  <c r="A44" i="3"/>
  <c r="A35" i="3"/>
  <c r="A36" i="3"/>
  <c r="A37" i="3" s="1"/>
  <c r="A38" i="3" s="1"/>
  <c r="A39" i="3" s="1"/>
  <c r="A40" i="3" s="1"/>
  <c r="A41" i="3" s="1"/>
  <c r="A34" i="3"/>
  <c r="A31" i="3"/>
  <c r="A30" i="3"/>
  <c r="A29" i="3"/>
  <c r="A26" i="3"/>
  <c r="A25" i="3"/>
  <c r="A18" i="3"/>
  <c r="A19" i="3" s="1"/>
  <c r="A20" i="3" s="1"/>
  <c r="A21" i="3" s="1"/>
  <c r="A22" i="3" s="1"/>
  <c r="A17" i="3"/>
  <c r="G44" i="3" l="1"/>
  <c r="G38" i="3"/>
  <c r="G31" i="3"/>
  <c r="G40" i="3"/>
  <c r="G33" i="3"/>
  <c r="G34" i="3"/>
  <c r="G35" i="3"/>
  <c r="G36" i="3"/>
  <c r="G37" i="3"/>
  <c r="G39" i="3"/>
  <c r="G41" i="3"/>
  <c r="G29" i="3"/>
  <c r="G106" i="3" l="1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5" i="3"/>
  <c r="G43" i="3"/>
  <c r="G30" i="3"/>
  <c r="G28" i="3"/>
  <c r="G26" i="3"/>
  <c r="G25" i="3"/>
  <c r="G24" i="3"/>
  <c r="G22" i="3"/>
  <c r="G21" i="3"/>
  <c r="G20" i="3"/>
  <c r="G19" i="3"/>
  <c r="G18" i="3"/>
  <c r="E7" i="3" l="1"/>
  <c r="G46" i="3"/>
  <c r="E9" i="3" s="1"/>
  <c r="G107" i="3" l="1"/>
  <c r="G108" i="3" l="1"/>
  <c r="G109" i="3" s="1"/>
  <c r="G98" i="1"/>
  <c r="I98" i="1"/>
  <c r="K98" i="1"/>
  <c r="K132" i="1"/>
  <c r="I132" i="1"/>
  <c r="G132" i="1"/>
  <c r="K131" i="1"/>
  <c r="I131" i="1"/>
  <c r="G131" i="1"/>
  <c r="K130" i="1"/>
  <c r="I130" i="1"/>
  <c r="G130" i="1"/>
  <c r="K129" i="1"/>
  <c r="I129" i="1"/>
  <c r="G129" i="1"/>
  <c r="K128" i="1"/>
  <c r="I128" i="1"/>
  <c r="G128" i="1"/>
  <c r="K127" i="1"/>
  <c r="I127" i="1"/>
  <c r="G127" i="1"/>
  <c r="K126" i="1"/>
  <c r="I126" i="1"/>
  <c r="G126" i="1"/>
  <c r="K124" i="1"/>
  <c r="I124" i="1"/>
  <c r="G124" i="1"/>
  <c r="K123" i="1"/>
  <c r="I123" i="1"/>
  <c r="G123" i="1"/>
  <c r="K122" i="1"/>
  <c r="I122" i="1"/>
  <c r="G122" i="1"/>
  <c r="K121" i="1"/>
  <c r="I121" i="1"/>
  <c r="G121" i="1"/>
  <c r="K120" i="1"/>
  <c r="I120" i="1"/>
  <c r="G120" i="1"/>
  <c r="K119" i="1"/>
  <c r="I119" i="1"/>
  <c r="G119" i="1"/>
  <c r="K118" i="1"/>
  <c r="I118" i="1"/>
  <c r="G118" i="1"/>
  <c r="K117" i="1"/>
  <c r="I117" i="1"/>
  <c r="G117" i="1"/>
  <c r="K116" i="1"/>
  <c r="I116" i="1"/>
  <c r="G116" i="1"/>
  <c r="K115" i="1"/>
  <c r="I115" i="1"/>
  <c r="G115" i="1"/>
  <c r="K114" i="1"/>
  <c r="I114" i="1"/>
  <c r="G114" i="1"/>
  <c r="K113" i="1"/>
  <c r="I113" i="1"/>
  <c r="G113" i="1"/>
  <c r="K112" i="1"/>
  <c r="I112" i="1"/>
  <c r="G112" i="1"/>
  <c r="K111" i="1"/>
  <c r="I111" i="1"/>
  <c r="G111" i="1"/>
  <c r="K110" i="1"/>
  <c r="I110" i="1"/>
  <c r="G110" i="1"/>
  <c r="K109" i="1"/>
  <c r="I109" i="1"/>
  <c r="G109" i="1"/>
  <c r="K108" i="1"/>
  <c r="I108" i="1"/>
  <c r="G108" i="1"/>
  <c r="K107" i="1"/>
  <c r="I107" i="1"/>
  <c r="G107" i="1"/>
  <c r="K105" i="1"/>
  <c r="I105" i="1"/>
  <c r="G105" i="1"/>
  <c r="K103" i="1"/>
  <c r="I103" i="1"/>
  <c r="G103" i="1"/>
  <c r="K102" i="1"/>
  <c r="I102" i="1"/>
  <c r="G102" i="1"/>
  <c r="K101" i="1"/>
  <c r="I101" i="1"/>
  <c r="G101" i="1"/>
  <c r="K100" i="1"/>
  <c r="I100" i="1"/>
  <c r="G100" i="1"/>
  <c r="K99" i="1"/>
  <c r="I99" i="1"/>
  <c r="G99" i="1"/>
  <c r="K95" i="1"/>
  <c r="I95" i="1"/>
  <c r="G95" i="1"/>
  <c r="K94" i="1"/>
  <c r="I94" i="1"/>
  <c r="G94" i="1"/>
  <c r="K93" i="1"/>
  <c r="I93" i="1"/>
  <c r="G93" i="1"/>
  <c r="K92" i="1"/>
  <c r="I92" i="1"/>
  <c r="G92" i="1"/>
  <c r="K91" i="1"/>
  <c r="I91" i="1"/>
  <c r="G91" i="1"/>
  <c r="K90" i="1"/>
  <c r="I90" i="1"/>
  <c r="G90" i="1"/>
  <c r="K88" i="1"/>
  <c r="I88" i="1"/>
  <c r="G88" i="1"/>
  <c r="K87" i="1"/>
  <c r="I87" i="1"/>
  <c r="G87" i="1"/>
  <c r="K86" i="1"/>
  <c r="I86" i="1"/>
  <c r="G86" i="1"/>
  <c r="K85" i="1"/>
  <c r="I85" i="1"/>
  <c r="G85" i="1"/>
  <c r="K83" i="1"/>
  <c r="I83" i="1"/>
  <c r="G83" i="1"/>
  <c r="K82" i="1"/>
  <c r="I82" i="1"/>
  <c r="G82" i="1"/>
  <c r="K81" i="1"/>
  <c r="I81" i="1"/>
  <c r="G81" i="1"/>
  <c r="K80" i="1"/>
  <c r="I80" i="1"/>
  <c r="G80" i="1"/>
  <c r="K79" i="1"/>
  <c r="I79" i="1"/>
  <c r="G79" i="1"/>
  <c r="K78" i="1"/>
  <c r="I78" i="1"/>
  <c r="G78" i="1"/>
  <c r="K77" i="1"/>
  <c r="I77" i="1"/>
  <c r="G77" i="1"/>
  <c r="K76" i="1"/>
  <c r="I76" i="1"/>
  <c r="G76" i="1"/>
  <c r="K74" i="1"/>
  <c r="I74" i="1"/>
  <c r="G74" i="1"/>
  <c r="K73" i="1"/>
  <c r="I73" i="1"/>
  <c r="G73" i="1"/>
  <c r="K72" i="1"/>
  <c r="I72" i="1"/>
  <c r="G72" i="1"/>
  <c r="K68" i="1"/>
  <c r="I68" i="1"/>
  <c r="G68" i="1"/>
  <c r="K67" i="1"/>
  <c r="I67" i="1"/>
  <c r="G67" i="1"/>
  <c r="K66" i="1"/>
  <c r="I66" i="1"/>
  <c r="G66" i="1"/>
  <c r="K65" i="1"/>
  <c r="I65" i="1"/>
  <c r="G65" i="1"/>
  <c r="K64" i="1"/>
  <c r="I64" i="1"/>
  <c r="G64" i="1"/>
  <c r="K63" i="1"/>
  <c r="I63" i="1"/>
  <c r="G63" i="1"/>
  <c r="K62" i="1"/>
  <c r="I62" i="1"/>
  <c r="G62" i="1"/>
  <c r="K61" i="1"/>
  <c r="I61" i="1"/>
  <c r="G61" i="1"/>
  <c r="K60" i="1"/>
  <c r="I60" i="1"/>
  <c r="G60" i="1"/>
  <c r="K59" i="1"/>
  <c r="I59" i="1"/>
  <c r="G59" i="1"/>
  <c r="K58" i="1"/>
  <c r="I58" i="1"/>
  <c r="G58" i="1"/>
  <c r="K57" i="1"/>
  <c r="I57" i="1"/>
  <c r="G57" i="1"/>
  <c r="K56" i="1"/>
  <c r="I56" i="1"/>
  <c r="G56" i="1"/>
  <c r="K54" i="1"/>
  <c r="I54" i="1"/>
  <c r="G54" i="1"/>
  <c r="K53" i="1"/>
  <c r="I53" i="1"/>
  <c r="G53" i="1"/>
  <c r="K52" i="1"/>
  <c r="I52" i="1"/>
  <c r="G52" i="1"/>
  <c r="K51" i="1"/>
  <c r="I51" i="1"/>
  <c r="G51" i="1"/>
  <c r="K50" i="1"/>
  <c r="I50" i="1"/>
  <c r="G50" i="1"/>
  <c r="K49" i="1"/>
  <c r="I49" i="1"/>
  <c r="G49" i="1"/>
  <c r="K48" i="1"/>
  <c r="I48" i="1"/>
  <c r="G48" i="1"/>
  <c r="K47" i="1"/>
  <c r="I47" i="1"/>
  <c r="G47" i="1"/>
  <c r="K46" i="1"/>
  <c r="I46" i="1"/>
  <c r="G46" i="1"/>
  <c r="K45" i="1"/>
  <c r="I45" i="1"/>
  <c r="G45" i="1"/>
  <c r="K44" i="1"/>
  <c r="I44" i="1"/>
  <c r="G44" i="1"/>
  <c r="K43" i="1"/>
  <c r="I43" i="1"/>
  <c r="G43" i="1"/>
  <c r="K42" i="1"/>
  <c r="I42" i="1"/>
  <c r="G42" i="1"/>
  <c r="K41" i="1"/>
  <c r="I41" i="1"/>
  <c r="G41" i="1"/>
  <c r="K40" i="1"/>
  <c r="I40" i="1"/>
  <c r="G40" i="1"/>
  <c r="K39" i="1"/>
  <c r="I39" i="1"/>
  <c r="G39" i="1"/>
  <c r="K38" i="1"/>
  <c r="I38" i="1"/>
  <c r="G38" i="1"/>
  <c r="K37" i="1"/>
  <c r="I37" i="1"/>
  <c r="G37" i="1"/>
  <c r="K36" i="1"/>
  <c r="I36" i="1"/>
  <c r="G36" i="1"/>
  <c r="K35" i="1"/>
  <c r="I35" i="1"/>
  <c r="G35" i="1"/>
  <c r="K34" i="1"/>
  <c r="I34" i="1"/>
  <c r="G34" i="1"/>
  <c r="K33" i="1"/>
  <c r="I33" i="1"/>
  <c r="G33" i="1"/>
  <c r="K32" i="1"/>
  <c r="I32" i="1"/>
  <c r="G32" i="1"/>
  <c r="K31" i="1"/>
  <c r="I31" i="1"/>
  <c r="G31" i="1"/>
  <c r="K30" i="1"/>
  <c r="I30" i="1"/>
  <c r="G30" i="1"/>
  <c r="K29" i="1"/>
  <c r="I29" i="1"/>
  <c r="G29" i="1"/>
  <c r="K28" i="1"/>
  <c r="I28" i="1"/>
  <c r="G28" i="1"/>
  <c r="K27" i="1"/>
  <c r="I27" i="1"/>
  <c r="G27" i="1"/>
  <c r="K26" i="1"/>
  <c r="I26" i="1"/>
  <c r="G26" i="1"/>
  <c r="K25" i="1"/>
  <c r="I25" i="1"/>
  <c r="G25" i="1"/>
  <c r="K23" i="1"/>
  <c r="I23" i="1"/>
  <c r="G23" i="1"/>
  <c r="K22" i="1"/>
  <c r="I22" i="1"/>
  <c r="G22" i="1"/>
  <c r="K21" i="1"/>
  <c r="I21" i="1"/>
  <c r="G21" i="1"/>
  <c r="K20" i="1"/>
  <c r="I20" i="1"/>
  <c r="G20" i="1"/>
  <c r="K19" i="1"/>
  <c r="I19" i="1"/>
  <c r="G19" i="1"/>
  <c r="K18" i="1"/>
  <c r="I18" i="1"/>
  <c r="G18" i="1"/>
  <c r="K16" i="1"/>
  <c r="I16" i="1"/>
  <c r="G16" i="1"/>
  <c r="K15" i="1"/>
  <c r="I15" i="1"/>
  <c r="G15" i="1"/>
  <c r="K14" i="1"/>
  <c r="I14" i="1"/>
  <c r="G14" i="1"/>
  <c r="K13" i="1"/>
  <c r="I13" i="1"/>
  <c r="G13" i="1"/>
  <c r="K12" i="1"/>
  <c r="I12" i="1"/>
  <c r="G12" i="1"/>
  <c r="K11" i="1"/>
  <c r="I11" i="1"/>
  <c r="G11" i="1"/>
  <c r="K10" i="1"/>
  <c r="I10" i="1"/>
  <c r="G10" i="1"/>
  <c r="K9" i="1"/>
  <c r="I9" i="1"/>
  <c r="G9" i="1"/>
  <c r="K8" i="1"/>
  <c r="I8" i="1"/>
  <c r="G8" i="1"/>
  <c r="K7" i="1"/>
  <c r="I7" i="1"/>
  <c r="G7" i="1"/>
  <c r="G133" i="1" l="1"/>
  <c r="K133" i="1"/>
  <c r="I133" i="1"/>
  <c r="K140" i="1" l="1"/>
  <c r="K144" i="1"/>
  <c r="K145" i="1"/>
  <c r="K141" i="1"/>
  <c r="K142" i="1"/>
  <c r="K143" i="1"/>
  <c r="K146" i="1"/>
  <c r="K139" i="1"/>
  <c r="K147" i="1" s="1"/>
  <c r="K148" i="1" s="1"/>
  <c r="K149" i="1" s="1"/>
  <c r="K150" i="1" s="1"/>
  <c r="G140" i="1"/>
  <c r="G145" i="1"/>
  <c r="G141" i="1"/>
  <c r="G144" i="1"/>
  <c r="G142" i="1"/>
  <c r="G143" i="1"/>
  <c r="G146" i="1"/>
  <c r="G139" i="1"/>
  <c r="G147" i="1" s="1"/>
  <c r="G148" i="1" s="1"/>
  <c r="G149" i="1" s="1"/>
  <c r="G150" i="1" s="1"/>
  <c r="I140" i="1"/>
  <c r="I141" i="1"/>
  <c r="I145" i="1"/>
  <c r="I142" i="1"/>
  <c r="I143" i="1"/>
  <c r="I144" i="1"/>
  <c r="I146" i="1"/>
  <c r="I139" i="1"/>
  <c r="I147" i="1" s="1"/>
  <c r="I148" i="1" s="1"/>
  <c r="I149" i="1" s="1"/>
  <c r="I150" i="1" s="1"/>
</calcChain>
</file>

<file path=xl/sharedStrings.xml><?xml version="1.0" encoding="utf-8"?>
<sst xmlns="http://schemas.openxmlformats.org/spreadsheetml/2006/main" count="608" uniqueCount="359">
  <si>
    <t>AK</t>
  </si>
  <si>
    <t>Eil. Nr.</t>
  </si>
  <si>
    <t>Darbų rūšis ir aprašymas</t>
  </si>
  <si>
    <t>Mato vnt.</t>
  </si>
  <si>
    <t>PVM tarifas proc.</t>
  </si>
  <si>
    <t>Kaina viso su PVM</t>
  </si>
  <si>
    <t>1. Paruošiamieji darbai/ardymas</t>
  </si>
  <si>
    <t>1.1</t>
  </si>
  <si>
    <t>Šaligatvių iš betono plytelių ir trinkelių ardymas**</t>
  </si>
  <si>
    <t>100 m2</t>
  </si>
  <si>
    <t>1.2</t>
  </si>
  <si>
    <t>Asfalto dangų nufrezavimas**</t>
  </si>
  <si>
    <t>1.3</t>
  </si>
  <si>
    <t>Asfaltbetonio dangos išardymas mechanizuotai**</t>
  </si>
  <si>
    <t>100 m3</t>
  </si>
  <si>
    <t>1.4</t>
  </si>
  <si>
    <t>Bordiūrų (šaligatvio bortų), sudėtų ant betono pagrindo, išardymas**</t>
  </si>
  <si>
    <t>m</t>
  </si>
  <si>
    <t>1.5</t>
  </si>
  <si>
    <t>Bordiūrų, sudėtų ant betoninio pagrindo, išardymas**</t>
  </si>
  <si>
    <t>1.6</t>
  </si>
  <si>
    <t>Grindinio iš akmenų išardymas mechanizuotai</t>
  </si>
  <si>
    <t>m3</t>
  </si>
  <si>
    <t>1.7</t>
  </si>
  <si>
    <t xml:space="preserve">Betono ar gelžbetonio konstrukcijų ardymas ir statybinio laužo išvežimas, pakraunant rankiniu būdu </t>
  </si>
  <si>
    <t>1.8</t>
  </si>
  <si>
    <t>Statybinių atliekų/išardytų elementų kasimas ekskavatoriais, pakrovimas ir išvežimas</t>
  </si>
  <si>
    <t>t</t>
  </si>
  <si>
    <t>1.9</t>
  </si>
  <si>
    <t>Dangos valymas mechaniniu būdu</t>
  </si>
  <si>
    <t>m2</t>
  </si>
  <si>
    <t>1.10</t>
  </si>
  <si>
    <t xml:space="preserve">Frezuoto asfalto  transportavimas </t>
  </si>
  <si>
    <t>2. Žemės darbai</t>
  </si>
  <si>
    <t>2.1</t>
  </si>
  <si>
    <t>II grupės grunto kasimas ekskavatoriais, pakrovimas į autosavivarčius, vežiojimas darbas sąvartoje</t>
  </si>
  <si>
    <t>1000 m3</t>
  </si>
  <si>
    <t>2.2</t>
  </si>
  <si>
    <t>Grunto kasimas rankinius būdu</t>
  </si>
  <si>
    <t>2.3</t>
  </si>
  <si>
    <t>Dirvos paruošimas gazonams mech. būdu II gr. grunte, užpilant 10 cm storio sluoksnį juodžemio</t>
  </si>
  <si>
    <t>2.4</t>
  </si>
  <si>
    <t xml:space="preserve">Paprastų, parterinių ir mauritaniškų gazonų užsėjimas rankiniu būdu                                                                                                                                                                                             </t>
  </si>
  <si>
    <t>2.5</t>
  </si>
  <si>
    <t>Iškasų paviršiaus išlyginimas mechanizuotu būdu, kai gruntas II grupės</t>
  </si>
  <si>
    <t>1000 m2</t>
  </si>
  <si>
    <t>2.6</t>
  </si>
  <si>
    <t>Plotų planiravimas rankiniu būdu, kai gruntas II grupės</t>
  </si>
  <si>
    <t>3. Inžineriniai tinklai</t>
  </si>
  <si>
    <t>3.1</t>
  </si>
  <si>
    <t>Šulinio landos paaukštinimas gelžbetonio žiedais iki 10 cm</t>
  </si>
  <si>
    <t>vnt.</t>
  </si>
  <si>
    <t>3.2</t>
  </si>
  <si>
    <t>Šulinio landos paaukštinimas gelžbetonio žiedais nuo 10 cm  iki  30 cm</t>
  </si>
  <si>
    <t>3.3</t>
  </si>
  <si>
    <t>Šulinio landos paaukštinimas gelžbetonio žiedais nuo 30 cm  iki  50 cm</t>
  </si>
  <si>
    <t>3.4</t>
  </si>
  <si>
    <t>Plaukiojančio tipo liukų pakėlimas asfaltavimo metu</t>
  </si>
  <si>
    <t>3.5.2.</t>
  </si>
  <si>
    <t xml:space="preserve">liukai su 40 t apkrova  </t>
  </si>
  <si>
    <t>3.6</t>
  </si>
  <si>
    <t xml:space="preserve">Gelžbetoninių vandens surinkimo šulinių įrengimas, kai šulinio gylis 1 m, diametras - 1 m </t>
  </si>
  <si>
    <t>3.7</t>
  </si>
  <si>
    <t>Vandens surinkimo trapų įrengimas (bortiniai) (Trapas su grotelėmis Užsakovo)</t>
  </si>
  <si>
    <t>3.8</t>
  </si>
  <si>
    <t>Vandens surikimo trapų įrengimas (važiuojamojoje dalyje) (Trapas su grotelėmis Užsakovo)</t>
  </si>
  <si>
    <t>3.9</t>
  </si>
  <si>
    <t>Plastmasinio lietaus kanalizacijos šulinio 315 mm skersmens montavimas (su vandens surinkimo trapais 40 t apkrovai)</t>
  </si>
  <si>
    <t>3.10</t>
  </si>
  <si>
    <t>Lietaus surinkimo PVC šulinėlio d425 montavimas ir ketinio dangčio pastatymas</t>
  </si>
  <si>
    <t>3.11</t>
  </si>
  <si>
    <t>Polimerbetoninio latako su kaliojo ketaus briauna ir ketinėmis grotelėmis D400/E600 įrengimas</t>
  </si>
  <si>
    <t>3.12</t>
  </si>
  <si>
    <t xml:space="preserve">Betoninių vandens nuvedimo latako LE (250 mm x 398 mm x 80 mm arba lygiaverčio) įrengimas </t>
  </si>
  <si>
    <t>3.13</t>
  </si>
  <si>
    <t xml:space="preserve">Betoninių (teleskopinių) vandens nuvedimo latako TL -110 (arba lygiaverčio)  įrengimas </t>
  </si>
  <si>
    <t>3.14</t>
  </si>
  <si>
    <t>Betoninių latakų įrengimas šaligatvio zonoje (300x200x80 mm)</t>
  </si>
  <si>
    <t>3.15</t>
  </si>
  <si>
    <t>Kapų  reguliavimas  ir  paaukštinimas  iki 10 cm</t>
  </si>
  <si>
    <t>3.16</t>
  </si>
  <si>
    <t>Pogriovinio drenažo iš plastikinių gofruotų vamzdžių su geotekstilės arba kokoso plaušo filtru įrengimas, užpilant filtracinį sluoksnį rankiniu būdu, kai vamzdžių skersmuo 113/126 mm</t>
  </si>
  <si>
    <t>100 m</t>
  </si>
  <si>
    <t>3.17</t>
  </si>
  <si>
    <t>Drenažo vamzdžio d100 įrengimas</t>
  </si>
  <si>
    <t>3.18</t>
  </si>
  <si>
    <t>160 mm skersmens plastmasinių įmovinių vamzdžių montavimas, kai 100 m vamzdyne - 17 sandūrų</t>
  </si>
  <si>
    <t>3.19</t>
  </si>
  <si>
    <t>200 mm skersmens plastmasinių įmovinių vamzdžių montavimas, kai 100 m vamzdyne - 17 sandūrų</t>
  </si>
  <si>
    <t>3.20</t>
  </si>
  <si>
    <t>315 mm skersmens plastmasinių įmovinių vamzdžių montavimas, kai 100 m vamzdyne - 17 sandūrų</t>
  </si>
  <si>
    <t>3.21</t>
  </si>
  <si>
    <t>Pralaidų iš plastikinių gofruotų vamzdžių montavimas, kai vamzdžių skersmuo 400 mm</t>
  </si>
  <si>
    <t>3.22</t>
  </si>
  <si>
    <t>Pralaidų iš plastikinių gofruotų vamzdžių montavimas, kai vamzdžių skersmuo 600 mm</t>
  </si>
  <si>
    <t>3.23</t>
  </si>
  <si>
    <t>Pralaidų iš plastikinių gofruotų vamzdžių montavimas, kai vamzdžių skersmuo 800 mm</t>
  </si>
  <si>
    <t>3.24</t>
  </si>
  <si>
    <t>Įstrižųjų antgalių iš surenkamo gelžbetonio įrengimas, kai pralaidos vamzdžių skersmuo 400 mm</t>
  </si>
  <si>
    <t>3.25</t>
  </si>
  <si>
    <t>Įstrižųjų antgalių iš surenkamo gelžbetonio įrengimas, kai pralaidos vamzdžių skersmuo 600 mm</t>
  </si>
  <si>
    <t>3.26</t>
  </si>
  <si>
    <t>Įstrižųjų antgalių iš surenkamo gelžbetonio įrengimas, kai pralaidos vamzdžių skersmuo 800 mm</t>
  </si>
  <si>
    <t>3.27</t>
  </si>
  <si>
    <t>Paviršinio vandens PE nuleistuvo PN-42 (Dangčio skersmuo: Ø 630 mm, Korpuso skersmuo: Ø 780 mm, Aukštis: 1350 mm. Išorinis vamzdžio skersmuo: Ø 630 mm) įrengimas</t>
  </si>
  <si>
    <t>3.28</t>
  </si>
  <si>
    <t>Pralaidų iš plastikinių gofruotų vamzdžių demontavimas</t>
  </si>
  <si>
    <t>3.29</t>
  </si>
  <si>
    <t>Kabelių apsauga gaubtais d110</t>
  </si>
  <si>
    <t>3.30</t>
  </si>
  <si>
    <t>Gofruoto vamzdžio klojimas kabelių apsaugai d100</t>
  </si>
  <si>
    <t>4. Pagrindų įrengimas</t>
  </si>
  <si>
    <t>4.1</t>
  </si>
  <si>
    <t>Grunto sluoksnio sutankinimas vibraciniu volu</t>
  </si>
  <si>
    <t>4.2</t>
  </si>
  <si>
    <t>Viensl. pagrindo iš dolomit. Skaldos 0/32 įrengimas</t>
  </si>
  <si>
    <t>4.3</t>
  </si>
  <si>
    <t>Viensl. pagrindo iš dolomit. skaldos 0/45 įrengimas</t>
  </si>
  <si>
    <t>4.4</t>
  </si>
  <si>
    <t>Pagrindų iš žvyro profilio pataisymas pridedant naujų medžiagų (žvyras 0/32 fr., 5 cm)</t>
  </si>
  <si>
    <t>4.5</t>
  </si>
  <si>
    <t>Pagrindų profilio ištaisymas nepridedant medžiagų</t>
  </si>
  <si>
    <t>4.6</t>
  </si>
  <si>
    <t>Pagrindų išlyginamųjų ir paruošiamųjų sluoksnių iš smėlio-žvyro mišinių įrengimas</t>
  </si>
  <si>
    <t>4.7</t>
  </si>
  <si>
    <t>Pagrindų išlyginamųjų ir paruošiamųjų sluoksnių iš perdirbtų medžiagų, nepavojingų atliekų ir (ar) šalutinių gamybos produktų fr. 0/16 įrengimas</t>
  </si>
  <si>
    <t>4.8</t>
  </si>
  <si>
    <t>Išlyginamojo sluoksnio įrengimas iš 0/45 frakcijos dolomitinės skaldos</t>
  </si>
  <si>
    <t>4.9</t>
  </si>
  <si>
    <t>Išlyginamojo sluoksnio įrengimas iš sijoto žvyro fr. 0/32</t>
  </si>
  <si>
    <t>4.10</t>
  </si>
  <si>
    <t>10 cm storio kelkraščių iš dolomitinės skaldos (80 proc.)  įrengimas fr 16/32 (pridedant 20 proc. juodžemį su žolės sėklomis)</t>
  </si>
  <si>
    <t>4.11</t>
  </si>
  <si>
    <t>Smėlio pagrindo po vamzdynais įrengimas</t>
  </si>
  <si>
    <t>4.12</t>
  </si>
  <si>
    <t>Vamzdynų pirminis (apsauginis) užpylimas, rankiniu būdu sutankinant gruntą</t>
  </si>
  <si>
    <t>4.13</t>
  </si>
  <si>
    <t>I-II grupės grunto tankinimas vibroplokštėmis</t>
  </si>
  <si>
    <t>5. Dangų įrengimas</t>
  </si>
  <si>
    <t>5.1. Asfaltas***</t>
  </si>
  <si>
    <t>Išlyginamasis sluoksnis</t>
  </si>
  <si>
    <t>5.1.1.</t>
  </si>
  <si>
    <t>Išlyginamojo sluoksnio iš asfaltbetonio mišinio AC 11 AN (0/11-A) įrengimas, panaudojant asfaltbetonio klotuvą su automatinio aukščio reguliavimu, pagruntuojant bitumine emulsija prieš klojant išlyginamąjį sluoksnį</t>
  </si>
  <si>
    <t>5.1.2.</t>
  </si>
  <si>
    <t>Išlyginamojo sluoksnio iš asfaltbetonio mišinio AC 11 VN (0/11-V) įrengimas, panaudojant asfaltbetonio klotuvą su automatinio aukščio reguliavimu</t>
  </si>
  <si>
    <t>5.1.3.</t>
  </si>
  <si>
    <t>Išlyginamojo sluoksnio iš asfaltbetonio mišinio AC 11 VS (0/11-V) įrengimas, panaudojant asfaltbetonio klotuvą su automatinio aukščio reguliavimu</t>
  </si>
  <si>
    <t>Asfalto pagrindo sluoksnis</t>
  </si>
  <si>
    <t>5.1.4.</t>
  </si>
  <si>
    <t>8 cm storio pagrindo dangos sluoksnio iš asfaltbetonio AC 22 PN mišinio įrengimas klotuvu, kurio našumas daugiau 200 iki 500 t/h</t>
  </si>
  <si>
    <t>5.1.5.</t>
  </si>
  <si>
    <t>Keičiant sluoksnio storį, kiekvienam 0,5 cm pasikeitimui su asfaltbetoniu AC 22 PN pridėti</t>
  </si>
  <si>
    <t>5.1.6.</t>
  </si>
  <si>
    <t>8 cm storio pagrindo dangos sluoksnio iš asfaltbetonio AC 32 PN mišinio įrengimas klotuvu, kurio našumas daugiau 200 iki 500 t/h</t>
  </si>
  <si>
    <t>5.1.7.</t>
  </si>
  <si>
    <t>Keičiant sluoksnio storį, kiekvienam 0,5 cm pasikeitimui su asfaltbetoniu AC 32 PN  pridėti</t>
  </si>
  <si>
    <t>5.1.8.</t>
  </si>
  <si>
    <t>8 cm storio apatinio pagrindo sluoksnio iš mišinio AC 22 PS įrengimas</t>
  </si>
  <si>
    <t>5.1.9.</t>
  </si>
  <si>
    <t>Keičiant sluoksnio storį, kiekvienam 0,5 cm pasikeitimui su asfaltbetoniu AC 22 PS pridėti</t>
  </si>
  <si>
    <t>5.1.10.</t>
  </si>
  <si>
    <t>8 cm storio apatinio pagrindo sluoksnio iš mišinio  AC 32 PS įrengimas</t>
  </si>
  <si>
    <t>5.1.11.</t>
  </si>
  <si>
    <t>Keičiant sluoksnio storį, kiekvienam 0,5 cm pasikeitimui su asfaltbetoniu AC 32 PS pridėti</t>
  </si>
  <si>
    <t>Asfalto pagrindo-dangos sluoksnis</t>
  </si>
  <si>
    <t>5.1.12.</t>
  </si>
  <si>
    <t>5 cm storio viensl. dangos iš AC 16 PD asfaltbetonio mišinio įrengimas klotuvu</t>
  </si>
  <si>
    <t>5.1.13.</t>
  </si>
  <si>
    <t>Keičiant sluoksnio storį, kiekvienam 0,5 cm pasikeitimui su asfaltbetoniu AC 16 PD  pridėti</t>
  </si>
  <si>
    <t>5.1.14.</t>
  </si>
  <si>
    <t>5 cm storio viensl. dangos iš AC 16 PD (raudonos spalvos) asfaltbetonio mišinio įrengimas klotuvu</t>
  </si>
  <si>
    <t>5.1.15.</t>
  </si>
  <si>
    <t>Keičiant sluoksnio storį, kiekvienam 0,5 cm pasikeitimui su asfaltbetoniu AC 16 PD (raudonos spalvos) pridėti</t>
  </si>
  <si>
    <t>Asfalto apatinis sluoksnis</t>
  </si>
  <si>
    <t>5.1.16.</t>
  </si>
  <si>
    <t>5 cm storio dangos įrengimas, panaudojant asfaltbetonio klotuvą su automatiniu aukščio reguliavimu, iš asfaltbetonio mišinio  AC 16 AN</t>
  </si>
  <si>
    <t>5.1.17.</t>
  </si>
  <si>
    <t>Keičiant sluoksnio storį, kiekvienam 0,5 cm pasikeitimui su asfaltbetoniu AC 16 AN pridėti</t>
  </si>
  <si>
    <t>5.1.18.</t>
  </si>
  <si>
    <t>5 cm storio apatinio dangos sl. iš AC 16 AS asfaltbetonio mišinio įrengimas klotuvu</t>
  </si>
  <si>
    <t>5.1.19.</t>
  </si>
  <si>
    <t>Keičiant sluoksnio storį, kiekvienam 0,5 cm pasikeitimui su asfaltbetoniu AC 16 AS pridėti</t>
  </si>
  <si>
    <t>5.1.20.</t>
  </si>
  <si>
    <t>8 cm storio apatinio pagrindo sluoksnio iš mišinio AC 22 AS su PMB 45/80-55 įrengimas</t>
  </si>
  <si>
    <t>5.1.21.</t>
  </si>
  <si>
    <t>Keičiant sluoksnio storį, kiekvienam 0,5 cm pasikeitimui su asfaltbetoniu AC 22 AS pridėti</t>
  </si>
  <si>
    <t>Viršutinis sluoksnis</t>
  </si>
  <si>
    <t>Asfaltbetonio</t>
  </si>
  <si>
    <t>5.1.22.</t>
  </si>
  <si>
    <t xml:space="preserve">4 cm storio dangos įrengimas, panaudojant asfaltbetonio klotuvą su automatiniu aukščio reguliavimu, iš asfaltbetonio mišinio  AC 11 VS </t>
  </si>
  <si>
    <t>5.1.23.</t>
  </si>
  <si>
    <t>Keičiant sluoksnio storį, kiekvienam 0,5 cm pasikeitimui su asfaltbetoniu AC 11 VS prie normatyvų K16-152-2 pridėti arba atimti</t>
  </si>
  <si>
    <t>5.1.24.</t>
  </si>
  <si>
    <t>4 cm storio virš. dangos sluoksnio iš AC 11 VN asfaltbetonio mišinio įrengimas klotuvu</t>
  </si>
  <si>
    <t>5.1.25.</t>
  </si>
  <si>
    <t>Keičiant sluoksnio storį, kiekvienam 0,5 cm pasikeitimui su asfaltbetoniu AC 11 VN prie normatyvų N27-292 pridėti</t>
  </si>
  <si>
    <t>5.1.26.</t>
  </si>
  <si>
    <t>4 cm storio viršut. dangos sluoksnio iš AC 8 VN asfaltbetonio mišinio įrengimas klotuvu, kurio našumas daugiau 200 iki 500 t/h</t>
  </si>
  <si>
    <t>5.1.27.</t>
  </si>
  <si>
    <t>Keičiant sluoksnio storį, kiekvienam 0,5 cm pasikeitimui su asfaltbetoniu AC 8 VN prie normatyvų N27-296 pridėti</t>
  </si>
  <si>
    <t>Skaldos ir mastikos</t>
  </si>
  <si>
    <t>5.1.28.</t>
  </si>
  <si>
    <t>4 cm storio dangos įrengimas, panaudojant asfaltbetonio klotuvą su automatiniu aukščio reguliavimu, iš asfaltbetonio mišinio SMA 11 S (asfaltavimo metu įterpiant skaldelę)</t>
  </si>
  <si>
    <t>5.2 Betonas</t>
  </si>
  <si>
    <t>5.2.1.</t>
  </si>
  <si>
    <t>Betoninių (geltonos spalvos) trinkelių 200x100x80 mm (neregių vedimo sistemos) grindinys, kai siūlės užpildomos atsijomis</t>
  </si>
  <si>
    <t>10 m2</t>
  </si>
  <si>
    <t>5.2.2.</t>
  </si>
  <si>
    <t>Betoninių  pilkos spalvos 8cm trinkelių (įvairių formų) grindinio grindimas siūles užpilant atsijomis</t>
  </si>
  <si>
    <t>5.2.3.</t>
  </si>
  <si>
    <t>Betoninių spalvotų 8cm trinkelių (įvairių formų) grindinio grindimas siūles užpilant atsijomis</t>
  </si>
  <si>
    <t>5.2.4.</t>
  </si>
  <si>
    <t>Betoninių  pilkų 10 cm trinkelių (įvairių formų) grindinio grindimas siūles užpilant atsijomis</t>
  </si>
  <si>
    <t>5.2.5.</t>
  </si>
  <si>
    <t>Betoninių  spalvotų 10cm trinkelių (įvairių formų) grindinio grindimas siūles užpilant atsijomis</t>
  </si>
  <si>
    <t>5.2.6.</t>
  </si>
  <si>
    <t>80x200 mm betoninių bordiūrų ant betoninio pagrindo įrengimas</t>
  </si>
  <si>
    <t>5.2.7.</t>
  </si>
  <si>
    <t>80x200 mm (spalvoti) betoninių bordiūrų ant betoninio pagrindo įrengimas</t>
  </si>
  <si>
    <t>5.2.8.</t>
  </si>
  <si>
    <t>80x300mm betoninių bordiūrų ant betoninio pagrindo įrengimas</t>
  </si>
  <si>
    <t>5.2.9.</t>
  </si>
  <si>
    <t>150x300 mm betoninių bordiūrų ant betoninio pagrindo įrengimas</t>
  </si>
  <si>
    <t>5.2.10.</t>
  </si>
  <si>
    <t>150x300 mm (spalvoti) betoninių bordiūrų ant betoninio pagrindo įrengimas</t>
  </si>
  <si>
    <t>5.2.11.</t>
  </si>
  <si>
    <t>3 cm storio pasluoksnio iš dolomito atsijų įrengimas</t>
  </si>
  <si>
    <t>5.2.12.</t>
  </si>
  <si>
    <t>150x300 mm (lenktų) betoninių bordiūrų ant betoninio pagrindo įrengimas</t>
  </si>
  <si>
    <t>5.2.13.</t>
  </si>
  <si>
    <t>Šaligatvio iš betoninių plytelių įrengimas, panaudojant užsakovo medžiagas</t>
  </si>
  <si>
    <t>5.2.14.</t>
  </si>
  <si>
    <t>Betono plytelių 8 cm (įvairių formų) šaligatvių įrengimas užtaisant siūles atsijomis</t>
  </si>
  <si>
    <t>5.2.15.</t>
  </si>
  <si>
    <t>Spalvotų betono plytelių 7 cm (įvairių formų) šaligatvių įrengimas užtaisant siūles atsijomis</t>
  </si>
  <si>
    <t>5.2.16.</t>
  </si>
  <si>
    <t>Spalvotų betono plytelių 8 cm (įvairių formų) šaligatvių įrengimas užtaisant siūles atsijomis</t>
  </si>
  <si>
    <t>5.2.17.</t>
  </si>
  <si>
    <t>Betonavimo darbai</t>
  </si>
  <si>
    <t>5.2.18.</t>
  </si>
  <si>
    <t>Natūralios spalvos ažūrinių trinkelių 10 cm dangos įrengimas</t>
  </si>
  <si>
    <t>6. Kiti darbai ir medžiagos</t>
  </si>
  <si>
    <t>6.1.</t>
  </si>
  <si>
    <t>Geotinklo 100/100 paklojimas asfaltbetonio dangoje</t>
  </si>
  <si>
    <t>6.2.</t>
  </si>
  <si>
    <t>Kelkraščių dangos įrengimas iš žvyro (6 cm)</t>
  </si>
  <si>
    <t>6.3.</t>
  </si>
  <si>
    <t>Sankasos sutvirtinimas geotinklu (radialinis standumas prie 0.5% deformacijų ≥390 kN/m)</t>
  </si>
  <si>
    <t>6.4.</t>
  </si>
  <si>
    <t>Šlaitų/sankasos sutvirtinimas geotekstile, svoris ≥170g/m2</t>
  </si>
  <si>
    <t>6.5.</t>
  </si>
  <si>
    <t>Gelžbetoninė perdengimo plokštės (inžinerinių tinklų apsaugai)</t>
  </si>
  <si>
    <t>6.6.</t>
  </si>
  <si>
    <t>Piltinis gruntas (Užpylimo medžiagos ŽB, ŽG, ŽP, ŽD, ŽM, SB, SG, S, SD, SM)</t>
  </si>
  <si>
    <t>6.7.</t>
  </si>
  <si>
    <t>Granitinių bortų (autobusų stotelėms) ant betoninio pagrindo įrengimas</t>
  </si>
  <si>
    <t>Suma</t>
  </si>
  <si>
    <t>Vieneto įkainis, Eur (be PVM)</t>
  </si>
  <si>
    <t>PVM tarifas %</t>
  </si>
  <si>
    <t xml:space="preserve">7. </t>
  </si>
  <si>
    <t>Projektavimo paslaugos</t>
  </si>
  <si>
    <t>7.1.</t>
  </si>
  <si>
    <t>7.2.</t>
  </si>
  <si>
    <t>7.3.</t>
  </si>
  <si>
    <t>Topografinis planas po statybų ir/ar inžinerinių tinklų planas</t>
  </si>
  <si>
    <t>Nekilnojamojo daikto kadastrinių matavimų bylos parengimas (tikslinimas)</t>
  </si>
  <si>
    <t>Bendra suma</t>
  </si>
  <si>
    <t>PVM</t>
  </si>
  <si>
    <t>Viso</t>
  </si>
  <si>
    <t>KR</t>
  </si>
  <si>
    <t>PRM</t>
  </si>
  <si>
    <t>Gatvės (ypatingojo statinio)  kapitalinio remonto techninio darbo projekto parengimas</t>
  </si>
  <si>
    <t>Kelio (ypatingojo statinio)  kapitalinio remonto techninio darbo projekto parengimas</t>
  </si>
  <si>
    <t>Gatvės (ypatingojo statinio)  rekonstravimo techninio darbo projekto parengimas</t>
  </si>
  <si>
    <t>7.4.</t>
  </si>
  <si>
    <t>Kelio (ypatingojo statinio)  rekonstravimo techninio darbo projekto parengimas</t>
  </si>
  <si>
    <t>7.5.</t>
  </si>
  <si>
    <t>Statinio projekto vykdymo priežiūros paslaugos</t>
  </si>
  <si>
    <t>7.6.1.</t>
  </si>
  <si>
    <t>7.6.2.</t>
  </si>
  <si>
    <t>7.6.</t>
  </si>
  <si>
    <t>Išpildomosios dokumentacijos parengimas :</t>
  </si>
  <si>
    <r>
      <t>Vieneto įkainio dydis</t>
    </r>
    <r>
      <rPr>
        <b/>
        <sz val="11"/>
        <rFont val="Times New Roman"/>
        <family val="1"/>
      </rPr>
      <t>, %</t>
    </r>
  </si>
  <si>
    <r>
      <t>Vieneto įkainio dydis</t>
    </r>
    <r>
      <rPr>
        <b/>
        <sz val="11"/>
        <rFont val="Times New Roman"/>
        <family val="1"/>
      </rPr>
      <t xml:space="preserve">, % </t>
    </r>
  </si>
  <si>
    <t xml:space="preserve">kiekiai </t>
  </si>
  <si>
    <t>kiekiai</t>
  </si>
  <si>
    <t xml:space="preserve">Vieneto įkainis, Eur (be PVM) </t>
  </si>
  <si>
    <t>Asfalto dangų nufrezavimas</t>
  </si>
  <si>
    <t>Juodų dangų paviršiaus pagruntavimas bitumine emulsija</t>
  </si>
  <si>
    <t>Išlyginamojo sluoksnio įrengimas iš dolomitinės skaldos fr 0/32 (su medžiagomis)</t>
  </si>
  <si>
    <t>Išdaužų (duobių) užtaisymas asfalto dangose AC11VN mišiniu 5,0 cm storio iki m2 ploto</t>
  </si>
  <si>
    <t>Išlyginamojo si. iš asfaltbet. mišinio AC 11 AN įrengimas (su medžiagomis)</t>
  </si>
  <si>
    <t>Išlyginamojo si. iš asfaltbet. mišinio AC 11VN įrengimas (su medžiagomis)</t>
  </si>
  <si>
    <t>Išlyginamojo si. iš asfaltbet. mišinio AC 16 PD įrengimas (su medžiagomis)</t>
  </si>
  <si>
    <t>Ištisinės 4 cm storio dangos įrengimas, panaudojant asfaltbetonio klotuvą su automatiniu aukščio reguliavimu, iš asfaltbetonio mišinio AC 11 VS (įskaitant medžiagas)</t>
  </si>
  <si>
    <t>Ištisinės 4,5 cm storio dangos įrengimas, panaudojant asfaltbetonio klotuvą su automatiniu aukščio reguliavimu, iš asfaltbetonio mišinio AC 11 VS  (įskaitant medžiagas)</t>
  </si>
  <si>
    <t>Ištisinės 8 cm storio dangos įrengimas, panaudojant asfaltbetonio klotuvą su automatiniu aukščio reguliavimu, iš asfaltbetonio mišinio AC 16 PD (įskaitant medžiagas)</t>
  </si>
  <si>
    <t>10 cm storio kelkraščių iš dolomitinės skaldos įrengimas fr 16/32 (pridedant 20 % juodžemio su žolės sėklomis) ir sutankinimas vibrovolu (su medžiagomis)</t>
  </si>
  <si>
    <t>Plyšių užtaisymas (plyšių uždengimo metodas PUM) pagal KPV DT15 5 lentelės 2.1.6(a) punktą</t>
  </si>
  <si>
    <t>Įtrūkimų asfalto dangoje užtaisymas bitumu, pašildant jį objekte</t>
  </si>
  <si>
    <t>Plyšių užtaisymas (plyšių išfrezavimo ir sandarinimo metodas ISM) pagal KPV DT15 5 entelės 2.1.6(c) punktą</t>
  </si>
  <si>
    <t>Vienasluoksnio paviršiaus apdaro įrengimas (PVA) pagal KPV DT-15 5 lentelės 2.1.8(c) punktą</t>
  </si>
  <si>
    <t>Sandarinimo juostos tarp asfalto dangos ir betoninių bortų įrengimas</t>
  </si>
  <si>
    <t>Betoninių vejos bortų 100.8.20, sudėtų ant betoninio pagrindo, išardymas</t>
  </si>
  <si>
    <t>Betoninių kelio bortų 100.15.30, sudėtų ant betoninio pagrindo, išardymas</t>
  </si>
  <si>
    <t>Betoninių bortų BR 100.15.30 įrengimas ant betoninio pagrindo (su medžiagomis)</t>
  </si>
  <si>
    <t>Betoninių bortų BR 100.15.30 įrengimas ant betoninio pagrindo (panaudojant esamus bortus)</t>
  </si>
  <si>
    <t>Betoninių (lenktų) bortų BR 100.15.30 įrengimas ant betoninio pagrindo (su medžiagomis)</t>
  </si>
  <si>
    <t>Betoninių (pažemintų) bortų BR 100.15.30 įrengimas ant betoninio pagrindo (su medžiagomis)</t>
  </si>
  <si>
    <t>Betoninių vejos bortų 100.8.20, įrengtų ant betoninio pagrindo, remontas (panaudojant esamus bortus)</t>
  </si>
  <si>
    <t>Betoninių vejos bortų 100.8.20 įrengimas ant betono pagrindo (su medžiagomis)</t>
  </si>
  <si>
    <t>Šalčiui nejautraus sluoksnio įrengimas</t>
  </si>
  <si>
    <t>15 cm storio skaldos pagrindo sluoksnio iš nesurištojo mineralinių medžiagų mišinio 0/45 įrengimas</t>
  </si>
  <si>
    <t>150x300 mm natūralaus akmens (granitinių) bordiūrų ant betoninio pagrindo įrengimas</t>
  </si>
  <si>
    <t>Granitinių bortų įrengimas ant betoninio pagrindo (panaudojant esamus bortus)</t>
  </si>
  <si>
    <t>Lenktų natūralaus akmens (granitinių) bordiūrų ant betoninio pagrindo įrengimas</t>
  </si>
  <si>
    <t>Granitinių trinkelių grindinio grindimas siūles užpilant cemento skiediniu</t>
  </si>
  <si>
    <t>Akmenų grindinio grindimas siūles užpilant atsijomis (įrengimas, panaudojant užsakovo akmenis)</t>
  </si>
  <si>
    <t>Pėsčiųjų tako (šaligatvio) dangos iš betoninių trinkelių/plytelių išardymas</t>
  </si>
  <si>
    <t>Pėsčiųjų tako išasfaltbetonio dangos išardymas</t>
  </si>
  <si>
    <t>Pėsčiųjų tako (šaligatvio) dangos remontas (panaudojant esamas betonines trinkeles, užpilant siūles atsijomis), naudojant atsijų pasluoksnį 3 cm</t>
  </si>
  <si>
    <t>Betono plytelių 8 cm (įvairių formų Juodos spalvos ) šaligatvių įrengimas užtaisant siūles atsijomis</t>
  </si>
  <si>
    <t>Pėsčiųjų tako (šaligatvio) dangos įrengimas (panaudojant naujas pilkos spalvos betonines trinkeles 200x100x80 mm ir užpilant siūles atsijomis), naudojant atsijų pasluoksnį 3 cm</t>
  </si>
  <si>
    <t>Neregių vedimo sistemos įrengimas (panaudojant naujas spalvotas betonines trinkeles h = 8 cm ir užpilant siūles atsijomis), naudojant atsijų pasluoksnį 3 cm</t>
  </si>
  <si>
    <t>Kapų reguliavimas ir paaukštinimas iki 10 cm</t>
  </si>
  <si>
    <t>Vnt.</t>
  </si>
  <si>
    <t>Lietaus vandens surinkimo šulinėlių grotelių aukščio sureguliavimas su asfaltbetonio danga asfaltavimo metu (panaudojant g/b šulinių paaukštinimo žiedus ŠD7-5F 850/500-90, kartu su grotelėmis)</t>
  </si>
  <si>
    <t>160 mm skersmens plastmasinių įmovinių vamzdžių montavimas, kai 100 m vamzdyne -17 sandūrų</t>
  </si>
  <si>
    <t>Senų šulinio liukų pakeitimas naujais „plaukiojančio" tipo ir aukščio sureguliavimas su asfaltbetonio danga asfaltavimo metu (panaudojant g/b šulinių paaukštinimo žiedus 700x50)</t>
  </si>
  <si>
    <t>Šulinio landos paaukštinimas gelžbetonio žiedais nuo 10 cm iki 30 cm</t>
  </si>
  <si>
    <t>Apsauginio volelio vandens nuvedimui nuo dangos krašto įrengimas iš asfaltbetonio mišinio su vandens nuvedimo vamzdžiais 0/8 frakcija</t>
  </si>
  <si>
    <t>Greičio mažinimo kalnelio įrengimas su ženklinimu, kai plotis 6 m</t>
  </si>
  <si>
    <t>II gr. grunto kasimas ekskavatoriais su 0,4 m 3 kaušu, pakrovimas į autosavivarčius, vežiojimas iki 15 km ir darbas sąvartoje</t>
  </si>
  <si>
    <t>Griovių dugno tvirtinimas, kai į griovio dugną įspaudžiama dolomito skalda fr 0/45 (darbus atlikti pagal Kelių priežiūros vadovo DT-15 3 lentelės 1.3.1.3 punktą)</t>
  </si>
  <si>
    <t>Kelio griovių tvirtinimas lauko rieduliais ant betono pagrindo (15 cm)</t>
  </si>
  <si>
    <t>Vejos įrengimas (dirvožemio storis 10 cm, apsėjant žole)</t>
  </si>
  <si>
    <t>Statybinių atliekų išvežimas į rangovo pasirinktą vietą</t>
  </si>
  <si>
    <t>2. Bortų įrengimo darbai (gatvė, šaligatviai)</t>
  </si>
  <si>
    <t>3. Gatvės važiuojamosios dalies pagrindų ir dangos įrengimo darbai</t>
  </si>
  <si>
    <t>5. Kiti darbai</t>
  </si>
  <si>
    <t>Pėsčiųjų tako iš asfaltbetonio dangos išardymas</t>
  </si>
  <si>
    <t>Skaldos išyginamasis sluoksnis 0,32 frakcija</t>
  </si>
  <si>
    <t>Skaldos išyginamasis sluoksnis 0,45 frakcija</t>
  </si>
  <si>
    <t>4. Šaligatvio remontas</t>
  </si>
  <si>
    <t>Išlyginamojo sluoksnio įrengimas iš dolomitinės skaldos fr 0/45 (su medžiagomis)</t>
  </si>
  <si>
    <t>Ištisinės 6 cm storio dangos įrengimas, panaudojant asfaltbetonio klotuvą su automatiniu aukščio reguliavimu, iš asfaltbetonio mišinio AC16 PD (įskaitant medžiagas)</t>
  </si>
  <si>
    <t>Ištisinės 8 cm storio dangos įrengimas, panaudojant asfaltbetonio klotuvą su automatiniu aukščio reguliavimu, iš asfaltbetonio mišinio AC16 PD (įskaitant medžiagas)</t>
  </si>
  <si>
    <t>Statybinių atliekų išvežimas į užsakovo pasirinktą vietą iki 20 km atstumu su paskleidimu</t>
  </si>
  <si>
    <t>Frezuoto asfalto transportavimas 20 km atstumu į užsakovo nurodytus lauko kelius su paskleidimu/išlyginimu</t>
  </si>
  <si>
    <t>Išlyginamojo sluoksnio įrengimas iš šalčiui nejautrių medžiagų</t>
  </si>
  <si>
    <t>Išpildomosios dokumentaicjos parengimas</t>
  </si>
  <si>
    <t>Iždagų k., Tuopų gatvės Nr. Ižd-7 paprastojo remonto darbų pirkimas</t>
  </si>
  <si>
    <t>Įkainių žiniaraštis</t>
  </si>
  <si>
    <t>Objektas: Tuopų g. Iždagai, paprastojo remonto darbai</t>
  </si>
  <si>
    <t>Užsakovas: Šakių rajono savivaldybės administracija</t>
  </si>
  <si>
    <t>Viso be PVM:</t>
  </si>
  <si>
    <t>Viso su PVM:</t>
  </si>
  <si>
    <t>Kaina viso be PVM</t>
  </si>
  <si>
    <t xml:space="preserve">Suma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</si>
</sst>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</font>
    <font>
      <b/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trike/>
      <sz val="11"/>
      <color theme="7"/>
      <name val="Times New Roman"/>
      <family val="1"/>
    </font>
    <font>
      <sz val="11"/>
      <color rgb="FF00B0F0"/>
      <name val="Times New Roman"/>
      <family val="1"/>
    </font>
    <font>
      <sz val="8"/>
      <name val="Calibri"/>
      <family val="2"/>
      <scheme val="minor"/>
    </font>
    <font>
      <b/>
      <sz val="14"/>
      <color indexed="8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4"/>
      <color rgb="FF000000"/>
      <name val="Times New Roman"/>
      <family val="1"/>
      <charset val="186"/>
    </font>
    <font>
      <sz val="14"/>
      <color indexed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top" wrapText="1"/>
      <protection hidden="1"/>
    </xf>
    <xf numFmtId="0" fontId="4" fillId="3" borderId="0" xfId="0" applyFont="1" applyFill="1" applyAlignment="1" applyProtection="1">
      <alignment horizontal="left" vertical="top" wrapText="1"/>
      <protection hidden="1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left" vertical="top" wrapText="1"/>
      <protection hidden="1"/>
    </xf>
    <xf numFmtId="0" fontId="5" fillId="0" borderId="10" xfId="0" applyFont="1" applyBorder="1" applyAlignment="1" applyProtection="1">
      <alignment horizontal="left" vertical="top" wrapText="1"/>
      <protection hidden="1"/>
    </xf>
    <xf numFmtId="0" fontId="7" fillId="0" borderId="10" xfId="0" applyFont="1" applyBorder="1" applyAlignment="1" applyProtection="1">
      <alignment horizontal="center" vertical="top" wrapText="1"/>
      <protection hidden="1"/>
    </xf>
    <xf numFmtId="0" fontId="7" fillId="0" borderId="11" xfId="0" applyFont="1" applyBorder="1" applyAlignment="1" applyProtection="1">
      <alignment horizontal="center" vertical="top" wrapText="1"/>
      <protection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left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hidden="1"/>
    </xf>
    <xf numFmtId="2" fontId="6" fillId="2" borderId="12" xfId="0" applyNumberFormat="1" applyFont="1" applyFill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hidden="1"/>
    </xf>
    <xf numFmtId="0" fontId="6" fillId="0" borderId="14" xfId="0" applyFont="1" applyBorder="1" applyAlignment="1" applyProtection="1">
      <alignment horizontal="center" vertical="top" wrapText="1"/>
      <protection hidden="1"/>
    </xf>
    <xf numFmtId="0" fontId="6" fillId="0" borderId="15" xfId="0" applyFont="1" applyBorder="1" applyAlignment="1" applyProtection="1">
      <alignment horizontal="center" vertical="top" wrapText="1"/>
      <protection hidden="1"/>
    </xf>
    <xf numFmtId="2" fontId="6" fillId="2" borderId="15" xfId="0" applyNumberFormat="1" applyFont="1" applyFill="1" applyBorder="1" applyAlignment="1" applyProtection="1">
      <alignment horizontal="center" vertical="top" wrapText="1"/>
      <protection hidden="1"/>
    </xf>
    <xf numFmtId="0" fontId="6" fillId="0" borderId="13" xfId="0" applyFont="1" applyBorder="1" applyAlignment="1" applyProtection="1">
      <alignment horizontal="center" vertical="top" wrapText="1"/>
      <protection hidden="1"/>
    </xf>
    <xf numFmtId="2" fontId="6" fillId="2" borderId="13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0" fontId="0" fillId="0" borderId="12" xfId="0" applyBorder="1" applyProtection="1">
      <protection locked="0"/>
    </xf>
    <xf numFmtId="0" fontId="5" fillId="0" borderId="22" xfId="0" applyFont="1" applyBorder="1" applyAlignment="1" applyProtection="1">
      <alignment horizontal="left" vertical="top"/>
      <protection hidden="1"/>
    </xf>
    <xf numFmtId="0" fontId="5" fillId="0" borderId="5" xfId="0" applyFont="1" applyBorder="1" applyAlignment="1" applyProtection="1">
      <alignment horizontal="left" vertical="top"/>
      <protection hidden="1"/>
    </xf>
    <xf numFmtId="0" fontId="5" fillId="0" borderId="6" xfId="0" applyFont="1" applyBorder="1" applyAlignment="1" applyProtection="1">
      <alignment horizontal="left" vertical="top" wrapText="1"/>
      <protection hidden="1"/>
    </xf>
    <xf numFmtId="0" fontId="6" fillId="0" borderId="6" xfId="0" applyFont="1" applyBorder="1" applyAlignment="1" applyProtection="1">
      <alignment horizontal="center" vertical="top" wrapText="1"/>
      <protection hidden="1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4" fontId="1" fillId="4" borderId="1" xfId="0" applyNumberFormat="1" applyFont="1" applyFill="1" applyBorder="1" applyAlignment="1">
      <alignment horizontal="right" vertical="center"/>
    </xf>
    <xf numFmtId="4" fontId="1" fillId="4" borderId="1" xfId="0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>
      <alignment horizontal="right" vertical="center"/>
    </xf>
    <xf numFmtId="2" fontId="2" fillId="5" borderId="1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3" fontId="6" fillId="2" borderId="20" xfId="0" applyNumberFormat="1" applyFont="1" applyFill="1" applyBorder="1" applyAlignment="1" applyProtection="1">
      <alignment horizontal="center" vertical="center" wrapText="1"/>
      <protection hidden="1"/>
    </xf>
    <xf numFmtId="4" fontId="8" fillId="2" borderId="21" xfId="0" applyNumberFormat="1" applyFont="1" applyFill="1" applyBorder="1" applyAlignment="1" applyProtection="1">
      <alignment horizontal="center" vertical="center" wrapText="1"/>
      <protection hidden="1"/>
    </xf>
    <xf numFmtId="4" fontId="6" fillId="2" borderId="23" xfId="0" applyNumberFormat="1" applyFont="1" applyFill="1" applyBorder="1" applyAlignment="1" applyProtection="1">
      <alignment horizontal="center" vertical="top" wrapText="1"/>
      <protection hidden="1"/>
    </xf>
    <xf numFmtId="0" fontId="2" fillId="2" borderId="3" xfId="0" applyFont="1" applyFill="1" applyBorder="1" applyAlignment="1">
      <alignment horizontal="right" vertical="center"/>
    </xf>
    <xf numFmtId="4" fontId="2" fillId="2" borderId="24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wrapText="1"/>
    </xf>
    <xf numFmtId="4" fontId="2" fillId="2" borderId="23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4" fontId="2" fillId="2" borderId="25" xfId="0" applyNumberFormat="1" applyFont="1" applyFill="1" applyBorder="1" applyAlignment="1">
      <alignment horizontal="right" vertical="center"/>
    </xf>
    <xf numFmtId="0" fontId="6" fillId="5" borderId="8" xfId="0" applyFont="1" applyFill="1" applyBorder="1" applyAlignment="1" applyProtection="1">
      <alignment horizontal="center" vertical="center" wrapText="1"/>
      <protection hidden="1"/>
    </xf>
    <xf numFmtId="3" fontId="6" fillId="5" borderId="8" xfId="0" applyNumberFormat="1" applyFont="1" applyFill="1" applyBorder="1" applyAlignment="1" applyProtection="1">
      <alignment horizontal="center" vertical="center" wrapText="1"/>
      <protection hidden="1"/>
    </xf>
    <xf numFmtId="0" fontId="8" fillId="5" borderId="11" xfId="0" applyFont="1" applyFill="1" applyBorder="1" applyAlignment="1" applyProtection="1">
      <alignment horizontal="center" vertical="center" wrapText="1"/>
      <protection hidden="1"/>
    </xf>
    <xf numFmtId="4" fontId="8" fillId="5" borderId="11" xfId="0" applyNumberFormat="1" applyFont="1" applyFill="1" applyBorder="1" applyAlignment="1" applyProtection="1">
      <alignment horizontal="center" vertical="center" wrapText="1"/>
      <protection hidden="1"/>
    </xf>
    <xf numFmtId="2" fontId="6" fillId="5" borderId="1" xfId="0" applyNumberFormat="1" applyFont="1" applyFill="1" applyBorder="1" applyAlignment="1" applyProtection="1">
      <alignment horizontal="center" vertical="top" wrapText="1"/>
      <protection locked="0"/>
    </xf>
    <xf numFmtId="4" fontId="6" fillId="5" borderId="1" xfId="0" applyNumberFormat="1" applyFont="1" applyFill="1" applyBorder="1" applyAlignment="1" applyProtection="1">
      <alignment horizontal="center" vertical="top" wrapText="1"/>
      <protection hidden="1"/>
    </xf>
    <xf numFmtId="2" fontId="6" fillId="5" borderId="12" xfId="0" applyNumberFormat="1" applyFont="1" applyFill="1" applyBorder="1" applyAlignment="1" applyProtection="1">
      <alignment horizontal="center" vertical="top" wrapText="1"/>
      <protection locked="0"/>
    </xf>
    <xf numFmtId="2" fontId="6" fillId="5" borderId="15" xfId="0" applyNumberFormat="1" applyFont="1" applyFill="1" applyBorder="1" applyAlignment="1" applyProtection="1">
      <alignment horizontal="center" vertical="top" wrapText="1"/>
      <protection hidden="1"/>
    </xf>
    <xf numFmtId="2" fontId="6" fillId="5" borderId="13" xfId="0" applyNumberFormat="1" applyFont="1" applyFill="1" applyBorder="1" applyAlignment="1" applyProtection="1">
      <alignment horizontal="center" vertical="top" wrapText="1"/>
      <protection locked="0"/>
    </xf>
    <xf numFmtId="2" fontId="6" fillId="5" borderId="6" xfId="0" applyNumberFormat="1" applyFont="1" applyFill="1" applyBorder="1" applyAlignment="1" applyProtection="1">
      <alignment horizontal="center" vertical="top" wrapText="1"/>
      <protection locked="0"/>
    </xf>
    <xf numFmtId="0" fontId="2" fillId="5" borderId="3" xfId="0" applyFont="1" applyFill="1" applyBorder="1" applyAlignment="1">
      <alignment horizontal="right" vertical="center"/>
    </xf>
    <xf numFmtId="4" fontId="2" fillId="5" borderId="3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/>
    </xf>
    <xf numFmtId="0" fontId="2" fillId="5" borderId="6" xfId="0" applyFont="1" applyFill="1" applyBorder="1" applyAlignment="1">
      <alignment horizontal="right" vertical="center"/>
    </xf>
    <xf numFmtId="4" fontId="2" fillId="5" borderId="6" xfId="0" applyNumberFormat="1" applyFont="1" applyFill="1" applyBorder="1" applyAlignment="1">
      <alignment horizontal="right" vertical="center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3" fontId="6" fillId="4" borderId="8" xfId="0" applyNumberFormat="1" applyFont="1" applyFill="1" applyBorder="1" applyAlignment="1" applyProtection="1">
      <alignment horizontal="center" vertical="center" wrapText="1"/>
      <protection hidden="1"/>
    </xf>
    <xf numFmtId="0" fontId="8" fillId="4" borderId="11" xfId="0" applyFont="1" applyFill="1" applyBorder="1" applyAlignment="1" applyProtection="1">
      <alignment horizontal="center" vertical="center" wrapText="1"/>
      <protection hidden="1"/>
    </xf>
    <xf numFmtId="4" fontId="8" fillId="4" borderId="11" xfId="0" applyNumberFormat="1" applyFont="1" applyFill="1" applyBorder="1" applyAlignment="1" applyProtection="1">
      <alignment horizontal="center" vertical="center" wrapText="1"/>
      <protection hidden="1"/>
    </xf>
    <xf numFmtId="2" fontId="6" fillId="4" borderId="1" xfId="0" applyNumberFormat="1" applyFont="1" applyFill="1" applyBorder="1" applyAlignment="1" applyProtection="1">
      <alignment horizontal="center" vertical="top" wrapText="1"/>
      <protection locked="0"/>
    </xf>
    <xf numFmtId="4" fontId="6" fillId="4" borderId="1" xfId="0" applyNumberFormat="1" applyFont="1" applyFill="1" applyBorder="1" applyAlignment="1" applyProtection="1">
      <alignment horizontal="center" vertical="top" wrapText="1"/>
      <protection hidden="1"/>
    </xf>
    <xf numFmtId="2" fontId="6" fillId="4" borderId="12" xfId="0" applyNumberFormat="1" applyFont="1" applyFill="1" applyBorder="1" applyAlignment="1" applyProtection="1">
      <alignment horizontal="center" vertical="top" wrapText="1"/>
      <protection locked="0"/>
    </xf>
    <xf numFmtId="2" fontId="6" fillId="4" borderId="15" xfId="0" applyNumberFormat="1" applyFont="1" applyFill="1" applyBorder="1" applyAlignment="1" applyProtection="1">
      <alignment horizontal="center" vertical="top" wrapText="1"/>
      <protection hidden="1"/>
    </xf>
    <xf numFmtId="2" fontId="6" fillId="4" borderId="13" xfId="0" applyNumberFormat="1" applyFont="1" applyFill="1" applyBorder="1" applyAlignment="1" applyProtection="1">
      <alignment horizontal="center" vertical="top" wrapText="1"/>
      <protection locked="0"/>
    </xf>
    <xf numFmtId="2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>
      <alignment horizontal="right" vertical="center"/>
    </xf>
    <xf numFmtId="4" fontId="2" fillId="4" borderId="3" xfId="0" applyNumberFormat="1" applyFont="1" applyFill="1" applyBorder="1" applyAlignment="1">
      <alignment horizontal="right" vertical="center"/>
    </xf>
    <xf numFmtId="0" fontId="2" fillId="4" borderId="22" xfId="0" applyFont="1" applyFill="1" applyBorder="1" applyAlignment="1">
      <alignment horizontal="right" vertical="center" wrapText="1"/>
    </xf>
    <xf numFmtId="0" fontId="2" fillId="4" borderId="22" xfId="0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right" vertical="center"/>
    </xf>
    <xf numFmtId="4" fontId="2" fillId="4" borderId="6" xfId="0" applyNumberFormat="1" applyFont="1" applyFill="1" applyBorder="1" applyAlignment="1">
      <alignment horizontal="right" vertical="center"/>
    </xf>
    <xf numFmtId="4" fontId="2" fillId="0" borderId="0" xfId="0" applyNumberFormat="1" applyFont="1" applyAlignment="1">
      <alignment vertical="center"/>
    </xf>
    <xf numFmtId="4" fontId="1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center"/>
    </xf>
    <xf numFmtId="4" fontId="1" fillId="0" borderId="0" xfId="0" applyNumberFormat="1" applyFont="1"/>
    <xf numFmtId="0" fontId="1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 vertical="center"/>
    </xf>
    <xf numFmtId="0" fontId="1" fillId="0" borderId="0" xfId="0" applyFont="1" applyProtection="1">
      <protection hidden="1"/>
    </xf>
    <xf numFmtId="4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4" fontId="2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3" fillId="0" borderId="26" xfId="0" applyNumberFormat="1" applyFont="1" applyBorder="1" applyAlignment="1">
      <alignment horizontal="center" vertical="center"/>
    </xf>
    <xf numFmtId="164" fontId="13" fillId="0" borderId="2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3" fillId="4" borderId="4" xfId="0" applyNumberFormat="1" applyFont="1" applyFill="1" applyBorder="1" applyAlignment="1" applyProtection="1">
      <alignment horizontal="center" vertical="top" wrapText="1"/>
      <protection hidden="1"/>
    </xf>
    <xf numFmtId="4" fontId="3" fillId="4" borderId="18" xfId="0" applyNumberFormat="1" applyFont="1" applyFill="1" applyBorder="1" applyAlignment="1" applyProtection="1">
      <alignment horizontal="center" vertical="top" wrapText="1"/>
      <protection hidden="1"/>
    </xf>
    <xf numFmtId="0" fontId="3" fillId="5" borderId="4" xfId="0" applyFont="1" applyFill="1" applyBorder="1" applyAlignment="1" applyProtection="1">
      <alignment horizontal="center" vertical="top" wrapText="1"/>
      <protection hidden="1"/>
    </xf>
    <xf numFmtId="0" fontId="3" fillId="5" borderId="18" xfId="0" applyFont="1" applyFill="1" applyBorder="1" applyAlignment="1" applyProtection="1">
      <alignment horizontal="center" vertical="top" wrapText="1"/>
      <protection hidden="1"/>
    </xf>
    <xf numFmtId="4" fontId="3" fillId="5" borderId="4" xfId="0" applyNumberFormat="1" applyFont="1" applyFill="1" applyBorder="1" applyAlignment="1" applyProtection="1">
      <alignment horizontal="center" vertical="top" wrapText="1"/>
      <protection hidden="1"/>
    </xf>
    <xf numFmtId="4" fontId="3" fillId="5" borderId="18" xfId="0" applyNumberFormat="1" applyFont="1" applyFill="1" applyBorder="1" applyAlignment="1" applyProtection="1">
      <alignment horizontal="center" vertical="top" wrapText="1"/>
      <protection hidden="1"/>
    </xf>
    <xf numFmtId="0" fontId="3" fillId="2" borderId="4" xfId="0" applyFont="1" applyFill="1" applyBorder="1" applyAlignment="1" applyProtection="1">
      <alignment horizontal="center" vertical="top" wrapText="1"/>
      <protection hidden="1"/>
    </xf>
    <xf numFmtId="0" fontId="3" fillId="2" borderId="18" xfId="0" applyFont="1" applyFill="1" applyBorder="1" applyAlignment="1" applyProtection="1">
      <alignment horizontal="center" vertical="top" wrapText="1"/>
      <protection hidden="1"/>
    </xf>
    <xf numFmtId="4" fontId="3" fillId="2" borderId="16" xfId="0" applyNumberFormat="1" applyFont="1" applyFill="1" applyBorder="1" applyAlignment="1" applyProtection="1">
      <alignment horizontal="center" vertical="top" wrapText="1"/>
      <protection hidden="1"/>
    </xf>
    <xf numFmtId="4" fontId="3" fillId="2" borderId="19" xfId="0" applyNumberFormat="1" applyFont="1" applyFill="1" applyBorder="1" applyAlignment="1" applyProtection="1">
      <alignment horizontal="center" vertical="top" wrapText="1"/>
      <protection hidden="1"/>
    </xf>
    <xf numFmtId="4" fontId="2" fillId="4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top" wrapText="1"/>
      <protection hidden="1"/>
    </xf>
    <xf numFmtId="0" fontId="3" fillId="0" borderId="17" xfId="0" applyFont="1" applyBorder="1" applyAlignment="1" applyProtection="1">
      <alignment horizontal="left" vertical="top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top" wrapText="1"/>
      <protection hidden="1"/>
    </xf>
    <xf numFmtId="0" fontId="3" fillId="0" borderId="12" xfId="0" applyFont="1" applyBorder="1" applyAlignment="1" applyProtection="1">
      <alignment horizontal="center" vertical="top" wrapText="1"/>
      <protection hidden="1"/>
    </xf>
    <xf numFmtId="0" fontId="3" fillId="4" borderId="4" xfId="0" applyFont="1" applyFill="1" applyBorder="1" applyAlignment="1" applyProtection="1">
      <alignment horizontal="center" vertical="top" wrapText="1"/>
      <protection hidden="1"/>
    </xf>
    <xf numFmtId="0" fontId="3" fillId="4" borderId="18" xfId="0" applyFont="1" applyFill="1" applyBorder="1" applyAlignment="1" applyProtection="1">
      <alignment horizontal="center" vertical="top" wrapText="1"/>
      <protection hidden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5C192-8EAB-47AC-B91E-58F29FE8FBEC}">
  <dimension ref="A1:K109"/>
  <sheetViews>
    <sheetView tabSelected="1" topLeftCell="A31" workbookViewId="0">
      <selection activeCell="I44" sqref="I44"/>
    </sheetView>
  </sheetViews>
  <sheetFormatPr defaultColWidth="9.140625" defaultRowHeight="15" x14ac:dyDescent="0.25"/>
  <cols>
    <col min="1" max="1" width="6.85546875" style="1" bestFit="1" customWidth="1"/>
    <col min="2" max="2" width="36.5703125" style="2" customWidth="1"/>
    <col min="3" max="4" width="9.140625" style="1"/>
    <col min="5" max="5" width="9" style="1" customWidth="1"/>
    <col min="6" max="6" width="12.28515625" style="110" customWidth="1"/>
    <col min="7" max="7" width="15.42578125" style="39" customWidth="1"/>
    <col min="8" max="8" width="9.140625" style="5"/>
    <col min="9" max="9" width="10" style="5" bestFit="1" customWidth="1"/>
    <col min="10" max="16384" width="9.140625" style="5"/>
  </cols>
  <sheetData>
    <row r="1" spans="1:11" ht="18.75" x14ac:dyDescent="0.25">
      <c r="A1" s="127" t="s">
        <v>351</v>
      </c>
      <c r="B1" s="127"/>
      <c r="C1" s="127"/>
      <c r="D1" s="127"/>
      <c r="E1" s="127"/>
      <c r="F1" s="127"/>
      <c r="G1" s="127"/>
    </row>
    <row r="2" spans="1:11" x14ac:dyDescent="0.25">
      <c r="B2" s="5"/>
    </row>
    <row r="3" spans="1:11" ht="18.75" x14ac:dyDescent="0.25">
      <c r="B3" s="116" t="s">
        <v>352</v>
      </c>
    </row>
    <row r="4" spans="1:11" x14ac:dyDescent="0.25">
      <c r="A4" s="128" t="s">
        <v>353</v>
      </c>
      <c r="B4" s="128"/>
      <c r="C4" s="128"/>
      <c r="D4" s="128"/>
      <c r="E4" s="128"/>
      <c r="F4" s="128"/>
    </row>
    <row r="5" spans="1:11" x14ac:dyDescent="0.25">
      <c r="A5" s="128" t="s">
        <v>354</v>
      </c>
      <c r="B5" s="128"/>
      <c r="C5" s="128"/>
      <c r="D5" s="128"/>
      <c r="E5" s="128"/>
      <c r="F5" s="128"/>
    </row>
    <row r="6" spans="1:11" ht="15.75" thickBot="1" x14ac:dyDescent="0.3"/>
    <row r="7" spans="1:11" ht="19.5" thickBot="1" x14ac:dyDescent="0.3">
      <c r="C7" s="129" t="s">
        <v>355</v>
      </c>
      <c r="D7" s="130"/>
      <c r="E7" s="131">
        <f>SUM(G16:G45)</f>
        <v>295791.35999999999</v>
      </c>
      <c r="F7" s="132"/>
    </row>
    <row r="8" spans="1:11" ht="15.75" thickBot="1" x14ac:dyDescent="0.3"/>
    <row r="9" spans="1:11" ht="19.5" thickBot="1" x14ac:dyDescent="0.3">
      <c r="C9" s="129" t="s">
        <v>356</v>
      </c>
      <c r="D9" s="130"/>
      <c r="E9" s="131">
        <f>ROUND(G46*1.21,2)</f>
        <v>357907.55</v>
      </c>
      <c r="F9" s="132"/>
      <c r="K9" s="123"/>
    </row>
    <row r="10" spans="1:11" x14ac:dyDescent="0.25">
      <c r="F10" s="107"/>
      <c r="G10" s="38"/>
    </row>
    <row r="11" spans="1:11" x14ac:dyDescent="0.25">
      <c r="A11" s="133" t="s">
        <v>1</v>
      </c>
      <c r="B11" s="134" t="s">
        <v>2</v>
      </c>
      <c r="C11" s="134" t="s">
        <v>3</v>
      </c>
      <c r="D11" s="134" t="s">
        <v>285</v>
      </c>
      <c r="E11" s="134" t="s">
        <v>4</v>
      </c>
      <c r="F11" s="126" t="s">
        <v>286</v>
      </c>
      <c r="G11" s="126" t="s">
        <v>357</v>
      </c>
    </row>
    <row r="12" spans="1:11" x14ac:dyDescent="0.25">
      <c r="A12" s="133"/>
      <c r="B12" s="134"/>
      <c r="C12" s="134"/>
      <c r="D12" s="134"/>
      <c r="E12" s="134"/>
      <c r="F12" s="126"/>
      <c r="G12" s="126"/>
    </row>
    <row r="13" spans="1:11" ht="16.5" customHeight="1" x14ac:dyDescent="0.25">
      <c r="A13" s="133"/>
      <c r="B13" s="134"/>
      <c r="C13" s="134"/>
      <c r="D13" s="134"/>
      <c r="E13" s="134"/>
      <c r="F13" s="126"/>
      <c r="G13" s="126"/>
    </row>
    <row r="14" spans="1:11" s="48" customFormat="1" x14ac:dyDescent="0.25">
      <c r="A14" s="111">
        <v>1</v>
      </c>
      <c r="B14" s="112">
        <v>2</v>
      </c>
      <c r="C14" s="111">
        <v>3</v>
      </c>
      <c r="D14" s="111">
        <v>4</v>
      </c>
      <c r="E14" s="111">
        <v>5</v>
      </c>
      <c r="F14" s="118">
        <v>6</v>
      </c>
      <c r="G14" s="118">
        <v>7</v>
      </c>
    </row>
    <row r="15" spans="1:11" s="48" customFormat="1" x14ac:dyDescent="0.25">
      <c r="A15" s="111"/>
      <c r="B15" s="113" t="s">
        <v>6</v>
      </c>
      <c r="C15" s="111"/>
      <c r="D15" s="111"/>
      <c r="E15" s="111"/>
      <c r="F15" s="118"/>
      <c r="G15" s="118"/>
    </row>
    <row r="16" spans="1:11" x14ac:dyDescent="0.25">
      <c r="A16" s="117">
        <v>1</v>
      </c>
      <c r="B16" s="10" t="s">
        <v>287</v>
      </c>
      <c r="C16" s="8" t="s">
        <v>9</v>
      </c>
      <c r="D16" s="8">
        <v>37.799999999999997</v>
      </c>
      <c r="E16" s="8">
        <v>21</v>
      </c>
      <c r="F16" s="124">
        <v>200</v>
      </c>
      <c r="G16" s="119">
        <f>ROUND(D16*F16,2)</f>
        <v>7560</v>
      </c>
    </row>
    <row r="17" spans="1:7" ht="45" x14ac:dyDescent="0.25">
      <c r="A17" s="117">
        <f>A16+1</f>
        <v>2</v>
      </c>
      <c r="B17" s="10" t="s">
        <v>348</v>
      </c>
      <c r="C17" s="8" t="s">
        <v>27</v>
      </c>
      <c r="D17" s="8">
        <v>1200</v>
      </c>
      <c r="E17" s="8">
        <v>21</v>
      </c>
      <c r="F17" s="124">
        <v>3</v>
      </c>
      <c r="G17" s="119">
        <f>ROUND(D17*F17,2)</f>
        <v>3600</v>
      </c>
    </row>
    <row r="18" spans="1:7" ht="30" x14ac:dyDescent="0.25">
      <c r="A18" s="117">
        <f t="shared" ref="A18:A22" si="0">A17+1</f>
        <v>3</v>
      </c>
      <c r="B18" s="10" t="s">
        <v>340</v>
      </c>
      <c r="C18" s="8" t="s">
        <v>9</v>
      </c>
      <c r="D18" s="8">
        <v>10.25</v>
      </c>
      <c r="E18" s="8">
        <v>21</v>
      </c>
      <c r="F18" s="124">
        <v>300</v>
      </c>
      <c r="G18" s="119">
        <f t="shared" ref="G18:G20" si="1">ROUND(D18*F18,2)</f>
        <v>3075</v>
      </c>
    </row>
    <row r="19" spans="1:7" ht="30" x14ac:dyDescent="0.25">
      <c r="A19" s="117">
        <f t="shared" si="0"/>
        <v>4</v>
      </c>
      <c r="B19" s="10" t="s">
        <v>304</v>
      </c>
      <c r="C19" s="8" t="s">
        <v>82</v>
      </c>
      <c r="D19" s="8">
        <v>13.1</v>
      </c>
      <c r="E19" s="8">
        <v>21</v>
      </c>
      <c r="F19" s="124">
        <v>500</v>
      </c>
      <c r="G19" s="119">
        <f t="shared" si="1"/>
        <v>6550</v>
      </c>
    </row>
    <row r="20" spans="1:7" ht="30" x14ac:dyDescent="0.25">
      <c r="A20" s="117">
        <f t="shared" si="0"/>
        <v>5</v>
      </c>
      <c r="B20" s="10" t="s">
        <v>303</v>
      </c>
      <c r="C20" s="8" t="s">
        <v>82</v>
      </c>
      <c r="D20" s="8">
        <v>5.5</v>
      </c>
      <c r="E20" s="8">
        <v>21</v>
      </c>
      <c r="F20" s="124">
        <v>500</v>
      </c>
      <c r="G20" s="119">
        <f t="shared" si="1"/>
        <v>2750</v>
      </c>
    </row>
    <row r="21" spans="1:7" ht="30" x14ac:dyDescent="0.25">
      <c r="A21" s="117">
        <f t="shared" si="0"/>
        <v>6</v>
      </c>
      <c r="B21" s="10" t="s">
        <v>318</v>
      </c>
      <c r="C21" s="8" t="s">
        <v>9</v>
      </c>
      <c r="D21" s="8">
        <v>10.24</v>
      </c>
      <c r="E21" s="8">
        <v>21</v>
      </c>
      <c r="F21" s="124">
        <v>300</v>
      </c>
      <c r="G21" s="119">
        <f>ROUND(D21*F21,2)</f>
        <v>3072</v>
      </c>
    </row>
    <row r="22" spans="1:7" ht="45" x14ac:dyDescent="0.25">
      <c r="A22" s="117">
        <f t="shared" si="0"/>
        <v>7</v>
      </c>
      <c r="B22" s="10" t="s">
        <v>347</v>
      </c>
      <c r="C22" s="8" t="s">
        <v>27</v>
      </c>
      <c r="D22" s="8">
        <v>650</v>
      </c>
      <c r="E22" s="8">
        <v>21</v>
      </c>
      <c r="F22" s="124">
        <v>3</v>
      </c>
      <c r="G22" s="119">
        <f t="shared" ref="G22" si="2">ROUND(D22*F22,2)</f>
        <v>1950</v>
      </c>
    </row>
    <row r="23" spans="1:7" s="48" customFormat="1" x14ac:dyDescent="0.25">
      <c r="A23" s="111"/>
      <c r="B23" s="114" t="s">
        <v>337</v>
      </c>
      <c r="C23" s="111"/>
      <c r="D23" s="111"/>
      <c r="E23" s="111"/>
      <c r="F23" s="118"/>
      <c r="G23" s="118"/>
    </row>
    <row r="24" spans="1:7" ht="30" x14ac:dyDescent="0.25">
      <c r="A24" s="117">
        <v>8</v>
      </c>
      <c r="B24" s="10" t="s">
        <v>305</v>
      </c>
      <c r="C24" s="8" t="s">
        <v>82</v>
      </c>
      <c r="D24" s="8">
        <v>12</v>
      </c>
      <c r="E24" s="8">
        <v>21</v>
      </c>
      <c r="F24" s="124">
        <v>3600</v>
      </c>
      <c r="G24" s="119">
        <f t="shared" ref="G24:G29" si="3">ROUND(D24*F24,2)</f>
        <v>43200</v>
      </c>
    </row>
    <row r="25" spans="1:7" ht="45" x14ac:dyDescent="0.25">
      <c r="A25" s="117">
        <f>A24+1</f>
        <v>9</v>
      </c>
      <c r="B25" s="10" t="s">
        <v>307</v>
      </c>
      <c r="C25" s="8" t="s">
        <v>82</v>
      </c>
      <c r="D25" s="8">
        <v>1.1000000000000001</v>
      </c>
      <c r="E25" s="8">
        <v>21</v>
      </c>
      <c r="F25" s="124">
        <v>3600</v>
      </c>
      <c r="G25" s="119">
        <f t="shared" si="3"/>
        <v>3960</v>
      </c>
    </row>
    <row r="26" spans="1:7" ht="30" x14ac:dyDescent="0.25">
      <c r="A26" s="117">
        <f>A25+1</f>
        <v>10</v>
      </c>
      <c r="B26" s="10" t="s">
        <v>310</v>
      </c>
      <c r="C26" s="8" t="s">
        <v>82</v>
      </c>
      <c r="D26" s="8">
        <v>5.5</v>
      </c>
      <c r="E26" s="8">
        <v>21</v>
      </c>
      <c r="F26" s="124">
        <v>2700</v>
      </c>
      <c r="G26" s="119">
        <f t="shared" si="3"/>
        <v>14850</v>
      </c>
    </row>
    <row r="27" spans="1:7" s="48" customFormat="1" x14ac:dyDescent="0.25">
      <c r="A27" s="111"/>
      <c r="B27" s="114" t="s">
        <v>338</v>
      </c>
      <c r="C27" s="111"/>
      <c r="D27" s="111"/>
      <c r="E27" s="111"/>
      <c r="F27" s="118"/>
      <c r="G27" s="118"/>
    </row>
    <row r="28" spans="1:7" ht="30" x14ac:dyDescent="0.25">
      <c r="A28" s="117">
        <v>11</v>
      </c>
      <c r="B28" s="10" t="s">
        <v>288</v>
      </c>
      <c r="C28" s="8" t="s">
        <v>9</v>
      </c>
      <c r="D28" s="8">
        <v>50.36</v>
      </c>
      <c r="E28" s="8">
        <v>21</v>
      </c>
      <c r="F28" s="124">
        <v>21</v>
      </c>
      <c r="G28" s="119">
        <f t="shared" si="3"/>
        <v>1057.56</v>
      </c>
    </row>
    <row r="29" spans="1:7" ht="30" x14ac:dyDescent="0.25">
      <c r="A29" s="117">
        <f>A28+1</f>
        <v>12</v>
      </c>
      <c r="B29" s="10" t="s">
        <v>342</v>
      </c>
      <c r="C29" s="8" t="s">
        <v>22</v>
      </c>
      <c r="D29" s="8">
        <v>450</v>
      </c>
      <c r="E29" s="8">
        <v>21</v>
      </c>
      <c r="F29" s="124">
        <v>50</v>
      </c>
      <c r="G29" s="119">
        <f t="shared" si="3"/>
        <v>22500</v>
      </c>
    </row>
    <row r="30" spans="1:7" ht="30" x14ac:dyDescent="0.25">
      <c r="A30" s="117">
        <f>A29+1</f>
        <v>13</v>
      </c>
      <c r="B30" s="10" t="s">
        <v>341</v>
      </c>
      <c r="C30" s="8" t="s">
        <v>22</v>
      </c>
      <c r="D30" s="8">
        <v>670</v>
      </c>
      <c r="E30" s="8">
        <v>21</v>
      </c>
      <c r="F30" s="124">
        <v>12</v>
      </c>
      <c r="G30" s="119">
        <f>ROUND(D30*F30,2)</f>
        <v>8040</v>
      </c>
    </row>
    <row r="31" spans="1:7" ht="75" x14ac:dyDescent="0.25">
      <c r="A31" s="117">
        <f>A30+1</f>
        <v>14</v>
      </c>
      <c r="B31" s="10" t="s">
        <v>346</v>
      </c>
      <c r="C31" s="8" t="s">
        <v>9</v>
      </c>
      <c r="D31" s="8">
        <v>37.799999999999997</v>
      </c>
      <c r="E31" s="8">
        <v>21</v>
      </c>
      <c r="F31" s="125">
        <v>2400</v>
      </c>
      <c r="G31" s="120">
        <f>ROUND(D31*F31,2)</f>
        <v>90720</v>
      </c>
    </row>
    <row r="32" spans="1:7" s="48" customFormat="1" x14ac:dyDescent="0.25">
      <c r="A32" s="111"/>
      <c r="B32" s="114" t="s">
        <v>343</v>
      </c>
      <c r="C32" s="111"/>
      <c r="D32" s="111"/>
      <c r="E32" s="111"/>
      <c r="F32" s="118"/>
      <c r="G32" s="118"/>
    </row>
    <row r="33" spans="1:9" ht="60" x14ac:dyDescent="0.25">
      <c r="A33" s="117">
        <v>15</v>
      </c>
      <c r="B33" s="10" t="s">
        <v>332</v>
      </c>
      <c r="C33" s="8" t="s">
        <v>22</v>
      </c>
      <c r="D33" s="8">
        <v>610</v>
      </c>
      <c r="E33" s="8">
        <v>21</v>
      </c>
      <c r="F33" s="124">
        <v>10</v>
      </c>
      <c r="G33" s="119">
        <f t="shared" ref="G33" si="4">ROUND(D33*F33,2)</f>
        <v>6100</v>
      </c>
    </row>
    <row r="34" spans="1:9" x14ac:dyDescent="0.25">
      <c r="A34" s="117">
        <f>A33+1</f>
        <v>16</v>
      </c>
      <c r="B34" s="10" t="s">
        <v>38</v>
      </c>
      <c r="C34" s="8" t="s">
        <v>22</v>
      </c>
      <c r="D34" s="8">
        <v>360</v>
      </c>
      <c r="E34" s="8">
        <v>21</v>
      </c>
      <c r="F34" s="124">
        <v>2</v>
      </c>
      <c r="G34" s="119">
        <f t="shared" ref="G34:G41" si="5">ROUND(D34*F34,2)</f>
        <v>720</v>
      </c>
    </row>
    <row r="35" spans="1:9" ht="30" x14ac:dyDescent="0.25">
      <c r="A35" s="117">
        <f t="shared" ref="A35:A41" si="6">A34+1</f>
        <v>17</v>
      </c>
      <c r="B35" s="10" t="s">
        <v>44</v>
      </c>
      <c r="C35" s="8" t="s">
        <v>45</v>
      </c>
      <c r="D35" s="8">
        <v>1.8</v>
      </c>
      <c r="E35" s="8">
        <v>21</v>
      </c>
      <c r="F35" s="124">
        <v>2000</v>
      </c>
      <c r="G35" s="119">
        <f t="shared" si="5"/>
        <v>3600</v>
      </c>
    </row>
    <row r="36" spans="1:9" ht="30" x14ac:dyDescent="0.25">
      <c r="A36" s="117">
        <f t="shared" si="6"/>
        <v>18</v>
      </c>
      <c r="B36" s="10" t="s">
        <v>113</v>
      </c>
      <c r="C36" s="8" t="s">
        <v>9</v>
      </c>
      <c r="D36" s="8">
        <v>33</v>
      </c>
      <c r="E36" s="8">
        <v>21</v>
      </c>
      <c r="F36" s="124">
        <v>12</v>
      </c>
      <c r="G36" s="119">
        <f t="shared" si="5"/>
        <v>396</v>
      </c>
    </row>
    <row r="37" spans="1:9" ht="30" x14ac:dyDescent="0.25">
      <c r="A37" s="117">
        <f t="shared" si="6"/>
        <v>19</v>
      </c>
      <c r="B37" s="10" t="s">
        <v>47</v>
      </c>
      <c r="C37" s="8" t="s">
        <v>45</v>
      </c>
      <c r="D37" s="8">
        <v>0.4</v>
      </c>
      <c r="E37" s="8">
        <v>21</v>
      </c>
      <c r="F37" s="124">
        <v>2</v>
      </c>
      <c r="G37" s="119">
        <f t="shared" si="5"/>
        <v>0.8</v>
      </c>
    </row>
    <row r="38" spans="1:9" ht="30" x14ac:dyDescent="0.25">
      <c r="A38" s="117">
        <f t="shared" si="6"/>
        <v>20</v>
      </c>
      <c r="B38" s="10" t="s">
        <v>349</v>
      </c>
      <c r="C38" s="8" t="s">
        <v>22</v>
      </c>
      <c r="D38" s="8">
        <v>330</v>
      </c>
      <c r="E38" s="8">
        <v>21</v>
      </c>
      <c r="F38" s="124">
        <v>33</v>
      </c>
      <c r="G38" s="119">
        <f t="shared" si="5"/>
        <v>10890</v>
      </c>
    </row>
    <row r="39" spans="1:9" ht="45" x14ac:dyDescent="0.25">
      <c r="A39" s="117">
        <f t="shared" si="6"/>
        <v>21</v>
      </c>
      <c r="B39" s="10" t="s">
        <v>344</v>
      </c>
      <c r="C39" s="8" t="s">
        <v>22</v>
      </c>
      <c r="D39" s="8">
        <v>233</v>
      </c>
      <c r="E39" s="8">
        <v>21</v>
      </c>
      <c r="F39" s="124">
        <v>50</v>
      </c>
      <c r="G39" s="119">
        <f t="shared" si="5"/>
        <v>11650</v>
      </c>
    </row>
    <row r="40" spans="1:9" ht="45" x14ac:dyDescent="0.25">
      <c r="A40" s="117">
        <f t="shared" si="6"/>
        <v>22</v>
      </c>
      <c r="B40" s="10" t="s">
        <v>289</v>
      </c>
      <c r="C40" s="8" t="s">
        <v>22</v>
      </c>
      <c r="D40" s="8">
        <v>400</v>
      </c>
      <c r="E40" s="8">
        <v>21</v>
      </c>
      <c r="F40" s="124">
        <v>12</v>
      </c>
      <c r="G40" s="119">
        <f t="shared" si="5"/>
        <v>4800</v>
      </c>
    </row>
    <row r="41" spans="1:9" ht="75" x14ac:dyDescent="0.25">
      <c r="A41" s="117">
        <f t="shared" si="6"/>
        <v>23</v>
      </c>
      <c r="B41" s="10" t="s">
        <v>345</v>
      </c>
      <c r="C41" s="8" t="s">
        <v>9</v>
      </c>
      <c r="D41" s="8">
        <v>8.25</v>
      </c>
      <c r="E41" s="8">
        <v>21</v>
      </c>
      <c r="F41" s="124">
        <v>1800</v>
      </c>
      <c r="G41" s="119">
        <f t="shared" si="5"/>
        <v>14850</v>
      </c>
    </row>
    <row r="42" spans="1:9" s="48" customFormat="1" x14ac:dyDescent="0.25">
      <c r="A42" s="111"/>
      <c r="B42" s="113" t="s">
        <v>339</v>
      </c>
      <c r="C42" s="111"/>
      <c r="D42" s="111"/>
      <c r="E42" s="111"/>
      <c r="F42" s="118"/>
      <c r="G42" s="118"/>
    </row>
    <row r="43" spans="1:9" ht="30" x14ac:dyDescent="0.25">
      <c r="A43" s="117">
        <v>24</v>
      </c>
      <c r="B43" s="10" t="s">
        <v>335</v>
      </c>
      <c r="C43" s="8" t="s">
        <v>9</v>
      </c>
      <c r="D43" s="8">
        <v>19.649999999999999</v>
      </c>
      <c r="E43" s="8">
        <v>21</v>
      </c>
      <c r="F43" s="124">
        <v>1000</v>
      </c>
      <c r="G43" s="119">
        <f>ROUND(D43*F43,2)</f>
        <v>19650</v>
      </c>
    </row>
    <row r="44" spans="1:9" x14ac:dyDescent="0.25">
      <c r="A44" s="117">
        <f>A43+1</f>
        <v>25</v>
      </c>
      <c r="B44" s="10" t="s">
        <v>350</v>
      </c>
      <c r="C44" s="8" t="s">
        <v>325</v>
      </c>
      <c r="D44" s="8">
        <v>1</v>
      </c>
      <c r="E44" s="8">
        <v>21</v>
      </c>
      <c r="F44" s="124">
        <v>1500</v>
      </c>
      <c r="G44" s="119">
        <f>ROUND(D44*F44,2)</f>
        <v>1500</v>
      </c>
    </row>
    <row r="45" spans="1:9" ht="75" x14ac:dyDescent="0.25">
      <c r="A45" s="117">
        <f>A44+1</f>
        <v>26</v>
      </c>
      <c r="B45" s="10" t="s">
        <v>328</v>
      </c>
      <c r="C45" s="8" t="s">
        <v>325</v>
      </c>
      <c r="D45" s="8">
        <v>25</v>
      </c>
      <c r="E45" s="8">
        <v>21</v>
      </c>
      <c r="F45" s="124">
        <v>350</v>
      </c>
      <c r="G45" s="119">
        <f>ROUND(D45*F45,2)</f>
        <v>8750</v>
      </c>
    </row>
    <row r="46" spans="1:9" x14ac:dyDescent="0.25">
      <c r="F46" s="121" t="s">
        <v>358</v>
      </c>
      <c r="G46" s="122">
        <f>SUM(G16:G45)</f>
        <v>295791.35999999999</v>
      </c>
      <c r="I46" s="115"/>
    </row>
    <row r="47" spans="1:9" hidden="1" x14ac:dyDescent="0.25">
      <c r="A47" s="8"/>
      <c r="B47" s="10"/>
      <c r="C47" s="8"/>
      <c r="D47" s="8"/>
      <c r="E47" s="8"/>
      <c r="F47" s="108"/>
      <c r="G47" s="52"/>
    </row>
    <row r="48" spans="1:9" ht="30" hidden="1" x14ac:dyDescent="0.25">
      <c r="A48" s="8">
        <v>4</v>
      </c>
      <c r="B48" s="10" t="s">
        <v>288</v>
      </c>
      <c r="C48" s="8" t="s">
        <v>9</v>
      </c>
      <c r="D48" s="8">
        <v>0</v>
      </c>
      <c r="E48" s="8">
        <v>21</v>
      </c>
      <c r="F48" s="108">
        <v>106.66</v>
      </c>
      <c r="G48" s="52">
        <f t="shared" ref="G48:G79" si="7">ROUND(D48*F48,2)</f>
        <v>0</v>
      </c>
    </row>
    <row r="49" spans="1:7" ht="45" hidden="1" x14ac:dyDescent="0.25">
      <c r="A49" s="8">
        <v>5</v>
      </c>
      <c r="B49" s="10" t="s">
        <v>289</v>
      </c>
      <c r="C49" s="8" t="s">
        <v>22</v>
      </c>
      <c r="D49" s="8">
        <v>0</v>
      </c>
      <c r="E49" s="8">
        <v>21</v>
      </c>
      <c r="F49" s="108">
        <v>81.08</v>
      </c>
      <c r="G49" s="52">
        <f t="shared" si="7"/>
        <v>0</v>
      </c>
    </row>
    <row r="50" spans="1:7" ht="45" hidden="1" x14ac:dyDescent="0.25">
      <c r="A50" s="8">
        <v>6</v>
      </c>
      <c r="B50" s="10" t="s">
        <v>290</v>
      </c>
      <c r="C50" s="8" t="s">
        <v>9</v>
      </c>
      <c r="D50" s="8">
        <v>0</v>
      </c>
      <c r="E50" s="8">
        <v>21</v>
      </c>
      <c r="F50" s="108">
        <v>5067.34</v>
      </c>
      <c r="G50" s="52">
        <f t="shared" si="7"/>
        <v>0</v>
      </c>
    </row>
    <row r="51" spans="1:7" ht="30" hidden="1" x14ac:dyDescent="0.25">
      <c r="A51" s="8">
        <v>7</v>
      </c>
      <c r="B51" s="10" t="s">
        <v>291</v>
      </c>
      <c r="C51" s="8" t="s">
        <v>27</v>
      </c>
      <c r="D51" s="8">
        <v>0</v>
      </c>
      <c r="E51" s="8">
        <v>21</v>
      </c>
      <c r="F51" s="108">
        <v>154.97</v>
      </c>
      <c r="G51" s="52">
        <f t="shared" si="7"/>
        <v>0</v>
      </c>
    </row>
    <row r="52" spans="1:7" ht="30" hidden="1" x14ac:dyDescent="0.25">
      <c r="A52" s="8">
        <v>8</v>
      </c>
      <c r="B52" s="10" t="s">
        <v>292</v>
      </c>
      <c r="C52" s="8" t="s">
        <v>27</v>
      </c>
      <c r="D52" s="8">
        <v>0</v>
      </c>
      <c r="E52" s="8">
        <v>21</v>
      </c>
      <c r="F52" s="108">
        <v>71.73</v>
      </c>
      <c r="G52" s="52">
        <f t="shared" si="7"/>
        <v>0</v>
      </c>
    </row>
    <row r="53" spans="1:7" ht="30" hidden="1" x14ac:dyDescent="0.25">
      <c r="A53" s="8">
        <v>9</v>
      </c>
      <c r="B53" s="10" t="s">
        <v>293</v>
      </c>
      <c r="C53" s="8" t="s">
        <v>27</v>
      </c>
      <c r="D53" s="8">
        <v>0</v>
      </c>
      <c r="E53" s="8">
        <v>21</v>
      </c>
      <c r="F53" s="108">
        <v>63.68</v>
      </c>
      <c r="G53" s="52">
        <f t="shared" si="7"/>
        <v>0</v>
      </c>
    </row>
    <row r="54" spans="1:7" ht="75" hidden="1" x14ac:dyDescent="0.25">
      <c r="A54" s="8">
        <v>10</v>
      </c>
      <c r="B54" s="10" t="s">
        <v>294</v>
      </c>
      <c r="C54" s="8" t="s">
        <v>9</v>
      </c>
      <c r="D54" s="8">
        <v>0</v>
      </c>
      <c r="E54" s="8">
        <v>21</v>
      </c>
      <c r="F54" s="108">
        <v>1928.49</v>
      </c>
      <c r="G54" s="52">
        <f t="shared" si="7"/>
        <v>0</v>
      </c>
    </row>
    <row r="55" spans="1:7" ht="75" hidden="1" x14ac:dyDescent="0.25">
      <c r="A55" s="8">
        <v>11</v>
      </c>
      <c r="B55" s="10" t="s">
        <v>295</v>
      </c>
      <c r="C55" s="8" t="s">
        <v>9</v>
      </c>
      <c r="D55" s="8">
        <v>0</v>
      </c>
      <c r="E55" s="8">
        <v>21</v>
      </c>
      <c r="F55" s="108">
        <v>651.33000000000004</v>
      </c>
      <c r="G55" s="52">
        <f t="shared" si="7"/>
        <v>0</v>
      </c>
    </row>
    <row r="56" spans="1:7" ht="75" hidden="1" x14ac:dyDescent="0.25">
      <c r="A56" s="8">
        <v>12</v>
      </c>
      <c r="B56" s="10" t="s">
        <v>296</v>
      </c>
      <c r="C56" s="8" t="s">
        <v>9</v>
      </c>
      <c r="D56" s="8">
        <v>0</v>
      </c>
      <c r="E56" s="8">
        <v>21</v>
      </c>
      <c r="F56" s="108">
        <v>3242.05</v>
      </c>
      <c r="G56" s="52">
        <f t="shared" si="7"/>
        <v>0</v>
      </c>
    </row>
    <row r="57" spans="1:7" ht="60" hidden="1" x14ac:dyDescent="0.25">
      <c r="A57" s="8">
        <v>13</v>
      </c>
      <c r="B57" s="10" t="s">
        <v>297</v>
      </c>
      <c r="C57" s="8" t="s">
        <v>9</v>
      </c>
      <c r="D57" s="8">
        <v>0</v>
      </c>
      <c r="E57" s="8">
        <v>21</v>
      </c>
      <c r="F57" s="108">
        <v>292.01</v>
      </c>
      <c r="G57" s="52">
        <f t="shared" si="7"/>
        <v>0</v>
      </c>
    </row>
    <row r="58" spans="1:7" ht="45" hidden="1" x14ac:dyDescent="0.25">
      <c r="A58" s="8">
        <v>14</v>
      </c>
      <c r="B58" s="10" t="s">
        <v>298</v>
      </c>
      <c r="C58" s="8" t="s">
        <v>82</v>
      </c>
      <c r="D58" s="8">
        <v>0</v>
      </c>
      <c r="E58" s="8">
        <v>21</v>
      </c>
      <c r="F58" s="108">
        <v>776.71</v>
      </c>
      <c r="G58" s="52">
        <f t="shared" si="7"/>
        <v>0</v>
      </c>
    </row>
    <row r="59" spans="1:7" ht="30" hidden="1" x14ac:dyDescent="0.25">
      <c r="A59" s="8">
        <v>15</v>
      </c>
      <c r="B59" s="10" t="s">
        <v>299</v>
      </c>
      <c r="C59" s="8" t="s">
        <v>82</v>
      </c>
      <c r="D59" s="8">
        <v>0</v>
      </c>
      <c r="E59" s="8">
        <v>21</v>
      </c>
      <c r="F59" s="108">
        <v>314.76</v>
      </c>
      <c r="G59" s="52">
        <f t="shared" si="7"/>
        <v>0</v>
      </c>
    </row>
    <row r="60" spans="1:7" ht="45" hidden="1" x14ac:dyDescent="0.25">
      <c r="A60" s="8">
        <v>16</v>
      </c>
      <c r="B60" s="10" t="s">
        <v>300</v>
      </c>
      <c r="C60" s="8" t="s">
        <v>82</v>
      </c>
      <c r="D60" s="8">
        <v>0</v>
      </c>
      <c r="E60" s="8">
        <v>21</v>
      </c>
      <c r="F60" s="108">
        <v>1119.68</v>
      </c>
      <c r="G60" s="52">
        <f t="shared" si="7"/>
        <v>0</v>
      </c>
    </row>
    <row r="61" spans="1:7" ht="45" hidden="1" x14ac:dyDescent="0.25">
      <c r="A61" s="8">
        <v>17</v>
      </c>
      <c r="B61" s="10" t="s">
        <v>301</v>
      </c>
      <c r="C61" s="8" t="s">
        <v>9</v>
      </c>
      <c r="D61" s="8">
        <v>0</v>
      </c>
      <c r="E61" s="8">
        <v>21</v>
      </c>
      <c r="F61" s="108">
        <v>801.73</v>
      </c>
      <c r="G61" s="52">
        <f t="shared" si="7"/>
        <v>0</v>
      </c>
    </row>
    <row r="62" spans="1:7" ht="30" hidden="1" x14ac:dyDescent="0.25">
      <c r="A62" s="8">
        <v>18</v>
      </c>
      <c r="B62" s="10" t="s">
        <v>302</v>
      </c>
      <c r="C62" s="8" t="s">
        <v>82</v>
      </c>
      <c r="D62" s="8">
        <v>0</v>
      </c>
      <c r="E62" s="8">
        <v>21</v>
      </c>
      <c r="F62" s="108">
        <v>600.23</v>
      </c>
      <c r="G62" s="52">
        <f t="shared" si="7"/>
        <v>0</v>
      </c>
    </row>
    <row r="63" spans="1:7" ht="30" hidden="1" x14ac:dyDescent="0.25">
      <c r="A63" s="8">
        <v>19</v>
      </c>
      <c r="B63" s="10" t="s">
        <v>303</v>
      </c>
      <c r="C63" s="8" t="s">
        <v>82</v>
      </c>
      <c r="D63" s="8">
        <v>0</v>
      </c>
      <c r="E63" s="8">
        <v>21</v>
      </c>
      <c r="F63" s="108">
        <v>1351.38</v>
      </c>
      <c r="G63" s="52">
        <f t="shared" si="7"/>
        <v>0</v>
      </c>
    </row>
    <row r="64" spans="1:7" ht="30" hidden="1" x14ac:dyDescent="0.25">
      <c r="A64" s="8">
        <v>20</v>
      </c>
      <c r="B64" s="10" t="s">
        <v>304</v>
      </c>
      <c r="C64" s="8" t="s">
        <v>82</v>
      </c>
      <c r="D64" s="8">
        <v>0</v>
      </c>
      <c r="E64" s="8">
        <v>21</v>
      </c>
      <c r="F64" s="108">
        <v>1351.38</v>
      </c>
      <c r="G64" s="52">
        <f t="shared" si="7"/>
        <v>0</v>
      </c>
    </row>
    <row r="65" spans="1:7" ht="30" hidden="1" x14ac:dyDescent="0.25">
      <c r="A65" s="8">
        <v>21</v>
      </c>
      <c r="B65" s="10" t="s">
        <v>305</v>
      </c>
      <c r="C65" s="8" t="s">
        <v>82</v>
      </c>
      <c r="D65" s="8">
        <v>0</v>
      </c>
      <c r="E65" s="8">
        <v>21</v>
      </c>
      <c r="F65" s="108">
        <v>3969.37</v>
      </c>
      <c r="G65" s="52">
        <f t="shared" si="7"/>
        <v>0</v>
      </c>
    </row>
    <row r="66" spans="1:7" ht="45" hidden="1" x14ac:dyDescent="0.25">
      <c r="A66" s="8">
        <v>22</v>
      </c>
      <c r="B66" s="10" t="s">
        <v>306</v>
      </c>
      <c r="C66" s="8" t="s">
        <v>82</v>
      </c>
      <c r="D66" s="8">
        <v>0</v>
      </c>
      <c r="E66" s="8">
        <v>21</v>
      </c>
      <c r="F66" s="108">
        <v>1453.64</v>
      </c>
      <c r="G66" s="52">
        <f t="shared" si="7"/>
        <v>0</v>
      </c>
    </row>
    <row r="67" spans="1:7" ht="45" hidden="1" x14ac:dyDescent="0.25">
      <c r="A67" s="8">
        <v>23</v>
      </c>
      <c r="B67" s="10" t="s">
        <v>307</v>
      </c>
      <c r="C67" s="8" t="s">
        <v>82</v>
      </c>
      <c r="D67" s="8">
        <v>0</v>
      </c>
      <c r="E67" s="8">
        <v>21</v>
      </c>
      <c r="F67" s="108">
        <v>3963.9</v>
      </c>
      <c r="G67" s="52">
        <f t="shared" si="7"/>
        <v>0</v>
      </c>
    </row>
    <row r="68" spans="1:7" ht="45" hidden="1" x14ac:dyDescent="0.25">
      <c r="A68" s="8">
        <v>24</v>
      </c>
      <c r="B68" s="10" t="s">
        <v>308</v>
      </c>
      <c r="C68" s="8" t="s">
        <v>82</v>
      </c>
      <c r="D68" s="8">
        <v>0</v>
      </c>
      <c r="E68" s="8">
        <v>21</v>
      </c>
      <c r="F68" s="108">
        <v>3969.37</v>
      </c>
      <c r="G68" s="52">
        <f t="shared" si="7"/>
        <v>0</v>
      </c>
    </row>
    <row r="69" spans="1:7" ht="45" hidden="1" x14ac:dyDescent="0.25">
      <c r="A69" s="8">
        <v>25</v>
      </c>
      <c r="B69" s="10" t="s">
        <v>309</v>
      </c>
      <c r="C69" s="8" t="s">
        <v>82</v>
      </c>
      <c r="D69" s="8">
        <v>0</v>
      </c>
      <c r="E69" s="8">
        <v>21</v>
      </c>
      <c r="F69" s="108">
        <v>2779.35</v>
      </c>
      <c r="G69" s="52">
        <f t="shared" si="7"/>
        <v>0</v>
      </c>
    </row>
    <row r="70" spans="1:7" ht="30" hidden="1" x14ac:dyDescent="0.25">
      <c r="A70" s="8">
        <v>26</v>
      </c>
      <c r="B70" s="10" t="s">
        <v>310</v>
      </c>
      <c r="C70" s="8" t="s">
        <v>82</v>
      </c>
      <c r="D70" s="8">
        <v>0</v>
      </c>
      <c r="E70" s="8">
        <v>21</v>
      </c>
      <c r="F70" s="108">
        <v>3034.1</v>
      </c>
      <c r="G70" s="52">
        <f t="shared" si="7"/>
        <v>0</v>
      </c>
    </row>
    <row r="71" spans="1:7" hidden="1" x14ac:dyDescent="0.25">
      <c r="A71" s="8">
        <v>27</v>
      </c>
      <c r="B71" s="10" t="s">
        <v>311</v>
      </c>
      <c r="C71" s="8" t="s">
        <v>22</v>
      </c>
      <c r="D71" s="8">
        <v>0</v>
      </c>
      <c r="E71" s="8">
        <v>21</v>
      </c>
      <c r="F71" s="108">
        <v>30.56</v>
      </c>
      <c r="G71" s="52">
        <f t="shared" si="7"/>
        <v>0</v>
      </c>
    </row>
    <row r="72" spans="1:7" ht="45" hidden="1" x14ac:dyDescent="0.25">
      <c r="A72" s="8">
        <v>28</v>
      </c>
      <c r="B72" s="10" t="s">
        <v>312</v>
      </c>
      <c r="C72" s="8" t="s">
        <v>9</v>
      </c>
      <c r="D72" s="8">
        <v>0</v>
      </c>
      <c r="E72" s="8">
        <v>21</v>
      </c>
      <c r="F72" s="108">
        <v>1704.78</v>
      </c>
      <c r="G72" s="52">
        <f t="shared" si="7"/>
        <v>0</v>
      </c>
    </row>
    <row r="73" spans="1:7" ht="30" hidden="1" x14ac:dyDescent="0.25">
      <c r="A73" s="8">
        <v>29</v>
      </c>
      <c r="B73" s="10" t="s">
        <v>21</v>
      </c>
      <c r="C73" s="8" t="s">
        <v>22</v>
      </c>
      <c r="D73" s="8">
        <v>0</v>
      </c>
      <c r="E73" s="8">
        <v>21</v>
      </c>
      <c r="F73" s="108">
        <v>7.82</v>
      </c>
      <c r="G73" s="52">
        <f t="shared" si="7"/>
        <v>0</v>
      </c>
    </row>
    <row r="74" spans="1:7" ht="45" hidden="1" x14ac:dyDescent="0.25">
      <c r="A74" s="8">
        <v>30</v>
      </c>
      <c r="B74" s="10" t="s">
        <v>313</v>
      </c>
      <c r="C74" s="8" t="s">
        <v>82</v>
      </c>
      <c r="D74" s="8">
        <v>0</v>
      </c>
      <c r="E74" s="8">
        <v>21</v>
      </c>
      <c r="F74" s="108">
        <v>620.30999999999995</v>
      </c>
      <c r="G74" s="52">
        <f t="shared" si="7"/>
        <v>0</v>
      </c>
    </row>
    <row r="75" spans="1:7" ht="30" hidden="1" x14ac:dyDescent="0.25">
      <c r="A75" s="8">
        <v>31</v>
      </c>
      <c r="B75" s="10" t="s">
        <v>314</v>
      </c>
      <c r="C75" s="8" t="s">
        <v>82</v>
      </c>
      <c r="D75" s="8">
        <v>0</v>
      </c>
      <c r="E75" s="8">
        <v>21</v>
      </c>
      <c r="F75" s="108">
        <v>1988.36</v>
      </c>
      <c r="G75" s="52">
        <f t="shared" si="7"/>
        <v>0</v>
      </c>
    </row>
    <row r="76" spans="1:7" ht="30" hidden="1" x14ac:dyDescent="0.25">
      <c r="A76" s="8">
        <v>32</v>
      </c>
      <c r="B76" s="10" t="s">
        <v>315</v>
      </c>
      <c r="C76" s="8" t="s">
        <v>82</v>
      </c>
      <c r="D76" s="8">
        <v>0</v>
      </c>
      <c r="E76" s="8">
        <v>21</v>
      </c>
      <c r="F76" s="108">
        <v>8275.23</v>
      </c>
      <c r="G76" s="52">
        <f t="shared" si="7"/>
        <v>0</v>
      </c>
    </row>
    <row r="77" spans="1:7" ht="30" hidden="1" x14ac:dyDescent="0.25">
      <c r="A77" s="8">
        <v>33</v>
      </c>
      <c r="B77" s="10" t="s">
        <v>316</v>
      </c>
      <c r="C77" s="8" t="s">
        <v>206</v>
      </c>
      <c r="D77" s="8">
        <v>0</v>
      </c>
      <c r="E77" s="8">
        <v>21</v>
      </c>
      <c r="F77" s="108">
        <v>708.4</v>
      </c>
      <c r="G77" s="52">
        <f t="shared" si="7"/>
        <v>0</v>
      </c>
    </row>
    <row r="78" spans="1:7" ht="45" hidden="1" x14ac:dyDescent="0.25">
      <c r="A78" s="8">
        <v>34</v>
      </c>
      <c r="B78" s="10" t="s">
        <v>317</v>
      </c>
      <c r="C78" s="8" t="s">
        <v>206</v>
      </c>
      <c r="D78" s="8">
        <v>0</v>
      </c>
      <c r="E78" s="8">
        <v>21</v>
      </c>
      <c r="F78" s="108">
        <v>705.26</v>
      </c>
      <c r="G78" s="52">
        <f t="shared" si="7"/>
        <v>0</v>
      </c>
    </row>
    <row r="79" spans="1:7" ht="30" hidden="1" x14ac:dyDescent="0.25">
      <c r="A79" s="8">
        <v>35</v>
      </c>
      <c r="B79" s="10" t="s">
        <v>318</v>
      </c>
      <c r="C79" s="8" t="s">
        <v>9</v>
      </c>
      <c r="D79" s="8">
        <v>0</v>
      </c>
      <c r="E79" s="8">
        <v>21</v>
      </c>
      <c r="F79" s="108">
        <v>400.56</v>
      </c>
      <c r="G79" s="52">
        <f t="shared" si="7"/>
        <v>0</v>
      </c>
    </row>
    <row r="80" spans="1:7" ht="30" hidden="1" x14ac:dyDescent="0.25">
      <c r="A80" s="8">
        <v>36</v>
      </c>
      <c r="B80" s="10" t="s">
        <v>319</v>
      </c>
      <c r="C80" s="8" t="s">
        <v>9</v>
      </c>
      <c r="D80" s="8">
        <v>0</v>
      </c>
      <c r="E80" s="8">
        <v>21</v>
      </c>
      <c r="F80" s="108">
        <v>607.45000000000005</v>
      </c>
      <c r="G80" s="52">
        <f t="shared" ref="G80:G106" si="8">ROUND(D80*F80,2)</f>
        <v>0</v>
      </c>
    </row>
    <row r="81" spans="1:7" ht="60" hidden="1" x14ac:dyDescent="0.25">
      <c r="A81" s="8">
        <v>37</v>
      </c>
      <c r="B81" s="10" t="s">
        <v>320</v>
      </c>
      <c r="C81" s="8" t="s">
        <v>9</v>
      </c>
      <c r="D81" s="8">
        <v>0</v>
      </c>
      <c r="E81" s="8">
        <v>21</v>
      </c>
      <c r="F81" s="108">
        <v>1626.73</v>
      </c>
      <c r="G81" s="52">
        <f t="shared" si="8"/>
        <v>0</v>
      </c>
    </row>
    <row r="82" spans="1:7" ht="45" hidden="1" x14ac:dyDescent="0.25">
      <c r="A82" s="8">
        <v>38</v>
      </c>
      <c r="B82" s="10" t="s">
        <v>321</v>
      </c>
      <c r="C82" s="8" t="s">
        <v>9</v>
      </c>
      <c r="D82" s="8">
        <v>0</v>
      </c>
      <c r="E82" s="8">
        <v>21</v>
      </c>
      <c r="F82" s="108">
        <v>3005.49</v>
      </c>
      <c r="G82" s="52">
        <f t="shared" si="8"/>
        <v>0</v>
      </c>
    </row>
    <row r="83" spans="1:7" ht="75" hidden="1" x14ac:dyDescent="0.25">
      <c r="A83" s="8">
        <v>39</v>
      </c>
      <c r="B83" s="10" t="s">
        <v>322</v>
      </c>
      <c r="C83" s="8" t="s">
        <v>9</v>
      </c>
      <c r="D83" s="8">
        <v>0</v>
      </c>
      <c r="E83" s="8">
        <v>21</v>
      </c>
      <c r="F83" s="108">
        <v>3509.44</v>
      </c>
      <c r="G83" s="52">
        <f t="shared" si="8"/>
        <v>0</v>
      </c>
    </row>
    <row r="84" spans="1:7" ht="75" hidden="1" x14ac:dyDescent="0.25">
      <c r="A84" s="8">
        <v>40</v>
      </c>
      <c r="B84" s="10" t="s">
        <v>323</v>
      </c>
      <c r="C84" s="8" t="s">
        <v>9</v>
      </c>
      <c r="D84" s="8">
        <v>0</v>
      </c>
      <c r="E84" s="8">
        <v>21</v>
      </c>
      <c r="F84" s="108">
        <v>3709.44</v>
      </c>
      <c r="G84" s="52">
        <f t="shared" si="8"/>
        <v>0</v>
      </c>
    </row>
    <row r="85" spans="1:7" ht="30" hidden="1" x14ac:dyDescent="0.25">
      <c r="A85" s="8">
        <v>41</v>
      </c>
      <c r="B85" s="10" t="s">
        <v>240</v>
      </c>
      <c r="C85" s="8" t="s">
        <v>9</v>
      </c>
      <c r="D85" s="8">
        <v>0</v>
      </c>
      <c r="E85" s="8">
        <v>21</v>
      </c>
      <c r="F85" s="108">
        <v>2902.46</v>
      </c>
      <c r="G85" s="52">
        <f t="shared" si="8"/>
        <v>0</v>
      </c>
    </row>
    <row r="86" spans="1:7" ht="30" hidden="1" x14ac:dyDescent="0.25">
      <c r="A86" s="8">
        <v>42</v>
      </c>
      <c r="B86" s="10" t="s">
        <v>324</v>
      </c>
      <c r="C86" s="8" t="s">
        <v>325</v>
      </c>
      <c r="D86" s="8">
        <v>0</v>
      </c>
      <c r="E86" s="8">
        <v>21</v>
      </c>
      <c r="F86" s="108">
        <v>140.83000000000001</v>
      </c>
      <c r="G86" s="52">
        <f t="shared" si="8"/>
        <v>0</v>
      </c>
    </row>
    <row r="87" spans="1:7" ht="90" hidden="1" x14ac:dyDescent="0.25">
      <c r="A87" s="8">
        <v>43</v>
      </c>
      <c r="B87" s="10" t="s">
        <v>326</v>
      </c>
      <c r="C87" s="8" t="s">
        <v>325</v>
      </c>
      <c r="D87" s="8">
        <v>0</v>
      </c>
      <c r="E87" s="8">
        <v>21</v>
      </c>
      <c r="F87" s="108">
        <v>73.56</v>
      </c>
      <c r="G87" s="52">
        <f t="shared" si="8"/>
        <v>0</v>
      </c>
    </row>
    <row r="88" spans="1:7" ht="45" hidden="1" x14ac:dyDescent="0.25">
      <c r="A88" s="8">
        <v>44</v>
      </c>
      <c r="B88" s="10" t="s">
        <v>63</v>
      </c>
      <c r="C88" s="8" t="s">
        <v>51</v>
      </c>
      <c r="D88" s="8">
        <v>0</v>
      </c>
      <c r="E88" s="8">
        <v>21</v>
      </c>
      <c r="F88" s="108">
        <v>18.91</v>
      </c>
      <c r="G88" s="52">
        <f t="shared" si="8"/>
        <v>0</v>
      </c>
    </row>
    <row r="89" spans="1:7" ht="45" hidden="1" x14ac:dyDescent="0.25">
      <c r="A89" s="8">
        <v>45</v>
      </c>
      <c r="B89" s="10" t="s">
        <v>327</v>
      </c>
      <c r="C89" s="8" t="s">
        <v>82</v>
      </c>
      <c r="D89" s="8">
        <v>0</v>
      </c>
      <c r="E89" s="8">
        <v>21</v>
      </c>
      <c r="F89" s="108">
        <v>1736.71</v>
      </c>
      <c r="G89" s="52">
        <f t="shared" si="8"/>
        <v>0</v>
      </c>
    </row>
    <row r="90" spans="1:7" hidden="1" x14ac:dyDescent="0.25">
      <c r="A90" s="8">
        <v>46</v>
      </c>
      <c r="B90" s="10" t="s">
        <v>133</v>
      </c>
      <c r="C90" s="8" t="s">
        <v>22</v>
      </c>
      <c r="D90" s="8">
        <v>0</v>
      </c>
      <c r="E90" s="8">
        <v>21</v>
      </c>
      <c r="F90" s="108">
        <v>20.62</v>
      </c>
      <c r="G90" s="52">
        <f t="shared" si="8"/>
        <v>0</v>
      </c>
    </row>
    <row r="91" spans="1:7" ht="45" hidden="1" x14ac:dyDescent="0.25">
      <c r="A91" s="8">
        <v>47</v>
      </c>
      <c r="B91" s="10" t="s">
        <v>135</v>
      </c>
      <c r="C91" s="8" t="s">
        <v>22</v>
      </c>
      <c r="D91" s="8">
        <v>0</v>
      </c>
      <c r="E91" s="8">
        <v>21</v>
      </c>
      <c r="F91" s="108">
        <v>20.62</v>
      </c>
      <c r="G91" s="52">
        <f t="shared" si="8"/>
        <v>0</v>
      </c>
    </row>
    <row r="92" spans="1:7" ht="75" hidden="1" x14ac:dyDescent="0.25">
      <c r="A92" s="8">
        <v>48</v>
      </c>
      <c r="B92" s="10" t="s">
        <v>328</v>
      </c>
      <c r="C92" s="8" t="s">
        <v>325</v>
      </c>
      <c r="D92" s="8">
        <v>0</v>
      </c>
      <c r="E92" s="8">
        <v>21</v>
      </c>
      <c r="F92" s="108">
        <v>378.96</v>
      </c>
      <c r="G92" s="52">
        <f t="shared" si="8"/>
        <v>0</v>
      </c>
    </row>
    <row r="93" spans="1:7" ht="30" hidden="1" x14ac:dyDescent="0.25">
      <c r="A93" s="8">
        <v>49</v>
      </c>
      <c r="B93" s="10" t="s">
        <v>329</v>
      </c>
      <c r="C93" s="8" t="s">
        <v>325</v>
      </c>
      <c r="D93" s="8">
        <v>0</v>
      </c>
      <c r="E93" s="8">
        <v>21</v>
      </c>
      <c r="F93" s="108">
        <v>73.16</v>
      </c>
      <c r="G93" s="52">
        <f t="shared" si="8"/>
        <v>0</v>
      </c>
    </row>
    <row r="94" spans="1:7" ht="60" hidden="1" x14ac:dyDescent="0.25">
      <c r="A94" s="8">
        <v>50</v>
      </c>
      <c r="B94" s="10" t="s">
        <v>330</v>
      </c>
      <c r="C94" s="8" t="s">
        <v>17</v>
      </c>
      <c r="D94" s="8">
        <v>0</v>
      </c>
      <c r="E94" s="8">
        <v>21</v>
      </c>
      <c r="F94" s="108">
        <v>3.44</v>
      </c>
      <c r="G94" s="52">
        <f t="shared" si="8"/>
        <v>0</v>
      </c>
    </row>
    <row r="95" spans="1:7" ht="30" hidden="1" x14ac:dyDescent="0.25">
      <c r="A95" s="8">
        <v>51</v>
      </c>
      <c r="B95" s="10" t="s">
        <v>331</v>
      </c>
      <c r="C95" s="8" t="s">
        <v>17</v>
      </c>
      <c r="D95" s="8">
        <v>0</v>
      </c>
      <c r="E95" s="8">
        <v>21</v>
      </c>
      <c r="F95" s="108">
        <v>752.49</v>
      </c>
      <c r="G95" s="52">
        <f t="shared" si="8"/>
        <v>0</v>
      </c>
    </row>
    <row r="96" spans="1:7" ht="30" hidden="1" x14ac:dyDescent="0.25">
      <c r="A96" s="8">
        <v>52</v>
      </c>
      <c r="B96" s="10" t="s">
        <v>243</v>
      </c>
      <c r="C96" s="8" t="s">
        <v>9</v>
      </c>
      <c r="D96" s="8">
        <v>0</v>
      </c>
      <c r="E96" s="8">
        <v>21</v>
      </c>
      <c r="F96" s="108">
        <v>703.57</v>
      </c>
      <c r="G96" s="52">
        <f t="shared" si="8"/>
        <v>0</v>
      </c>
    </row>
    <row r="97" spans="1:7" ht="60" hidden="1" x14ac:dyDescent="0.25">
      <c r="A97" s="8">
        <v>53</v>
      </c>
      <c r="B97" s="10" t="s">
        <v>332</v>
      </c>
      <c r="C97" s="8" t="s">
        <v>22</v>
      </c>
      <c r="D97" s="8">
        <v>0</v>
      </c>
      <c r="E97" s="8">
        <v>21</v>
      </c>
      <c r="F97" s="108">
        <v>17.64</v>
      </c>
      <c r="G97" s="52">
        <f t="shared" si="8"/>
        <v>0</v>
      </c>
    </row>
    <row r="98" spans="1:7" hidden="1" x14ac:dyDescent="0.25">
      <c r="A98" s="8">
        <v>54</v>
      </c>
      <c r="B98" s="10" t="s">
        <v>38</v>
      </c>
      <c r="C98" s="8" t="s">
        <v>22</v>
      </c>
      <c r="D98" s="8">
        <v>0</v>
      </c>
      <c r="E98" s="8">
        <v>21</v>
      </c>
      <c r="F98" s="108">
        <v>49.8</v>
      </c>
      <c r="G98" s="52">
        <f t="shared" si="8"/>
        <v>0</v>
      </c>
    </row>
    <row r="99" spans="1:7" ht="60" hidden="1" x14ac:dyDescent="0.25">
      <c r="A99" s="8">
        <v>55</v>
      </c>
      <c r="B99" s="10" t="s">
        <v>333</v>
      </c>
      <c r="C99" s="8" t="s">
        <v>22</v>
      </c>
      <c r="D99" s="8">
        <v>0</v>
      </c>
      <c r="E99" s="8">
        <v>21</v>
      </c>
      <c r="F99" s="108">
        <v>175</v>
      </c>
      <c r="G99" s="52">
        <f t="shared" si="8"/>
        <v>0</v>
      </c>
    </row>
    <row r="100" spans="1:7" ht="30" hidden="1" x14ac:dyDescent="0.25">
      <c r="A100" s="8">
        <v>56</v>
      </c>
      <c r="B100" s="10" t="s">
        <v>44</v>
      </c>
      <c r="C100" s="8" t="s">
        <v>45</v>
      </c>
      <c r="D100" s="8">
        <v>0</v>
      </c>
      <c r="E100" s="8">
        <v>21</v>
      </c>
      <c r="F100" s="108">
        <v>3577.98</v>
      </c>
      <c r="G100" s="52">
        <f t="shared" si="8"/>
        <v>0</v>
      </c>
    </row>
    <row r="101" spans="1:7" ht="30" hidden="1" x14ac:dyDescent="0.25">
      <c r="A101" s="8">
        <v>57</v>
      </c>
      <c r="B101" s="10" t="s">
        <v>47</v>
      </c>
      <c r="C101" s="8" t="s">
        <v>45</v>
      </c>
      <c r="D101" s="8">
        <v>0</v>
      </c>
      <c r="E101" s="8">
        <v>21</v>
      </c>
      <c r="F101" s="108">
        <v>15022.18</v>
      </c>
      <c r="G101" s="52">
        <f t="shared" si="8"/>
        <v>0</v>
      </c>
    </row>
    <row r="102" spans="1:7" ht="30" hidden="1" x14ac:dyDescent="0.25">
      <c r="A102" s="8">
        <v>58</v>
      </c>
      <c r="B102" s="10" t="s">
        <v>113</v>
      </c>
      <c r="C102" s="8" t="s">
        <v>9</v>
      </c>
      <c r="D102" s="8">
        <v>0</v>
      </c>
      <c r="E102" s="8">
        <v>21</v>
      </c>
      <c r="F102" s="108">
        <v>427.62</v>
      </c>
      <c r="G102" s="52">
        <f t="shared" si="8"/>
        <v>0</v>
      </c>
    </row>
    <row r="103" spans="1:7" ht="30" hidden="1" x14ac:dyDescent="0.25">
      <c r="A103" s="8">
        <v>59</v>
      </c>
      <c r="B103" s="10" t="s">
        <v>334</v>
      </c>
      <c r="C103" s="8" t="s">
        <v>22</v>
      </c>
      <c r="D103" s="8">
        <v>0</v>
      </c>
      <c r="E103" s="8">
        <v>21</v>
      </c>
      <c r="F103" s="108">
        <v>46.71</v>
      </c>
      <c r="G103" s="52">
        <f t="shared" si="8"/>
        <v>0</v>
      </c>
    </row>
    <row r="104" spans="1:7" ht="75" hidden="1" x14ac:dyDescent="0.25">
      <c r="A104" s="8">
        <v>60</v>
      </c>
      <c r="B104" s="10" t="s">
        <v>81</v>
      </c>
      <c r="C104" s="8" t="s">
        <v>82</v>
      </c>
      <c r="D104" s="8">
        <v>0</v>
      </c>
      <c r="E104" s="8">
        <v>21</v>
      </c>
      <c r="F104" s="108">
        <v>5790.86</v>
      </c>
      <c r="G104" s="52">
        <f t="shared" si="8"/>
        <v>0</v>
      </c>
    </row>
    <row r="105" spans="1:7" ht="30" hidden="1" x14ac:dyDescent="0.25">
      <c r="A105" s="8">
        <v>61</v>
      </c>
      <c r="B105" s="10" t="s">
        <v>335</v>
      </c>
      <c r="C105" s="8" t="s">
        <v>9</v>
      </c>
      <c r="D105" s="8">
        <v>0</v>
      </c>
      <c r="E105" s="8">
        <v>21</v>
      </c>
      <c r="F105" s="108">
        <v>1208.71</v>
      </c>
      <c r="G105" s="52">
        <f t="shared" si="8"/>
        <v>0</v>
      </c>
    </row>
    <row r="106" spans="1:7" ht="30" hidden="1" x14ac:dyDescent="0.25">
      <c r="A106" s="8">
        <v>62</v>
      </c>
      <c r="B106" s="10" t="s">
        <v>336</v>
      </c>
      <c r="C106" s="8" t="s">
        <v>27</v>
      </c>
      <c r="D106" s="8">
        <v>0</v>
      </c>
      <c r="E106" s="8">
        <v>21</v>
      </c>
      <c r="F106" s="108">
        <v>29.3</v>
      </c>
      <c r="G106" s="52">
        <f t="shared" si="8"/>
        <v>0</v>
      </c>
    </row>
    <row r="107" spans="1:7" hidden="1" x14ac:dyDescent="0.25">
      <c r="F107" s="109" t="s">
        <v>256</v>
      </c>
      <c r="G107" s="55">
        <f>SUM(G16:G106)</f>
        <v>591582.71999999997</v>
      </c>
    </row>
    <row r="108" spans="1:7" hidden="1" x14ac:dyDescent="0.25">
      <c r="F108" s="55" t="s">
        <v>267</v>
      </c>
      <c r="G108" s="55">
        <f>ROUND(G107*0.21,2)</f>
        <v>124232.37</v>
      </c>
    </row>
    <row r="109" spans="1:7" hidden="1" x14ac:dyDescent="0.25">
      <c r="F109" s="55" t="s">
        <v>268</v>
      </c>
      <c r="G109" s="55">
        <f>G107+G108</f>
        <v>715815.09</v>
      </c>
    </row>
  </sheetData>
  <sheetProtection algorithmName="SHA-512" hashValue="Tz3QMTl8Ss06MHDSNcjNDyvtGbOaE1uPCjjMQZqeemOq2fOMJlFTPvJ+9gYzmgkW9APwprNthwUme0iyOtNuZg==" saltValue="q52HQg8NLcR4qb0qTkCY6Q==" spinCount="100000" sheet="1" objects="1" scenarios="1"/>
  <mergeCells count="14">
    <mergeCell ref="G11:G13"/>
    <mergeCell ref="A1:G1"/>
    <mergeCell ref="A4:F4"/>
    <mergeCell ref="A5:F5"/>
    <mergeCell ref="C7:D7"/>
    <mergeCell ref="C9:D9"/>
    <mergeCell ref="E7:F7"/>
    <mergeCell ref="E9:F9"/>
    <mergeCell ref="A11:A13"/>
    <mergeCell ref="B11:B13"/>
    <mergeCell ref="C11:C13"/>
    <mergeCell ref="D11:D13"/>
    <mergeCell ref="E11:E13"/>
    <mergeCell ref="F11:F13"/>
  </mergeCells>
  <phoneticPr fontId="9" type="noConversion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50"/>
  <sheetViews>
    <sheetView topLeftCell="A131" workbookViewId="0">
      <selection activeCell="E144" sqref="E144"/>
    </sheetView>
  </sheetViews>
  <sheetFormatPr defaultColWidth="9.140625" defaultRowHeight="15" x14ac:dyDescent="0.25"/>
  <cols>
    <col min="1" max="1" width="6.85546875" style="1" bestFit="1" customWidth="1"/>
    <col min="2" max="2" width="36.5703125" style="2" customWidth="1"/>
    <col min="3" max="4" width="9.140625" style="1"/>
    <col min="5" max="5" width="9" style="1" customWidth="1"/>
    <col min="6" max="6" width="12.28515625" style="3" customWidth="1"/>
    <col min="7" max="7" width="15.42578125" style="39" customWidth="1"/>
    <col min="8" max="8" width="12.140625" style="4" customWidth="1"/>
    <col min="9" max="9" width="16" style="39" customWidth="1"/>
    <col min="10" max="10" width="11.42578125" style="4" customWidth="1"/>
    <col min="11" max="11" width="15.85546875" style="39" customWidth="1"/>
    <col min="12" max="16384" width="9.140625" style="5"/>
  </cols>
  <sheetData>
    <row r="1" spans="1:11" x14ac:dyDescent="0.25">
      <c r="F1" s="34" t="s">
        <v>0</v>
      </c>
      <c r="G1" s="38"/>
      <c r="H1" s="35" t="s">
        <v>269</v>
      </c>
      <c r="I1" s="38"/>
      <c r="J1" s="35" t="s">
        <v>270</v>
      </c>
    </row>
    <row r="2" spans="1:11" x14ac:dyDescent="0.25">
      <c r="A2" s="133" t="s">
        <v>1</v>
      </c>
      <c r="B2" s="134" t="s">
        <v>2</v>
      </c>
      <c r="C2" s="134" t="s">
        <v>3</v>
      </c>
      <c r="D2" s="134" t="s">
        <v>285</v>
      </c>
      <c r="E2" s="134" t="s">
        <v>4</v>
      </c>
      <c r="F2" s="158" t="s">
        <v>286</v>
      </c>
      <c r="G2" s="145" t="s">
        <v>5</v>
      </c>
      <c r="H2" s="146" t="s">
        <v>286</v>
      </c>
      <c r="I2" s="147" t="s">
        <v>5</v>
      </c>
      <c r="J2" s="148" t="s">
        <v>286</v>
      </c>
      <c r="K2" s="149" t="s">
        <v>5</v>
      </c>
    </row>
    <row r="3" spans="1:11" x14ac:dyDescent="0.25">
      <c r="A3" s="133"/>
      <c r="B3" s="134"/>
      <c r="C3" s="134"/>
      <c r="D3" s="134"/>
      <c r="E3" s="134"/>
      <c r="F3" s="158"/>
      <c r="G3" s="145"/>
      <c r="H3" s="146"/>
      <c r="I3" s="147"/>
      <c r="J3" s="148"/>
      <c r="K3" s="149"/>
    </row>
    <row r="4" spans="1:11" ht="26.25" customHeight="1" x14ac:dyDescent="0.25">
      <c r="A4" s="133"/>
      <c r="B4" s="134"/>
      <c r="C4" s="134"/>
      <c r="D4" s="134"/>
      <c r="E4" s="134"/>
      <c r="F4" s="158"/>
      <c r="G4" s="145"/>
      <c r="H4" s="146"/>
      <c r="I4" s="147"/>
      <c r="J4" s="148"/>
      <c r="K4" s="149"/>
    </row>
    <row r="5" spans="1:11" s="48" customFormat="1" x14ac:dyDescent="0.25">
      <c r="A5" s="6">
        <v>1</v>
      </c>
      <c r="B5" s="37">
        <v>2</v>
      </c>
      <c r="C5" s="6">
        <v>3</v>
      </c>
      <c r="D5" s="6">
        <v>4</v>
      </c>
      <c r="E5" s="6">
        <v>5</v>
      </c>
      <c r="F5" s="49">
        <v>6</v>
      </c>
      <c r="G5" s="50">
        <v>7</v>
      </c>
      <c r="H5" s="56">
        <v>8</v>
      </c>
      <c r="I5" s="57">
        <v>9</v>
      </c>
      <c r="J5" s="62">
        <v>10</v>
      </c>
      <c r="K5" s="63">
        <v>11</v>
      </c>
    </row>
    <row r="6" spans="1:11" ht="15" customHeight="1" x14ac:dyDescent="0.25">
      <c r="A6" s="8"/>
      <c r="B6" s="7" t="s">
        <v>6</v>
      </c>
      <c r="C6" s="8"/>
      <c r="D6" s="8"/>
      <c r="E6" s="8"/>
      <c r="F6" s="51"/>
      <c r="G6" s="52"/>
      <c r="H6" s="58"/>
      <c r="I6" s="59"/>
      <c r="J6" s="9"/>
      <c r="K6" s="40"/>
    </row>
    <row r="7" spans="1:11" ht="30" x14ac:dyDescent="0.25">
      <c r="A7" s="8" t="s">
        <v>7</v>
      </c>
      <c r="B7" s="10" t="s">
        <v>8</v>
      </c>
      <c r="C7" s="8" t="s">
        <v>9</v>
      </c>
      <c r="D7" s="8">
        <v>100</v>
      </c>
      <c r="E7" s="8">
        <v>21</v>
      </c>
      <c r="F7" s="51">
        <v>304.18</v>
      </c>
      <c r="G7" s="52">
        <f>ROUND(D7*F7,2)</f>
        <v>30418</v>
      </c>
      <c r="H7" s="58">
        <v>132</v>
      </c>
      <c r="I7" s="59">
        <f t="shared" ref="I7:I67" si="0">ROUND(D7*H7,2)</f>
        <v>13200</v>
      </c>
      <c r="J7" s="9">
        <v>195.5</v>
      </c>
      <c r="K7" s="40">
        <f t="shared" ref="K7:K67" si="1">ROUND(D7*J7,2)</f>
        <v>19550</v>
      </c>
    </row>
    <row r="8" spans="1:11" x14ac:dyDescent="0.25">
      <c r="A8" s="8" t="s">
        <v>10</v>
      </c>
      <c r="B8" s="10" t="s">
        <v>11</v>
      </c>
      <c r="C8" s="8" t="s">
        <v>9</v>
      </c>
      <c r="D8" s="8">
        <v>100</v>
      </c>
      <c r="E8" s="8">
        <v>21</v>
      </c>
      <c r="F8" s="51">
        <v>255.24</v>
      </c>
      <c r="G8" s="52">
        <f t="shared" ref="G8:G68" si="2">ROUND(D8*F8,2)</f>
        <v>25524</v>
      </c>
      <c r="H8" s="58">
        <v>350</v>
      </c>
      <c r="I8" s="59">
        <f t="shared" si="0"/>
        <v>35000</v>
      </c>
      <c r="J8" s="9">
        <v>201.27</v>
      </c>
      <c r="K8" s="40">
        <f t="shared" si="1"/>
        <v>20127</v>
      </c>
    </row>
    <row r="9" spans="1:11" ht="30" x14ac:dyDescent="0.25">
      <c r="A9" s="8" t="s">
        <v>12</v>
      </c>
      <c r="B9" s="10" t="s">
        <v>13</v>
      </c>
      <c r="C9" s="8" t="s">
        <v>14</v>
      </c>
      <c r="D9" s="8">
        <v>5</v>
      </c>
      <c r="E9" s="8">
        <v>21</v>
      </c>
      <c r="F9" s="51">
        <v>912.53</v>
      </c>
      <c r="G9" s="52">
        <f t="shared" si="2"/>
        <v>4562.6499999999996</v>
      </c>
      <c r="H9" s="58">
        <v>793</v>
      </c>
      <c r="I9" s="59">
        <f t="shared" si="0"/>
        <v>3965</v>
      </c>
      <c r="J9" s="9">
        <v>602.09</v>
      </c>
      <c r="K9" s="40">
        <f t="shared" si="1"/>
        <v>3010.45</v>
      </c>
    </row>
    <row r="10" spans="1:11" ht="30" x14ac:dyDescent="0.25">
      <c r="A10" s="8" t="s">
        <v>15</v>
      </c>
      <c r="B10" s="10" t="s">
        <v>16</v>
      </c>
      <c r="C10" s="8" t="s">
        <v>17</v>
      </c>
      <c r="D10" s="11">
        <v>1000</v>
      </c>
      <c r="E10" s="8">
        <v>21</v>
      </c>
      <c r="F10" s="51">
        <v>3.2</v>
      </c>
      <c r="G10" s="52">
        <f t="shared" si="2"/>
        <v>3200</v>
      </c>
      <c r="H10" s="58">
        <v>2</v>
      </c>
      <c r="I10" s="59">
        <f t="shared" si="0"/>
        <v>2000</v>
      </c>
      <c r="J10" s="9">
        <v>3.01</v>
      </c>
      <c r="K10" s="40">
        <f t="shared" si="1"/>
        <v>3010</v>
      </c>
    </row>
    <row r="11" spans="1:11" ht="30" x14ac:dyDescent="0.25">
      <c r="A11" s="8" t="s">
        <v>18</v>
      </c>
      <c r="B11" s="10" t="s">
        <v>19</v>
      </c>
      <c r="C11" s="8" t="s">
        <v>17</v>
      </c>
      <c r="D11" s="11">
        <v>500</v>
      </c>
      <c r="E11" s="8">
        <v>21</v>
      </c>
      <c r="F11" s="51">
        <v>3.16</v>
      </c>
      <c r="G11" s="52">
        <f t="shared" si="2"/>
        <v>1580</v>
      </c>
      <c r="H11" s="58">
        <v>2.2999999999999998</v>
      </c>
      <c r="I11" s="59">
        <f t="shared" si="0"/>
        <v>1150</v>
      </c>
      <c r="J11" s="9">
        <v>4.93</v>
      </c>
      <c r="K11" s="40">
        <f t="shared" si="1"/>
        <v>2465</v>
      </c>
    </row>
    <row r="12" spans="1:11" ht="30" x14ac:dyDescent="0.25">
      <c r="A12" s="8" t="s">
        <v>20</v>
      </c>
      <c r="B12" s="10" t="s">
        <v>21</v>
      </c>
      <c r="C12" s="8" t="s">
        <v>22</v>
      </c>
      <c r="D12" s="8">
        <v>3</v>
      </c>
      <c r="E12" s="8">
        <v>21</v>
      </c>
      <c r="F12" s="51">
        <v>26.76</v>
      </c>
      <c r="G12" s="52">
        <f t="shared" si="2"/>
        <v>80.28</v>
      </c>
      <c r="H12" s="58">
        <v>81.680000000000007</v>
      </c>
      <c r="I12" s="59">
        <f t="shared" si="0"/>
        <v>245.04</v>
      </c>
      <c r="J12" s="9">
        <v>26.55</v>
      </c>
      <c r="K12" s="40">
        <f t="shared" si="1"/>
        <v>79.650000000000006</v>
      </c>
    </row>
    <row r="13" spans="1:11" ht="45" x14ac:dyDescent="0.25">
      <c r="A13" s="8" t="s">
        <v>23</v>
      </c>
      <c r="B13" s="10" t="s">
        <v>24</v>
      </c>
      <c r="C13" s="8" t="s">
        <v>22</v>
      </c>
      <c r="D13" s="8">
        <v>50</v>
      </c>
      <c r="E13" s="8">
        <v>21</v>
      </c>
      <c r="F13" s="51">
        <v>13.43</v>
      </c>
      <c r="G13" s="52">
        <f t="shared" si="2"/>
        <v>671.5</v>
      </c>
      <c r="H13" s="58">
        <v>517</v>
      </c>
      <c r="I13" s="59">
        <f t="shared" si="0"/>
        <v>25850</v>
      </c>
      <c r="J13" s="9">
        <v>35.799999999999997</v>
      </c>
      <c r="K13" s="40">
        <f t="shared" si="1"/>
        <v>1790</v>
      </c>
    </row>
    <row r="14" spans="1:11" ht="45" x14ac:dyDescent="0.25">
      <c r="A14" s="8" t="s">
        <v>25</v>
      </c>
      <c r="B14" s="10" t="s">
        <v>26</v>
      </c>
      <c r="C14" s="8" t="s">
        <v>27</v>
      </c>
      <c r="D14" s="11">
        <v>5000</v>
      </c>
      <c r="E14" s="8">
        <v>21</v>
      </c>
      <c r="F14" s="51">
        <v>4.38</v>
      </c>
      <c r="G14" s="52">
        <f t="shared" si="2"/>
        <v>21900</v>
      </c>
      <c r="H14" s="58">
        <v>10.79</v>
      </c>
      <c r="I14" s="59">
        <f t="shared" si="0"/>
        <v>53950</v>
      </c>
      <c r="J14" s="9">
        <v>11.7</v>
      </c>
      <c r="K14" s="40">
        <f t="shared" si="1"/>
        <v>58500</v>
      </c>
    </row>
    <row r="15" spans="1:11" x14ac:dyDescent="0.25">
      <c r="A15" s="8" t="s">
        <v>28</v>
      </c>
      <c r="B15" s="10" t="s">
        <v>29</v>
      </c>
      <c r="C15" s="8" t="s">
        <v>30</v>
      </c>
      <c r="D15" s="11">
        <v>10000</v>
      </c>
      <c r="E15" s="8">
        <v>21</v>
      </c>
      <c r="F15" s="51">
        <v>0.26</v>
      </c>
      <c r="G15" s="52">
        <f t="shared" si="2"/>
        <v>2600</v>
      </c>
      <c r="H15" s="58">
        <v>0.11</v>
      </c>
      <c r="I15" s="59">
        <f t="shared" si="0"/>
        <v>1100</v>
      </c>
      <c r="J15" s="9">
        <v>0.2</v>
      </c>
      <c r="K15" s="40">
        <f t="shared" si="1"/>
        <v>2000</v>
      </c>
    </row>
    <row r="16" spans="1:11" x14ac:dyDescent="0.25">
      <c r="A16" s="8" t="s">
        <v>31</v>
      </c>
      <c r="B16" s="10" t="s">
        <v>32</v>
      </c>
      <c r="C16" s="8" t="s">
        <v>27</v>
      </c>
      <c r="D16" s="11">
        <v>50</v>
      </c>
      <c r="E16" s="8">
        <v>21</v>
      </c>
      <c r="F16" s="51">
        <v>25.11</v>
      </c>
      <c r="G16" s="52">
        <f t="shared" si="2"/>
        <v>1255.5</v>
      </c>
      <c r="H16" s="58">
        <v>25</v>
      </c>
      <c r="I16" s="59">
        <f t="shared" si="0"/>
        <v>1250</v>
      </c>
      <c r="J16" s="9">
        <v>11.7</v>
      </c>
      <c r="K16" s="40">
        <f t="shared" si="1"/>
        <v>585</v>
      </c>
    </row>
    <row r="17" spans="1:11" x14ac:dyDescent="0.25">
      <c r="A17" s="8"/>
      <c r="B17" s="7" t="s">
        <v>33</v>
      </c>
      <c r="C17" s="8"/>
      <c r="D17" s="8"/>
      <c r="E17" s="8"/>
      <c r="F17" s="51"/>
      <c r="G17" s="52"/>
      <c r="H17" s="58"/>
      <c r="I17" s="59"/>
      <c r="J17" s="9"/>
      <c r="K17" s="40"/>
    </row>
    <row r="18" spans="1:11" ht="45" x14ac:dyDescent="0.25">
      <c r="A18" s="8" t="s">
        <v>34</v>
      </c>
      <c r="B18" s="10" t="s">
        <v>35</v>
      </c>
      <c r="C18" s="8" t="s">
        <v>36</v>
      </c>
      <c r="D18" s="8">
        <v>10</v>
      </c>
      <c r="E18" s="8">
        <v>21</v>
      </c>
      <c r="F18" s="53">
        <v>7567.67</v>
      </c>
      <c r="G18" s="52">
        <f t="shared" si="2"/>
        <v>75676.7</v>
      </c>
      <c r="H18" s="58">
        <v>16510</v>
      </c>
      <c r="I18" s="59">
        <f t="shared" si="0"/>
        <v>165100</v>
      </c>
      <c r="J18" s="9">
        <v>3094.22</v>
      </c>
      <c r="K18" s="40">
        <f t="shared" si="1"/>
        <v>30942.2</v>
      </c>
    </row>
    <row r="19" spans="1:11" x14ac:dyDescent="0.25">
      <c r="A19" s="8" t="s">
        <v>37</v>
      </c>
      <c r="B19" s="10" t="s">
        <v>38</v>
      </c>
      <c r="C19" s="8" t="s">
        <v>22</v>
      </c>
      <c r="D19" s="8">
        <v>300</v>
      </c>
      <c r="E19" s="8">
        <v>21</v>
      </c>
      <c r="F19" s="51">
        <v>26.85</v>
      </c>
      <c r="G19" s="52">
        <f t="shared" si="2"/>
        <v>8055</v>
      </c>
      <c r="H19" s="58">
        <v>51.43</v>
      </c>
      <c r="I19" s="59">
        <f t="shared" si="0"/>
        <v>15429</v>
      </c>
      <c r="J19" s="9">
        <v>12.82</v>
      </c>
      <c r="K19" s="40">
        <f t="shared" si="1"/>
        <v>3846</v>
      </c>
    </row>
    <row r="20" spans="1:11" ht="45" x14ac:dyDescent="0.25">
      <c r="A20" s="8" t="s">
        <v>39</v>
      </c>
      <c r="B20" s="10" t="s">
        <v>40</v>
      </c>
      <c r="C20" s="8" t="s">
        <v>9</v>
      </c>
      <c r="D20" s="8">
        <v>50</v>
      </c>
      <c r="E20" s="8">
        <v>21</v>
      </c>
      <c r="F20" s="51">
        <v>420.86</v>
      </c>
      <c r="G20" s="52">
        <f t="shared" si="2"/>
        <v>21043</v>
      </c>
      <c r="H20" s="58">
        <v>1268</v>
      </c>
      <c r="I20" s="59">
        <f t="shared" si="0"/>
        <v>63400</v>
      </c>
      <c r="J20" s="9">
        <v>267.87</v>
      </c>
      <c r="K20" s="40">
        <f t="shared" si="1"/>
        <v>13393.5</v>
      </c>
    </row>
    <row r="21" spans="1:11" ht="30" x14ac:dyDescent="0.25">
      <c r="A21" s="8" t="s">
        <v>41</v>
      </c>
      <c r="B21" s="10" t="s">
        <v>42</v>
      </c>
      <c r="C21" s="8" t="s">
        <v>9</v>
      </c>
      <c r="D21" s="8">
        <v>50</v>
      </c>
      <c r="E21" s="8">
        <v>21</v>
      </c>
      <c r="F21" s="51">
        <v>170.95</v>
      </c>
      <c r="G21" s="52">
        <f t="shared" si="2"/>
        <v>8547.5</v>
      </c>
      <c r="H21" s="58">
        <v>111</v>
      </c>
      <c r="I21" s="59">
        <f t="shared" si="0"/>
        <v>5550</v>
      </c>
      <c r="J21" s="9">
        <v>91.55</v>
      </c>
      <c r="K21" s="40">
        <f t="shared" si="1"/>
        <v>4577.5</v>
      </c>
    </row>
    <row r="22" spans="1:11" ht="30" x14ac:dyDescent="0.25">
      <c r="A22" s="8" t="s">
        <v>43</v>
      </c>
      <c r="B22" s="10" t="s">
        <v>44</v>
      </c>
      <c r="C22" s="8" t="s">
        <v>45</v>
      </c>
      <c r="D22" s="8">
        <v>20</v>
      </c>
      <c r="E22" s="8">
        <v>21</v>
      </c>
      <c r="F22" s="51">
        <v>924.07</v>
      </c>
      <c r="G22" s="52">
        <f t="shared" si="2"/>
        <v>18481.400000000001</v>
      </c>
      <c r="H22" s="58">
        <v>1195</v>
      </c>
      <c r="I22" s="59">
        <f t="shared" si="0"/>
        <v>23900</v>
      </c>
      <c r="J22" s="9">
        <v>995.59</v>
      </c>
      <c r="K22" s="40">
        <f t="shared" si="1"/>
        <v>19911.8</v>
      </c>
    </row>
    <row r="23" spans="1:11" ht="30" x14ac:dyDescent="0.25">
      <c r="A23" s="8" t="s">
        <v>46</v>
      </c>
      <c r="B23" s="10" t="s">
        <v>47</v>
      </c>
      <c r="C23" s="8" t="s">
        <v>45</v>
      </c>
      <c r="D23" s="8">
        <v>5</v>
      </c>
      <c r="E23" s="8">
        <v>21</v>
      </c>
      <c r="F23" s="53">
        <v>1924.03</v>
      </c>
      <c r="G23" s="52">
        <f t="shared" si="2"/>
        <v>9620.15</v>
      </c>
      <c r="H23" s="58">
        <v>2053.9</v>
      </c>
      <c r="I23" s="59">
        <f t="shared" si="0"/>
        <v>10269.5</v>
      </c>
      <c r="J23" s="9">
        <v>1653.76</v>
      </c>
      <c r="K23" s="40">
        <f t="shared" si="1"/>
        <v>8268.7999999999993</v>
      </c>
    </row>
    <row r="24" spans="1:11" x14ac:dyDescent="0.25">
      <c r="A24" s="8"/>
      <c r="B24" s="7" t="s">
        <v>48</v>
      </c>
      <c r="C24" s="8"/>
      <c r="D24" s="8"/>
      <c r="E24" s="8"/>
      <c r="F24" s="51"/>
      <c r="G24" s="52"/>
      <c r="H24" s="58"/>
      <c r="I24" s="59"/>
      <c r="J24" s="9"/>
      <c r="K24" s="40"/>
    </row>
    <row r="25" spans="1:11" ht="30" x14ac:dyDescent="0.25">
      <c r="A25" s="8" t="s">
        <v>49</v>
      </c>
      <c r="B25" s="10" t="s">
        <v>50</v>
      </c>
      <c r="C25" s="8" t="s">
        <v>51</v>
      </c>
      <c r="D25" s="8">
        <v>20</v>
      </c>
      <c r="E25" s="8">
        <v>21</v>
      </c>
      <c r="F25" s="51">
        <v>51.75</v>
      </c>
      <c r="G25" s="52">
        <f t="shared" si="2"/>
        <v>1035</v>
      </c>
      <c r="H25" s="58">
        <v>209</v>
      </c>
      <c r="I25" s="59">
        <f t="shared" si="0"/>
        <v>4180</v>
      </c>
      <c r="J25" s="9">
        <v>97.49</v>
      </c>
      <c r="K25" s="40">
        <f t="shared" si="1"/>
        <v>1949.8</v>
      </c>
    </row>
    <row r="26" spans="1:11" ht="30" x14ac:dyDescent="0.25">
      <c r="A26" s="8" t="s">
        <v>52</v>
      </c>
      <c r="B26" s="10" t="s">
        <v>53</v>
      </c>
      <c r="C26" s="8" t="s">
        <v>51</v>
      </c>
      <c r="D26" s="8">
        <v>10</v>
      </c>
      <c r="E26" s="8">
        <v>21</v>
      </c>
      <c r="F26" s="51">
        <v>65.5</v>
      </c>
      <c r="G26" s="52">
        <f t="shared" si="2"/>
        <v>655</v>
      </c>
      <c r="H26" s="58">
        <v>236</v>
      </c>
      <c r="I26" s="59">
        <f t="shared" si="0"/>
        <v>2360</v>
      </c>
      <c r="J26" s="9">
        <v>98.21</v>
      </c>
      <c r="K26" s="40">
        <f t="shared" si="1"/>
        <v>982.1</v>
      </c>
    </row>
    <row r="27" spans="1:11" ht="30" x14ac:dyDescent="0.25">
      <c r="A27" s="8" t="s">
        <v>54</v>
      </c>
      <c r="B27" s="10" t="s">
        <v>55</v>
      </c>
      <c r="C27" s="8" t="s">
        <v>51</v>
      </c>
      <c r="D27" s="8">
        <v>5</v>
      </c>
      <c r="E27" s="8">
        <v>21</v>
      </c>
      <c r="F27" s="51">
        <v>31.97</v>
      </c>
      <c r="G27" s="52">
        <f t="shared" si="2"/>
        <v>159.85</v>
      </c>
      <c r="H27" s="58">
        <v>264</v>
      </c>
      <c r="I27" s="59">
        <f t="shared" si="0"/>
        <v>1320</v>
      </c>
      <c r="J27" s="9">
        <v>119.75</v>
      </c>
      <c r="K27" s="40">
        <f t="shared" si="1"/>
        <v>598.75</v>
      </c>
    </row>
    <row r="28" spans="1:11" ht="30" x14ac:dyDescent="0.25">
      <c r="A28" s="8" t="s">
        <v>56</v>
      </c>
      <c r="B28" s="10" t="s">
        <v>57</v>
      </c>
      <c r="C28" s="8" t="s">
        <v>51</v>
      </c>
      <c r="D28" s="8">
        <v>20</v>
      </c>
      <c r="E28" s="8">
        <v>21</v>
      </c>
      <c r="F28" s="51">
        <v>15.53</v>
      </c>
      <c r="G28" s="52">
        <f t="shared" si="2"/>
        <v>310.60000000000002</v>
      </c>
      <c r="H28" s="58">
        <v>19.59</v>
      </c>
      <c r="I28" s="59">
        <f t="shared" si="0"/>
        <v>391.8</v>
      </c>
      <c r="J28" s="9">
        <v>15.12</v>
      </c>
      <c r="K28" s="40">
        <f t="shared" si="1"/>
        <v>302.39999999999998</v>
      </c>
    </row>
    <row r="29" spans="1:11" x14ac:dyDescent="0.25">
      <c r="A29" s="8" t="s">
        <v>58</v>
      </c>
      <c r="B29" s="10" t="s">
        <v>59</v>
      </c>
      <c r="C29" s="8" t="s">
        <v>51</v>
      </c>
      <c r="D29" s="8">
        <v>20</v>
      </c>
      <c r="E29" s="8">
        <v>21</v>
      </c>
      <c r="F29" s="51">
        <v>253.74</v>
      </c>
      <c r="G29" s="52">
        <f t="shared" si="2"/>
        <v>5074.8</v>
      </c>
      <c r="H29" s="58">
        <v>165</v>
      </c>
      <c r="I29" s="59">
        <f t="shared" si="0"/>
        <v>3300</v>
      </c>
      <c r="J29" s="9">
        <v>228.9</v>
      </c>
      <c r="K29" s="40">
        <f t="shared" si="1"/>
        <v>4578</v>
      </c>
    </row>
    <row r="30" spans="1:11" ht="45" x14ac:dyDescent="0.25">
      <c r="A30" s="8" t="s">
        <v>60</v>
      </c>
      <c r="B30" s="10" t="s">
        <v>61</v>
      </c>
      <c r="C30" s="8" t="s">
        <v>51</v>
      </c>
      <c r="D30" s="8">
        <v>20</v>
      </c>
      <c r="E30" s="8">
        <v>21</v>
      </c>
      <c r="F30" s="51">
        <v>507.95</v>
      </c>
      <c r="G30" s="52">
        <f t="shared" si="2"/>
        <v>10159</v>
      </c>
      <c r="H30" s="58">
        <v>503</v>
      </c>
      <c r="I30" s="59">
        <f t="shared" si="0"/>
        <v>10060</v>
      </c>
      <c r="J30" s="9">
        <v>822.39</v>
      </c>
      <c r="K30" s="40">
        <f t="shared" si="1"/>
        <v>16447.8</v>
      </c>
    </row>
    <row r="31" spans="1:11" ht="45" x14ac:dyDescent="0.25">
      <c r="A31" s="8" t="s">
        <v>62</v>
      </c>
      <c r="B31" s="10" t="s">
        <v>63</v>
      </c>
      <c r="C31" s="8" t="s">
        <v>51</v>
      </c>
      <c r="D31" s="8">
        <v>20</v>
      </c>
      <c r="E31" s="8">
        <v>21</v>
      </c>
      <c r="F31" s="51">
        <v>51.66</v>
      </c>
      <c r="G31" s="52">
        <f t="shared" si="2"/>
        <v>1033.2</v>
      </c>
      <c r="H31" s="58">
        <v>139</v>
      </c>
      <c r="I31" s="59">
        <f t="shared" si="0"/>
        <v>2780</v>
      </c>
      <c r="J31" s="9">
        <v>424.06</v>
      </c>
      <c r="K31" s="40">
        <f t="shared" si="1"/>
        <v>8481.2000000000007</v>
      </c>
    </row>
    <row r="32" spans="1:11" ht="45" x14ac:dyDescent="0.25">
      <c r="A32" s="8" t="s">
        <v>64</v>
      </c>
      <c r="B32" s="10" t="s">
        <v>65</v>
      </c>
      <c r="C32" s="8" t="s">
        <v>51</v>
      </c>
      <c r="D32" s="8">
        <v>20</v>
      </c>
      <c r="E32" s="8">
        <v>21</v>
      </c>
      <c r="F32" s="51">
        <v>51.66</v>
      </c>
      <c r="G32" s="52">
        <f t="shared" si="2"/>
        <v>1033.2</v>
      </c>
      <c r="H32" s="58">
        <v>145</v>
      </c>
      <c r="I32" s="59">
        <f t="shared" si="0"/>
        <v>2900</v>
      </c>
      <c r="J32" s="9">
        <v>424.06</v>
      </c>
      <c r="K32" s="40">
        <f t="shared" si="1"/>
        <v>8481.2000000000007</v>
      </c>
    </row>
    <row r="33" spans="1:11" ht="45" x14ac:dyDescent="0.25">
      <c r="A33" s="8" t="s">
        <v>66</v>
      </c>
      <c r="B33" s="10" t="s">
        <v>67</v>
      </c>
      <c r="C33" s="8" t="s">
        <v>51</v>
      </c>
      <c r="D33" s="8">
        <v>30</v>
      </c>
      <c r="E33" s="8">
        <v>21</v>
      </c>
      <c r="F33" s="51">
        <v>435.96</v>
      </c>
      <c r="G33" s="52">
        <f t="shared" si="2"/>
        <v>13078.8</v>
      </c>
      <c r="H33" s="58">
        <v>451</v>
      </c>
      <c r="I33" s="59">
        <f t="shared" si="0"/>
        <v>13530</v>
      </c>
      <c r="J33" s="9">
        <v>153.85</v>
      </c>
      <c r="K33" s="40">
        <f t="shared" si="1"/>
        <v>4615.5</v>
      </c>
    </row>
    <row r="34" spans="1:11" ht="30" x14ac:dyDescent="0.25">
      <c r="A34" s="8" t="s">
        <v>68</v>
      </c>
      <c r="B34" s="10" t="s">
        <v>69</v>
      </c>
      <c r="C34" s="8" t="s">
        <v>51</v>
      </c>
      <c r="D34" s="8">
        <v>20</v>
      </c>
      <c r="E34" s="8">
        <v>21</v>
      </c>
      <c r="F34" s="51">
        <v>204.68</v>
      </c>
      <c r="G34" s="52">
        <f t="shared" si="2"/>
        <v>4093.6</v>
      </c>
      <c r="H34" s="58">
        <v>362</v>
      </c>
      <c r="I34" s="59">
        <f t="shared" si="0"/>
        <v>7240</v>
      </c>
      <c r="J34" s="9">
        <v>303.85000000000002</v>
      </c>
      <c r="K34" s="40">
        <f t="shared" si="1"/>
        <v>6077</v>
      </c>
    </row>
    <row r="35" spans="1:11" ht="45" x14ac:dyDescent="0.25">
      <c r="A35" s="8" t="s">
        <v>70</v>
      </c>
      <c r="B35" s="10" t="s">
        <v>71</v>
      </c>
      <c r="C35" s="8" t="s">
        <v>17</v>
      </c>
      <c r="D35" s="8">
        <v>50</v>
      </c>
      <c r="E35" s="8">
        <v>21</v>
      </c>
      <c r="F35" s="51">
        <v>157.12</v>
      </c>
      <c r="G35" s="52">
        <f t="shared" si="2"/>
        <v>7856</v>
      </c>
      <c r="H35" s="58">
        <v>145</v>
      </c>
      <c r="I35" s="59">
        <f t="shared" si="0"/>
        <v>7250</v>
      </c>
      <c r="J35" s="9">
        <v>151.44999999999999</v>
      </c>
      <c r="K35" s="40">
        <f t="shared" si="1"/>
        <v>7572.5</v>
      </c>
    </row>
    <row r="36" spans="1:11" ht="45" x14ac:dyDescent="0.25">
      <c r="A36" s="8" t="s">
        <v>72</v>
      </c>
      <c r="B36" s="10" t="s">
        <v>73</v>
      </c>
      <c r="C36" s="8" t="s">
        <v>17</v>
      </c>
      <c r="D36" s="8">
        <v>50</v>
      </c>
      <c r="E36" s="8">
        <v>21</v>
      </c>
      <c r="F36" s="51">
        <v>33.909999999999997</v>
      </c>
      <c r="G36" s="52">
        <f t="shared" si="2"/>
        <v>1695.5</v>
      </c>
      <c r="H36" s="58">
        <v>112</v>
      </c>
      <c r="I36" s="59">
        <f t="shared" si="0"/>
        <v>5600</v>
      </c>
      <c r="J36" s="9">
        <v>78.209999999999994</v>
      </c>
      <c r="K36" s="40">
        <f t="shared" si="1"/>
        <v>3910.5</v>
      </c>
    </row>
    <row r="37" spans="1:11" ht="45" x14ac:dyDescent="0.25">
      <c r="A37" s="8" t="s">
        <v>74</v>
      </c>
      <c r="B37" s="10" t="s">
        <v>75</v>
      </c>
      <c r="C37" s="8" t="s">
        <v>17</v>
      </c>
      <c r="D37" s="8">
        <v>50</v>
      </c>
      <c r="E37" s="8">
        <v>21</v>
      </c>
      <c r="F37" s="51">
        <v>32.75</v>
      </c>
      <c r="G37" s="52">
        <f t="shared" si="2"/>
        <v>1637.5</v>
      </c>
      <c r="H37" s="58">
        <v>165</v>
      </c>
      <c r="I37" s="59">
        <f t="shared" si="0"/>
        <v>8250</v>
      </c>
      <c r="J37" s="9">
        <v>86.7</v>
      </c>
      <c r="K37" s="40">
        <f t="shared" si="1"/>
        <v>4335</v>
      </c>
    </row>
    <row r="38" spans="1:11" ht="30" x14ac:dyDescent="0.25">
      <c r="A38" s="8" t="s">
        <v>76</v>
      </c>
      <c r="B38" s="10" t="s">
        <v>77</v>
      </c>
      <c r="C38" s="8" t="s">
        <v>17</v>
      </c>
      <c r="D38" s="8">
        <v>50</v>
      </c>
      <c r="E38" s="8">
        <v>21</v>
      </c>
      <c r="F38" s="51">
        <v>29.06</v>
      </c>
      <c r="G38" s="52">
        <f t="shared" si="2"/>
        <v>1453</v>
      </c>
      <c r="H38" s="58">
        <v>210</v>
      </c>
      <c r="I38" s="59">
        <f t="shared" si="0"/>
        <v>10500</v>
      </c>
      <c r="J38" s="9">
        <v>142.30000000000001</v>
      </c>
      <c r="K38" s="40">
        <f t="shared" si="1"/>
        <v>7115</v>
      </c>
    </row>
    <row r="39" spans="1:11" ht="30" x14ac:dyDescent="0.25">
      <c r="A39" s="8" t="s">
        <v>78</v>
      </c>
      <c r="B39" s="10" t="s">
        <v>79</v>
      </c>
      <c r="C39" s="8" t="s">
        <v>51</v>
      </c>
      <c r="D39" s="8">
        <v>20</v>
      </c>
      <c r="E39" s="8">
        <v>21</v>
      </c>
      <c r="F39" s="51">
        <v>22.06</v>
      </c>
      <c r="G39" s="52">
        <f t="shared" si="2"/>
        <v>441.2</v>
      </c>
      <c r="H39" s="58">
        <v>320</v>
      </c>
      <c r="I39" s="59">
        <f t="shared" si="0"/>
        <v>6400</v>
      </c>
      <c r="J39" s="9">
        <v>37.72</v>
      </c>
      <c r="K39" s="40">
        <f t="shared" si="1"/>
        <v>754.4</v>
      </c>
    </row>
    <row r="40" spans="1:11" ht="75" x14ac:dyDescent="0.25">
      <c r="A40" s="8" t="s">
        <v>80</v>
      </c>
      <c r="B40" s="10" t="s">
        <v>81</v>
      </c>
      <c r="C40" s="8" t="s">
        <v>82</v>
      </c>
      <c r="D40" s="8">
        <v>3</v>
      </c>
      <c r="E40" s="8">
        <v>21</v>
      </c>
      <c r="F40" s="53">
        <v>5001.07</v>
      </c>
      <c r="G40" s="52">
        <f t="shared" si="2"/>
        <v>15003.21</v>
      </c>
      <c r="H40" s="58">
        <v>1798</v>
      </c>
      <c r="I40" s="59">
        <f t="shared" si="0"/>
        <v>5394</v>
      </c>
      <c r="J40" s="9">
        <v>1672.61</v>
      </c>
      <c r="K40" s="40">
        <f t="shared" si="1"/>
        <v>5017.83</v>
      </c>
    </row>
    <row r="41" spans="1:11" x14ac:dyDescent="0.25">
      <c r="A41" s="8" t="s">
        <v>83</v>
      </c>
      <c r="B41" s="10" t="s">
        <v>84</v>
      </c>
      <c r="C41" s="8" t="s">
        <v>17</v>
      </c>
      <c r="D41" s="8">
        <v>100</v>
      </c>
      <c r="E41" s="8">
        <v>21</v>
      </c>
      <c r="F41" s="51">
        <v>25.32</v>
      </c>
      <c r="G41" s="52">
        <f t="shared" si="2"/>
        <v>2532</v>
      </c>
      <c r="H41" s="58">
        <v>13</v>
      </c>
      <c r="I41" s="59">
        <f t="shared" si="0"/>
        <v>1300</v>
      </c>
      <c r="J41" s="9">
        <v>2.92</v>
      </c>
      <c r="K41" s="40">
        <f t="shared" si="1"/>
        <v>292</v>
      </c>
    </row>
    <row r="42" spans="1:11" ht="45" x14ac:dyDescent="0.25">
      <c r="A42" s="8" t="s">
        <v>85</v>
      </c>
      <c r="B42" s="10" t="s">
        <v>86</v>
      </c>
      <c r="C42" s="8" t="s">
        <v>82</v>
      </c>
      <c r="D42" s="8">
        <v>5</v>
      </c>
      <c r="E42" s="8">
        <v>21</v>
      </c>
      <c r="F42" s="53">
        <v>1367.71</v>
      </c>
      <c r="G42" s="52">
        <f t="shared" si="2"/>
        <v>6838.55</v>
      </c>
      <c r="H42" s="58">
        <v>1232</v>
      </c>
      <c r="I42" s="59">
        <f t="shared" si="0"/>
        <v>6160</v>
      </c>
      <c r="J42" s="9">
        <v>707.7</v>
      </c>
      <c r="K42" s="40">
        <f t="shared" si="1"/>
        <v>3538.5</v>
      </c>
    </row>
    <row r="43" spans="1:11" ht="45" x14ac:dyDescent="0.25">
      <c r="A43" s="8" t="s">
        <v>87</v>
      </c>
      <c r="B43" s="10" t="s">
        <v>88</v>
      </c>
      <c r="C43" s="8" t="s">
        <v>82</v>
      </c>
      <c r="D43" s="8">
        <v>5</v>
      </c>
      <c r="E43" s="8">
        <v>21</v>
      </c>
      <c r="F43" s="53">
        <v>1698.62</v>
      </c>
      <c r="G43" s="52">
        <f t="shared" si="2"/>
        <v>8493.1</v>
      </c>
      <c r="H43" s="58">
        <v>1944</v>
      </c>
      <c r="I43" s="59">
        <f t="shared" si="0"/>
        <v>9720</v>
      </c>
      <c r="J43" s="9">
        <v>1077.3</v>
      </c>
      <c r="K43" s="40">
        <f t="shared" si="1"/>
        <v>5386.5</v>
      </c>
    </row>
    <row r="44" spans="1:11" ht="45" x14ac:dyDescent="0.25">
      <c r="A44" s="8" t="s">
        <v>89</v>
      </c>
      <c r="B44" s="10" t="s">
        <v>90</v>
      </c>
      <c r="C44" s="8" t="s">
        <v>82</v>
      </c>
      <c r="D44" s="8">
        <v>5</v>
      </c>
      <c r="E44" s="8">
        <v>21</v>
      </c>
      <c r="F44" s="53">
        <v>3305.31</v>
      </c>
      <c r="G44" s="52">
        <f t="shared" si="2"/>
        <v>16526.55</v>
      </c>
      <c r="H44" s="58">
        <v>2238</v>
      </c>
      <c r="I44" s="59">
        <f t="shared" si="0"/>
        <v>11190</v>
      </c>
      <c r="J44" s="9">
        <v>2794.5</v>
      </c>
      <c r="K44" s="40">
        <f t="shared" si="1"/>
        <v>13972.5</v>
      </c>
    </row>
    <row r="45" spans="1:11" ht="45" x14ac:dyDescent="0.25">
      <c r="A45" s="8" t="s">
        <v>91</v>
      </c>
      <c r="B45" s="10" t="s">
        <v>92</v>
      </c>
      <c r="C45" s="8" t="s">
        <v>17</v>
      </c>
      <c r="D45" s="8">
        <v>10</v>
      </c>
      <c r="E45" s="8">
        <v>21</v>
      </c>
      <c r="F45" s="51">
        <v>50.38</v>
      </c>
      <c r="G45" s="52">
        <f t="shared" si="2"/>
        <v>503.8</v>
      </c>
      <c r="H45" s="58">
        <v>57</v>
      </c>
      <c r="I45" s="59">
        <f t="shared" si="0"/>
        <v>570</v>
      </c>
      <c r="J45" s="9">
        <v>31.19</v>
      </c>
      <c r="K45" s="40">
        <f t="shared" si="1"/>
        <v>311.89999999999998</v>
      </c>
    </row>
    <row r="46" spans="1:11" ht="45" x14ac:dyDescent="0.25">
      <c r="A46" s="8" t="s">
        <v>93</v>
      </c>
      <c r="B46" s="10" t="s">
        <v>94</v>
      </c>
      <c r="C46" s="8" t="s">
        <v>17</v>
      </c>
      <c r="D46" s="8">
        <v>10</v>
      </c>
      <c r="E46" s="8">
        <v>21</v>
      </c>
      <c r="F46" s="51">
        <v>83.43</v>
      </c>
      <c r="G46" s="52">
        <f t="shared" si="2"/>
        <v>834.3</v>
      </c>
      <c r="H46" s="58">
        <v>97</v>
      </c>
      <c r="I46" s="59">
        <f t="shared" si="0"/>
        <v>970</v>
      </c>
      <c r="J46" s="9">
        <v>72.569999999999993</v>
      </c>
      <c r="K46" s="40">
        <f t="shared" si="1"/>
        <v>725.7</v>
      </c>
    </row>
    <row r="47" spans="1:11" ht="45" x14ac:dyDescent="0.25">
      <c r="A47" s="8" t="s">
        <v>95</v>
      </c>
      <c r="B47" s="10" t="s">
        <v>96</v>
      </c>
      <c r="C47" s="8" t="s">
        <v>17</v>
      </c>
      <c r="D47" s="8">
        <v>5</v>
      </c>
      <c r="E47" s="8">
        <v>21</v>
      </c>
      <c r="F47" s="51">
        <v>161.06</v>
      </c>
      <c r="G47" s="52">
        <f t="shared" si="2"/>
        <v>805.3</v>
      </c>
      <c r="H47" s="58">
        <v>128</v>
      </c>
      <c r="I47" s="59">
        <f t="shared" si="0"/>
        <v>640</v>
      </c>
      <c r="J47" s="9">
        <v>118.18</v>
      </c>
      <c r="K47" s="40">
        <f t="shared" si="1"/>
        <v>590.9</v>
      </c>
    </row>
    <row r="48" spans="1:11" ht="45" x14ac:dyDescent="0.25">
      <c r="A48" s="8" t="s">
        <v>97</v>
      </c>
      <c r="B48" s="10" t="s">
        <v>98</v>
      </c>
      <c r="C48" s="8" t="s">
        <v>22</v>
      </c>
      <c r="D48" s="8">
        <v>5</v>
      </c>
      <c r="E48" s="8">
        <v>21</v>
      </c>
      <c r="F48" s="51">
        <v>682.35</v>
      </c>
      <c r="G48" s="52">
        <f t="shared" si="2"/>
        <v>3411.75</v>
      </c>
      <c r="H48" s="58">
        <v>262</v>
      </c>
      <c r="I48" s="59">
        <f t="shared" si="0"/>
        <v>1310</v>
      </c>
      <c r="J48" s="9">
        <v>867.72</v>
      </c>
      <c r="K48" s="40">
        <f t="shared" si="1"/>
        <v>4338.6000000000004</v>
      </c>
    </row>
    <row r="49" spans="1:11" ht="45" x14ac:dyDescent="0.25">
      <c r="A49" s="8" t="s">
        <v>99</v>
      </c>
      <c r="B49" s="10" t="s">
        <v>100</v>
      </c>
      <c r="C49" s="8" t="s">
        <v>22</v>
      </c>
      <c r="D49" s="8">
        <v>5</v>
      </c>
      <c r="E49" s="8">
        <v>21</v>
      </c>
      <c r="F49" s="51">
        <v>832.32</v>
      </c>
      <c r="G49" s="52">
        <f t="shared" si="2"/>
        <v>4161.6000000000004</v>
      </c>
      <c r="H49" s="58">
        <v>320</v>
      </c>
      <c r="I49" s="59">
        <f t="shared" si="0"/>
        <v>1600</v>
      </c>
      <c r="J49" s="9">
        <v>867.72</v>
      </c>
      <c r="K49" s="40">
        <f t="shared" si="1"/>
        <v>4338.6000000000004</v>
      </c>
    </row>
    <row r="50" spans="1:11" ht="45" x14ac:dyDescent="0.25">
      <c r="A50" s="8" t="s">
        <v>101</v>
      </c>
      <c r="B50" s="10" t="s">
        <v>102</v>
      </c>
      <c r="C50" s="8" t="s">
        <v>22</v>
      </c>
      <c r="D50" s="8">
        <v>5</v>
      </c>
      <c r="E50" s="8">
        <v>21</v>
      </c>
      <c r="F50" s="51">
        <v>161.69</v>
      </c>
      <c r="G50" s="52">
        <f t="shared" si="2"/>
        <v>808.45</v>
      </c>
      <c r="H50" s="58">
        <v>420</v>
      </c>
      <c r="I50" s="59">
        <f t="shared" si="0"/>
        <v>2100</v>
      </c>
      <c r="J50" s="9">
        <v>867.72</v>
      </c>
      <c r="K50" s="40">
        <f t="shared" si="1"/>
        <v>4338.6000000000004</v>
      </c>
    </row>
    <row r="51" spans="1:11" ht="75" x14ac:dyDescent="0.25">
      <c r="A51" s="8" t="s">
        <v>103</v>
      </c>
      <c r="B51" s="10" t="s">
        <v>104</v>
      </c>
      <c r="C51" s="8" t="s">
        <v>51</v>
      </c>
      <c r="D51" s="8">
        <v>5</v>
      </c>
      <c r="E51" s="8">
        <v>21</v>
      </c>
      <c r="F51" s="51">
        <v>108.45</v>
      </c>
      <c r="G51" s="52">
        <f t="shared" si="2"/>
        <v>542.25</v>
      </c>
      <c r="H51" s="58">
        <v>1258</v>
      </c>
      <c r="I51" s="59">
        <f t="shared" si="0"/>
        <v>6290</v>
      </c>
      <c r="J51" s="9">
        <v>557.42999999999995</v>
      </c>
      <c r="K51" s="40">
        <f t="shared" si="1"/>
        <v>2787.15</v>
      </c>
    </row>
    <row r="52" spans="1:11" ht="30" x14ac:dyDescent="0.25">
      <c r="A52" s="8" t="s">
        <v>105</v>
      </c>
      <c r="B52" s="10" t="s">
        <v>106</v>
      </c>
      <c r="C52" s="8" t="s">
        <v>17</v>
      </c>
      <c r="D52" s="8">
        <v>10</v>
      </c>
      <c r="E52" s="8">
        <v>21</v>
      </c>
      <c r="F52" s="51">
        <v>12.17</v>
      </c>
      <c r="G52" s="52">
        <f t="shared" si="2"/>
        <v>121.7</v>
      </c>
      <c r="H52" s="58">
        <v>22</v>
      </c>
      <c r="I52" s="59">
        <f t="shared" si="0"/>
        <v>220</v>
      </c>
      <c r="J52" s="9">
        <v>7.3</v>
      </c>
      <c r="K52" s="40">
        <f t="shared" si="1"/>
        <v>73</v>
      </c>
    </row>
    <row r="53" spans="1:11" x14ac:dyDescent="0.25">
      <c r="A53" s="8" t="s">
        <v>107</v>
      </c>
      <c r="B53" s="10" t="s">
        <v>108</v>
      </c>
      <c r="C53" s="8" t="s">
        <v>17</v>
      </c>
      <c r="D53" s="8">
        <v>80</v>
      </c>
      <c r="E53" s="8">
        <v>21</v>
      </c>
      <c r="F53" s="51">
        <v>59.65</v>
      </c>
      <c r="G53" s="52">
        <f t="shared" si="2"/>
        <v>4772</v>
      </c>
      <c r="H53" s="58">
        <v>21.52</v>
      </c>
      <c r="I53" s="59">
        <f t="shared" si="0"/>
        <v>1721.6</v>
      </c>
      <c r="J53" s="9">
        <v>20.05</v>
      </c>
      <c r="K53" s="40">
        <f t="shared" si="1"/>
        <v>1604</v>
      </c>
    </row>
    <row r="54" spans="1:11" ht="30" x14ac:dyDescent="0.25">
      <c r="A54" s="8" t="s">
        <v>109</v>
      </c>
      <c r="B54" s="10" t="s">
        <v>110</v>
      </c>
      <c r="C54" s="8" t="s">
        <v>17</v>
      </c>
      <c r="D54" s="8">
        <v>80</v>
      </c>
      <c r="E54" s="8">
        <v>21</v>
      </c>
      <c r="F54" s="51">
        <v>4.45</v>
      </c>
      <c r="G54" s="52">
        <f t="shared" si="2"/>
        <v>356</v>
      </c>
      <c r="H54" s="58">
        <v>5</v>
      </c>
      <c r="I54" s="59">
        <f t="shared" si="0"/>
        <v>400</v>
      </c>
      <c r="J54" s="9">
        <v>5.45</v>
      </c>
      <c r="K54" s="40">
        <f t="shared" si="1"/>
        <v>436</v>
      </c>
    </row>
    <row r="55" spans="1:11" x14ac:dyDescent="0.25">
      <c r="A55" s="8"/>
      <c r="B55" s="7" t="s">
        <v>111</v>
      </c>
      <c r="C55" s="8"/>
      <c r="D55" s="8"/>
      <c r="E55" s="8"/>
      <c r="F55" s="51"/>
      <c r="G55" s="52"/>
      <c r="H55" s="58"/>
      <c r="I55" s="59"/>
      <c r="J55" s="9"/>
      <c r="K55" s="40"/>
    </row>
    <row r="56" spans="1:11" ht="30" x14ac:dyDescent="0.25">
      <c r="A56" s="8" t="s">
        <v>112</v>
      </c>
      <c r="B56" s="10" t="s">
        <v>113</v>
      </c>
      <c r="C56" s="8" t="s">
        <v>9</v>
      </c>
      <c r="D56" s="8">
        <v>100</v>
      </c>
      <c r="E56" s="8">
        <v>21</v>
      </c>
      <c r="F56" s="51">
        <v>499.3</v>
      </c>
      <c r="G56" s="52">
        <f t="shared" si="2"/>
        <v>49930</v>
      </c>
      <c r="H56" s="58">
        <v>9</v>
      </c>
      <c r="I56" s="59">
        <f t="shared" si="0"/>
        <v>900</v>
      </c>
      <c r="J56" s="9">
        <v>105.49</v>
      </c>
      <c r="K56" s="40">
        <f t="shared" si="1"/>
        <v>10549</v>
      </c>
    </row>
    <row r="57" spans="1:11" ht="30" x14ac:dyDescent="0.25">
      <c r="A57" s="8" t="s">
        <v>114</v>
      </c>
      <c r="B57" s="10" t="s">
        <v>115</v>
      </c>
      <c r="C57" s="8" t="s">
        <v>14</v>
      </c>
      <c r="D57" s="8">
        <v>30</v>
      </c>
      <c r="E57" s="8">
        <v>21</v>
      </c>
      <c r="F57" s="53">
        <v>3203.06</v>
      </c>
      <c r="G57" s="52">
        <f t="shared" si="2"/>
        <v>96091.8</v>
      </c>
      <c r="H57" s="58">
        <v>1541</v>
      </c>
      <c r="I57" s="59">
        <f t="shared" si="0"/>
        <v>46230</v>
      </c>
      <c r="J57" s="9">
        <v>6883.91</v>
      </c>
      <c r="K57" s="40">
        <f t="shared" si="1"/>
        <v>206517.3</v>
      </c>
    </row>
    <row r="58" spans="1:11" ht="30" x14ac:dyDescent="0.25">
      <c r="A58" s="8" t="s">
        <v>116</v>
      </c>
      <c r="B58" s="10" t="s">
        <v>117</v>
      </c>
      <c r="C58" s="8" t="s">
        <v>14</v>
      </c>
      <c r="D58" s="8">
        <v>30</v>
      </c>
      <c r="E58" s="8">
        <v>21</v>
      </c>
      <c r="F58" s="53">
        <v>5258.92</v>
      </c>
      <c r="G58" s="52">
        <f t="shared" si="2"/>
        <v>157767.6</v>
      </c>
      <c r="H58" s="58">
        <v>8500</v>
      </c>
      <c r="I58" s="59">
        <f t="shared" si="0"/>
        <v>255000</v>
      </c>
      <c r="J58" s="9">
        <v>6883.91</v>
      </c>
      <c r="K58" s="40">
        <f t="shared" si="1"/>
        <v>206517.3</v>
      </c>
    </row>
    <row r="59" spans="1:11" ht="45" x14ac:dyDescent="0.25">
      <c r="A59" s="8" t="s">
        <v>118</v>
      </c>
      <c r="B59" s="10" t="s">
        <v>119</v>
      </c>
      <c r="C59" s="8" t="s">
        <v>30</v>
      </c>
      <c r="D59" s="11">
        <v>1000</v>
      </c>
      <c r="E59" s="8">
        <v>21</v>
      </c>
      <c r="F59" s="51">
        <v>3.27</v>
      </c>
      <c r="G59" s="52">
        <f t="shared" si="2"/>
        <v>3270</v>
      </c>
      <c r="H59" s="58">
        <v>3.02</v>
      </c>
      <c r="I59" s="59">
        <f t="shared" si="0"/>
        <v>3020</v>
      </c>
      <c r="J59" s="9">
        <v>2.8</v>
      </c>
      <c r="K59" s="40">
        <f t="shared" si="1"/>
        <v>2800</v>
      </c>
    </row>
    <row r="60" spans="1:11" ht="30" x14ac:dyDescent="0.25">
      <c r="A60" s="8" t="s">
        <v>120</v>
      </c>
      <c r="B60" s="10" t="s">
        <v>121</v>
      </c>
      <c r="C60" s="8" t="s">
        <v>30</v>
      </c>
      <c r="D60" s="11">
        <v>1000</v>
      </c>
      <c r="E60" s="8">
        <v>21</v>
      </c>
      <c r="F60" s="51">
        <v>0.66</v>
      </c>
      <c r="G60" s="52">
        <f t="shared" si="2"/>
        <v>660</v>
      </c>
      <c r="H60" s="58">
        <v>1.8</v>
      </c>
      <c r="I60" s="59">
        <f t="shared" si="0"/>
        <v>1800</v>
      </c>
      <c r="J60" s="9">
        <v>1.67</v>
      </c>
      <c r="K60" s="40">
        <f t="shared" si="1"/>
        <v>1670</v>
      </c>
    </row>
    <row r="61" spans="1:11" ht="45" x14ac:dyDescent="0.25">
      <c r="A61" s="8" t="s">
        <v>122</v>
      </c>
      <c r="B61" s="10" t="s">
        <v>123</v>
      </c>
      <c r="C61" s="8" t="s">
        <v>14</v>
      </c>
      <c r="D61" s="8">
        <v>10</v>
      </c>
      <c r="E61" s="8">
        <v>21</v>
      </c>
      <c r="F61" s="53">
        <v>2757.12</v>
      </c>
      <c r="G61" s="52">
        <f t="shared" si="2"/>
        <v>27571.200000000001</v>
      </c>
      <c r="H61" s="58">
        <v>2928</v>
      </c>
      <c r="I61" s="59">
        <f t="shared" si="0"/>
        <v>29280</v>
      </c>
      <c r="J61" s="9">
        <v>2384.0500000000002</v>
      </c>
      <c r="K61" s="40">
        <f t="shared" si="1"/>
        <v>23840.5</v>
      </c>
    </row>
    <row r="62" spans="1:11" ht="60" x14ac:dyDescent="0.25">
      <c r="A62" s="8" t="s">
        <v>124</v>
      </c>
      <c r="B62" s="10" t="s">
        <v>125</v>
      </c>
      <c r="C62" s="8" t="s">
        <v>14</v>
      </c>
      <c r="D62" s="8">
        <v>10</v>
      </c>
      <c r="E62" s="8">
        <v>21</v>
      </c>
      <c r="F62" s="53">
        <v>1349.5</v>
      </c>
      <c r="G62" s="52">
        <f t="shared" si="2"/>
        <v>13495</v>
      </c>
      <c r="H62" s="58">
        <v>1254</v>
      </c>
      <c r="I62" s="59">
        <f t="shared" si="0"/>
        <v>12540</v>
      </c>
      <c r="J62" s="9">
        <v>2008.53</v>
      </c>
      <c r="K62" s="40">
        <f t="shared" si="1"/>
        <v>20085.3</v>
      </c>
    </row>
    <row r="63" spans="1:11" ht="30" x14ac:dyDescent="0.25">
      <c r="A63" s="8" t="s">
        <v>126</v>
      </c>
      <c r="B63" s="10" t="s">
        <v>127</v>
      </c>
      <c r="C63" s="8" t="s">
        <v>14</v>
      </c>
      <c r="D63" s="8">
        <v>30</v>
      </c>
      <c r="E63" s="8">
        <v>21</v>
      </c>
      <c r="F63" s="53">
        <v>5203.04</v>
      </c>
      <c r="G63" s="52">
        <f t="shared" si="2"/>
        <v>156091.20000000001</v>
      </c>
      <c r="H63" s="58">
        <v>1254</v>
      </c>
      <c r="I63" s="59">
        <f t="shared" si="0"/>
        <v>37620</v>
      </c>
      <c r="J63" s="9">
        <v>5262.36</v>
      </c>
      <c r="K63" s="40">
        <f t="shared" si="1"/>
        <v>157870.79999999999</v>
      </c>
    </row>
    <row r="64" spans="1:11" ht="30" x14ac:dyDescent="0.25">
      <c r="A64" s="8" t="s">
        <v>128</v>
      </c>
      <c r="B64" s="10" t="s">
        <v>129</v>
      </c>
      <c r="C64" s="8" t="s">
        <v>14</v>
      </c>
      <c r="D64" s="8">
        <v>30</v>
      </c>
      <c r="E64" s="8">
        <v>21</v>
      </c>
      <c r="F64" s="53">
        <v>2517.17</v>
      </c>
      <c r="G64" s="52">
        <f t="shared" si="2"/>
        <v>75515.100000000006</v>
      </c>
      <c r="H64" s="58">
        <v>850</v>
      </c>
      <c r="I64" s="59">
        <f t="shared" si="0"/>
        <v>25500</v>
      </c>
      <c r="J64" s="9">
        <v>3702.3</v>
      </c>
      <c r="K64" s="40">
        <f t="shared" si="1"/>
        <v>111069</v>
      </c>
    </row>
    <row r="65" spans="1:11" ht="60" x14ac:dyDescent="0.25">
      <c r="A65" s="8" t="s">
        <v>130</v>
      </c>
      <c r="B65" s="10" t="s">
        <v>131</v>
      </c>
      <c r="C65" s="8" t="s">
        <v>9</v>
      </c>
      <c r="D65" s="8">
        <v>10</v>
      </c>
      <c r="E65" s="8">
        <v>21</v>
      </c>
      <c r="F65" s="53">
        <v>1038.6400000000001</v>
      </c>
      <c r="G65" s="52">
        <f t="shared" si="2"/>
        <v>10386.4</v>
      </c>
      <c r="H65" s="58">
        <v>800</v>
      </c>
      <c r="I65" s="59">
        <f t="shared" si="0"/>
        <v>8000</v>
      </c>
      <c r="J65" s="9">
        <v>592.99</v>
      </c>
      <c r="K65" s="40">
        <f t="shared" si="1"/>
        <v>5929.9</v>
      </c>
    </row>
    <row r="66" spans="1:11" x14ac:dyDescent="0.25">
      <c r="A66" s="8" t="s">
        <v>132</v>
      </c>
      <c r="B66" s="10" t="s">
        <v>133</v>
      </c>
      <c r="C66" s="8" t="s">
        <v>22</v>
      </c>
      <c r="D66" s="8">
        <v>80</v>
      </c>
      <c r="E66" s="8">
        <v>21</v>
      </c>
      <c r="F66" s="51">
        <v>28.48</v>
      </c>
      <c r="G66" s="52">
        <f t="shared" si="2"/>
        <v>2278.4</v>
      </c>
      <c r="H66" s="58">
        <v>57.12</v>
      </c>
      <c r="I66" s="59">
        <f t="shared" si="0"/>
        <v>4569.6000000000004</v>
      </c>
      <c r="J66" s="9">
        <v>26.7</v>
      </c>
      <c r="K66" s="40">
        <f t="shared" si="1"/>
        <v>2136</v>
      </c>
    </row>
    <row r="67" spans="1:11" ht="45" x14ac:dyDescent="0.25">
      <c r="A67" s="8" t="s">
        <v>134</v>
      </c>
      <c r="B67" s="10" t="s">
        <v>135</v>
      </c>
      <c r="C67" s="8" t="s">
        <v>22</v>
      </c>
      <c r="D67" s="8">
        <v>100</v>
      </c>
      <c r="E67" s="8">
        <v>21</v>
      </c>
      <c r="F67" s="51">
        <v>28.48</v>
      </c>
      <c r="G67" s="52">
        <f t="shared" si="2"/>
        <v>2848</v>
      </c>
      <c r="H67" s="58">
        <v>38.090000000000003</v>
      </c>
      <c r="I67" s="59">
        <f t="shared" si="0"/>
        <v>3809</v>
      </c>
      <c r="J67" s="9">
        <v>22.7</v>
      </c>
      <c r="K67" s="40">
        <f t="shared" si="1"/>
        <v>2270</v>
      </c>
    </row>
    <row r="68" spans="1:11" ht="30" x14ac:dyDescent="0.25">
      <c r="A68" s="8" t="s">
        <v>136</v>
      </c>
      <c r="B68" s="10" t="s">
        <v>137</v>
      </c>
      <c r="C68" s="8" t="s">
        <v>14</v>
      </c>
      <c r="D68" s="8">
        <v>100</v>
      </c>
      <c r="E68" s="8">
        <v>21</v>
      </c>
      <c r="F68" s="51">
        <v>650.22</v>
      </c>
      <c r="G68" s="52">
        <f t="shared" si="2"/>
        <v>65022</v>
      </c>
      <c r="H68" s="58">
        <v>275</v>
      </c>
      <c r="I68" s="59">
        <f t="shared" ref="I68:I116" si="3">ROUND(D68*H68,2)</f>
        <v>27500</v>
      </c>
      <c r="J68" s="9">
        <v>160.32</v>
      </c>
      <c r="K68" s="40">
        <f t="shared" ref="K68:K116" si="4">ROUND(D68*J68,2)</f>
        <v>16032</v>
      </c>
    </row>
    <row r="69" spans="1:11" x14ac:dyDescent="0.25">
      <c r="A69" s="8"/>
      <c r="B69" s="7" t="s">
        <v>138</v>
      </c>
      <c r="C69" s="8"/>
      <c r="D69" s="8"/>
      <c r="E69" s="8"/>
      <c r="F69" s="51"/>
      <c r="G69" s="52"/>
      <c r="H69" s="58"/>
      <c r="I69" s="59"/>
      <c r="J69" s="9"/>
      <c r="K69" s="40"/>
    </row>
    <row r="70" spans="1:11" x14ac:dyDescent="0.25">
      <c r="A70" s="8"/>
      <c r="B70" s="7" t="s">
        <v>139</v>
      </c>
      <c r="C70" s="8"/>
      <c r="D70" s="8"/>
      <c r="E70" s="8"/>
      <c r="F70" s="51"/>
      <c r="G70" s="52"/>
      <c r="H70" s="58"/>
      <c r="I70" s="59"/>
      <c r="J70" s="9"/>
      <c r="K70" s="40"/>
    </row>
    <row r="71" spans="1:11" x14ac:dyDescent="0.25">
      <c r="A71" s="8"/>
      <c r="B71" s="7" t="s">
        <v>140</v>
      </c>
      <c r="C71" s="8"/>
      <c r="D71" s="8"/>
      <c r="E71" s="8"/>
      <c r="F71" s="51"/>
      <c r="G71" s="52"/>
      <c r="H71" s="58"/>
      <c r="I71" s="59"/>
      <c r="J71" s="9"/>
      <c r="K71" s="40"/>
    </row>
    <row r="72" spans="1:11" ht="90" x14ac:dyDescent="0.25">
      <c r="A72" s="8" t="s">
        <v>141</v>
      </c>
      <c r="B72" s="10" t="s">
        <v>142</v>
      </c>
      <c r="C72" s="8" t="s">
        <v>27</v>
      </c>
      <c r="D72" s="11">
        <v>500</v>
      </c>
      <c r="E72" s="8">
        <v>21</v>
      </c>
      <c r="F72" s="51">
        <v>139.01</v>
      </c>
      <c r="G72" s="52">
        <f t="shared" ref="G72:G117" si="5">ROUND(D72*F72,2)</f>
        <v>69505</v>
      </c>
      <c r="H72" s="58">
        <v>110</v>
      </c>
      <c r="I72" s="59">
        <f t="shared" si="3"/>
        <v>55000</v>
      </c>
      <c r="J72" s="9">
        <v>117.37</v>
      </c>
      <c r="K72" s="40">
        <f t="shared" si="4"/>
        <v>58685</v>
      </c>
    </row>
    <row r="73" spans="1:11" ht="60" x14ac:dyDescent="0.25">
      <c r="A73" s="8" t="s">
        <v>143</v>
      </c>
      <c r="B73" s="10" t="s">
        <v>144</v>
      </c>
      <c r="C73" s="8" t="s">
        <v>27</v>
      </c>
      <c r="D73" s="11">
        <v>500</v>
      </c>
      <c r="E73" s="8">
        <v>21</v>
      </c>
      <c r="F73" s="51">
        <v>78.61</v>
      </c>
      <c r="G73" s="52">
        <f t="shared" si="5"/>
        <v>39305</v>
      </c>
      <c r="H73" s="58">
        <v>10</v>
      </c>
      <c r="I73" s="59">
        <f t="shared" si="3"/>
        <v>5000</v>
      </c>
      <c r="J73" s="9">
        <v>119.97</v>
      </c>
      <c r="K73" s="40">
        <f t="shared" si="4"/>
        <v>59985</v>
      </c>
    </row>
    <row r="74" spans="1:11" ht="60" x14ac:dyDescent="0.25">
      <c r="A74" s="8" t="s">
        <v>145</v>
      </c>
      <c r="B74" s="10" t="s">
        <v>146</v>
      </c>
      <c r="C74" s="8" t="s">
        <v>27</v>
      </c>
      <c r="D74" s="11">
        <v>500</v>
      </c>
      <c r="E74" s="8">
        <v>21</v>
      </c>
      <c r="F74" s="51">
        <v>77.36</v>
      </c>
      <c r="G74" s="52">
        <f t="shared" si="5"/>
        <v>38680</v>
      </c>
      <c r="H74" s="58">
        <v>10</v>
      </c>
      <c r="I74" s="59">
        <f t="shared" si="3"/>
        <v>5000</v>
      </c>
      <c r="J74" s="9">
        <v>146.72999999999999</v>
      </c>
      <c r="K74" s="40">
        <f t="shared" si="4"/>
        <v>73365</v>
      </c>
    </row>
    <row r="75" spans="1:11" x14ac:dyDescent="0.25">
      <c r="A75" s="8"/>
      <c r="B75" s="10" t="s">
        <v>147</v>
      </c>
      <c r="C75" s="8"/>
      <c r="D75" s="8"/>
      <c r="E75" s="8"/>
      <c r="F75" s="51"/>
      <c r="G75" s="52"/>
      <c r="H75" s="58"/>
      <c r="I75" s="59"/>
      <c r="J75" s="9"/>
      <c r="K75" s="40"/>
    </row>
    <row r="76" spans="1:11" ht="60" x14ac:dyDescent="0.25">
      <c r="A76" s="8" t="s">
        <v>148</v>
      </c>
      <c r="B76" s="10" t="s">
        <v>149</v>
      </c>
      <c r="C76" s="8" t="s">
        <v>9</v>
      </c>
      <c r="D76" s="8">
        <v>100</v>
      </c>
      <c r="E76" s="8">
        <v>21</v>
      </c>
      <c r="F76" s="53">
        <v>1280.83</v>
      </c>
      <c r="G76" s="52">
        <f t="shared" si="5"/>
        <v>128083</v>
      </c>
      <c r="H76" s="58">
        <v>2200</v>
      </c>
      <c r="I76" s="59">
        <f t="shared" si="3"/>
        <v>220000</v>
      </c>
      <c r="J76" s="9">
        <v>1709.78</v>
      </c>
      <c r="K76" s="40">
        <f t="shared" si="4"/>
        <v>170978</v>
      </c>
    </row>
    <row r="77" spans="1:11" ht="45" x14ac:dyDescent="0.25">
      <c r="A77" s="8" t="s">
        <v>150</v>
      </c>
      <c r="B77" s="10" t="s">
        <v>151</v>
      </c>
      <c r="C77" s="8" t="s">
        <v>9</v>
      </c>
      <c r="D77" s="8">
        <v>100</v>
      </c>
      <c r="E77" s="8">
        <v>21</v>
      </c>
      <c r="F77" s="51">
        <v>281.83999999999997</v>
      </c>
      <c r="G77" s="52">
        <f t="shared" si="5"/>
        <v>28184</v>
      </c>
      <c r="H77" s="58">
        <v>500</v>
      </c>
      <c r="I77" s="59">
        <f t="shared" si="3"/>
        <v>50000</v>
      </c>
      <c r="J77" s="9">
        <v>103.98</v>
      </c>
      <c r="K77" s="40">
        <f t="shared" si="4"/>
        <v>10398</v>
      </c>
    </row>
    <row r="78" spans="1:11" ht="60" x14ac:dyDescent="0.25">
      <c r="A78" s="8" t="s">
        <v>152</v>
      </c>
      <c r="B78" s="10" t="s">
        <v>153</v>
      </c>
      <c r="C78" s="8" t="s">
        <v>9</v>
      </c>
      <c r="D78" s="8">
        <v>100</v>
      </c>
      <c r="E78" s="8">
        <v>21</v>
      </c>
      <c r="F78" s="53">
        <v>1282.1500000000001</v>
      </c>
      <c r="G78" s="52">
        <f t="shared" si="5"/>
        <v>128215</v>
      </c>
      <c r="H78" s="58">
        <v>800</v>
      </c>
      <c r="I78" s="59">
        <f t="shared" si="3"/>
        <v>80000</v>
      </c>
      <c r="J78" s="9">
        <v>1400</v>
      </c>
      <c r="K78" s="40">
        <f t="shared" si="4"/>
        <v>140000</v>
      </c>
    </row>
    <row r="79" spans="1:11" ht="45" x14ac:dyDescent="0.25">
      <c r="A79" s="8" t="s">
        <v>154</v>
      </c>
      <c r="B79" s="10" t="s">
        <v>155</v>
      </c>
      <c r="C79" s="8" t="s">
        <v>9</v>
      </c>
      <c r="D79" s="8">
        <v>100</v>
      </c>
      <c r="E79" s="8">
        <v>21</v>
      </c>
      <c r="F79" s="51">
        <v>281.83999999999997</v>
      </c>
      <c r="G79" s="52">
        <f t="shared" si="5"/>
        <v>28184</v>
      </c>
      <c r="H79" s="58">
        <v>10</v>
      </c>
      <c r="I79" s="59">
        <f t="shared" si="3"/>
        <v>1000</v>
      </c>
      <c r="J79" s="9">
        <v>0.7</v>
      </c>
      <c r="K79" s="40">
        <f t="shared" si="4"/>
        <v>70</v>
      </c>
    </row>
    <row r="80" spans="1:11" ht="30" x14ac:dyDescent="0.25">
      <c r="A80" s="8" t="s">
        <v>156</v>
      </c>
      <c r="B80" s="10" t="s">
        <v>157</v>
      </c>
      <c r="C80" s="8" t="s">
        <v>9</v>
      </c>
      <c r="D80" s="8">
        <v>100</v>
      </c>
      <c r="E80" s="8">
        <v>21</v>
      </c>
      <c r="F80" s="53">
        <v>1750.62</v>
      </c>
      <c r="G80" s="52">
        <f t="shared" si="5"/>
        <v>175062</v>
      </c>
      <c r="H80" s="58">
        <v>800</v>
      </c>
      <c r="I80" s="59">
        <f t="shared" si="3"/>
        <v>80000</v>
      </c>
      <c r="J80" s="9">
        <v>1709.78</v>
      </c>
      <c r="K80" s="40">
        <f t="shared" si="4"/>
        <v>170978</v>
      </c>
    </row>
    <row r="81" spans="1:11" ht="45" x14ac:dyDescent="0.25">
      <c r="A81" s="8" t="s">
        <v>158</v>
      </c>
      <c r="B81" s="10" t="s">
        <v>159</v>
      </c>
      <c r="C81" s="8" t="s">
        <v>9</v>
      </c>
      <c r="D81" s="8">
        <v>100</v>
      </c>
      <c r="E81" s="8">
        <v>21</v>
      </c>
      <c r="F81" s="51">
        <v>282.83999999999997</v>
      </c>
      <c r="G81" s="52">
        <f t="shared" si="5"/>
        <v>28284</v>
      </c>
      <c r="H81" s="58">
        <v>10</v>
      </c>
      <c r="I81" s="59">
        <f t="shared" si="3"/>
        <v>1000</v>
      </c>
      <c r="J81" s="9">
        <v>103.98</v>
      </c>
      <c r="K81" s="40">
        <f t="shared" si="4"/>
        <v>10398</v>
      </c>
    </row>
    <row r="82" spans="1:11" ht="30" x14ac:dyDescent="0.25">
      <c r="A82" s="8" t="s">
        <v>160</v>
      </c>
      <c r="B82" s="10" t="s">
        <v>161</v>
      </c>
      <c r="C82" s="8" t="s">
        <v>9</v>
      </c>
      <c r="D82" s="8">
        <v>100</v>
      </c>
      <c r="E82" s="8">
        <v>21</v>
      </c>
      <c r="F82" s="53">
        <v>1750.82</v>
      </c>
      <c r="G82" s="52">
        <f t="shared" si="5"/>
        <v>175082</v>
      </c>
      <c r="H82" s="58">
        <v>800</v>
      </c>
      <c r="I82" s="59">
        <f t="shared" si="3"/>
        <v>80000</v>
      </c>
      <c r="J82" s="9">
        <v>1400</v>
      </c>
      <c r="K82" s="40">
        <f t="shared" si="4"/>
        <v>140000</v>
      </c>
    </row>
    <row r="83" spans="1:11" ht="45" x14ac:dyDescent="0.25">
      <c r="A83" s="8" t="s">
        <v>162</v>
      </c>
      <c r="B83" s="10" t="s">
        <v>163</v>
      </c>
      <c r="C83" s="8" t="s">
        <v>9</v>
      </c>
      <c r="D83" s="8">
        <v>100</v>
      </c>
      <c r="E83" s="8">
        <v>21</v>
      </c>
      <c r="F83" s="51">
        <v>285.83999999999997</v>
      </c>
      <c r="G83" s="52">
        <f t="shared" si="5"/>
        <v>28584</v>
      </c>
      <c r="H83" s="58">
        <v>10</v>
      </c>
      <c r="I83" s="59">
        <f t="shared" si="3"/>
        <v>1000</v>
      </c>
      <c r="J83" s="9">
        <v>0.7</v>
      </c>
      <c r="K83" s="40">
        <f t="shared" si="4"/>
        <v>70</v>
      </c>
    </row>
    <row r="84" spans="1:11" x14ac:dyDescent="0.25">
      <c r="A84" s="8"/>
      <c r="B84" s="10" t="s">
        <v>164</v>
      </c>
      <c r="C84" s="8"/>
      <c r="D84" s="8"/>
      <c r="E84" s="8"/>
      <c r="F84" s="51"/>
      <c r="G84" s="52"/>
      <c r="H84" s="58"/>
      <c r="I84" s="59"/>
      <c r="J84" s="9"/>
      <c r="K84" s="40"/>
    </row>
    <row r="85" spans="1:11" ht="30" x14ac:dyDescent="0.25">
      <c r="A85" s="8" t="s">
        <v>165</v>
      </c>
      <c r="B85" s="10" t="s">
        <v>166</v>
      </c>
      <c r="C85" s="8" t="s">
        <v>9</v>
      </c>
      <c r="D85" s="8">
        <v>100</v>
      </c>
      <c r="E85" s="8">
        <v>21</v>
      </c>
      <c r="F85" s="53">
        <v>1149.43</v>
      </c>
      <c r="G85" s="52">
        <f t="shared" si="5"/>
        <v>114943</v>
      </c>
      <c r="H85" s="58">
        <v>2200</v>
      </c>
      <c r="I85" s="59">
        <f t="shared" si="3"/>
        <v>220000</v>
      </c>
      <c r="J85" s="9">
        <v>1249.95</v>
      </c>
      <c r="K85" s="40">
        <f t="shared" si="4"/>
        <v>124995</v>
      </c>
    </row>
    <row r="86" spans="1:11" ht="45" x14ac:dyDescent="0.25">
      <c r="A86" s="8" t="s">
        <v>167</v>
      </c>
      <c r="B86" s="10" t="s">
        <v>168</v>
      </c>
      <c r="C86" s="8" t="s">
        <v>9</v>
      </c>
      <c r="D86" s="8">
        <v>100</v>
      </c>
      <c r="E86" s="8">
        <v>21</v>
      </c>
      <c r="F86" s="51">
        <v>282.83999999999997</v>
      </c>
      <c r="G86" s="52">
        <f t="shared" si="5"/>
        <v>28284</v>
      </c>
      <c r="H86" s="58">
        <v>600</v>
      </c>
      <c r="I86" s="59">
        <f t="shared" si="3"/>
        <v>60000</v>
      </c>
      <c r="J86" s="9">
        <v>121.78</v>
      </c>
      <c r="K86" s="40">
        <f t="shared" si="4"/>
        <v>12178</v>
      </c>
    </row>
    <row r="87" spans="1:11" ht="45" x14ac:dyDescent="0.25">
      <c r="A87" s="8" t="s">
        <v>169</v>
      </c>
      <c r="B87" s="10" t="s">
        <v>170</v>
      </c>
      <c r="C87" s="8" t="s">
        <v>9</v>
      </c>
      <c r="D87" s="8">
        <v>100</v>
      </c>
      <c r="E87" s="8">
        <v>21</v>
      </c>
      <c r="F87" s="53">
        <v>1553</v>
      </c>
      <c r="G87" s="52">
        <f t="shared" si="5"/>
        <v>155300</v>
      </c>
      <c r="H87" s="58">
        <v>1800</v>
      </c>
      <c r="I87" s="59">
        <f t="shared" si="3"/>
        <v>180000</v>
      </c>
      <c r="J87" s="9">
        <v>2000.51</v>
      </c>
      <c r="K87" s="40">
        <f t="shared" si="4"/>
        <v>200051</v>
      </c>
    </row>
    <row r="88" spans="1:11" ht="45" x14ac:dyDescent="0.25">
      <c r="A88" s="8" t="s">
        <v>171</v>
      </c>
      <c r="B88" s="10" t="s">
        <v>172</v>
      </c>
      <c r="C88" s="8" t="s">
        <v>9</v>
      </c>
      <c r="D88" s="8">
        <v>100</v>
      </c>
      <c r="E88" s="8">
        <v>21</v>
      </c>
      <c r="F88" s="51">
        <v>280.7</v>
      </c>
      <c r="G88" s="52">
        <f t="shared" si="5"/>
        <v>28070</v>
      </c>
      <c r="H88" s="58">
        <v>400</v>
      </c>
      <c r="I88" s="59">
        <f t="shared" si="3"/>
        <v>40000</v>
      </c>
      <c r="J88" s="9">
        <v>204.7</v>
      </c>
      <c r="K88" s="40">
        <f t="shared" si="4"/>
        <v>20470</v>
      </c>
    </row>
    <row r="89" spans="1:11" x14ac:dyDescent="0.25">
      <c r="A89" s="8"/>
      <c r="B89" s="7" t="s">
        <v>173</v>
      </c>
      <c r="C89" s="8"/>
      <c r="D89" s="8"/>
      <c r="E89" s="8"/>
      <c r="F89" s="51"/>
      <c r="G89" s="52"/>
      <c r="H89" s="58"/>
      <c r="I89" s="59"/>
      <c r="J89" s="9"/>
      <c r="K89" s="40"/>
    </row>
    <row r="90" spans="1:11" ht="60" x14ac:dyDescent="0.25">
      <c r="A90" s="8" t="s">
        <v>174</v>
      </c>
      <c r="B90" s="10" t="s">
        <v>175</v>
      </c>
      <c r="C90" s="8" t="s">
        <v>9</v>
      </c>
      <c r="D90" s="8">
        <v>100</v>
      </c>
      <c r="E90" s="8">
        <v>21</v>
      </c>
      <c r="F90" s="53">
        <v>1001.61</v>
      </c>
      <c r="G90" s="52">
        <f t="shared" si="5"/>
        <v>100161</v>
      </c>
      <c r="H90" s="58">
        <v>2200</v>
      </c>
      <c r="I90" s="59">
        <f t="shared" si="3"/>
        <v>220000</v>
      </c>
      <c r="J90" s="9">
        <v>1171.25</v>
      </c>
      <c r="K90" s="40">
        <f t="shared" si="4"/>
        <v>117125</v>
      </c>
    </row>
    <row r="91" spans="1:11" ht="45" x14ac:dyDescent="0.25">
      <c r="A91" s="8" t="s">
        <v>176</v>
      </c>
      <c r="B91" s="10" t="s">
        <v>177</v>
      </c>
      <c r="C91" s="8" t="s">
        <v>9</v>
      </c>
      <c r="D91" s="8">
        <v>100</v>
      </c>
      <c r="E91" s="8">
        <v>21</v>
      </c>
      <c r="F91" s="51">
        <v>79.84</v>
      </c>
      <c r="G91" s="52">
        <f t="shared" si="5"/>
        <v>7984</v>
      </c>
      <c r="H91" s="58">
        <v>400</v>
      </c>
      <c r="I91" s="59">
        <f t="shared" si="3"/>
        <v>40000</v>
      </c>
      <c r="J91" s="9">
        <v>102.95</v>
      </c>
      <c r="K91" s="40">
        <f t="shared" si="4"/>
        <v>10295</v>
      </c>
    </row>
    <row r="92" spans="1:11" ht="45" x14ac:dyDescent="0.25">
      <c r="A92" s="8" t="s">
        <v>178</v>
      </c>
      <c r="B92" s="10" t="s">
        <v>179</v>
      </c>
      <c r="C92" s="8" t="s">
        <v>9</v>
      </c>
      <c r="D92" s="8">
        <v>100</v>
      </c>
      <c r="E92" s="8">
        <v>21</v>
      </c>
      <c r="F92" s="53">
        <v>1200.23</v>
      </c>
      <c r="G92" s="52">
        <f t="shared" si="5"/>
        <v>120023</v>
      </c>
      <c r="H92" s="58">
        <v>500</v>
      </c>
      <c r="I92" s="59">
        <f t="shared" si="3"/>
        <v>50000</v>
      </c>
      <c r="J92" s="9">
        <v>1213.07</v>
      </c>
      <c r="K92" s="40">
        <f t="shared" si="4"/>
        <v>121307</v>
      </c>
    </row>
    <row r="93" spans="1:11" ht="45" x14ac:dyDescent="0.25">
      <c r="A93" s="8" t="s">
        <v>180</v>
      </c>
      <c r="B93" s="10" t="s">
        <v>181</v>
      </c>
      <c r="C93" s="8" t="s">
        <v>9</v>
      </c>
      <c r="D93" s="8">
        <v>100</v>
      </c>
      <c r="E93" s="8">
        <v>21</v>
      </c>
      <c r="F93" s="51">
        <v>283.27999999999997</v>
      </c>
      <c r="G93" s="52">
        <f t="shared" si="5"/>
        <v>28328</v>
      </c>
      <c r="H93" s="58">
        <v>10</v>
      </c>
      <c r="I93" s="59">
        <f t="shared" si="3"/>
        <v>1000</v>
      </c>
      <c r="J93" s="9">
        <v>109.38</v>
      </c>
      <c r="K93" s="40">
        <f t="shared" si="4"/>
        <v>10938</v>
      </c>
    </row>
    <row r="94" spans="1:11" ht="45" x14ac:dyDescent="0.25">
      <c r="A94" s="8" t="s">
        <v>182</v>
      </c>
      <c r="B94" s="10" t="s">
        <v>183</v>
      </c>
      <c r="C94" s="8" t="s">
        <v>9</v>
      </c>
      <c r="D94" s="8">
        <v>100</v>
      </c>
      <c r="E94" s="8">
        <v>21</v>
      </c>
      <c r="F94" s="53">
        <v>2143.29</v>
      </c>
      <c r="G94" s="52">
        <f t="shared" si="5"/>
        <v>214329</v>
      </c>
      <c r="H94" s="58">
        <v>800</v>
      </c>
      <c r="I94" s="59">
        <f t="shared" si="3"/>
        <v>80000</v>
      </c>
      <c r="J94" s="9">
        <v>1789.44</v>
      </c>
      <c r="K94" s="40">
        <f t="shared" si="4"/>
        <v>178944</v>
      </c>
    </row>
    <row r="95" spans="1:11" ht="45" x14ac:dyDescent="0.25">
      <c r="A95" s="8" t="s">
        <v>184</v>
      </c>
      <c r="B95" s="10" t="s">
        <v>185</v>
      </c>
      <c r="C95" s="8" t="s">
        <v>9</v>
      </c>
      <c r="D95" s="8">
        <v>100</v>
      </c>
      <c r="E95" s="8">
        <v>21</v>
      </c>
      <c r="F95" s="51">
        <v>147.88999999999999</v>
      </c>
      <c r="G95" s="52">
        <f t="shared" si="5"/>
        <v>14789</v>
      </c>
      <c r="H95" s="58">
        <v>10</v>
      </c>
      <c r="I95" s="59">
        <f t="shared" si="3"/>
        <v>1000</v>
      </c>
      <c r="J95" s="9">
        <v>113.98</v>
      </c>
      <c r="K95" s="40">
        <f t="shared" si="4"/>
        <v>11398</v>
      </c>
    </row>
    <row r="96" spans="1:11" x14ac:dyDescent="0.25">
      <c r="A96" s="8"/>
      <c r="B96" s="7" t="s">
        <v>186</v>
      </c>
      <c r="C96" s="8"/>
      <c r="D96" s="8"/>
      <c r="E96" s="8"/>
      <c r="F96" s="51"/>
      <c r="G96" s="52"/>
      <c r="H96" s="58"/>
      <c r="I96" s="59"/>
      <c r="J96" s="9"/>
      <c r="K96" s="40"/>
    </row>
    <row r="97" spans="1:11" x14ac:dyDescent="0.25">
      <c r="A97" s="8"/>
      <c r="B97" s="7" t="s">
        <v>187</v>
      </c>
      <c r="C97" s="8"/>
      <c r="D97" s="8"/>
      <c r="E97" s="8"/>
      <c r="F97" s="51"/>
      <c r="G97" s="52"/>
      <c r="H97" s="58"/>
      <c r="I97" s="59"/>
      <c r="J97" s="9"/>
      <c r="K97" s="40"/>
    </row>
    <row r="98" spans="1:11" ht="60" x14ac:dyDescent="0.25">
      <c r="A98" s="8" t="s">
        <v>188</v>
      </c>
      <c r="B98" s="10" t="s">
        <v>189</v>
      </c>
      <c r="C98" s="8" t="s">
        <v>9</v>
      </c>
      <c r="D98" s="8">
        <v>100</v>
      </c>
      <c r="E98" s="8">
        <v>21</v>
      </c>
      <c r="F98" s="53">
        <v>1553.97</v>
      </c>
      <c r="G98" s="52">
        <f t="shared" si="5"/>
        <v>155397</v>
      </c>
      <c r="H98" s="58">
        <v>1400</v>
      </c>
      <c r="I98" s="59">
        <f t="shared" si="3"/>
        <v>140000</v>
      </c>
      <c r="J98" s="9">
        <v>1200.58</v>
      </c>
      <c r="K98" s="40">
        <f t="shared" si="4"/>
        <v>120058</v>
      </c>
    </row>
    <row r="99" spans="1:11" ht="60" x14ac:dyDescent="0.25">
      <c r="A99" s="8" t="s">
        <v>190</v>
      </c>
      <c r="B99" s="10" t="s">
        <v>191</v>
      </c>
      <c r="C99" s="8" t="s">
        <v>9</v>
      </c>
      <c r="D99" s="8">
        <v>100</v>
      </c>
      <c r="E99" s="8">
        <v>21</v>
      </c>
      <c r="F99" s="51">
        <v>29.43</v>
      </c>
      <c r="G99" s="52">
        <f t="shared" si="5"/>
        <v>2943</v>
      </c>
      <c r="H99" s="58">
        <v>400</v>
      </c>
      <c r="I99" s="59">
        <f t="shared" si="3"/>
        <v>40000</v>
      </c>
      <c r="J99" s="9">
        <v>167.93</v>
      </c>
      <c r="K99" s="40">
        <f t="shared" si="4"/>
        <v>16793</v>
      </c>
    </row>
    <row r="100" spans="1:11" ht="45" x14ac:dyDescent="0.25">
      <c r="A100" s="8" t="s">
        <v>192</v>
      </c>
      <c r="B100" s="10" t="s">
        <v>193</v>
      </c>
      <c r="C100" s="8" t="s">
        <v>9</v>
      </c>
      <c r="D100" s="8">
        <v>100</v>
      </c>
      <c r="E100" s="8">
        <v>21</v>
      </c>
      <c r="F100" s="51">
        <v>919.15</v>
      </c>
      <c r="G100" s="52">
        <f t="shared" si="5"/>
        <v>91915</v>
      </c>
      <c r="H100" s="58">
        <v>1200</v>
      </c>
      <c r="I100" s="59">
        <f t="shared" si="3"/>
        <v>120000</v>
      </c>
      <c r="J100" s="9">
        <v>1000.37</v>
      </c>
      <c r="K100" s="40">
        <f t="shared" si="4"/>
        <v>100037</v>
      </c>
    </row>
    <row r="101" spans="1:11" ht="45" x14ac:dyDescent="0.25">
      <c r="A101" s="8" t="s">
        <v>194</v>
      </c>
      <c r="B101" s="10" t="s">
        <v>195</v>
      </c>
      <c r="C101" s="8" t="s">
        <v>9</v>
      </c>
      <c r="D101" s="8">
        <v>100</v>
      </c>
      <c r="E101" s="8">
        <v>21</v>
      </c>
      <c r="F101" s="51">
        <v>10.08</v>
      </c>
      <c r="G101" s="52">
        <f t="shared" si="5"/>
        <v>1008</v>
      </c>
      <c r="H101" s="58">
        <v>300</v>
      </c>
      <c r="I101" s="59">
        <f t="shared" si="3"/>
        <v>30000</v>
      </c>
      <c r="J101" s="9">
        <v>124.41</v>
      </c>
      <c r="K101" s="40">
        <f t="shared" si="4"/>
        <v>12441</v>
      </c>
    </row>
    <row r="102" spans="1:11" ht="60" x14ac:dyDescent="0.25">
      <c r="A102" s="8" t="s">
        <v>196</v>
      </c>
      <c r="B102" s="10" t="s">
        <v>197</v>
      </c>
      <c r="C102" s="8" t="s">
        <v>9</v>
      </c>
      <c r="D102" s="8">
        <v>50</v>
      </c>
      <c r="E102" s="8">
        <v>21</v>
      </c>
      <c r="F102" s="51">
        <v>578.89</v>
      </c>
      <c r="G102" s="52">
        <f t="shared" si="5"/>
        <v>28944.5</v>
      </c>
      <c r="H102" s="58">
        <v>1200</v>
      </c>
      <c r="I102" s="59">
        <f t="shared" si="3"/>
        <v>60000</v>
      </c>
      <c r="J102" s="9">
        <v>1000.66</v>
      </c>
      <c r="K102" s="40">
        <f t="shared" si="4"/>
        <v>50033</v>
      </c>
    </row>
    <row r="103" spans="1:11" ht="45" x14ac:dyDescent="0.25">
      <c r="A103" s="8" t="s">
        <v>198</v>
      </c>
      <c r="B103" s="10" t="s">
        <v>199</v>
      </c>
      <c r="C103" s="8" t="s">
        <v>9</v>
      </c>
      <c r="D103" s="8">
        <v>100</v>
      </c>
      <c r="E103" s="8">
        <v>21</v>
      </c>
      <c r="F103" s="51">
        <v>12.08</v>
      </c>
      <c r="G103" s="52">
        <f t="shared" si="5"/>
        <v>1208</v>
      </c>
      <c r="H103" s="58">
        <v>300</v>
      </c>
      <c r="I103" s="59">
        <f t="shared" si="3"/>
        <v>30000</v>
      </c>
      <c r="J103" s="9">
        <v>124.41</v>
      </c>
      <c r="K103" s="40">
        <f t="shared" si="4"/>
        <v>12441</v>
      </c>
    </row>
    <row r="104" spans="1:11" x14ac:dyDescent="0.25">
      <c r="A104" s="8"/>
      <c r="B104" s="7" t="s">
        <v>200</v>
      </c>
      <c r="C104" s="8"/>
      <c r="D104" s="8"/>
      <c r="E104" s="8"/>
      <c r="F104" s="51"/>
      <c r="G104" s="52"/>
      <c r="H104" s="58"/>
      <c r="I104" s="59"/>
      <c r="J104" s="9"/>
      <c r="K104" s="40"/>
    </row>
    <row r="105" spans="1:11" ht="75" x14ac:dyDescent="0.25">
      <c r="A105" s="8" t="s">
        <v>201</v>
      </c>
      <c r="B105" s="10" t="s">
        <v>202</v>
      </c>
      <c r="C105" s="8" t="s">
        <v>9</v>
      </c>
      <c r="D105" s="8">
        <v>50</v>
      </c>
      <c r="E105" s="8">
        <v>21</v>
      </c>
      <c r="F105" s="53">
        <v>1607.74</v>
      </c>
      <c r="G105" s="52">
        <f t="shared" si="5"/>
        <v>80387</v>
      </c>
      <c r="H105" s="58">
        <v>1200</v>
      </c>
      <c r="I105" s="59">
        <f t="shared" si="3"/>
        <v>60000</v>
      </c>
      <c r="J105" s="9">
        <v>1320.38</v>
      </c>
      <c r="K105" s="40">
        <f t="shared" si="4"/>
        <v>66019</v>
      </c>
    </row>
    <row r="106" spans="1:11" x14ac:dyDescent="0.25">
      <c r="A106" s="8"/>
      <c r="B106" s="7" t="s">
        <v>203</v>
      </c>
      <c r="C106" s="8"/>
      <c r="D106" s="8"/>
      <c r="E106" s="8"/>
      <c r="F106" s="51"/>
      <c r="G106" s="52"/>
      <c r="H106" s="58"/>
      <c r="I106" s="59"/>
      <c r="J106" s="9"/>
      <c r="K106" s="40"/>
    </row>
    <row r="107" spans="1:11" ht="60" x14ac:dyDescent="0.25">
      <c r="A107" s="8" t="s">
        <v>204</v>
      </c>
      <c r="B107" s="10" t="s">
        <v>205</v>
      </c>
      <c r="C107" s="8" t="s">
        <v>206</v>
      </c>
      <c r="D107" s="8">
        <v>30</v>
      </c>
      <c r="E107" s="8">
        <v>21</v>
      </c>
      <c r="F107" s="51">
        <v>301.06</v>
      </c>
      <c r="G107" s="52">
        <f t="shared" si="5"/>
        <v>9031.7999999999993</v>
      </c>
      <c r="H107" s="58">
        <v>374.5</v>
      </c>
      <c r="I107" s="59">
        <f t="shared" si="3"/>
        <v>11235</v>
      </c>
      <c r="J107" s="9">
        <v>440.19</v>
      </c>
      <c r="K107" s="40">
        <f t="shared" si="4"/>
        <v>13205.7</v>
      </c>
    </row>
    <row r="108" spans="1:11" ht="45" x14ac:dyDescent="0.25">
      <c r="A108" s="8" t="s">
        <v>207</v>
      </c>
      <c r="B108" s="10" t="s">
        <v>208</v>
      </c>
      <c r="C108" s="8" t="s">
        <v>206</v>
      </c>
      <c r="D108" s="8">
        <v>30</v>
      </c>
      <c r="E108" s="8">
        <v>21</v>
      </c>
      <c r="F108" s="51">
        <v>300.68</v>
      </c>
      <c r="G108" s="52">
        <f t="shared" si="5"/>
        <v>9020.4</v>
      </c>
      <c r="H108" s="58">
        <v>313</v>
      </c>
      <c r="I108" s="59">
        <f t="shared" si="3"/>
        <v>9390</v>
      </c>
      <c r="J108" s="9">
        <v>317.2</v>
      </c>
      <c r="K108" s="40">
        <f t="shared" si="4"/>
        <v>9516</v>
      </c>
    </row>
    <row r="109" spans="1:11" ht="45" x14ac:dyDescent="0.25">
      <c r="A109" s="8" t="s">
        <v>209</v>
      </c>
      <c r="B109" s="10" t="s">
        <v>210</v>
      </c>
      <c r="C109" s="8" t="s">
        <v>206</v>
      </c>
      <c r="D109" s="8">
        <v>30</v>
      </c>
      <c r="E109" s="8">
        <v>21</v>
      </c>
      <c r="F109" s="51">
        <v>249.02</v>
      </c>
      <c r="G109" s="52">
        <f t="shared" si="5"/>
        <v>7470.6</v>
      </c>
      <c r="H109" s="58">
        <v>374</v>
      </c>
      <c r="I109" s="59">
        <f t="shared" si="3"/>
        <v>11220</v>
      </c>
      <c r="J109" s="9">
        <v>376.71</v>
      </c>
      <c r="K109" s="40">
        <f t="shared" si="4"/>
        <v>11301.3</v>
      </c>
    </row>
    <row r="110" spans="1:11" ht="45" x14ac:dyDescent="0.25">
      <c r="A110" s="8" t="s">
        <v>211</v>
      </c>
      <c r="B110" s="10" t="s">
        <v>212</v>
      </c>
      <c r="C110" s="8" t="s">
        <v>206</v>
      </c>
      <c r="D110" s="8">
        <v>30</v>
      </c>
      <c r="E110" s="8">
        <v>21</v>
      </c>
      <c r="F110" s="51">
        <v>262.05</v>
      </c>
      <c r="G110" s="52">
        <f t="shared" si="5"/>
        <v>7861.5</v>
      </c>
      <c r="H110" s="58">
        <v>409</v>
      </c>
      <c r="I110" s="59">
        <f t="shared" si="3"/>
        <v>12270</v>
      </c>
      <c r="J110" s="9">
        <v>359.55</v>
      </c>
      <c r="K110" s="40">
        <f t="shared" si="4"/>
        <v>10786.5</v>
      </c>
    </row>
    <row r="111" spans="1:11" ht="45" x14ac:dyDescent="0.25">
      <c r="A111" s="8" t="s">
        <v>213</v>
      </c>
      <c r="B111" s="10" t="s">
        <v>214</v>
      </c>
      <c r="C111" s="8" t="s">
        <v>206</v>
      </c>
      <c r="D111" s="8">
        <v>30</v>
      </c>
      <c r="E111" s="8">
        <v>21</v>
      </c>
      <c r="F111" s="51">
        <v>262.05</v>
      </c>
      <c r="G111" s="52">
        <f t="shared" si="5"/>
        <v>7861.5</v>
      </c>
      <c r="H111" s="58">
        <v>425</v>
      </c>
      <c r="I111" s="59">
        <f t="shared" si="3"/>
        <v>12750</v>
      </c>
      <c r="J111" s="9">
        <v>423.94</v>
      </c>
      <c r="K111" s="40">
        <f t="shared" si="4"/>
        <v>12718.2</v>
      </c>
    </row>
    <row r="112" spans="1:11" ht="30" x14ac:dyDescent="0.25">
      <c r="A112" s="8" t="s">
        <v>215</v>
      </c>
      <c r="B112" s="10" t="s">
        <v>216</v>
      </c>
      <c r="C112" s="8" t="s">
        <v>82</v>
      </c>
      <c r="D112" s="8">
        <v>20</v>
      </c>
      <c r="E112" s="8">
        <v>21</v>
      </c>
      <c r="F112" s="53">
        <v>1752.53</v>
      </c>
      <c r="G112" s="52">
        <f t="shared" si="5"/>
        <v>35050.6</v>
      </c>
      <c r="H112" s="58">
        <v>1968</v>
      </c>
      <c r="I112" s="59">
        <f t="shared" si="3"/>
        <v>39360</v>
      </c>
      <c r="J112" s="9">
        <v>1565.07</v>
      </c>
      <c r="K112" s="40">
        <f t="shared" si="4"/>
        <v>31301.4</v>
      </c>
    </row>
    <row r="113" spans="1:11" ht="30" x14ac:dyDescent="0.25">
      <c r="A113" s="8" t="s">
        <v>217</v>
      </c>
      <c r="B113" s="10" t="s">
        <v>218</v>
      </c>
      <c r="C113" s="8" t="s">
        <v>82</v>
      </c>
      <c r="D113" s="8">
        <v>7</v>
      </c>
      <c r="E113" s="8">
        <v>21</v>
      </c>
      <c r="F113" s="53">
        <v>1009.94</v>
      </c>
      <c r="G113" s="52">
        <f t="shared" si="5"/>
        <v>7069.58</v>
      </c>
      <c r="H113" s="58">
        <v>2162</v>
      </c>
      <c r="I113" s="59">
        <f t="shared" si="3"/>
        <v>15134</v>
      </c>
      <c r="J113" s="9">
        <v>1805.41</v>
      </c>
      <c r="K113" s="40">
        <f t="shared" si="4"/>
        <v>12637.87</v>
      </c>
    </row>
    <row r="114" spans="1:11" ht="30" x14ac:dyDescent="0.25">
      <c r="A114" s="8" t="s">
        <v>219</v>
      </c>
      <c r="B114" s="10" t="s">
        <v>220</v>
      </c>
      <c r="C114" s="8" t="s">
        <v>82</v>
      </c>
      <c r="D114" s="8">
        <v>10</v>
      </c>
      <c r="E114" s="8">
        <v>21</v>
      </c>
      <c r="F114" s="53">
        <v>1703.38</v>
      </c>
      <c r="G114" s="52">
        <f t="shared" si="5"/>
        <v>17033.8</v>
      </c>
      <c r="H114" s="58">
        <v>2445</v>
      </c>
      <c r="I114" s="59">
        <f t="shared" si="3"/>
        <v>24450</v>
      </c>
      <c r="J114" s="9">
        <v>1734.45</v>
      </c>
      <c r="K114" s="40">
        <f t="shared" si="4"/>
        <v>17344.5</v>
      </c>
    </row>
    <row r="115" spans="1:11" ht="30" x14ac:dyDescent="0.25">
      <c r="A115" s="8" t="s">
        <v>221</v>
      </c>
      <c r="B115" s="10" t="s">
        <v>222</v>
      </c>
      <c r="C115" s="8" t="s">
        <v>82</v>
      </c>
      <c r="D115" s="8">
        <v>100</v>
      </c>
      <c r="E115" s="8">
        <v>21</v>
      </c>
      <c r="F115" s="53">
        <v>3009.18</v>
      </c>
      <c r="G115" s="52">
        <f t="shared" si="5"/>
        <v>300918</v>
      </c>
      <c r="H115" s="58">
        <v>3373</v>
      </c>
      <c r="I115" s="59">
        <f t="shared" si="3"/>
        <v>337300</v>
      </c>
      <c r="J115" s="9">
        <v>3500.86</v>
      </c>
      <c r="K115" s="40">
        <f t="shared" si="4"/>
        <v>350086</v>
      </c>
    </row>
    <row r="116" spans="1:11" ht="30" x14ac:dyDescent="0.25">
      <c r="A116" s="8" t="s">
        <v>223</v>
      </c>
      <c r="B116" s="10" t="s">
        <v>224</v>
      </c>
      <c r="C116" s="8" t="s">
        <v>82</v>
      </c>
      <c r="D116" s="8">
        <v>7</v>
      </c>
      <c r="E116" s="8">
        <v>21</v>
      </c>
      <c r="F116" s="53">
        <v>1871.4</v>
      </c>
      <c r="G116" s="52">
        <f t="shared" si="5"/>
        <v>13099.8</v>
      </c>
      <c r="H116" s="58">
        <v>3759</v>
      </c>
      <c r="I116" s="59">
        <f t="shared" si="3"/>
        <v>26313</v>
      </c>
      <c r="J116" s="9">
        <v>4130.63</v>
      </c>
      <c r="K116" s="40">
        <f t="shared" si="4"/>
        <v>28914.41</v>
      </c>
    </row>
    <row r="117" spans="1:11" ht="30" x14ac:dyDescent="0.25">
      <c r="A117" s="8" t="s">
        <v>225</v>
      </c>
      <c r="B117" s="10" t="s">
        <v>226</v>
      </c>
      <c r="C117" s="8" t="s">
        <v>9</v>
      </c>
      <c r="D117" s="8">
        <v>50</v>
      </c>
      <c r="E117" s="8">
        <v>21</v>
      </c>
      <c r="F117" s="51">
        <v>303.87</v>
      </c>
      <c r="G117" s="52">
        <f t="shared" si="5"/>
        <v>15193.5</v>
      </c>
      <c r="H117" s="58">
        <v>815</v>
      </c>
      <c r="I117" s="59">
        <f t="shared" ref="I117:I131" si="6">ROUND(D117*H117,2)</f>
        <v>40750</v>
      </c>
      <c r="J117" s="9">
        <v>363.8</v>
      </c>
      <c r="K117" s="40">
        <f t="shared" ref="K117:K131" si="7">ROUND(D117*J117,2)</f>
        <v>18190</v>
      </c>
    </row>
    <row r="118" spans="1:11" ht="30" x14ac:dyDescent="0.25">
      <c r="A118" s="8" t="s">
        <v>227</v>
      </c>
      <c r="B118" s="10" t="s">
        <v>228</v>
      </c>
      <c r="C118" s="8" t="s">
        <v>82</v>
      </c>
      <c r="D118" s="8">
        <v>6</v>
      </c>
      <c r="E118" s="8">
        <v>21</v>
      </c>
      <c r="F118" s="53">
        <v>3251.13</v>
      </c>
      <c r="G118" s="52">
        <f t="shared" ref="G118:G132" si="8">ROUND(D118*F118,2)</f>
        <v>19506.78</v>
      </c>
      <c r="H118" s="58">
        <v>3835</v>
      </c>
      <c r="I118" s="59">
        <f t="shared" si="6"/>
        <v>23010</v>
      </c>
      <c r="J118" s="9">
        <v>3600.86</v>
      </c>
      <c r="K118" s="40">
        <f t="shared" si="7"/>
        <v>21605.16</v>
      </c>
    </row>
    <row r="119" spans="1:11" ht="30" x14ac:dyDescent="0.25">
      <c r="A119" s="8" t="s">
        <v>229</v>
      </c>
      <c r="B119" s="10" t="s">
        <v>230</v>
      </c>
      <c r="C119" s="8" t="s">
        <v>9</v>
      </c>
      <c r="D119" s="8">
        <v>6</v>
      </c>
      <c r="E119" s="8">
        <v>21</v>
      </c>
      <c r="F119" s="53">
        <v>1209.78</v>
      </c>
      <c r="G119" s="52">
        <f t="shared" si="8"/>
        <v>7258.68</v>
      </c>
      <c r="H119" s="58">
        <v>985</v>
      </c>
      <c r="I119" s="59">
        <f t="shared" si="6"/>
        <v>5910</v>
      </c>
      <c r="J119" s="9">
        <v>1000</v>
      </c>
      <c r="K119" s="40">
        <f t="shared" si="7"/>
        <v>6000</v>
      </c>
    </row>
    <row r="120" spans="1:11" ht="45" x14ac:dyDescent="0.25">
      <c r="A120" s="8" t="s">
        <v>231</v>
      </c>
      <c r="B120" s="10" t="s">
        <v>232</v>
      </c>
      <c r="C120" s="8" t="s">
        <v>9</v>
      </c>
      <c r="D120" s="8">
        <v>30</v>
      </c>
      <c r="E120" s="8">
        <v>21</v>
      </c>
      <c r="F120" s="53">
        <v>1750.78</v>
      </c>
      <c r="G120" s="52">
        <f t="shared" si="8"/>
        <v>52523.4</v>
      </c>
      <c r="H120" s="58">
        <v>4512</v>
      </c>
      <c r="I120" s="59">
        <f t="shared" si="6"/>
        <v>135360</v>
      </c>
      <c r="J120" s="9">
        <v>2382.2399999999998</v>
      </c>
      <c r="K120" s="40">
        <f t="shared" si="7"/>
        <v>71467.199999999997</v>
      </c>
    </row>
    <row r="121" spans="1:11" ht="45" x14ac:dyDescent="0.25">
      <c r="A121" s="8" t="s">
        <v>233</v>
      </c>
      <c r="B121" s="10" t="s">
        <v>234</v>
      </c>
      <c r="C121" s="8" t="s">
        <v>9</v>
      </c>
      <c r="D121" s="8">
        <v>6</v>
      </c>
      <c r="E121" s="8">
        <v>21</v>
      </c>
      <c r="F121" s="53">
        <v>1751.58</v>
      </c>
      <c r="G121" s="52">
        <f t="shared" si="8"/>
        <v>10509.48</v>
      </c>
      <c r="H121" s="58">
        <v>4452</v>
      </c>
      <c r="I121" s="59">
        <f t="shared" si="6"/>
        <v>26712</v>
      </c>
      <c r="J121" s="9">
        <v>3054.42</v>
      </c>
      <c r="K121" s="40">
        <f t="shared" si="7"/>
        <v>18326.52</v>
      </c>
    </row>
    <row r="122" spans="1:11" ht="45" x14ac:dyDescent="0.25">
      <c r="A122" s="8" t="s">
        <v>235</v>
      </c>
      <c r="B122" s="10" t="s">
        <v>236</v>
      </c>
      <c r="C122" s="8" t="s">
        <v>9</v>
      </c>
      <c r="D122" s="8">
        <v>5</v>
      </c>
      <c r="E122" s="8">
        <v>21</v>
      </c>
      <c r="F122" s="53">
        <v>3105.31</v>
      </c>
      <c r="G122" s="52">
        <f t="shared" si="8"/>
        <v>15526.55</v>
      </c>
      <c r="H122" s="58">
        <v>4812</v>
      </c>
      <c r="I122" s="59">
        <f t="shared" si="6"/>
        <v>24060</v>
      </c>
      <c r="J122" s="9">
        <v>3392.42</v>
      </c>
      <c r="K122" s="40">
        <f t="shared" si="7"/>
        <v>16962.099999999999</v>
      </c>
    </row>
    <row r="123" spans="1:11" x14ac:dyDescent="0.25">
      <c r="A123" s="8" t="s">
        <v>237</v>
      </c>
      <c r="B123" s="10" t="s">
        <v>238</v>
      </c>
      <c r="C123" s="8" t="s">
        <v>22</v>
      </c>
      <c r="D123" s="8">
        <v>5</v>
      </c>
      <c r="E123" s="8">
        <v>21</v>
      </c>
      <c r="F123" s="51">
        <v>427.43</v>
      </c>
      <c r="G123" s="52">
        <f t="shared" si="8"/>
        <v>2137.15</v>
      </c>
      <c r="H123" s="58">
        <v>250</v>
      </c>
      <c r="I123" s="59">
        <f t="shared" si="6"/>
        <v>1250</v>
      </c>
      <c r="J123" s="9">
        <v>170.21</v>
      </c>
      <c r="K123" s="40">
        <f t="shared" si="7"/>
        <v>851.05</v>
      </c>
    </row>
    <row r="124" spans="1:11" ht="30" x14ac:dyDescent="0.25">
      <c r="A124" s="8" t="s">
        <v>239</v>
      </c>
      <c r="B124" s="10" t="s">
        <v>240</v>
      </c>
      <c r="C124" s="8" t="s">
        <v>9</v>
      </c>
      <c r="D124" s="8">
        <v>25</v>
      </c>
      <c r="E124" s="8">
        <v>21</v>
      </c>
      <c r="F124" s="53">
        <v>2114.59</v>
      </c>
      <c r="G124" s="52">
        <f t="shared" si="8"/>
        <v>52864.75</v>
      </c>
      <c r="H124" s="58">
        <v>2791</v>
      </c>
      <c r="I124" s="59">
        <f t="shared" si="6"/>
        <v>69775</v>
      </c>
      <c r="J124" s="9">
        <v>3051.42</v>
      </c>
      <c r="K124" s="40">
        <f t="shared" si="7"/>
        <v>76285.5</v>
      </c>
    </row>
    <row r="125" spans="1:11" x14ac:dyDescent="0.25">
      <c r="A125" s="8"/>
      <c r="B125" s="7" t="s">
        <v>241</v>
      </c>
      <c r="C125" s="8"/>
      <c r="D125" s="8"/>
      <c r="E125" s="8"/>
      <c r="F125" s="51"/>
      <c r="G125" s="52"/>
      <c r="H125" s="58"/>
      <c r="I125" s="59"/>
      <c r="J125" s="9"/>
      <c r="K125" s="40"/>
    </row>
    <row r="126" spans="1:11" ht="30" x14ac:dyDescent="0.25">
      <c r="A126" s="8" t="s">
        <v>242</v>
      </c>
      <c r="B126" s="10" t="s">
        <v>243</v>
      </c>
      <c r="C126" s="8" t="s">
        <v>9</v>
      </c>
      <c r="D126" s="8">
        <v>15</v>
      </c>
      <c r="E126" s="8">
        <v>21</v>
      </c>
      <c r="F126" s="51">
        <v>449.81</v>
      </c>
      <c r="G126" s="52">
        <f t="shared" si="8"/>
        <v>6747.15</v>
      </c>
      <c r="H126" s="58">
        <v>1202</v>
      </c>
      <c r="I126" s="59">
        <f t="shared" si="6"/>
        <v>18030</v>
      </c>
      <c r="J126" s="9">
        <v>307.79000000000002</v>
      </c>
      <c r="K126" s="40">
        <f t="shared" si="7"/>
        <v>4616.8500000000004</v>
      </c>
    </row>
    <row r="127" spans="1:11" ht="30" x14ac:dyDescent="0.25">
      <c r="A127" s="8" t="s">
        <v>244</v>
      </c>
      <c r="B127" s="10" t="s">
        <v>245</v>
      </c>
      <c r="C127" s="8" t="s">
        <v>30</v>
      </c>
      <c r="D127" s="8">
        <v>100</v>
      </c>
      <c r="E127" s="8">
        <v>21</v>
      </c>
      <c r="F127" s="51">
        <v>11.93</v>
      </c>
      <c r="G127" s="52">
        <f t="shared" si="8"/>
        <v>1193</v>
      </c>
      <c r="H127" s="58">
        <v>2</v>
      </c>
      <c r="I127" s="59">
        <f t="shared" si="6"/>
        <v>200</v>
      </c>
      <c r="J127" s="9">
        <v>2.2000000000000002</v>
      </c>
      <c r="K127" s="40">
        <f t="shared" si="7"/>
        <v>220</v>
      </c>
    </row>
    <row r="128" spans="1:11" ht="45" x14ac:dyDescent="0.25">
      <c r="A128" s="8" t="s">
        <v>246</v>
      </c>
      <c r="B128" s="10" t="s">
        <v>247</v>
      </c>
      <c r="C128" s="8" t="s">
        <v>30</v>
      </c>
      <c r="D128" s="8">
        <v>500</v>
      </c>
      <c r="E128" s="8">
        <v>21</v>
      </c>
      <c r="F128" s="51">
        <v>5.52</v>
      </c>
      <c r="G128" s="52">
        <f t="shared" si="8"/>
        <v>2760</v>
      </c>
      <c r="H128" s="58">
        <v>8.5</v>
      </c>
      <c r="I128" s="59">
        <f t="shared" si="6"/>
        <v>4250</v>
      </c>
      <c r="J128" s="9">
        <v>2.36</v>
      </c>
      <c r="K128" s="40">
        <f t="shared" si="7"/>
        <v>1180</v>
      </c>
    </row>
    <row r="129" spans="1:19" ht="30" x14ac:dyDescent="0.25">
      <c r="A129" s="8" t="s">
        <v>248</v>
      </c>
      <c r="B129" s="10" t="s">
        <v>249</v>
      </c>
      <c r="C129" s="8" t="s">
        <v>30</v>
      </c>
      <c r="D129" s="8">
        <v>500</v>
      </c>
      <c r="E129" s="8">
        <v>21</v>
      </c>
      <c r="F129" s="51">
        <v>2.4700000000000002</v>
      </c>
      <c r="G129" s="52">
        <f t="shared" si="8"/>
        <v>1235</v>
      </c>
      <c r="H129" s="58">
        <v>5.5</v>
      </c>
      <c r="I129" s="59">
        <f t="shared" si="6"/>
        <v>2750</v>
      </c>
      <c r="J129" s="9">
        <v>0.94</v>
      </c>
      <c r="K129" s="40">
        <f t="shared" si="7"/>
        <v>470</v>
      </c>
    </row>
    <row r="130" spans="1:19" ht="30" x14ac:dyDescent="0.25">
      <c r="A130" s="8" t="s">
        <v>250</v>
      </c>
      <c r="B130" s="10" t="s">
        <v>251</v>
      </c>
      <c r="C130" s="8" t="s">
        <v>22</v>
      </c>
      <c r="D130" s="8">
        <v>45</v>
      </c>
      <c r="E130" s="8">
        <v>21</v>
      </c>
      <c r="F130" s="51">
        <v>682.21</v>
      </c>
      <c r="G130" s="52">
        <f t="shared" si="8"/>
        <v>30699.45</v>
      </c>
      <c r="H130" s="58">
        <v>250</v>
      </c>
      <c r="I130" s="59">
        <f t="shared" si="6"/>
        <v>11250</v>
      </c>
      <c r="J130" s="9">
        <v>751.19</v>
      </c>
      <c r="K130" s="40">
        <f t="shared" si="7"/>
        <v>33803.550000000003</v>
      </c>
    </row>
    <row r="131" spans="1:19" ht="30" x14ac:dyDescent="0.25">
      <c r="A131" s="8" t="s">
        <v>252</v>
      </c>
      <c r="B131" s="10" t="s">
        <v>253</v>
      </c>
      <c r="C131" s="8" t="s">
        <v>22</v>
      </c>
      <c r="D131" s="8">
        <v>500</v>
      </c>
      <c r="E131" s="8">
        <v>21</v>
      </c>
      <c r="F131" s="51">
        <v>28.38</v>
      </c>
      <c r="G131" s="52">
        <f t="shared" si="8"/>
        <v>14190</v>
      </c>
      <c r="H131" s="58">
        <v>5</v>
      </c>
      <c r="I131" s="59">
        <f t="shared" si="6"/>
        <v>2500</v>
      </c>
      <c r="J131" s="9">
        <v>24.23</v>
      </c>
      <c r="K131" s="40">
        <f t="shared" si="7"/>
        <v>12115</v>
      </c>
    </row>
    <row r="132" spans="1:19" ht="30" x14ac:dyDescent="0.25">
      <c r="A132" s="8" t="s">
        <v>254</v>
      </c>
      <c r="B132" s="10" t="s">
        <v>255</v>
      </c>
      <c r="C132" s="8" t="s">
        <v>82</v>
      </c>
      <c r="D132" s="8">
        <v>5</v>
      </c>
      <c r="E132" s="8">
        <v>21</v>
      </c>
      <c r="F132" s="53">
        <v>6209.88</v>
      </c>
      <c r="G132" s="52">
        <f t="shared" si="8"/>
        <v>31049.4</v>
      </c>
      <c r="H132" s="58">
        <v>4850</v>
      </c>
      <c r="I132" s="59">
        <f>ROUND(D132*H132,2)</f>
        <v>24250</v>
      </c>
      <c r="J132" s="9">
        <v>10467.73</v>
      </c>
      <c r="K132" s="40">
        <f>ROUND(D132*J132,2)</f>
        <v>52338.65</v>
      </c>
    </row>
    <row r="133" spans="1:19" x14ac:dyDescent="0.25">
      <c r="F133" s="54" t="s">
        <v>256</v>
      </c>
      <c r="G133" s="55">
        <f>SUM(G7:G132)</f>
        <v>3728562.5599999991</v>
      </c>
      <c r="H133" s="60" t="s">
        <v>256</v>
      </c>
      <c r="I133" s="61">
        <f>SUM(I7:I132)</f>
        <v>3852253.54</v>
      </c>
      <c r="J133" s="36" t="s">
        <v>256</v>
      </c>
      <c r="K133" s="41">
        <f>SUM(K7:K132)</f>
        <v>3935990.3900000006</v>
      </c>
    </row>
    <row r="134" spans="1:19" ht="15.75" thickBot="1" x14ac:dyDescent="0.3"/>
    <row r="135" spans="1:19" s="15" customFormat="1" ht="28.5" customHeight="1" x14ac:dyDescent="0.25">
      <c r="A135" s="150" t="s">
        <v>1</v>
      </c>
      <c r="B135" s="152" t="s">
        <v>2</v>
      </c>
      <c r="C135" s="154" t="s">
        <v>3</v>
      </c>
      <c r="D135" s="154" t="s">
        <v>284</v>
      </c>
      <c r="E135" s="12" t="s">
        <v>258</v>
      </c>
      <c r="F135" s="156" t="s">
        <v>282</v>
      </c>
      <c r="G135" s="135" t="s">
        <v>257</v>
      </c>
      <c r="H135" s="137" t="s">
        <v>283</v>
      </c>
      <c r="I135" s="139" t="s">
        <v>257</v>
      </c>
      <c r="J135" s="141" t="s">
        <v>283</v>
      </c>
      <c r="K135" s="143" t="s">
        <v>257</v>
      </c>
      <c r="L135" s="13"/>
      <c r="M135" s="13"/>
      <c r="N135" s="13"/>
      <c r="O135" s="13"/>
      <c r="P135" s="14"/>
      <c r="Q135" s="14"/>
      <c r="R135" s="14"/>
      <c r="S135" s="14"/>
    </row>
    <row r="136" spans="1:19" s="15" customFormat="1" ht="15.75" thickBot="1" x14ac:dyDescent="0.3">
      <c r="A136" s="151"/>
      <c r="B136" s="153"/>
      <c r="C136" s="155"/>
      <c r="D136" s="155"/>
      <c r="E136" s="42"/>
      <c r="F136" s="157"/>
      <c r="G136" s="136"/>
      <c r="H136" s="138"/>
      <c r="I136" s="140"/>
      <c r="J136" s="142"/>
      <c r="K136" s="144"/>
      <c r="L136" s="13"/>
      <c r="M136" s="13"/>
      <c r="N136" s="13"/>
      <c r="O136" s="13"/>
      <c r="P136" s="14"/>
      <c r="Q136" s="14"/>
      <c r="R136" s="14"/>
      <c r="S136" s="14"/>
    </row>
    <row r="137" spans="1:19" s="15" customFormat="1" ht="15.75" thickBot="1" x14ac:dyDescent="0.3">
      <c r="A137" s="16">
        <v>1</v>
      </c>
      <c r="B137" s="17">
        <v>2</v>
      </c>
      <c r="C137" s="17">
        <v>3</v>
      </c>
      <c r="D137" s="17">
        <v>4</v>
      </c>
      <c r="E137" s="17">
        <v>5</v>
      </c>
      <c r="F137" s="91">
        <v>6</v>
      </c>
      <c r="G137" s="92">
        <v>7</v>
      </c>
      <c r="H137" s="75">
        <v>8</v>
      </c>
      <c r="I137" s="76">
        <v>9</v>
      </c>
      <c r="J137" s="64">
        <v>10</v>
      </c>
      <c r="K137" s="65">
        <v>11</v>
      </c>
      <c r="L137" s="13"/>
      <c r="M137" s="13"/>
      <c r="N137" s="13"/>
      <c r="O137" s="13"/>
      <c r="P137" s="14"/>
      <c r="Q137" s="14"/>
      <c r="R137" s="14"/>
      <c r="S137" s="14"/>
    </row>
    <row r="138" spans="1:19" s="15" customFormat="1" x14ac:dyDescent="0.25">
      <c r="A138" s="18" t="s">
        <v>259</v>
      </c>
      <c r="B138" s="19" t="s">
        <v>260</v>
      </c>
      <c r="C138" s="20"/>
      <c r="D138" s="21"/>
      <c r="E138" s="21"/>
      <c r="F138" s="93"/>
      <c r="G138" s="94"/>
      <c r="H138" s="77"/>
      <c r="I138" s="78"/>
      <c r="J138" s="22"/>
      <c r="K138" s="66"/>
      <c r="L138" s="13"/>
      <c r="M138" s="13"/>
      <c r="N138" s="13"/>
      <c r="O138" s="13"/>
      <c r="P138" s="14"/>
      <c r="Q138" s="14"/>
      <c r="R138" s="14"/>
      <c r="S138" s="14"/>
    </row>
    <row r="139" spans="1:19" s="15" customFormat="1" ht="47.25" customHeight="1" x14ac:dyDescent="0.25">
      <c r="A139" s="43" t="s">
        <v>261</v>
      </c>
      <c r="B139" s="23" t="s">
        <v>271</v>
      </c>
      <c r="C139" s="24" t="s">
        <v>51</v>
      </c>
      <c r="D139" s="24">
        <v>0</v>
      </c>
      <c r="E139" s="24">
        <v>21</v>
      </c>
      <c r="F139" s="95">
        <v>2</v>
      </c>
      <c r="G139" s="96">
        <f>ROUND($G$133*F139*D139/100,2)</f>
        <v>0</v>
      </c>
      <c r="H139" s="79">
        <v>1</v>
      </c>
      <c r="I139" s="80">
        <f>ROUND($I$133*H139*D139/100,2)</f>
        <v>0</v>
      </c>
      <c r="J139" s="25">
        <v>1.8</v>
      </c>
      <c r="K139" s="67">
        <f>ROUND($K$133*J139*D139/100,2)</f>
        <v>0</v>
      </c>
      <c r="L139" s="13"/>
      <c r="M139" s="13"/>
      <c r="N139" s="13"/>
      <c r="O139" s="13"/>
      <c r="P139" s="14"/>
      <c r="Q139" s="14"/>
      <c r="R139" s="14"/>
      <c r="S139" s="14"/>
    </row>
    <row r="140" spans="1:19" s="15" customFormat="1" ht="45.75" customHeight="1" x14ac:dyDescent="0.25">
      <c r="A140" s="43" t="s">
        <v>262</v>
      </c>
      <c r="B140" s="23" t="s">
        <v>272</v>
      </c>
      <c r="C140" s="26" t="s">
        <v>51</v>
      </c>
      <c r="D140" s="26">
        <v>0</v>
      </c>
      <c r="E140" s="26">
        <v>21</v>
      </c>
      <c r="F140" s="97">
        <v>2</v>
      </c>
      <c r="G140" s="96">
        <f t="shared" ref="G140:G146" si="9">ROUND($G$133*F140*D140/100,2)</f>
        <v>0</v>
      </c>
      <c r="H140" s="81">
        <v>1</v>
      </c>
      <c r="I140" s="80">
        <f t="shared" ref="I140:I146" si="10">ROUND($I$133*H140*D140/100,2)</f>
        <v>0</v>
      </c>
      <c r="J140" s="27">
        <v>1.8</v>
      </c>
      <c r="K140" s="67">
        <f t="shared" ref="K140:K146" si="11">ROUND($K$133*J140*D140/100,2)</f>
        <v>0</v>
      </c>
      <c r="L140" s="13"/>
      <c r="M140" s="13"/>
      <c r="N140" s="13"/>
      <c r="O140" s="13"/>
      <c r="P140" s="14"/>
      <c r="Q140" s="14"/>
      <c r="R140" s="14"/>
      <c r="S140" s="14"/>
    </row>
    <row r="141" spans="1:19" s="15" customFormat="1" ht="45" x14ac:dyDescent="0.25">
      <c r="A141" s="43" t="s">
        <v>263</v>
      </c>
      <c r="B141" s="23" t="s">
        <v>273</v>
      </c>
      <c r="C141" s="24" t="s">
        <v>51</v>
      </c>
      <c r="D141" s="24">
        <v>0</v>
      </c>
      <c r="E141" s="24">
        <v>21</v>
      </c>
      <c r="F141" s="95">
        <v>2</v>
      </c>
      <c r="G141" s="96">
        <f t="shared" si="9"/>
        <v>0</v>
      </c>
      <c r="H141" s="79">
        <v>1</v>
      </c>
      <c r="I141" s="80">
        <f t="shared" si="10"/>
        <v>0</v>
      </c>
      <c r="J141" s="25">
        <v>1.8</v>
      </c>
      <c r="K141" s="67">
        <f t="shared" si="11"/>
        <v>0</v>
      </c>
      <c r="L141" s="13"/>
      <c r="M141" s="13"/>
      <c r="N141" s="13"/>
      <c r="O141" s="13"/>
      <c r="P141" s="14"/>
      <c r="Q141" s="14"/>
      <c r="R141" s="14"/>
      <c r="S141" s="14"/>
    </row>
    <row r="142" spans="1:19" s="15" customFormat="1" ht="30" x14ac:dyDescent="0.25">
      <c r="A142" s="43" t="s">
        <v>274</v>
      </c>
      <c r="B142" s="23" t="s">
        <v>275</v>
      </c>
      <c r="C142" s="26" t="s">
        <v>51</v>
      </c>
      <c r="D142" s="26">
        <v>0</v>
      </c>
      <c r="E142" s="26">
        <v>21</v>
      </c>
      <c r="F142" s="97">
        <v>2</v>
      </c>
      <c r="G142" s="96">
        <f t="shared" si="9"/>
        <v>0</v>
      </c>
      <c r="H142" s="81">
        <v>2</v>
      </c>
      <c r="I142" s="80">
        <f t="shared" si="10"/>
        <v>0</v>
      </c>
      <c r="J142" s="27">
        <v>1.8</v>
      </c>
      <c r="K142" s="67">
        <f t="shared" si="11"/>
        <v>0</v>
      </c>
      <c r="L142" s="13"/>
      <c r="M142" s="13"/>
      <c r="N142" s="13"/>
      <c r="O142" s="13"/>
      <c r="P142" s="14"/>
      <c r="Q142" s="14"/>
      <c r="R142" s="14"/>
      <c r="S142" s="14"/>
    </row>
    <row r="143" spans="1:19" s="15" customFormat="1" ht="30" x14ac:dyDescent="0.25">
      <c r="A143" s="43" t="s">
        <v>276</v>
      </c>
      <c r="B143" s="23" t="s">
        <v>277</v>
      </c>
      <c r="C143" s="26" t="s">
        <v>51</v>
      </c>
      <c r="D143" s="26">
        <v>0</v>
      </c>
      <c r="E143" s="26">
        <v>21</v>
      </c>
      <c r="F143" s="97">
        <v>1</v>
      </c>
      <c r="G143" s="96">
        <f t="shared" si="9"/>
        <v>0</v>
      </c>
      <c r="H143" s="81">
        <v>0.5</v>
      </c>
      <c r="I143" s="80">
        <f t="shared" si="10"/>
        <v>0</v>
      </c>
      <c r="J143" s="27">
        <v>0.3</v>
      </c>
      <c r="K143" s="67">
        <f t="shared" si="11"/>
        <v>0</v>
      </c>
      <c r="L143" s="13"/>
      <c r="M143" s="13"/>
      <c r="N143" s="13"/>
      <c r="O143" s="13"/>
      <c r="P143" s="14"/>
      <c r="Q143" s="14"/>
      <c r="R143" s="14"/>
      <c r="S143" s="14"/>
    </row>
    <row r="144" spans="1:19" s="15" customFormat="1" ht="19.5" customHeight="1" x14ac:dyDescent="0.25">
      <c r="A144" s="43" t="s">
        <v>280</v>
      </c>
      <c r="B144" s="28" t="s">
        <v>281</v>
      </c>
      <c r="C144" s="29"/>
      <c r="D144" s="30"/>
      <c r="E144" s="30"/>
      <c r="F144" s="98"/>
      <c r="G144" s="96">
        <f t="shared" si="9"/>
        <v>0</v>
      </c>
      <c r="H144" s="82"/>
      <c r="I144" s="80">
        <f t="shared" si="10"/>
        <v>0</v>
      </c>
      <c r="J144" s="31"/>
      <c r="K144" s="67">
        <f t="shared" si="11"/>
        <v>0</v>
      </c>
      <c r="L144" s="13"/>
      <c r="M144" s="13"/>
      <c r="N144" s="13"/>
      <c r="O144" s="13"/>
      <c r="P144" s="14"/>
      <c r="Q144" s="14"/>
      <c r="R144" s="14"/>
      <c r="S144" s="14"/>
    </row>
    <row r="145" spans="1:19" s="15" customFormat="1" ht="30" x14ac:dyDescent="0.25">
      <c r="A145" s="43" t="s">
        <v>278</v>
      </c>
      <c r="B145" s="23" t="s">
        <v>264</v>
      </c>
      <c r="C145" s="32" t="s">
        <v>51</v>
      </c>
      <c r="D145" s="32">
        <v>0</v>
      </c>
      <c r="E145" s="32">
        <v>21</v>
      </c>
      <c r="F145" s="99">
        <v>0.2</v>
      </c>
      <c r="G145" s="96">
        <f t="shared" si="9"/>
        <v>0</v>
      </c>
      <c r="H145" s="83">
        <v>1</v>
      </c>
      <c r="I145" s="80">
        <f t="shared" si="10"/>
        <v>0</v>
      </c>
      <c r="J145" s="33">
        <v>0.3</v>
      </c>
      <c r="K145" s="67">
        <f t="shared" si="11"/>
        <v>0</v>
      </c>
      <c r="L145" s="13"/>
      <c r="M145" s="13"/>
      <c r="N145" s="13"/>
      <c r="O145" s="13"/>
      <c r="P145" s="14"/>
      <c r="Q145" s="14"/>
      <c r="R145" s="14"/>
      <c r="S145" s="14"/>
    </row>
    <row r="146" spans="1:19" s="15" customFormat="1" ht="30.75" thickBot="1" x14ac:dyDescent="0.3">
      <c r="A146" s="44" t="s">
        <v>279</v>
      </c>
      <c r="B146" s="45" t="s">
        <v>265</v>
      </c>
      <c r="C146" s="46" t="s">
        <v>51</v>
      </c>
      <c r="D146" s="46">
        <v>0</v>
      </c>
      <c r="E146" s="46">
        <v>21</v>
      </c>
      <c r="F146" s="100">
        <v>0.2</v>
      </c>
      <c r="G146" s="96">
        <f t="shared" si="9"/>
        <v>0</v>
      </c>
      <c r="H146" s="84">
        <v>1</v>
      </c>
      <c r="I146" s="80">
        <f t="shared" si="10"/>
        <v>0</v>
      </c>
      <c r="J146" s="47">
        <v>0.3</v>
      </c>
      <c r="K146" s="67">
        <f t="shared" si="11"/>
        <v>0</v>
      </c>
      <c r="L146" s="13"/>
      <c r="M146" s="13"/>
      <c r="N146" s="13"/>
      <c r="O146" s="13"/>
      <c r="P146" s="14"/>
      <c r="Q146" s="14"/>
      <c r="R146" s="14"/>
      <c r="S146" s="14"/>
    </row>
    <row r="147" spans="1:19" x14ac:dyDescent="0.25">
      <c r="F147" s="101" t="s">
        <v>256</v>
      </c>
      <c r="G147" s="102">
        <f>SUM(G139:G146)</f>
        <v>0</v>
      </c>
      <c r="H147" s="85" t="s">
        <v>256</v>
      </c>
      <c r="I147" s="86">
        <f>SUM(I139:I146)</f>
        <v>0</v>
      </c>
      <c r="J147" s="68" t="s">
        <v>256</v>
      </c>
      <c r="K147" s="69">
        <f>SUM(K139:K146)</f>
        <v>0</v>
      </c>
    </row>
    <row r="148" spans="1:19" ht="28.5" x14ac:dyDescent="0.25">
      <c r="F148" s="103" t="s">
        <v>266</v>
      </c>
      <c r="G148" s="55">
        <f>G133+G147</f>
        <v>3728562.5599999991</v>
      </c>
      <c r="H148" s="87" t="s">
        <v>266</v>
      </c>
      <c r="I148" s="61">
        <f>I133+I147</f>
        <v>3852253.54</v>
      </c>
      <c r="J148" s="70" t="s">
        <v>266</v>
      </c>
      <c r="K148" s="71">
        <f>K133+K147</f>
        <v>3935990.3900000006</v>
      </c>
    </row>
    <row r="149" spans="1:19" x14ac:dyDescent="0.25">
      <c r="F149" s="104" t="s">
        <v>267</v>
      </c>
      <c r="G149" s="55">
        <f>ROUND(G148*0.21,2)</f>
        <v>782998.14</v>
      </c>
      <c r="H149" s="88" t="s">
        <v>267</v>
      </c>
      <c r="I149" s="61">
        <f>ROUND(I148*0.21,2)</f>
        <v>808973.24</v>
      </c>
      <c r="J149" s="72" t="s">
        <v>267</v>
      </c>
      <c r="K149" s="71">
        <f>ROUND(K148*0.21,2)</f>
        <v>826557.98</v>
      </c>
    </row>
    <row r="150" spans="1:19" ht="15.75" thickBot="1" x14ac:dyDescent="0.3">
      <c r="F150" s="105" t="s">
        <v>268</v>
      </c>
      <c r="G150" s="106">
        <f>G148+G149</f>
        <v>4511560.6999999993</v>
      </c>
      <c r="H150" s="89" t="s">
        <v>268</v>
      </c>
      <c r="I150" s="90">
        <f>I148+I149</f>
        <v>4661226.78</v>
      </c>
      <c r="J150" s="73" t="s">
        <v>268</v>
      </c>
      <c r="K150" s="74">
        <f>K148+K149</f>
        <v>4762548.370000001</v>
      </c>
    </row>
  </sheetData>
  <mergeCells count="21">
    <mergeCell ref="F2:F4"/>
    <mergeCell ref="A2:A4"/>
    <mergeCell ref="B2:B4"/>
    <mergeCell ref="C2:C4"/>
    <mergeCell ref="D2:D4"/>
    <mergeCell ref="E2:E4"/>
    <mergeCell ref="A135:A136"/>
    <mergeCell ref="B135:B136"/>
    <mergeCell ref="C135:C136"/>
    <mergeCell ref="D135:D136"/>
    <mergeCell ref="F135:F136"/>
    <mergeCell ref="G2:G4"/>
    <mergeCell ref="H2:H4"/>
    <mergeCell ref="I2:I4"/>
    <mergeCell ref="J2:J4"/>
    <mergeCell ref="K2:K4"/>
    <mergeCell ref="G135:G136"/>
    <mergeCell ref="H135:H136"/>
    <mergeCell ref="I135:I136"/>
    <mergeCell ref="J135:J136"/>
    <mergeCell ref="K135:K136"/>
  </mergeCells>
  <pageMargins left="0.23622047244094491" right="0.23622047244094491" top="0.35433070866141736" bottom="0.35433070866141736" header="0.31496062992125984" footer="0.31496062992125984"/>
  <pageSetup paperSize="9" scale="9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Tuopų gatvė</vt:lpstr>
      <vt:lpstr>Lapas1</vt:lpstr>
      <vt:lpstr>Lapas1!Print_Area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Winadmin</dc:creator>
  <cp:lastModifiedBy>Jurgita Simonavičienė</cp:lastModifiedBy>
  <cp:lastPrinted>2025-05-19T06:08:13Z</cp:lastPrinted>
  <dcterms:created xsi:type="dcterms:W3CDTF">2015-06-05T18:19:34Z</dcterms:created>
  <dcterms:modified xsi:type="dcterms:W3CDTF">2025-06-18T05:38:40Z</dcterms:modified>
</cp:coreProperties>
</file>