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5" yWindow="-45" windowWidth="19425" windowHeight="10365" activeTab="3"/>
  </bookViews>
  <sheets>
    <sheet name="DKŽ_1" sheetId="1" r:id="rId1"/>
    <sheet name="DKŽ_2T" sheetId="4" r:id="rId2"/>
    <sheet name="DKŽ_3M" sheetId="3" r:id="rId3"/>
    <sheet name="santrauka" sheetId="2" r:id="rId4"/>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40" i="1" l="1"/>
  <c r="G35" i="1"/>
  <c r="G34" i="1"/>
  <c r="G85" i="1"/>
  <c r="G86" i="1"/>
  <c r="G81" i="1"/>
  <c r="G82" i="1"/>
  <c r="G73" i="1"/>
  <c r="G74" i="1"/>
  <c r="G46" i="1" l="1"/>
  <c r="G55" i="1"/>
  <c r="G54" i="1"/>
  <c r="G53" i="1"/>
  <c r="G52" i="1"/>
  <c r="G51" i="1"/>
  <c r="G48" i="1"/>
  <c r="G49" i="1"/>
  <c r="G50" i="1"/>
  <c r="G47" i="1"/>
  <c r="I55" i="1" l="1"/>
  <c r="G11" i="3"/>
  <c r="G19" i="1" l="1"/>
  <c r="G44" i="1" l="1"/>
  <c r="G37" i="4" l="1"/>
  <c r="G36" i="4"/>
  <c r="G35" i="4"/>
  <c r="G34" i="4"/>
  <c r="G33" i="4"/>
  <c r="G32" i="4"/>
  <c r="G31" i="4"/>
  <c r="G30" i="4"/>
  <c r="G29" i="4"/>
  <c r="G28" i="4"/>
  <c r="G27" i="4"/>
  <c r="G26" i="4"/>
  <c r="G25" i="4"/>
  <c r="G24" i="4"/>
  <c r="G23" i="4"/>
  <c r="G22" i="4"/>
  <c r="G21" i="4"/>
  <c r="G20" i="4"/>
  <c r="G19" i="4"/>
  <c r="G18" i="4"/>
  <c r="G17" i="4"/>
  <c r="G15" i="4"/>
  <c r="G16" i="4"/>
  <c r="G9" i="4"/>
  <c r="G39" i="4"/>
  <c r="G38" i="4"/>
  <c r="G14" i="4"/>
  <c r="G13" i="4"/>
  <c r="G12" i="4"/>
  <c r="G11" i="4"/>
  <c r="G10" i="4"/>
  <c r="G8" i="4"/>
  <c r="G7" i="4"/>
  <c r="G6" i="4"/>
  <c r="G5" i="4"/>
  <c r="G12" i="3"/>
  <c r="G13" i="3"/>
  <c r="G94" i="1"/>
  <c r="G95" i="1"/>
  <c r="G96" i="1"/>
  <c r="G97" i="1"/>
  <c r="G98" i="1"/>
  <c r="G99" i="1"/>
  <c r="G100" i="1"/>
  <c r="G101" i="1"/>
  <c r="G67" i="1"/>
  <c r="G68" i="1"/>
  <c r="G69" i="1"/>
  <c r="G70" i="1"/>
  <c r="G71" i="1"/>
  <c r="G72" i="1"/>
  <c r="G75" i="1"/>
  <c r="G76" i="1"/>
  <c r="G77" i="1"/>
  <c r="G78" i="1"/>
  <c r="G79" i="1"/>
  <c r="G33" i="1"/>
  <c r="G36" i="1"/>
  <c r="G37" i="1"/>
  <c r="G38" i="1"/>
  <c r="G39" i="1"/>
  <c r="G41" i="1"/>
  <c r="G42" i="1"/>
  <c r="G43" i="1"/>
  <c r="G45" i="1"/>
  <c r="G32" i="1"/>
  <c r="G40" i="4" l="1"/>
  <c r="C5" i="2" s="1"/>
  <c r="I36" i="4"/>
  <c r="I17" i="4"/>
  <c r="I39" i="4"/>
  <c r="I28" i="4"/>
  <c r="I6" i="4"/>
  <c r="I13" i="4"/>
  <c r="G6" i="1"/>
  <c r="G7" i="1"/>
  <c r="G8" i="1"/>
  <c r="G9" i="1"/>
  <c r="G10" i="1"/>
  <c r="G11" i="1"/>
  <c r="G12" i="1"/>
  <c r="G13" i="1"/>
  <c r="G14" i="1"/>
  <c r="G15" i="1"/>
  <c r="G16" i="1"/>
  <c r="G17" i="1"/>
  <c r="G18" i="1"/>
  <c r="G20" i="1"/>
  <c r="G21" i="1"/>
  <c r="G22" i="1"/>
  <c r="G23" i="1"/>
  <c r="G24" i="1"/>
  <c r="G25" i="1"/>
  <c r="G26" i="1"/>
  <c r="G27" i="1"/>
  <c r="G28" i="1"/>
  <c r="G29" i="1"/>
  <c r="G30" i="1"/>
  <c r="G31" i="1"/>
  <c r="G5" i="1"/>
  <c r="I31" i="1" l="1"/>
  <c r="G15" i="3"/>
  <c r="G83" i="1"/>
  <c r="G80" i="1"/>
  <c r="G88" i="1"/>
  <c r="G87" i="1"/>
  <c r="G84" i="1"/>
  <c r="G93" i="1"/>
  <c r="G92" i="1"/>
  <c r="G91" i="1"/>
  <c r="G90" i="1"/>
  <c r="G89" i="1"/>
  <c r="G9" i="3"/>
  <c r="G8" i="3"/>
  <c r="I101" i="1" l="1"/>
  <c r="G16" i="3"/>
  <c r="G14" i="3"/>
  <c r="G10" i="3"/>
  <c r="G7" i="3"/>
  <c r="G6" i="3"/>
  <c r="G66" i="1"/>
  <c r="G65" i="1"/>
  <c r="G64" i="1"/>
  <c r="G63" i="1"/>
  <c r="G62" i="1"/>
  <c r="G60" i="1"/>
  <c r="G59" i="1"/>
  <c r="G58" i="1"/>
  <c r="G57" i="1"/>
  <c r="G5" i="3" l="1"/>
  <c r="I16" i="3" s="1"/>
  <c r="G17" i="3" l="1"/>
  <c r="C6" i="2" s="1"/>
  <c r="I83" i="1" l="1"/>
  <c r="G61" i="1"/>
  <c r="G56" i="1"/>
  <c r="I66" i="1" l="1"/>
  <c r="I45" i="1"/>
  <c r="G102" i="1" l="1"/>
  <c r="G103" i="1" s="1"/>
  <c r="I102" i="1" l="1"/>
  <c r="C4" i="2"/>
  <c r="C7" i="2" s="1"/>
</calcChain>
</file>

<file path=xl/sharedStrings.xml><?xml version="1.0" encoding="utf-8"?>
<sst xmlns="http://schemas.openxmlformats.org/spreadsheetml/2006/main" count="637" uniqueCount="292">
  <si>
    <t>Eilės Nr.</t>
  </si>
  <si>
    <t>Darbo pavadinimas, aprašymas</t>
  </si>
  <si>
    <t>Mato vnt.</t>
  </si>
  <si>
    <t>Kiekis</t>
  </si>
  <si>
    <r>
      <t xml:space="preserve">Vieneto kaina, Eur be PVM  </t>
    </r>
    <r>
      <rPr>
        <b/>
        <sz val="11"/>
        <color rgb="FFFF0000"/>
        <rFont val="Times New Roman"/>
        <family val="1"/>
        <charset val="186"/>
      </rPr>
      <t>(pildo Tiekėjas)</t>
    </r>
  </si>
  <si>
    <t>Iš viso, Eur be PVM</t>
  </si>
  <si>
    <t>1. Paruošiamieji darbai</t>
  </si>
  <si>
    <t>kompl.</t>
  </si>
  <si>
    <t>m2</t>
  </si>
  <si>
    <t>m3</t>
  </si>
  <si>
    <t>m</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</si>
  <si>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</si>
  <si>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6.1</t>
  </si>
  <si>
    <t>1.1</t>
  </si>
  <si>
    <t>1.2</t>
  </si>
  <si>
    <t>1.4</t>
  </si>
  <si>
    <t>1.5</t>
  </si>
  <si>
    <t>1.6</t>
  </si>
  <si>
    <t>1.8</t>
  </si>
  <si>
    <t>vnt.</t>
  </si>
  <si>
    <t>2.1</t>
  </si>
  <si>
    <t>2.2</t>
  </si>
  <si>
    <t>2.3</t>
  </si>
  <si>
    <t>2.4</t>
  </si>
  <si>
    <t>2.5</t>
  </si>
  <si>
    <t>2.6</t>
  </si>
  <si>
    <t>2.7</t>
  </si>
  <si>
    <t>4.1</t>
  </si>
  <si>
    <t>4.2</t>
  </si>
  <si>
    <t>4.3</t>
  </si>
  <si>
    <t>4.4</t>
  </si>
  <si>
    <t>5.1</t>
  </si>
  <si>
    <t>5.2</t>
  </si>
  <si>
    <t>5.3</t>
  </si>
  <si>
    <t>5.4</t>
  </si>
  <si>
    <t>5.5</t>
  </si>
  <si>
    <t>5.6</t>
  </si>
  <si>
    <t>6.2</t>
  </si>
  <si>
    <t>3.1</t>
  </si>
  <si>
    <t>3.2</t>
  </si>
  <si>
    <t>3.3</t>
  </si>
  <si>
    <t>3.4</t>
  </si>
  <si>
    <t>4.5</t>
  </si>
  <si>
    <t>Skyrius</t>
  </si>
  <si>
    <t>Iš viso skyriuje 1, Eur be PVM</t>
  </si>
  <si>
    <t>Iš viso skyriuje 2, Eur be PVM</t>
  </si>
  <si>
    <t>Iš viso skyriuje 3, Eur be PVM</t>
  </si>
  <si>
    <t>Iš viso skyriuje 4, Eur be PVM</t>
  </si>
  <si>
    <t>Iš viso skyriuje 5, Eur be PVM</t>
  </si>
  <si>
    <t>IŠ VISO ŽINIARAŠTYJE 1, EUR BE PVM</t>
  </si>
  <si>
    <t>2. Žemės darbai</t>
  </si>
  <si>
    <t>1.11</t>
  </si>
  <si>
    <t>1.13</t>
  </si>
  <si>
    <t>1.14</t>
  </si>
  <si>
    <t>5.7</t>
  </si>
  <si>
    <t>5.8</t>
  </si>
  <si>
    <t>DARBŲ KIEKIŲ ŽINIARAŠTIS NR. 1 – SUSISIEKIMO DALIS</t>
  </si>
  <si>
    <t>DARBŲ KIEKIŲ ŽINIARAŠČIŲ SANTRAUKA</t>
  </si>
  <si>
    <t>Darbų kiekių žin. nr.</t>
  </si>
  <si>
    <t>Žiniaraščio pavadinimas</t>
  </si>
  <si>
    <t>Vertė, EUR be PVM</t>
  </si>
  <si>
    <t>SUSISIEKIMO DALIS</t>
  </si>
  <si>
    <t>Vertės į pasiūlymo formą</t>
  </si>
  <si>
    <t>Iš viso žiniaraščiuose  (Eur be PVM):</t>
  </si>
  <si>
    <t>Žiniaraščio priedas</t>
  </si>
  <si>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</si>
  <si>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</si>
  <si>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t>1.3</t>
  </si>
  <si>
    <t>1.7</t>
  </si>
  <si>
    <t>IŠ VISO ŽINIARAŠTYJE 2, EUR BE PVM</t>
  </si>
  <si>
    <t>5.9</t>
  </si>
  <si>
    <t>Iš viso skyriuje 6, Eur be PVM</t>
  </si>
  <si>
    <t>1.9</t>
  </si>
  <si>
    <t>1.10</t>
  </si>
  <si>
    <t>1.12</t>
  </si>
  <si>
    <t>7.1</t>
  </si>
  <si>
    <t>3. Kelio dangos konstrukcija (I konstrukcijos variantas)</t>
  </si>
  <si>
    <t>5.10</t>
  </si>
  <si>
    <t>MELIORACIJOS DALIS</t>
  </si>
  <si>
    <t>Pastaba: Rangovas statybvietės išlaidose arba laisvai pasirinktoje (-ose) darbų kiekių žiniaraščių eilutėje (-ėse) turi įsivertinti visus su sutarties vykdymu susijusius dokumentus (įskaitant deklaracijos apie statybos užbaigimą parengimą ir perdavimą užsakovui).</t>
  </si>
  <si>
    <t>3.5</t>
  </si>
  <si>
    <r>
      <rPr>
        <sz val="11"/>
        <rFont val="Times New Roman"/>
        <family val="1"/>
        <charset val="186"/>
      </rPr>
      <t>Grįžtamosios medžiagos (išardytas asfaltas), įkainis 9,58 Eur/m3</t>
    </r>
    <r>
      <rPr>
        <sz val="11"/>
        <color theme="4"/>
        <rFont val="Times New Roman"/>
        <family val="1"/>
        <charset val="186"/>
      </rPr>
      <t xml:space="preserve"> </t>
    </r>
    <r>
      <rPr>
        <sz val="11"/>
        <color rgb="FFFF0000"/>
        <rFont val="Times New Roman"/>
        <family val="1"/>
        <charset val="186"/>
      </rPr>
      <t>(sąmatoje įvertinamas su minuso ženklu)</t>
    </r>
  </si>
  <si>
    <r>
      <t xml:space="preserve">Vieneto kaina, Eur be PVM  </t>
    </r>
    <r>
      <rPr>
        <b/>
        <sz val="12"/>
        <color rgb="FFFF0000"/>
        <rFont val="Times New Roman"/>
        <family val="1"/>
        <charset val="186"/>
      </rPr>
      <t>(pildo Tiekėjas)</t>
    </r>
  </si>
  <si>
    <t>1. Drenažo tinklai</t>
  </si>
  <si>
    <t>PE ŠP-600 tipo drenažo šulinių įrengimas su žemės darbais</t>
  </si>
  <si>
    <t>Naujai projektuojamų drenažo rinktuvų/sausintuvų įjungimas į PE ŠP-600 šulinį su visomis reikalingomis jungtimis</t>
  </si>
  <si>
    <t>Naujai projektuojamų drenažo rinktuvų/sausintuvų įjungimas į PE PE-45 šulinį su visomis reikalingomis jungtimis</t>
  </si>
  <si>
    <t>Drenažo linijų suieškojimas ekskavatoriais</t>
  </si>
  <si>
    <t>Gatvės trasos nužymėjimas</t>
  </si>
  <si>
    <t>1.15</t>
  </si>
  <si>
    <t>1.16</t>
  </si>
  <si>
    <t>1.17</t>
  </si>
  <si>
    <t>1.18</t>
  </si>
  <si>
    <t>1.19</t>
  </si>
  <si>
    <t>1.20</t>
  </si>
  <si>
    <t>1.21</t>
  </si>
  <si>
    <t>1.22</t>
  </si>
  <si>
    <t>1.23</t>
  </si>
  <si>
    <t>Medžių kelmų rovimas, pakrovimas į autosavivarčius ir išvežimas utilizavimui rangovo pasirinktu atstumu</t>
  </si>
  <si>
    <t>ha</t>
  </si>
  <si>
    <t>2.8</t>
  </si>
  <si>
    <t>2.9</t>
  </si>
  <si>
    <t>2.10</t>
  </si>
  <si>
    <t>Kelkraščių  viršutinio sluoksnio h=7 cm įrengimas iš skaldos fr. 11/22  85% ir 15% dirvožemio užsėjant žole</t>
  </si>
  <si>
    <t>vnt</t>
  </si>
  <si>
    <t>Smėlio pasluoksnio įrengimas h=0,03 m</t>
  </si>
  <si>
    <t>Betoninių gatvės bortų 100.30.15 cm ant betono C12/15 pagrindo įrengimas</t>
  </si>
  <si>
    <t>Vejos gatvės bortų 100.20.8 cm ant betono C12/15 pagrindo įrengimas</t>
  </si>
  <si>
    <t>Sandarinimo juostos įrengimas (tarp kelio borto ir asfaltbetonio dangos)</t>
  </si>
  <si>
    <t>Reljefinių betono trinkelių 200x100x8mm (kauburėliai) įrengimas</t>
  </si>
  <si>
    <t>Reljefinių betono trinkelių 200x100x8mm (juostelės) įrengimas</t>
  </si>
  <si>
    <t>Suoliukų pastatymas</t>
  </si>
  <si>
    <t>Šiukšliadėžių pastatymas</t>
  </si>
  <si>
    <t>4.6</t>
  </si>
  <si>
    <t>4.7</t>
  </si>
  <si>
    <t>4.8</t>
  </si>
  <si>
    <t>4.9</t>
  </si>
  <si>
    <t>4.10</t>
  </si>
  <si>
    <t>4.11</t>
  </si>
  <si>
    <t>Kelio griovių dugno ir šlaitų sutvirtinimas žvyro mišiniu fr. 22/32 h -0,10 m sluoksniu</t>
  </si>
  <si>
    <t>6.3</t>
  </si>
  <si>
    <t>6.4</t>
  </si>
  <si>
    <t>6.5</t>
  </si>
  <si>
    <t>6.6</t>
  </si>
  <si>
    <t>6.7</t>
  </si>
  <si>
    <t>6.8</t>
  </si>
  <si>
    <t>6.9</t>
  </si>
  <si>
    <t>6.10</t>
  </si>
  <si>
    <t>6.11</t>
  </si>
  <si>
    <t>Krūmų šalinimas, pakrovimas į autosavivarčius ir išvežimas (žiūrėti žiniaraščio priedą dėl išvežimo)</t>
  </si>
  <si>
    <t>7. Kitos paslaugos</t>
  </si>
  <si>
    <t>3. Kelio dangos konstrukcija (II konstrukcijos variantas)</t>
  </si>
  <si>
    <t>Iš viso skyriuje 7, Eur be PVM</t>
  </si>
  <si>
    <t>Valstybinės reikšmės rajoninio kelio Nr. 3706 Ylakiai – Raudoniai - Barstyčiai ruožo nuo 0,568 iki 5,936 km  kapitalinis remontas</t>
  </si>
  <si>
    <r>
      <t xml:space="preserve">Vykdant valstybinės reikšmės kelių rekonstravimo/remonto darbus susidarančios medžiagos, kurios nenaudojamos projekte ir kurios gali būti panaudotos pakartotinai, turi būti gabenamos į užsakovo – VĮ Lietuvos automobilių kelių direkcijos (toliau – Kelių direkcija) nurodytą sandėliavimo vietą – </t>
    </r>
    <r>
      <rPr>
        <b/>
        <sz val="10"/>
        <rFont val="Times New Roman"/>
        <family val="1"/>
        <charset val="186"/>
      </rPr>
      <t xml:space="preserve"> Šiaulių kelių tarnybos Kuršėnų asfaltbetonio bazė, Pramonės g. 24, Kuršėnai</t>
    </r>
    <r>
      <rPr>
        <sz val="10"/>
        <rFont val="Times New Roman"/>
        <family val="1"/>
        <charset val="186"/>
      </rPr>
      <t xml:space="preserve">
Medžiagos, kurios turi būti gabenamos į sandėliavimo vietas:
1. Metalo gaminiai (neužteršti betonu ir kt. medžiagomis (t. y. turi būti nuvalyti)): kelio ženklai, kelio ženklų atramos, apšvietimo ir kiti stulpai,  apsauginiai atitvarai ir jų elementai, tiltų ir viadukų turėklai, kiti metalo gaminiai, sijos, spraustasienės, pralaidos ir kt.;
2. Betono ir gelžbetonio gaminiai (tik nepažeisti mechaniškai ir tinkami naudoti): pralaidos, trinkelės, bortai ir kt.;
3. Plastiko gaminiai (tik nepažeisti mechaniškai ir tinkami naudoti): signaliniai stulpeliai, pralaidos ir kt.
Kitos, šiame sąraše nepaminėtos medžiagos, kurios gali būti panaudotos pakartotinai, gali būti gabenamos į sandėliavimo vietas tik suderinus su Kelių direkcija.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</si>
  <si>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t>Kelio ženklų skydų demontavimas nuo vienstiebių atramų rankiniu budu</t>
  </si>
  <si>
    <t>Kelio ženklų dvistiebių metalinių atramų ant monolitinių betoninių pamatų demontavimas</t>
  </si>
  <si>
    <t>Kelio ženklų skydų demontavimas nuo dvistiebių atramų rankiniu budu</t>
  </si>
  <si>
    <t>0,3 m skersmens  g/b vandens pralaidos demontavimas</t>
  </si>
  <si>
    <t>0,35 m skersmens  g/b vandens pralaidos demontavimas</t>
  </si>
  <si>
    <t>0,4 m skersmens  g/b vandens pralaidos demontavimas</t>
  </si>
  <si>
    <t>0,4 m skersmens  PE vandens pralaidos demontavimas</t>
  </si>
  <si>
    <t>0,55 m skersmens  g/b vandens pralaidos demontavimas</t>
  </si>
  <si>
    <t>0,55 m skersmens  PE vandens pralaidos demontavimas</t>
  </si>
  <si>
    <t>1,0 m skersmens  g/b vandens pralaidos demontavimas</t>
  </si>
  <si>
    <t>t</t>
  </si>
  <si>
    <t>1.24</t>
  </si>
  <si>
    <t>1.25</t>
  </si>
  <si>
    <t>1.26</t>
  </si>
  <si>
    <t xml:space="preserve">Sankasos apačios planiravimas rankiniu būdu, kai gruntas  2  grupės </t>
  </si>
  <si>
    <t xml:space="preserve">II gr. grunto kasimas ekskavatoriais, pakrovimas į autosaviv., vežiojimas iki  20 km ir darbas sąvartoje </t>
  </si>
  <si>
    <t xml:space="preserve">II gr. grunto kasimas rankiniu būdu pakrovimas į autosaviv., vežiojimas iki  20 km ir darbas sąvartoje </t>
  </si>
  <si>
    <t>Šlaitų ir griovio dugno planiravimas mechanizuotu būdu</t>
  </si>
  <si>
    <t xml:space="preserve">Šlaitų tvirtinimas 6 cm dirvožemio sluoksniu, paskleidžiant gruntą ir pasėjant žoles mechanizuotu būdu </t>
  </si>
  <si>
    <t xml:space="preserve">Griovių valymas </t>
  </si>
  <si>
    <t>Žemės sankasos stiprinimas 30 cm storiu (važiuojamoji dalis) pagal ĮT ŽS 17 ir MN GPSR 12 reikalavimus</t>
  </si>
  <si>
    <t>10 cm storio asfalto pagr dangos. sl.  AC 16 PD įrengimas</t>
  </si>
  <si>
    <t>Asfalto dangos užsandarinimas bitumine juosta</t>
  </si>
  <si>
    <t>Kelio pagrindo įrengimas iš dolomito skaldos (storis 20 cm , dvisluoksnis)</t>
  </si>
  <si>
    <t>Apsauginio šalčiui atsparaus pagrindo sluoksnio įrengimas</t>
  </si>
  <si>
    <t>Kelio pagrindo įrengimas iš žvyro skaldos (storis 25 cm , dvisluoksnis)</t>
  </si>
  <si>
    <t>4. Pralaidos</t>
  </si>
  <si>
    <t>Melioracijos griovių išvalymas</t>
  </si>
  <si>
    <t>Gelžbetoninių latakų LU-4 ties pralaidomis įrengimas</t>
  </si>
  <si>
    <t>Šlaitų ir dugno tvirtinimas monolitiniu gelžbetoniu h-0,12 m ant skaldos pagrindo</t>
  </si>
  <si>
    <t>Šlaitų ir dugno tvirtinimas monolitiniu gelžbetoniu h-0,10 m ant skaldos pagrindo</t>
  </si>
  <si>
    <t>5. Autobusų stotelės ir nuovažos</t>
  </si>
  <si>
    <t>5.11</t>
  </si>
  <si>
    <t>5.12</t>
  </si>
  <si>
    <t>5.13</t>
  </si>
  <si>
    <t>5.14</t>
  </si>
  <si>
    <t>5.15</t>
  </si>
  <si>
    <t>6 cm storio viensluoksnės asfalto dangos sluoksnio mišinio AC 16 PD įrengimas nuovažose</t>
  </si>
  <si>
    <t xml:space="preserve">Betoninių plytelių 8 cm įrengimas </t>
  </si>
  <si>
    <t>6. Saugaus eismo organizavimas</t>
  </si>
  <si>
    <t>Greičio mažinimo kalnelių įrengimas</t>
  </si>
  <si>
    <t>Kelio ženklų vienstiebių metalinių atramų (d=76mm) ant monolitinių betoninių pamatų pastatymas</t>
  </si>
  <si>
    <t xml:space="preserve">Kelio ženklų dvistiebių metalinių atramų (d=76mm) ant monolitinių betoninių pamatų pastatymas (atr.k.) </t>
  </si>
  <si>
    <t>Kelio ženklų skydų montavimas prie vienstiebių atramų rankiniu budu</t>
  </si>
  <si>
    <t>Kelio ženklų skydų montavimas prie dvistiebių atramų rankiniu budu</t>
  </si>
  <si>
    <t xml:space="preserve">Signalinių plastmasinių stulpelių pastatymas </t>
  </si>
  <si>
    <t>Horizontalus kelio ženklinimas termoplastu (1.1)</t>
  </si>
  <si>
    <t>Horizontalus kelio ženklinimas termoplastu (1.2)</t>
  </si>
  <si>
    <t>Horizontalus kelio ženklinimas termoplastu (1.6)</t>
  </si>
  <si>
    <t>Horizontalus kelio ženklinimas termoplastu (1.7)</t>
  </si>
  <si>
    <t>Horizontalus kelio ženklinimas termoplastu (1.22)</t>
  </si>
  <si>
    <t>Horizontalus kelio ženklinimas termoplastu (1.12)</t>
  </si>
  <si>
    <t>Horizontalus kelio ženklinimas termoplastu (1.25)</t>
  </si>
  <si>
    <t>Apsauginių kelio atitvarų įrengimas N2 W2 A</t>
  </si>
  <si>
    <t>Apsauginių kelio atitvarų įrengimas N2 W2 PGK</t>
  </si>
  <si>
    <t>Apsauginių kelio atitvarų įrengimas N2 W2 sujungimo komponentai</t>
  </si>
  <si>
    <t>6.12</t>
  </si>
  <si>
    <t>6.13</t>
  </si>
  <si>
    <t>6.14</t>
  </si>
  <si>
    <t>6.15</t>
  </si>
  <si>
    <t>6.16</t>
  </si>
  <si>
    <t>6.17</t>
  </si>
  <si>
    <t>Drenažo rinktuvai iš PVC lygių vamzdžių Ø110 mm ir jų įrengimas su visomis reikalingomis jungtimis, dangų ardymu, žemės darbais, bei jų užpylimu, gerbūvio atstatymu. Vamzdžiai įrengiami smėlio, priesmėlio  grunte kasant traktoriumi, vienakaušiu ekskavatoriumi iki 2,0 m gylio</t>
  </si>
  <si>
    <t>Esamų drenažo rinktuvų/sausintuvų įjungimas į PE ŠP-600 šulinį su visomis reikalingomis jungtimis</t>
  </si>
  <si>
    <t>PE PN-45 tipo drenažo šulinių įrengimas su žemės darbais</t>
  </si>
  <si>
    <t>Esamų drenažo rinktuvų/sausintuvų įjungimas į PE PN-45 šulinį su visomis reikalingomis jungtimis</t>
  </si>
  <si>
    <r>
      <t xml:space="preserve">Aklių įmontavimas į projektuojamas vietas </t>
    </r>
    <r>
      <rPr>
        <sz val="12"/>
        <color rgb="FF000000"/>
        <rFont val="Times New Roman"/>
        <family val="1"/>
        <charset val="186"/>
      </rPr>
      <t>Ø50</t>
    </r>
  </si>
  <si>
    <t>Pastoliai perdangos apačios remontui</t>
  </si>
  <si>
    <t>2. Esamų konstrukcijų išardymas</t>
  </si>
  <si>
    <t>kg</t>
  </si>
  <si>
    <t>Tilto dangos viršutinio sluoksnio frezavimas ant perdangos hvid=4 cm</t>
  </si>
  <si>
    <t>Tilto dangos viršutinio sluoksnio frezavimas ant esamų pereinamųjų plokščių hvid=4 cm</t>
  </si>
  <si>
    <t>Turėklų įrengtų ant šalitilčio bortų ardymas, pakrovimas į autosavivarčius ir išvežimas (žiūrėti žiniaraščio priedą dėl išvežimo)</t>
  </si>
  <si>
    <t>Esamų g/b šalitilčio bortų ardymas pakrovimas į autosavivarčius ir išvežimas (žiūrėti žiniaraščio priedą dėl išvežimo)</t>
  </si>
  <si>
    <t>Kraštinių atramų sparnų viršutinės dalies ardymas dėl aps. barjerų bloko įrengimo pakrovimas į autosavivarčius ir išvežimas (žiūrėti žiniaraščio priedą dėl išvežimo)</t>
  </si>
  <si>
    <t>KONSTRUKCIJ7 DALIS</t>
  </si>
  <si>
    <t>Tilto dangos ardymas iki hidroizoliacijos deformacinių siūlių įrengimui,  pakrovimas į autosavivarčius ir išvežimas (žiūrėti žiniaraščio priedą dėl išvežimo)</t>
  </si>
  <si>
    <t>3. Kraštinių atramų remontas</t>
  </si>
  <si>
    <t>4. Perdangos remontas</t>
  </si>
  <si>
    <t>Perdangos plieninių konstrukcijų paviršiaus dažymas apsaugine antikorozine danga</t>
  </si>
  <si>
    <t>Perdangos g/b plokštės apatinio paviršiaus glaistymas hmin=2mm R2 klasės skiedinio sluoksniu ir padengimas apsaugine danga</t>
  </si>
  <si>
    <r>
      <t xml:space="preserve">Plieniniųgembiųkraštinėse sijose įrengimas:
</t>
    </r>
    <r>
      <rPr>
        <b/>
        <sz val="12"/>
        <color rgb="FF000000"/>
        <rFont val="Times New Roman"/>
        <family val="1"/>
        <charset val="186"/>
      </rPr>
      <t>gembiųplieninės konstrukcijos (pl. S275) 685 kg;
suvirinimo siūlės 45 m.</t>
    </r>
  </si>
  <si>
    <t>Sandarinimo juosta</t>
  </si>
  <si>
    <t>Viršutinis asfaltbetonio dangos sl. ant perdangos SMA 11 S, h=4 cm</t>
  </si>
  <si>
    <t>Apsauginiai barjerai H1-A-W2</t>
  </si>
  <si>
    <t>Bituminės-elastinės deformacinės siūlės</t>
  </si>
  <si>
    <t>Aps. barjerųbloko paviršiaus glaistymas hmin=2mm R2 klasės skiedinio sluoksniu</t>
  </si>
  <si>
    <t>Aps. barjerų bloko padengimas apsaugine epoksidine danga</t>
  </si>
  <si>
    <r>
      <t xml:space="preserve">Aps. barjerų bloko siūlių hermetizavimas                                                       </t>
    </r>
    <r>
      <rPr>
        <b/>
        <sz val="12"/>
        <color rgb="FF000000"/>
        <rFont val="Times New Roman"/>
        <family val="1"/>
        <charset val="186"/>
      </rPr>
      <t>skarda 1,5 m2</t>
    </r>
  </si>
  <si>
    <t>5. Kūgiai, prieigos tilto</t>
  </si>
  <si>
    <t>Grunto kasimas / užpylimas šulinių įrengimui</t>
  </si>
  <si>
    <t>PVC 200 mm skersmens vamzdžių įrengimas tarp vandens surinkimo šulinių</t>
  </si>
  <si>
    <t>Bortų įrengimas už aps. barjerų blokų. Bortai 8x20x100cm ant betono pagrindo C20/25 XC2 XF2</t>
  </si>
  <si>
    <t>Patiltės tvirtinimas akmenimis su betonu (Raudonių pusėje) ant žvyro pagrindo, h=10 cm</t>
  </si>
  <si>
    <r>
      <t xml:space="preserve">Vandens surinkimas:
</t>
    </r>
    <r>
      <rPr>
        <b/>
        <sz val="12"/>
        <color rgb="FF000000"/>
        <rFont val="Times New Roman"/>
        <family val="1"/>
        <charset val="186"/>
      </rPr>
      <t>gofruotas vamzdis D425 šulinio įrengimui 6 m;
dugnas gofruotam vamzdžiui D425 4 vnt.;
skaldos (5/11) pagrindas po šuliniu h=10cm 0,24 m3
betoninis kūgis gofruotam šuliniui D425 4 vnt.;
dangtis D425 su grotelėm 4 vnt.;
guminis sandarinimo žiedas D425 4 vnt.</t>
    </r>
  </si>
  <si>
    <r>
      <t xml:space="preserve">PVC 200 mm skersmens vamzdžių įrengimas šlaite
</t>
    </r>
    <r>
      <rPr>
        <b/>
        <sz val="12"/>
        <color rgb="FF000000"/>
        <rFont val="Times New Roman"/>
        <family val="1"/>
        <charset val="186"/>
      </rPr>
      <t>žemės darbai 3,0 m3</t>
    </r>
  </si>
  <si>
    <t>6. Baigiamieji darbai</t>
  </si>
  <si>
    <t>Pastolių išardymas</t>
  </si>
  <si>
    <t>Plotų rekultivacija</t>
  </si>
  <si>
    <t>Ženklų įrengimas</t>
  </si>
  <si>
    <t>2.11</t>
  </si>
  <si>
    <t>Pakopų įrengimas</t>
  </si>
  <si>
    <r>
      <t xml:space="preserve">Esamo kūgių tvirtinimo plytelėmis remontas (kiekiai pateikti abiems kūgiams):
</t>
    </r>
    <r>
      <rPr>
        <b/>
        <sz val="12"/>
        <color rgb="FF000000"/>
        <rFont val="Times New Roman"/>
        <family val="1"/>
        <charset val="186"/>
      </rPr>
      <t>paviršiaus valymas 90 m2;
esamų plytelių remontas 15 m2;
sumonolitinimo betonas C30/37 XC4 XD3 XF4 1,2 m3</t>
    </r>
  </si>
  <si>
    <r>
      <t xml:space="preserve">Vandens greičio slopintuvai šlaito pade (kiekiai pateikiami 1 vnt.):
</t>
    </r>
    <r>
      <rPr>
        <b/>
        <sz val="12"/>
        <color rgb="FF000000"/>
        <rFont val="Times New Roman"/>
        <family val="1"/>
        <charset val="186"/>
      </rPr>
      <t>ištekamojo antgalio ir slopintuvo blokai 2 vnt.;
skalda 0,6 m3;
žvyras pagrindas h=15 cm 0,12 m3;
betonas C25/30 XC2 XF2 0,6 m3;
plytelės, 500x500x80 24 vnt.;
žvyras pagrindas h=15 cm 1,0 m3;
betonas C25/30 XC2 XF2 0,5 m3.</t>
    </r>
  </si>
  <si>
    <t>Asfaltbetonio dangos išardymas, hvid.=0,15m</t>
  </si>
  <si>
    <t>Grįžtamosios medžiagos – susandėliuota mediena (kainą pateikia rangovas, įvertinęs medienos būklę: ≥0,00 Eur – kai mediena menkavertė ir skirta utilizavimui, t.y. vertinama, kiek kainuos utilizavimo išlaidos įrašant kainą su pliuso ženklu. &lt;0,00 Eur – kai mediena nėra menkavertė ir gali būti parduota, t.y. nurodoma kaina su minuso ženklu) (149 vnt.)</t>
  </si>
  <si>
    <t>DARBŲ KIEKIŲ ŽINIARAŠTIS NR. 2 – KONSTRUKCIJŲ DALIS</t>
  </si>
  <si>
    <t>1.27</t>
  </si>
  <si>
    <t>5.16</t>
  </si>
  <si>
    <t>Kelkraščio iš mišinio skaldos fr. 0/56 įrengimas (greičio mažinimo kalnelių vietoje)</t>
  </si>
  <si>
    <t>6.18</t>
  </si>
  <si>
    <t>Esamų vandens nuleistuvų suieškojimas ir demontavimas</t>
  </si>
  <si>
    <t>5.17</t>
  </si>
  <si>
    <t>Drenuojančio grunto sluoksnio įrengimas</t>
  </si>
  <si>
    <t>DARBŲ KIEKIŲ ŽINIARAŠTIS NR. 3 – MELIORACIJOS DALIS</t>
  </si>
  <si>
    <t>IŠ VISO ŽINIARAŠTYJE 3, EUR BE PVM</t>
  </si>
  <si>
    <t>Drenažo rinktuvai iš PVC lygių vamzdžių DN/ID Ø5o, SN 8 ir jų įrengimas su visomis reikalingomis jungtimis, dangų ardymu, žemės darbais, bei jų užpylimu, gerbūvio atstatymu. Vamzdžiai įrengiami smėlio, priesmėlio  grunte kasant traktoriumi, vienakaušiu ekskavatoriumi iki 2,0 m gylio</t>
  </si>
  <si>
    <t>Drenažo sausintuvai iš PVC gofruotų perforuotų vamzdžių su geotekstilės filtru DN/ID Ø50, SN8, perforacija ≥ 24 cm2/m ir jų įrengimas su visomis reikalingomis jungtimis, dangų ardymu, žemės darbais, bei jų užpylimu, gerbūvio atstatymu. Vamzdžiai įrengiami smėlio, priesmėlio  grunte kasant traktoriumi, vienakaušiu ekskavatoriumi iki 2,0 m gylio</t>
  </si>
  <si>
    <t>Kelio griovių dugno ir šlaitų sutvirtinimas dolomitine skalda fr. 22/56, įplūkant 15 cm į gruntą</t>
  </si>
  <si>
    <t>Kelkraščių  viršutinio sluoksnio h= 7 cm įrengimas iš skaldos fr. 11/22  85% ir 15% dirvožemio užsėjant žole</t>
  </si>
  <si>
    <t>Betono dangų ardymas (6,4 m3)</t>
  </si>
  <si>
    <t>Išardytų medžiagų (betono) pakrovimas ir išvežimas (žiūrėti žiniaraščio priedą dėl išvežimo)</t>
  </si>
  <si>
    <t>Išardytų medžiagų  (metalo) pakrovimas ir išvežimas (žiūrėti žiniaraščio priedą dėl išvežimo)</t>
  </si>
  <si>
    <t>Išardytų medžiagų  (plastiko) pakrovimas ir išvežimas (žiūrėti žiniaraščio priedą dėl išvežimo)</t>
  </si>
  <si>
    <t>Minkštų veislių medžių iki 26 cm skersm. kirtimas</t>
  </si>
  <si>
    <t>Minkštų veislių medžių iki 34 cm skersm. kirtimas</t>
  </si>
  <si>
    <t>Minkštų veislių medžių did. kaip 34 cm skersm. kirtimas</t>
  </si>
  <si>
    <t>Kietų veislių medžių iki 26 cm skersm. kirtimas</t>
  </si>
  <si>
    <t>Kietų veislių medžių iki 34 cm skersm. kirtimas</t>
  </si>
  <si>
    <t>Kietų veislių medžių did. kaip 34 cm skersm. kirtimas</t>
  </si>
  <si>
    <r>
      <t xml:space="preserve">Kelio ženklų </t>
    </r>
    <r>
      <rPr>
        <sz val="11"/>
        <color rgb="FFFF0000"/>
        <rFont val="Times New Roman"/>
        <family val="1"/>
        <charset val="186"/>
      </rPr>
      <t xml:space="preserve">vienstiebių </t>
    </r>
    <r>
      <rPr>
        <sz val="11"/>
        <color theme="1"/>
        <rFont val="Times New Roman"/>
        <family val="1"/>
        <charset val="186"/>
      </rPr>
      <t>metalinių atramų ant monolitinių betoninių pamatų demontavimas</t>
    </r>
  </si>
  <si>
    <r>
      <t>4v tipo nuovažų įrengimas su d-400 mm pralaidomis</t>
    </r>
    <r>
      <rPr>
        <sz val="11"/>
        <color rgb="FFFF0000"/>
        <rFont val="Times New Roman"/>
        <family val="1"/>
        <charset val="186"/>
      </rPr>
      <t xml:space="preserve"> su betoniniais antgaliais</t>
    </r>
  </si>
  <si>
    <r>
      <t xml:space="preserve">4p(v) tipo nuovažų įrengimas su d-400 mm pralaidomis </t>
    </r>
    <r>
      <rPr>
        <sz val="11"/>
        <color rgb="FFFF0000"/>
        <rFont val="Times New Roman"/>
        <family val="1"/>
        <charset val="186"/>
      </rPr>
      <t>su betoniniais antgaliais</t>
    </r>
  </si>
  <si>
    <r>
      <t xml:space="preserve">3v tipo nuovažų įrengimas su d-400 mm pralaidomis </t>
    </r>
    <r>
      <rPr>
        <sz val="11"/>
        <color rgb="FFFF0000"/>
        <rFont val="Times New Roman"/>
        <family val="1"/>
        <charset val="186"/>
      </rPr>
      <t>su betoniniais antgaliais</t>
    </r>
  </si>
  <si>
    <t>Nuovažų ir sankryžų dangos suvedimas su esama danga panaudojant žvyro mišinį, h=0,2 m</t>
  </si>
  <si>
    <r>
      <t>PP d400 mm pralaidų po stotelėmis įrengimas</t>
    </r>
    <r>
      <rPr>
        <sz val="11"/>
        <color rgb="FFFF0000"/>
        <rFont val="Times New Roman"/>
        <family val="1"/>
        <charset val="186"/>
      </rPr>
      <t xml:space="preserve"> su betoniniais antgaliais</t>
    </r>
  </si>
  <si>
    <t>Skaldos pagrindo sluoksnio (fr. 0/32 arba 0/45) įrengimas, h-15cm</t>
  </si>
  <si>
    <t>Esamų atramų (rygelio, polių, sparnų) paviršiaus ir perdangos plokštės apatinio paviršiaus bei sijų valymas</t>
  </si>
  <si>
    <t>Apsauginių barjerų blokų ant kraštinių atramų sparnų įrengimas:
betonas C35/45 XC4 XD3 XF4 0,8 m3
armatūra B500B 122 kg
lizdų (ertmių) Ø16mm L=150 mm gręžimas 156 vnt.
strypų inkaravimas 156 vnt.</t>
  </si>
  <si>
    <t>Kraštinių atramų konstrukcijų (poliųpo rygeliu) esamų plyšių užpildymas tam skirta epoksidine derva</t>
  </si>
  <si>
    <r>
      <t xml:space="preserve">Kraštinių atramų matomų paviršių remontas: </t>
    </r>
    <r>
      <rPr>
        <b/>
        <sz val="12"/>
        <color rgb="FF000000"/>
        <rFont val="Times New Roman"/>
        <family val="1"/>
        <charset val="186"/>
      </rPr>
      <t xml:space="preserve"> </t>
    </r>
    <r>
      <rPr>
        <sz val="12"/>
        <color rgb="FF000000"/>
        <rFont val="Times New Roman"/>
        <family val="1"/>
        <charset val="186"/>
      </rPr>
      <t xml:space="preserve">                                                 </t>
    </r>
    <r>
      <rPr>
        <b/>
        <sz val="12"/>
        <color rgb="FF000000"/>
        <rFont val="Times New Roman"/>
        <family val="1"/>
        <charset val="186"/>
      </rPr>
      <t>R3 klasės skiediniu 4 m2;                                                                             Glaistymas hmin=2mm R2 klasės skiedinio sluoksniu ir padengimas apsaugine danga 74 m2;                                                                                            metalinių inkarų varžtų padengimas apsaugine antikorozine danga 0,36 m2.</t>
    </r>
  </si>
  <si>
    <t>Viršutinis asfaltbetonio dangos suoksnis. ant pereinamųjų plokščių SMA 11 S, h=4 cm</t>
  </si>
  <si>
    <r>
      <t xml:space="preserve">Aps. barjerų blokų betonavimas:
</t>
    </r>
    <r>
      <rPr>
        <b/>
        <sz val="12"/>
        <color rgb="FF000000"/>
        <rFont val="Times New Roman"/>
        <family val="1"/>
        <charset val="186"/>
      </rPr>
      <t>betonas C35/45 XC4 XD3 XF4 2,2 m3;
armatūra B500B 253 kg;
lizdų (ertmių) Ø16 mm L=200 mm gręžimas 100 vnt.;
strypų inkaravimas 100 vnt.</t>
    </r>
  </si>
  <si>
    <t>2.12</t>
  </si>
  <si>
    <t>Augalinio grunto iškasimas ir išvežimas iki 20 km atstumu</t>
  </si>
  <si>
    <t>Augalinio grunto iškasimas ir išvežimas iki 5 km atstumu, sandėliavimas</t>
  </si>
  <si>
    <t>Kelio griovių dugno ir šlaitų sutvirtinimas g/b latakais (84 m2)</t>
  </si>
  <si>
    <t>Betoninių antgalių įrengimas D800 mm pralaidoms ant šalčiui atsparaus sluoksnio</t>
  </si>
  <si>
    <t>Betoninių antgalių įrengimas D1000 mm pralaidoms ant žvyro mišinio</t>
  </si>
  <si>
    <t xml:space="preserve">Sankasos apačios planiravimas mechanizuotu būdu, kai gruntas  2  grupės </t>
  </si>
  <si>
    <t>2.13</t>
  </si>
  <si>
    <t>2.14</t>
  </si>
  <si>
    <t>II grupės grunto perstūmimas iki 100 metrų atstumu, pylimų įrengimas ir sutankinimas</t>
  </si>
  <si>
    <t>Vamzdinės metalinės gofruotos vandens pralaidos d-0,8 m įrengimas kelyje:               -Gofruotas pralaidos vamzdis 46 m                                                                                                                                                                         - Grunto kasimas 233 m3
- Pirminis apsauginis pralaidos užpylimas 153 m3
- Smėlio pagrindas 10 m3
- Šalčiui atsparus gruntas (antgalių įrengimui) 40 m3
- Geotekstilė 442 m2
- Geomembrana 42 m2
- Geotekstilė apkabai 3 m2</t>
  </si>
  <si>
    <r>
      <t xml:space="preserve">Vamzdinės metalinės gofruotos vandens pralaidos d-1,0 m įrengimas kelyje:               -Gofruotas pralaidos vamzdis 15,5m                                                                                                                                        - Grunto kasimas 97 m3
- Pirminis apsauginis pralaidos užpylimas 60 m3
- Smėlio pagrindas 4 m3
- Žvyro pagrindas 0/32s (antgalių įrengimui) 4 m3
- Geotekstilė 165 m2
- Geomembrana 15 m2
</t>
    </r>
    <r>
      <rPr>
        <sz val="11"/>
        <rFont val="Times New Roman"/>
        <family val="1"/>
        <charset val="186"/>
      </rPr>
      <t>- Geotekstilė apkabai 1 m2</t>
    </r>
  </si>
  <si>
    <t>Žemės sankasos viršaus 0,30 m sluoksnio tankinimas</t>
  </si>
  <si>
    <t>Žemės sankasos viršaus 0,30 m sluoksnio tankinimas  rankiniu
būdu</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</si>
</sst>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 ;\-#,##0.00\ "/>
  </numFmts>
  <fonts count="28">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i/>
      <sz val="11"/>
      <color theme="1"/>
      <name val="Times New Roman"/>
      <family val="1"/>
      <charset val="186"/>
    </font>
    <font>
      <b/>
      <sz val="12"/>
      <color rgb="FF000000"/>
      <name val="Times New Roman"/>
      <family val="1"/>
      <charset val="186"/>
    </font>
    <font>
      <sz val="8"/>
      <name val="Calibri"/>
      <family val="2"/>
      <charset val="186"/>
      <scheme val="minor"/>
    </font>
    <font>
      <b/>
      <sz val="11"/>
      <color theme="1"/>
      <name val="Times New Roman"/>
      <family val="1"/>
      <charset val="186"/>
    </font>
    <font>
      <sz val="10"/>
      <name val="Times New Roman"/>
      <family val="1"/>
      <charset val="186"/>
    </font>
    <font>
      <b/>
      <sz val="10"/>
      <name val="Times New Roman"/>
      <family val="1"/>
      <charset val="186"/>
    </font>
    <font>
      <sz val="9"/>
      <name val="Times New Roman"/>
      <family val="1"/>
      <charset val="186"/>
    </font>
    <font>
      <i/>
      <sz val="10"/>
      <name val="Times New Roman"/>
      <family val="1"/>
      <charset val="186"/>
    </font>
    <font>
      <i/>
      <sz val="10"/>
      <color theme="1"/>
      <name val="Times New Roman"/>
      <family val="1"/>
      <charset val="186"/>
    </font>
    <font>
      <sz val="10"/>
      <color theme="1"/>
      <name val="Times New Roman"/>
      <family val="1"/>
      <charset val="186"/>
    </font>
    <font>
      <sz val="11"/>
      <color theme="4"/>
      <name val="Times New Roman"/>
      <family val="1"/>
      <charset val="186"/>
    </font>
    <font>
      <sz val="12"/>
      <name val="Times New Roman"/>
      <family val="1"/>
      <charset val="186"/>
    </font>
    <font>
      <b/>
      <sz val="12"/>
      <name val="Times New Roman"/>
      <family val="1"/>
      <charset val="186"/>
    </font>
    <font>
      <sz val="12"/>
      <color rgb="FFFF0000"/>
      <name val="Times New Roman"/>
      <family val="1"/>
      <charset val="186"/>
    </font>
    <font>
      <sz val="12"/>
      <color theme="1"/>
      <name val="Times New Roman"/>
      <family val="1"/>
      <charset val="186"/>
    </font>
    <font>
      <b/>
      <sz val="12"/>
      <color theme="1"/>
      <name val="Times New Roman"/>
      <family val="1"/>
      <charset val="186"/>
    </font>
    <font>
      <b/>
      <sz val="12"/>
      <color rgb="FFFF0000"/>
      <name val="Times New Roman"/>
      <family val="1"/>
      <charset val="186"/>
    </font>
    <font>
      <sz val="11"/>
      <color rgb="FF000000"/>
      <name val="Times New Roman"/>
      <family val="1"/>
      <charset val="186"/>
    </font>
    <font>
      <sz val="12"/>
      <color rgb="FF000000"/>
      <name val="Times New Roman"/>
      <family val="1"/>
      <charset val="186"/>
    </font>
    <font>
      <sz val="11"/>
      <color rgb="FF000000"/>
      <name val="TimesNewRomanPSMT"/>
    </font>
  </fonts>
  <fills count="8">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5">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cellStyleXfs>
  <cellXfs count="255">
    <xf numFmtId="0" fontId="0" fillId="0" borderId="0" xfId="0"/>
    <xf numFmtId="0" fontId="2" fillId="0" borderId="0" xfId="1" applyFont="1" applyAlignment="1" applyProtection="1">
      <alignment horizontal="center" vertical="center" wrapText="1"/>
    </xf>
    <xf numFmtId="49" fontId="5" fillId="0" borderId="1" xfId="0" applyNumberFormat="1" applyFont="1" applyBorder="1" applyAlignment="1">
      <alignment horizontal="left" vertical="center" wrapText="1"/>
    </xf>
    <xf numFmtId="0" fontId="8" fillId="0" borderId="0" xfId="0" applyFont="1" applyAlignment="1">
      <alignment horizontal="left" vertical="center" wrapText="1"/>
    </xf>
    <xf numFmtId="0" fontId="7" fillId="0" borderId="0" xfId="0" applyFont="1" applyProtection="1">
      <protection locked="0"/>
    </xf>
    <xf numFmtId="0" fontId="7" fillId="0" borderId="0" xfId="0" applyFont="1" applyAlignment="1" applyProtection="1">
      <alignment wrapText="1"/>
      <protection locked="0"/>
    </xf>
    <xf numFmtId="0" fontId="6"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0" fontId="7" fillId="0" borderId="0" xfId="0" applyFont="1" applyAlignment="1">
      <alignment horizontal="center" vertical="center"/>
    </xf>
    <xf numFmtId="0" fontId="8" fillId="0" borderId="0" xfId="0" applyFont="1" applyAlignment="1">
      <alignment horizontal="center"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0" fontId="2" fillId="0" borderId="0" xfId="1" applyNumberFormat="1" applyFont="1" applyAlignment="1" applyProtection="1">
      <alignment horizontal="center" vertical="center" wrapText="1"/>
    </xf>
    <xf numFmtId="0" fontId="7" fillId="0" borderId="0" xfId="0" applyNumberFormat="1" applyFont="1"/>
    <xf numFmtId="49" fontId="5" fillId="0" borderId="1" xfId="0" applyNumberFormat="1" applyFont="1" applyBorder="1" applyAlignment="1">
      <alignment horizontal="center" vertical="center" wrapText="1"/>
    </xf>
    <xf numFmtId="0" fontId="7" fillId="0" borderId="0" xfId="0" applyFont="1" applyAlignment="1">
      <alignment wrapText="1"/>
    </xf>
    <xf numFmtId="49" fontId="5" fillId="0" borderId="3"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4" fontId="5" fillId="0" borderId="6" xfId="0" applyNumberFormat="1" applyFont="1" applyBorder="1" applyAlignment="1">
      <alignment horizontal="center" vertical="center" wrapText="1"/>
    </xf>
    <xf numFmtId="4" fontId="5" fillId="0" borderId="9" xfId="0" applyNumberFormat="1" applyFont="1" applyBorder="1" applyAlignment="1">
      <alignment horizontal="center" vertical="center" wrapText="1"/>
    </xf>
    <xf numFmtId="0" fontId="2" fillId="0" borderId="8" xfId="2" applyFont="1" applyBorder="1" applyAlignment="1" applyProtection="1">
      <alignment horizontal="center" vertical="center" wrapText="1"/>
    </xf>
    <xf numFmtId="0" fontId="2" fillId="0" borderId="8" xfId="2" applyNumberFormat="1" applyFont="1" applyBorder="1" applyAlignment="1" applyProtection="1">
      <alignment horizontal="center" vertical="center" wrapText="1"/>
    </xf>
    <xf numFmtId="0" fontId="2" fillId="0" borderId="8" xfId="1" applyFont="1" applyBorder="1" applyAlignment="1" applyProtection="1">
      <alignment horizontal="center" vertical="center" wrapText="1"/>
    </xf>
    <xf numFmtId="0" fontId="2" fillId="0" borderId="9" xfId="1" applyFont="1" applyBorder="1" applyAlignment="1" applyProtection="1">
      <alignment horizontal="center" vertical="center" wrapText="1"/>
    </xf>
    <xf numFmtId="0" fontId="4" fillId="0" borderId="0" xfId="0" applyFont="1" applyBorder="1" applyAlignment="1" applyProtection="1">
      <alignment horizontal="center" vertical="center" wrapText="1"/>
      <protection locked="0"/>
    </xf>
    <xf numFmtId="4" fontId="5" fillId="0" borderId="15" xfId="0" applyNumberFormat="1" applyFont="1" applyBorder="1" applyAlignment="1">
      <alignment horizontal="center" vertical="center" wrapText="1"/>
    </xf>
    <xf numFmtId="4" fontId="4" fillId="0" borderId="13" xfId="0" applyNumberFormat="1" applyFont="1" applyBorder="1" applyAlignment="1" applyProtection="1">
      <alignment horizontal="center" vertical="center" wrapText="1"/>
      <protection locked="0"/>
    </xf>
    <xf numFmtId="4" fontId="11" fillId="0" borderId="15" xfId="0" applyNumberFormat="1" applyFont="1" applyBorder="1" applyAlignment="1" applyProtection="1">
      <alignment horizontal="center" vertical="center"/>
      <protection locked="0"/>
    </xf>
    <xf numFmtId="4" fontId="11" fillId="0" borderId="0" xfId="0" applyNumberFormat="1" applyFont="1" applyBorder="1" applyAlignment="1" applyProtection="1">
      <alignment horizontal="center" vertical="center"/>
      <protection locked="0"/>
    </xf>
    <xf numFmtId="0" fontId="7" fillId="0" borderId="0" xfId="0" applyFont="1" applyBorder="1" applyAlignment="1" applyProtection="1">
      <alignment wrapText="1"/>
      <protection locked="0"/>
    </xf>
    <xf numFmtId="0" fontId="4" fillId="0" borderId="0" xfId="4" applyFont="1" applyBorder="1" applyAlignment="1">
      <alignment vertical="center"/>
    </xf>
    <xf numFmtId="0" fontId="4" fillId="0" borderId="0" xfId="4" applyFont="1" applyBorder="1" applyAlignment="1">
      <alignment vertical="center" wrapText="1"/>
    </xf>
    <xf numFmtId="0" fontId="4" fillId="0" borderId="0" xfId="4" applyNumberFormat="1" applyFont="1" applyBorder="1" applyAlignment="1">
      <alignment vertical="center"/>
    </xf>
    <xf numFmtId="4" fontId="4" fillId="0" borderId="0" xfId="3" applyNumberFormat="1" applyFont="1" applyBorder="1" applyAlignment="1">
      <alignment horizontal="center" vertical="center" wrapText="1"/>
    </xf>
    <xf numFmtId="4" fontId="4" fillId="0" borderId="0" xfId="4" applyNumberFormat="1" applyFont="1" applyBorder="1" applyAlignment="1">
      <alignment horizontal="right" vertical="center"/>
    </xf>
    <xf numFmtId="4" fontId="4" fillId="0" borderId="0" xfId="4" applyNumberFormat="1" applyFont="1" applyBorder="1" applyAlignment="1">
      <alignment horizontal="right" vertical="center" wrapText="1"/>
    </xf>
    <xf numFmtId="0" fontId="4" fillId="0" borderId="0" xfId="4" applyNumberFormat="1" applyFont="1" applyBorder="1" applyAlignment="1">
      <alignment horizontal="right" vertical="center"/>
    </xf>
    <xf numFmtId="0" fontId="4" fillId="0" borderId="16" xfId="3" applyFont="1" applyBorder="1" applyAlignment="1">
      <alignment horizontal="center" vertical="center" wrapText="1"/>
    </xf>
    <xf numFmtId="0" fontId="7" fillId="0" borderId="0" xfId="0" applyFont="1" applyBorder="1" applyProtection="1">
      <protection locked="0"/>
    </xf>
    <xf numFmtId="4" fontId="4" fillId="0" borderId="15" xfId="3" applyNumberFormat="1" applyFont="1" applyBorder="1" applyAlignment="1">
      <alignment horizontal="center" vertical="center" wrapText="1"/>
    </xf>
    <xf numFmtId="0" fontId="2" fillId="0" borderId="19" xfId="2" applyFont="1" applyBorder="1" applyAlignment="1" applyProtection="1">
      <alignment horizontal="center" vertical="center" wrapText="1"/>
    </xf>
    <xf numFmtId="0" fontId="12" fillId="0" borderId="0" xfId="0" applyFont="1"/>
    <xf numFmtId="0" fontId="13"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vertical="center"/>
    </xf>
    <xf numFmtId="4" fontId="14" fillId="0" borderId="1" xfId="0" applyNumberFormat="1" applyFont="1" applyBorder="1" applyAlignment="1">
      <alignment horizontal="center" vertical="center"/>
    </xf>
    <xf numFmtId="0" fontId="13" fillId="0" borderId="1" xfId="0" applyFont="1" applyBorder="1" applyAlignment="1">
      <alignment horizontal="right" vertical="center"/>
    </xf>
    <xf numFmtId="0" fontId="15" fillId="0" borderId="0" xfId="0" applyFont="1" applyAlignment="1">
      <alignment horizontal="left" vertical="center"/>
    </xf>
    <xf numFmtId="0" fontId="12" fillId="0" borderId="0" xfId="0" applyFont="1" applyAlignment="1">
      <alignment horizontal="left" vertical="center"/>
    </xf>
    <xf numFmtId="0" fontId="15" fillId="0" borderId="0" xfId="0" applyFont="1" applyAlignment="1">
      <alignment horizontal="left" vertical="center" wrapText="1"/>
    </xf>
    <xf numFmtId="0" fontId="15" fillId="0" borderId="0" xfId="0" applyFont="1"/>
    <xf numFmtId="0" fontId="4" fillId="0" borderId="23" xfId="3" applyFont="1" applyBorder="1" applyAlignment="1">
      <alignment horizontal="center" vertical="center" wrapText="1"/>
    </xf>
    <xf numFmtId="4" fontId="4" fillId="0" borderId="24" xfId="3" applyNumberFormat="1" applyFont="1" applyBorder="1" applyAlignment="1">
      <alignment horizontal="center" vertical="center" wrapText="1"/>
    </xf>
    <xf numFmtId="49" fontId="5" fillId="0" borderId="1" xfId="0" applyNumberFormat="1" applyFont="1" applyFill="1" applyBorder="1" applyAlignment="1">
      <alignment horizontal="center" vertical="center" wrapText="1"/>
    </xf>
    <xf numFmtId="4" fontId="4" fillId="0" borderId="13" xfId="0" applyNumberFormat="1" applyFont="1" applyFill="1" applyBorder="1" applyAlignment="1" applyProtection="1">
      <alignment horizontal="center" vertical="center" wrapText="1"/>
      <protection locked="0"/>
    </xf>
    <xf numFmtId="0" fontId="5" fillId="0" borderId="0" xfId="0" applyFont="1" applyAlignment="1" applyProtection="1">
      <alignment wrapText="1"/>
      <protection locked="0"/>
    </xf>
    <xf numFmtId="4" fontId="4" fillId="0" borderId="15" xfId="0" applyNumberFormat="1" applyFont="1" applyBorder="1" applyAlignment="1" applyProtection="1">
      <alignment horizontal="center" vertical="center"/>
      <protection locked="0"/>
    </xf>
    <xf numFmtId="4" fontId="5" fillId="0" borderId="4" xfId="0" applyNumberFormat="1" applyFont="1" applyFill="1" applyBorder="1" applyAlignment="1">
      <alignment horizontal="center" vertical="center" wrapText="1"/>
    </xf>
    <xf numFmtId="4" fontId="5" fillId="0" borderId="6" xfId="0" applyNumberFormat="1" applyFont="1" applyFill="1" applyBorder="1" applyAlignment="1">
      <alignment horizontal="center" vertical="center" wrapText="1"/>
    </xf>
    <xf numFmtId="4" fontId="5" fillId="0" borderId="9" xfId="0" applyNumberFormat="1" applyFont="1" applyFill="1" applyBorder="1" applyAlignment="1">
      <alignment horizontal="center" vertical="center" wrapText="1"/>
    </xf>
    <xf numFmtId="0" fontId="5" fillId="0" borderId="0" xfId="0" applyFont="1" applyFill="1" applyAlignment="1" applyProtection="1">
      <alignment wrapText="1"/>
      <protection locked="0"/>
    </xf>
    <xf numFmtId="4" fontId="4" fillId="0" borderId="15" xfId="0" applyNumberFormat="1" applyFont="1" applyFill="1" applyBorder="1" applyAlignment="1" applyProtection="1">
      <alignment horizontal="center" vertical="center"/>
      <protection locked="0"/>
    </xf>
    <xf numFmtId="0" fontId="5" fillId="0" borderId="0" xfId="0" applyFont="1" applyFill="1" applyAlignment="1" applyProtection="1">
      <alignment vertical="center" wrapText="1"/>
      <protection locked="0"/>
    </xf>
    <xf numFmtId="49" fontId="5" fillId="0" borderId="20" xfId="4" applyNumberFormat="1" applyFont="1" applyBorder="1" applyAlignment="1">
      <alignment horizontal="center" vertical="center" wrapText="1"/>
    </xf>
    <xf numFmtId="0" fontId="5" fillId="0" borderId="14" xfId="4" applyFont="1" applyBorder="1" applyAlignment="1">
      <alignment horizontal="left" vertical="center" wrapText="1"/>
    </xf>
    <xf numFmtId="0" fontId="5" fillId="0" borderId="14" xfId="0" applyFont="1" applyBorder="1" applyAlignment="1">
      <alignment horizontal="center" vertical="center" wrapText="1"/>
    </xf>
    <xf numFmtId="0" fontId="5" fillId="0" borderId="14" xfId="0" applyNumberFormat="1" applyFont="1" applyBorder="1" applyAlignment="1">
      <alignment horizontal="center" vertical="center" wrapText="1"/>
    </xf>
    <xf numFmtId="164" fontId="5" fillId="6" borderId="1" xfId="0" applyNumberFormat="1" applyFont="1" applyFill="1" applyBorder="1" applyAlignment="1" applyProtection="1">
      <alignment horizontal="center" vertical="center"/>
      <protection locked="0"/>
    </xf>
    <xf numFmtId="4" fontId="4" fillId="6" borderId="3" xfId="4" applyNumberFormat="1" applyFont="1" applyFill="1" applyBorder="1" applyAlignment="1" applyProtection="1">
      <alignment horizontal="center" vertical="center" wrapText="1"/>
      <protection locked="0"/>
    </xf>
    <xf numFmtId="4" fontId="4" fillId="6" borderId="1" xfId="4" applyNumberFormat="1" applyFont="1" applyFill="1" applyBorder="1" applyAlignment="1" applyProtection="1">
      <alignment horizontal="center" vertical="center" wrapText="1"/>
      <protection locked="0"/>
    </xf>
    <xf numFmtId="4" fontId="5" fillId="6" borderId="3" xfId="0" applyNumberFormat="1" applyFont="1" applyFill="1" applyBorder="1" applyAlignment="1" applyProtection="1">
      <alignment horizontal="center" vertical="center" wrapText="1"/>
      <protection locked="0"/>
    </xf>
    <xf numFmtId="4" fontId="5" fillId="6" borderId="1" xfId="0" applyNumberFormat="1" applyFont="1" applyFill="1" applyBorder="1" applyAlignment="1" applyProtection="1">
      <alignment horizontal="center" vertical="center" wrapText="1"/>
      <protection locked="0"/>
    </xf>
    <xf numFmtId="4" fontId="4" fillId="6" borderId="8" xfId="4" applyNumberFormat="1" applyFont="1" applyFill="1" applyBorder="1" applyAlignment="1" applyProtection="1">
      <alignment horizontal="center" vertical="center" wrapText="1"/>
      <protection locked="0"/>
    </xf>
    <xf numFmtId="4" fontId="5" fillId="6" borderId="14" xfId="4" applyNumberFormat="1" applyFont="1" applyFill="1" applyBorder="1" applyAlignment="1" applyProtection="1">
      <alignment horizontal="center" vertical="center" wrapText="1"/>
      <protection locked="0"/>
    </xf>
    <xf numFmtId="0" fontId="2" fillId="0" borderId="0" xfId="1" applyFont="1" applyAlignment="1" applyProtection="1">
      <alignment horizontal="left" vertical="center" wrapText="1"/>
    </xf>
    <xf numFmtId="49" fontId="5" fillId="0" borderId="2" xfId="0" applyNumberFormat="1" applyFont="1" applyFill="1" applyBorder="1" applyAlignment="1">
      <alignment horizontal="left" vertical="center" wrapText="1"/>
    </xf>
    <xf numFmtId="49" fontId="5" fillId="0" borderId="5" xfId="0" applyNumberFormat="1" applyFont="1" applyFill="1" applyBorder="1" applyAlignment="1">
      <alignment horizontal="left" vertical="center" wrapText="1"/>
    </xf>
    <xf numFmtId="49" fontId="5" fillId="0" borderId="2" xfId="0" applyNumberFormat="1" applyFont="1" applyBorder="1" applyAlignment="1">
      <alignment horizontal="left" vertical="center" wrapText="1"/>
    </xf>
    <xf numFmtId="49" fontId="5" fillId="0" borderId="5" xfId="0" applyNumberFormat="1" applyFont="1" applyBorder="1" applyAlignment="1">
      <alignment horizontal="left" vertical="center" wrapText="1"/>
    </xf>
    <xf numFmtId="49" fontId="5" fillId="0" borderId="7" xfId="0" applyNumberFormat="1" applyFont="1" applyFill="1" applyBorder="1" applyAlignment="1">
      <alignment horizontal="left" vertical="center" wrapText="1"/>
    </xf>
    <xf numFmtId="49" fontId="5" fillId="0" borderId="13" xfId="4" applyNumberFormat="1" applyFont="1" applyBorder="1" applyAlignment="1">
      <alignment horizontal="left" vertical="center" wrapText="1"/>
    </xf>
    <xf numFmtId="0" fontId="4" fillId="0" borderId="0" xfId="4" applyFont="1" applyBorder="1" applyAlignment="1">
      <alignment horizontal="left" vertical="center" wrapText="1"/>
    </xf>
    <xf numFmtId="0" fontId="7" fillId="0" borderId="0" xfId="0" applyFont="1" applyAlignment="1" applyProtection="1">
      <alignment horizontal="left" vertical="center"/>
      <protection locked="0"/>
    </xf>
    <xf numFmtId="0" fontId="7" fillId="0" borderId="0" xfId="0" applyFont="1" applyAlignment="1">
      <alignment horizontal="left" vertical="center" wrapText="1"/>
    </xf>
    <xf numFmtId="49" fontId="19" fillId="0" borderId="2" xfId="0" applyNumberFormat="1" applyFont="1" applyBorder="1" applyAlignment="1">
      <alignment horizontal="center" vertical="center" wrapText="1"/>
    </xf>
    <xf numFmtId="4" fontId="20" fillId="4" borderId="3" xfId="3" applyNumberFormat="1" applyFont="1" applyFill="1" applyBorder="1" applyAlignment="1" applyProtection="1">
      <alignment horizontal="center" vertical="center" wrapText="1"/>
      <protection locked="0"/>
    </xf>
    <xf numFmtId="4" fontId="19" fillId="0" borderId="4" xfId="0" applyNumberFormat="1" applyFont="1" applyBorder="1" applyAlignment="1">
      <alignment horizontal="center" vertical="center" wrapText="1"/>
    </xf>
    <xf numFmtId="0" fontId="21" fillId="0" borderId="0" xfId="0" applyFont="1" applyProtection="1">
      <protection locked="0"/>
    </xf>
    <xf numFmtId="0" fontId="22" fillId="0" borderId="0" xfId="0" applyFont="1" applyProtection="1">
      <protection locked="0"/>
    </xf>
    <xf numFmtId="49" fontId="19" fillId="0" borderId="5" xfId="0" applyNumberFormat="1" applyFont="1" applyBorder="1" applyAlignment="1">
      <alignment horizontal="center" vertical="center" wrapText="1"/>
    </xf>
    <xf numFmtId="4" fontId="20" fillId="4" borderId="1" xfId="3" applyNumberFormat="1" applyFont="1" applyFill="1" applyBorder="1" applyAlignment="1" applyProtection="1">
      <alignment horizontal="center" vertical="center" wrapText="1"/>
      <protection locked="0"/>
    </xf>
    <xf numFmtId="4" fontId="19" fillId="0" borderId="6" xfId="0" applyNumberFormat="1" applyFont="1" applyBorder="1" applyAlignment="1">
      <alignment horizontal="center" vertical="center" wrapText="1"/>
    </xf>
    <xf numFmtId="49" fontId="19" fillId="0" borderId="1" xfId="0" applyNumberFormat="1" applyFont="1" applyBorder="1" applyAlignment="1">
      <alignment horizontal="center" vertical="center"/>
    </xf>
    <xf numFmtId="49" fontId="19" fillId="0" borderId="7" xfId="0" applyNumberFormat="1" applyFont="1" applyBorder="1" applyAlignment="1">
      <alignment horizontal="center" vertical="center" wrapText="1"/>
    </xf>
    <xf numFmtId="4" fontId="20" fillId="4" borderId="8" xfId="3" applyNumberFormat="1" applyFont="1" applyFill="1" applyBorder="1" applyAlignment="1" applyProtection="1">
      <alignment horizontal="center" vertical="center" wrapText="1"/>
      <protection locked="0"/>
    </xf>
    <xf numFmtId="4" fontId="19" fillId="0" borderId="9" xfId="0" applyNumberFormat="1" applyFont="1" applyBorder="1" applyAlignment="1">
      <alignment horizontal="center" vertical="center" wrapText="1"/>
    </xf>
    <xf numFmtId="4" fontId="20" fillId="0" borderId="13" xfId="0" applyNumberFormat="1" applyFont="1" applyBorder="1" applyAlignment="1" applyProtection="1">
      <alignment horizontal="center" vertical="center" wrapText="1"/>
      <protection locked="0"/>
    </xf>
    <xf numFmtId="4" fontId="23" fillId="0" borderId="15" xfId="0" applyNumberFormat="1" applyFont="1" applyBorder="1" applyAlignment="1" applyProtection="1">
      <alignment horizontal="center" vertical="center"/>
      <protection locked="0"/>
    </xf>
    <xf numFmtId="0" fontId="9" fillId="0" borderId="7" xfId="2" applyFont="1" applyBorder="1" applyAlignment="1" applyProtection="1">
      <alignment horizontal="center" vertical="center" wrapText="1"/>
    </xf>
    <xf numFmtId="0" fontId="9" fillId="0" borderId="19" xfId="2" applyFont="1" applyBorder="1" applyAlignment="1" applyProtection="1">
      <alignment horizontal="center" vertical="center" wrapText="1"/>
    </xf>
    <xf numFmtId="0" fontId="9" fillId="0" borderId="8" xfId="2" applyFont="1" applyBorder="1" applyAlignment="1" applyProtection="1">
      <alignment horizontal="center" vertical="center" wrapText="1"/>
    </xf>
    <xf numFmtId="0" fontId="9" fillId="0" borderId="8" xfId="2" applyNumberFormat="1" applyFont="1" applyBorder="1" applyAlignment="1" applyProtection="1">
      <alignment horizontal="center" vertical="center" wrapText="1"/>
    </xf>
    <xf numFmtId="0" fontId="9" fillId="0" borderId="8" xfId="1" applyFont="1" applyBorder="1" applyAlignment="1" applyProtection="1">
      <alignment horizontal="center" vertical="center" wrapText="1"/>
    </xf>
    <xf numFmtId="0" fontId="9" fillId="0" borderId="9" xfId="1" applyFont="1" applyBorder="1" applyAlignment="1" applyProtection="1">
      <alignment horizontal="center" vertical="center" wrapText="1"/>
    </xf>
    <xf numFmtId="49" fontId="19" fillId="0" borderId="3" xfId="0" applyNumberFormat="1" applyFont="1" applyBorder="1" applyAlignment="1">
      <alignment horizontal="center" vertical="center"/>
    </xf>
    <xf numFmtId="49" fontId="19" fillId="0" borderId="8" xfId="0" applyNumberFormat="1" applyFont="1" applyBorder="1" applyAlignment="1">
      <alignment horizontal="center" vertical="center"/>
    </xf>
    <xf numFmtId="0" fontId="6" fillId="0" borderId="0" xfId="0" applyFont="1" applyFill="1" applyProtection="1">
      <protection locked="0"/>
    </xf>
    <xf numFmtId="0" fontId="7" fillId="0" borderId="0" xfId="0" applyFont="1" applyFill="1" applyProtection="1">
      <protection locked="0"/>
    </xf>
    <xf numFmtId="0" fontId="25" fillId="0" borderId="2" xfId="2" applyFont="1" applyBorder="1" applyAlignment="1" applyProtection="1">
      <alignment horizontal="left" vertical="center" wrapText="1"/>
    </xf>
    <xf numFmtId="0" fontId="25" fillId="0" borderId="3" xfId="2" applyFont="1" applyBorder="1" applyAlignment="1" applyProtection="1">
      <alignment horizontal="center" vertical="center" wrapText="1"/>
    </xf>
    <xf numFmtId="0" fontId="7" fillId="0" borderId="3" xfId="0" applyFont="1" applyBorder="1" applyAlignment="1">
      <alignment horizontal="left" vertical="center" wrapText="1"/>
    </xf>
    <xf numFmtId="0" fontId="25" fillId="0" borderId="1" xfId="2" applyFont="1" applyBorder="1" applyAlignment="1" applyProtection="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49" fontId="5" fillId="0" borderId="7" xfId="0" applyNumberFormat="1" applyFont="1" applyBorder="1" applyAlignment="1">
      <alignment horizontal="left" vertical="center" wrapText="1"/>
    </xf>
    <xf numFmtId="0" fontId="7" fillId="0" borderId="8" xfId="0" applyFont="1" applyBorder="1" applyAlignment="1">
      <alignment horizontal="left" vertical="center" wrapText="1"/>
    </xf>
    <xf numFmtId="4" fontId="4" fillId="4" borderId="1" xfId="3" applyNumberFormat="1" applyFont="1" applyFill="1" applyBorder="1" applyAlignment="1" applyProtection="1">
      <alignment horizontal="center" vertical="center" wrapText="1"/>
      <protection locked="0"/>
    </xf>
    <xf numFmtId="49" fontId="5" fillId="0" borderId="3" xfId="0" applyNumberFormat="1" applyFont="1" applyBorder="1" applyAlignment="1">
      <alignment horizontal="center" vertical="center"/>
    </xf>
    <xf numFmtId="4" fontId="5" fillId="6" borderId="8" xfId="0" applyNumberFormat="1" applyFont="1" applyFill="1" applyBorder="1" applyAlignment="1" applyProtection="1">
      <alignment horizontal="center" vertical="center" wrapText="1"/>
      <protection locked="0"/>
    </xf>
    <xf numFmtId="4" fontId="4" fillId="0" borderId="25" xfId="0" applyNumberFormat="1" applyFont="1" applyBorder="1" applyAlignment="1" applyProtection="1">
      <alignment horizontal="center" vertical="center" wrapText="1"/>
      <protection locked="0"/>
    </xf>
    <xf numFmtId="0" fontId="4" fillId="0" borderId="0" xfId="4" applyFont="1" applyBorder="1" applyAlignment="1">
      <alignment horizontal="center" vertical="center"/>
    </xf>
    <xf numFmtId="4" fontId="4" fillId="0" borderId="0"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wrapText="1"/>
      <protection locked="0"/>
    </xf>
    <xf numFmtId="0" fontId="7" fillId="0" borderId="8" xfId="0" applyFont="1" applyFill="1" applyBorder="1" applyAlignment="1">
      <alignment horizontal="left" vertical="center" wrapText="1"/>
    </xf>
    <xf numFmtId="49" fontId="5" fillId="0" borderId="3"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0" fontId="7" fillId="0" borderId="0" xfId="0" applyFont="1" applyAlignment="1" applyProtection="1">
      <alignment horizontal="center"/>
      <protection locked="0"/>
    </xf>
    <xf numFmtId="0" fontId="4" fillId="0" borderId="0" xfId="4" applyNumberFormat="1" applyFont="1" applyBorder="1" applyAlignment="1">
      <alignment horizontal="center" vertical="center"/>
    </xf>
    <xf numFmtId="0" fontId="8" fillId="0" borderId="0" xfId="0" applyNumberFormat="1" applyFont="1" applyAlignment="1">
      <alignment horizontal="center" vertical="center" wrapText="1"/>
    </xf>
    <xf numFmtId="0" fontId="7" fillId="0" borderId="0" xfId="0" applyNumberFormat="1" applyFont="1" applyAlignment="1">
      <alignment horizontal="center" vertical="center"/>
    </xf>
    <xf numFmtId="0" fontId="6" fillId="0" borderId="0" xfId="0" applyFont="1" applyAlignment="1" applyProtection="1">
      <alignment horizontal="center"/>
      <protection locked="0"/>
    </xf>
    <xf numFmtId="164" fontId="5" fillId="6" borderId="3" xfId="0" applyNumberFormat="1" applyFont="1" applyFill="1" applyBorder="1" applyAlignment="1" applyProtection="1">
      <alignment horizontal="center" vertical="center"/>
      <protection locked="0"/>
    </xf>
    <xf numFmtId="0" fontId="25" fillId="0" borderId="5" xfId="2" applyFont="1" applyBorder="1" applyAlignment="1" applyProtection="1">
      <alignment horizontal="left" vertical="center" wrapText="1"/>
    </xf>
    <xf numFmtId="0" fontId="7" fillId="0" borderId="1" xfId="0" applyFont="1" applyBorder="1" applyAlignment="1">
      <alignment horizontal="center" vertical="center"/>
    </xf>
    <xf numFmtId="0" fontId="25" fillId="0" borderId="1" xfId="0" applyFont="1" applyBorder="1" applyAlignment="1">
      <alignment horizontal="center" vertical="center"/>
    </xf>
    <xf numFmtId="49" fontId="18" fillId="0" borderId="8" xfId="0" applyNumberFormat="1" applyFont="1" applyFill="1" applyBorder="1" applyAlignment="1">
      <alignment horizontal="left" vertical="center" wrapText="1"/>
    </xf>
    <xf numFmtId="49" fontId="5" fillId="0" borderId="8" xfId="0" applyNumberFormat="1" applyFont="1" applyFill="1" applyBorder="1" applyAlignment="1">
      <alignment horizontal="center" vertical="center" wrapText="1"/>
    </xf>
    <xf numFmtId="0" fontId="5" fillId="0" borderId="8" xfId="0" applyNumberFormat="1" applyFont="1" applyFill="1" applyBorder="1" applyAlignment="1">
      <alignment horizontal="center" vertical="center"/>
    </xf>
    <xf numFmtId="0" fontId="7" fillId="0" borderId="3" xfId="0" applyFont="1" applyBorder="1" applyAlignment="1">
      <alignment horizontal="center" vertical="center"/>
    </xf>
    <xf numFmtId="0" fontId="7" fillId="0" borderId="8" xfId="0" applyFont="1" applyBorder="1" applyAlignment="1">
      <alignment horizontal="center" vertical="center"/>
    </xf>
    <xf numFmtId="164" fontId="5" fillId="6" borderId="8" xfId="0" applyNumberFormat="1" applyFont="1" applyFill="1" applyBorder="1" applyAlignment="1" applyProtection="1">
      <alignment horizontal="center" vertical="center"/>
      <protection locked="0"/>
    </xf>
    <xf numFmtId="0" fontId="3" fillId="0" borderId="0" xfId="0" applyFont="1" applyAlignment="1" applyProtection="1">
      <alignment wrapText="1"/>
      <protection locked="0"/>
    </xf>
    <xf numFmtId="0" fontId="3" fillId="0" borderId="0" xfId="0" applyFont="1" applyAlignment="1" applyProtection="1">
      <alignment vertical="center" wrapText="1"/>
      <protection locked="0"/>
    </xf>
    <xf numFmtId="0" fontId="3" fillId="0" borderId="0" xfId="0" applyFont="1" applyFill="1" applyAlignment="1" applyProtection="1">
      <alignment vertical="center"/>
      <protection locked="0"/>
    </xf>
    <xf numFmtId="0" fontId="6" fillId="0" borderId="0" xfId="0" applyFont="1" applyAlignment="1" applyProtection="1">
      <alignment horizontal="center" vertical="center" wrapText="1"/>
      <protection locked="0"/>
    </xf>
    <xf numFmtId="49" fontId="5" fillId="0" borderId="8" xfId="0" applyNumberFormat="1" applyFont="1" applyBorder="1" applyAlignment="1">
      <alignment horizontal="center" vertical="center" wrapText="1"/>
    </xf>
    <xf numFmtId="0" fontId="25" fillId="0" borderId="8" xfId="0" applyFont="1" applyBorder="1" applyAlignment="1">
      <alignment horizontal="center" vertical="center"/>
    </xf>
    <xf numFmtId="0" fontId="6" fillId="0" borderId="0" xfId="0" applyFont="1" applyAlignment="1" applyProtection="1">
      <alignment horizontal="left" vertical="center" wrapText="1"/>
      <protection locked="0"/>
    </xf>
    <xf numFmtId="4" fontId="4" fillId="0" borderId="0" xfId="0" applyNumberFormat="1" applyFont="1" applyFill="1" applyBorder="1" applyAlignment="1" applyProtection="1">
      <alignment horizontal="center" vertical="center" wrapText="1"/>
      <protection locked="0"/>
    </xf>
    <xf numFmtId="0" fontId="25" fillId="0" borderId="1" xfId="0" applyFont="1" applyBorder="1" applyAlignment="1">
      <alignment horizontal="left" vertical="center" wrapText="1"/>
    </xf>
    <xf numFmtId="0" fontId="2" fillId="0" borderId="7" xfId="2" applyFont="1" applyBorder="1" applyAlignment="1" applyProtection="1">
      <alignment horizontal="left" vertical="center" wrapText="1"/>
    </xf>
    <xf numFmtId="0" fontId="2" fillId="0" borderId="8" xfId="2" applyFont="1" applyBorder="1" applyAlignment="1" applyProtection="1">
      <alignment horizontal="left" vertical="center" wrapText="1"/>
    </xf>
    <xf numFmtId="0" fontId="26" fillId="0" borderId="3" xfId="0" applyFont="1" applyBorder="1" applyAlignment="1">
      <alignment horizontal="justify" vertical="center" wrapText="1"/>
    </xf>
    <xf numFmtId="0" fontId="26" fillId="0" borderId="3" xfId="0" applyFont="1" applyBorder="1" applyAlignment="1">
      <alignment horizontal="center" vertical="center" wrapText="1"/>
    </xf>
    <xf numFmtId="0" fontId="22" fillId="0" borderId="3" xfId="0" applyFont="1" applyBorder="1" applyAlignment="1">
      <alignment horizontal="center" vertical="center" wrapText="1"/>
    </xf>
    <xf numFmtId="0" fontId="26" fillId="0" borderId="1" xfId="0" applyFont="1" applyBorder="1" applyAlignment="1">
      <alignment horizontal="justify" vertical="center" wrapText="1"/>
    </xf>
    <xf numFmtId="0" fontId="26"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1" xfId="0" applyFont="1" applyBorder="1" applyAlignment="1">
      <alignment horizontal="justify" vertical="center" wrapText="1"/>
    </xf>
    <xf numFmtId="0" fontId="22" fillId="0" borderId="8" xfId="0" applyFont="1" applyBorder="1" applyAlignment="1">
      <alignment horizontal="justify" vertical="center" wrapText="1"/>
    </xf>
    <xf numFmtId="0" fontId="26" fillId="0" borderId="8" xfId="0" applyFont="1" applyBorder="1" applyAlignment="1">
      <alignment horizontal="center" vertical="center" wrapText="1"/>
    </xf>
    <xf numFmtId="49" fontId="19" fillId="0" borderId="29" xfId="0" applyNumberFormat="1" applyFont="1" applyBorder="1" applyAlignment="1">
      <alignment horizontal="center" vertical="center"/>
    </xf>
    <xf numFmtId="0" fontId="26" fillId="0" borderId="29" xfId="0" applyFont="1" applyBorder="1" applyAlignment="1">
      <alignment horizontal="center" vertical="center" wrapText="1"/>
    </xf>
    <xf numFmtId="4" fontId="20" fillId="4" borderId="29" xfId="3" applyNumberFormat="1" applyFont="1" applyFill="1" applyBorder="1" applyAlignment="1" applyProtection="1">
      <alignment horizontal="center" vertical="center" wrapText="1"/>
      <protection locked="0"/>
    </xf>
    <xf numFmtId="4" fontId="19" fillId="0" borderId="30" xfId="0" applyNumberFormat="1" applyFont="1" applyBorder="1" applyAlignment="1">
      <alignment horizontal="center" vertical="center" wrapText="1"/>
    </xf>
    <xf numFmtId="0" fontId="26" fillId="0" borderId="8" xfId="0" applyFont="1" applyBorder="1" applyAlignment="1">
      <alignment horizontal="justify" vertical="center" wrapText="1"/>
    </xf>
    <xf numFmtId="0" fontId="22" fillId="0" borderId="8" xfId="0" applyFont="1" applyBorder="1" applyAlignment="1">
      <alignment horizontal="center" vertical="center" wrapText="1"/>
    </xf>
    <xf numFmtId="0" fontId="26" fillId="0" borderId="3" xfId="0" applyFont="1" applyBorder="1" applyAlignment="1">
      <alignment vertical="center" wrapText="1"/>
    </xf>
    <xf numFmtId="0" fontId="22" fillId="0" borderId="29" xfId="0" applyFont="1" applyBorder="1" applyAlignment="1">
      <alignment horizontal="justify" vertical="center" wrapText="1"/>
    </xf>
    <xf numFmtId="0" fontId="26" fillId="0" borderId="1" xfId="0" applyFont="1" applyBorder="1" applyAlignment="1">
      <alignment vertical="center" wrapText="1"/>
    </xf>
    <xf numFmtId="0" fontId="26" fillId="0" borderId="8" xfId="0" applyFont="1" applyBorder="1" applyAlignment="1">
      <alignment vertical="center" wrapText="1"/>
    </xf>
    <xf numFmtId="0" fontId="26" fillId="0" borderId="29" xfId="0" applyFont="1" applyBorder="1" applyAlignment="1">
      <alignment vertical="center" wrapText="1"/>
    </xf>
    <xf numFmtId="49" fontId="18" fillId="0" borderId="1" xfId="0" applyNumberFormat="1" applyFont="1" applyFill="1" applyBorder="1" applyAlignment="1">
      <alignment horizontal="left" vertical="center" wrapText="1"/>
    </xf>
    <xf numFmtId="0" fontId="9" fillId="0" borderId="7" xfId="2" applyFont="1" applyBorder="1" applyAlignment="1" applyProtection="1">
      <alignment horizontal="left" vertical="center" wrapText="1"/>
    </xf>
    <xf numFmtId="49" fontId="19" fillId="0" borderId="2" xfId="0" applyNumberFormat="1" applyFont="1" applyBorder="1" applyAlignment="1">
      <alignment horizontal="left" vertical="center" wrapText="1"/>
    </xf>
    <xf numFmtId="49" fontId="19" fillId="0" borderId="7" xfId="0" applyNumberFormat="1" applyFont="1" applyBorder="1" applyAlignment="1">
      <alignment horizontal="left" vertical="center" wrapText="1"/>
    </xf>
    <xf numFmtId="49" fontId="19" fillId="0" borderId="5" xfId="0" applyNumberFormat="1" applyFont="1" applyBorder="1" applyAlignment="1">
      <alignment horizontal="left" vertical="center" wrapText="1"/>
    </xf>
    <xf numFmtId="49" fontId="19" fillId="0" borderId="28" xfId="0" applyNumberFormat="1" applyFont="1" applyBorder="1" applyAlignment="1">
      <alignment horizontal="left" vertical="center" wrapText="1"/>
    </xf>
    <xf numFmtId="4" fontId="4" fillId="0" borderId="0" xfId="4" applyNumberFormat="1" applyFont="1" applyBorder="1" applyAlignment="1">
      <alignment horizontal="left" vertical="center" wrapText="1"/>
    </xf>
    <xf numFmtId="0" fontId="7" fillId="0" borderId="0" xfId="0" applyFont="1" applyAlignment="1">
      <alignment horizontal="left" wrapText="1"/>
    </xf>
    <xf numFmtId="0" fontId="26" fillId="0" borderId="1" xfId="0" applyFont="1" applyBorder="1" applyAlignment="1">
      <alignment horizontal="left" vertical="center" wrapText="1"/>
    </xf>
    <xf numFmtId="0" fontId="26" fillId="0" borderId="8" xfId="0" applyFont="1" applyBorder="1" applyAlignment="1">
      <alignment horizontal="left" vertical="center"/>
    </xf>
    <xf numFmtId="0" fontId="7" fillId="0" borderId="0" xfId="0" applyFont="1" applyAlignment="1" applyProtection="1">
      <protection locked="0"/>
    </xf>
    <xf numFmtId="0" fontId="7" fillId="0" borderId="3"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49" fontId="5" fillId="0" borderId="26" xfId="0" applyNumberFormat="1" applyFont="1" applyFill="1" applyBorder="1" applyAlignment="1">
      <alignment horizontal="left" vertical="center" wrapText="1"/>
    </xf>
    <xf numFmtId="49" fontId="5" fillId="0" borderId="27" xfId="0" applyNumberFormat="1" applyFont="1" applyFill="1" applyBorder="1" applyAlignment="1">
      <alignment horizontal="center" vertical="center"/>
    </xf>
    <xf numFmtId="0" fontId="5" fillId="0" borderId="27" xfId="0" applyFont="1" applyFill="1" applyBorder="1" applyAlignment="1">
      <alignment horizontal="left" vertical="center" wrapText="1"/>
    </xf>
    <xf numFmtId="0" fontId="5" fillId="0" borderId="27" xfId="0" applyFont="1" applyBorder="1" applyAlignment="1">
      <alignment horizontal="center" vertical="center" wrapText="1"/>
    </xf>
    <xf numFmtId="4" fontId="4" fillId="6" borderId="27" xfId="4" applyNumberFormat="1" applyFont="1" applyFill="1" applyBorder="1" applyAlignment="1" applyProtection="1">
      <alignment horizontal="center" vertical="center" wrapText="1"/>
      <protection locked="0"/>
    </xf>
    <xf numFmtId="0" fontId="2" fillId="4" borderId="1" xfId="1" applyFont="1" applyFill="1" applyBorder="1" applyAlignment="1" applyProtection="1">
      <alignment horizontal="center" vertical="center" wrapText="1"/>
      <protection locked="0"/>
    </xf>
    <xf numFmtId="0" fontId="2" fillId="4" borderId="3" xfId="1" applyFont="1" applyFill="1" applyBorder="1" applyAlignment="1" applyProtection="1">
      <alignment horizontal="center" vertical="center" wrapText="1"/>
      <protection locked="0"/>
    </xf>
    <xf numFmtId="0" fontId="2" fillId="4" borderId="8" xfId="1" applyFont="1" applyFill="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4" fontId="4" fillId="6" borderId="29" xfId="4" applyNumberFormat="1" applyFont="1" applyFill="1" applyBorder="1" applyAlignment="1" applyProtection="1">
      <alignment horizontal="center" vertical="center" wrapText="1"/>
      <protection locked="0"/>
    </xf>
    <xf numFmtId="4" fontId="5" fillId="0" borderId="30" xfId="0" applyNumberFormat="1" applyFont="1" applyFill="1" applyBorder="1" applyAlignment="1">
      <alignment horizontal="center" vertical="center" wrapText="1"/>
    </xf>
    <xf numFmtId="49" fontId="5" fillId="0" borderId="31" xfId="0" applyNumberFormat="1" applyFont="1" applyFill="1" applyBorder="1" applyAlignment="1">
      <alignment horizontal="left" vertical="center" wrapText="1"/>
    </xf>
    <xf numFmtId="49" fontId="5" fillId="0" borderId="29" xfId="0" applyNumberFormat="1" applyFont="1" applyBorder="1" applyAlignment="1">
      <alignment horizontal="center" vertical="center" wrapText="1"/>
    </xf>
    <xf numFmtId="0" fontId="7" fillId="0" borderId="32" xfId="0" applyFont="1" applyBorder="1" applyAlignment="1">
      <alignment horizontal="left" vertical="center" wrapText="1"/>
    </xf>
    <xf numFmtId="0" fontId="7" fillId="0" borderId="32" xfId="0" applyFont="1" applyBorder="1" applyAlignment="1">
      <alignment horizontal="center" vertical="center"/>
    </xf>
    <xf numFmtId="4" fontId="4" fillId="6" borderId="32" xfId="4" applyNumberFormat="1" applyFont="1" applyFill="1" applyBorder="1" applyAlignment="1" applyProtection="1">
      <alignment horizontal="center" vertical="center" wrapText="1"/>
      <protection locked="0"/>
    </xf>
    <xf numFmtId="4" fontId="5" fillId="0" borderId="24"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49" fontId="5" fillId="0" borderId="33" xfId="0" applyNumberFormat="1" applyFont="1" applyFill="1" applyBorder="1" applyAlignment="1">
      <alignment horizontal="left" vertical="center" wrapText="1"/>
    </xf>
    <xf numFmtId="49" fontId="5" fillId="0" borderId="34" xfId="0" applyNumberFormat="1" applyFont="1" applyFill="1" applyBorder="1" applyAlignment="1">
      <alignment horizontal="center" vertical="center" wrapText="1"/>
    </xf>
    <xf numFmtId="0" fontId="7" fillId="0" borderId="34" xfId="0" applyFont="1" applyBorder="1" applyAlignment="1">
      <alignment horizontal="left" vertical="center" wrapText="1"/>
    </xf>
    <xf numFmtId="0" fontId="7" fillId="0" borderId="34" xfId="0" applyFont="1" applyBorder="1" applyAlignment="1">
      <alignment horizontal="center" vertical="center"/>
    </xf>
    <xf numFmtId="0" fontId="6" fillId="0" borderId="1" xfId="0" applyFont="1" applyBorder="1" applyAlignment="1">
      <alignment horizontal="left" vertical="center" wrapText="1"/>
    </xf>
    <xf numFmtId="0" fontId="6" fillId="0" borderId="1" xfId="0" applyFont="1" applyFill="1" applyBorder="1" applyAlignment="1">
      <alignment horizontal="left" vertical="center" wrapText="1"/>
    </xf>
    <xf numFmtId="49" fontId="6" fillId="0" borderId="5" xfId="0" applyNumberFormat="1" applyFont="1" applyFill="1" applyBorder="1" applyAlignment="1">
      <alignment horizontal="left" vertical="center" wrapText="1"/>
    </xf>
    <xf numFmtId="0" fontId="6" fillId="0" borderId="1" xfId="2" applyFont="1" applyFill="1" applyBorder="1" applyAlignment="1" applyProtection="1">
      <alignment horizontal="center" vertical="center" wrapText="1"/>
    </xf>
    <xf numFmtId="0" fontId="6"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1" fontId="6" fillId="0" borderId="3" xfId="0" applyNumberFormat="1" applyFont="1" applyFill="1" applyBorder="1" applyAlignment="1">
      <alignment horizontal="center" vertical="center"/>
    </xf>
    <xf numFmtId="1" fontId="6"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wrapText="1"/>
    </xf>
    <xf numFmtId="49" fontId="21" fillId="0" borderId="5" xfId="0" applyNumberFormat="1" applyFont="1" applyFill="1" applyBorder="1" applyAlignment="1">
      <alignment horizontal="center" vertical="center" wrapText="1"/>
    </xf>
    <xf numFmtId="49" fontId="21" fillId="0" borderId="1" xfId="0" applyNumberFormat="1" applyFont="1" applyFill="1" applyBorder="1" applyAlignment="1">
      <alignment horizontal="center" vertical="center"/>
    </xf>
    <xf numFmtId="0" fontId="21"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4" fontId="5" fillId="0" borderId="35" xfId="0" applyNumberFormat="1" applyFont="1" applyFill="1" applyBorder="1" applyAlignment="1">
      <alignment horizontal="center" vertical="center" wrapText="1"/>
    </xf>
    <xf numFmtId="4" fontId="4" fillId="0" borderId="20" xfId="0" applyNumberFormat="1" applyFont="1" applyFill="1" applyBorder="1" applyAlignment="1" applyProtection="1">
      <alignment horizontal="center" vertical="center" wrapText="1"/>
      <protection locked="0"/>
    </xf>
    <xf numFmtId="0" fontId="7" fillId="0" borderId="0" xfId="0" applyFont="1" applyAlignment="1">
      <alignment horizontal="center" vertical="center" wrapText="1"/>
    </xf>
    <xf numFmtId="0" fontId="21" fillId="0" borderId="1" xfId="0" applyFont="1" applyBorder="1" applyAlignment="1">
      <alignment horizontal="center" vertical="center" wrapText="1"/>
    </xf>
    <xf numFmtId="0" fontId="27" fillId="7" borderId="1" xfId="0" applyFont="1" applyFill="1" applyBorder="1" applyAlignment="1">
      <alignment vertical="center" wrapText="1"/>
    </xf>
    <xf numFmtId="0" fontId="25" fillId="0" borderId="1" xfId="0" applyFont="1" applyFill="1" applyBorder="1" applyAlignment="1">
      <alignment horizontal="center" vertical="center"/>
    </xf>
    <xf numFmtId="0" fontId="5" fillId="0" borderId="1" xfId="0" applyFont="1" applyFill="1" applyBorder="1" applyAlignment="1">
      <alignment vertical="center" wrapText="1"/>
    </xf>
    <xf numFmtId="1" fontId="5" fillId="0" borderId="1" xfId="0" applyNumberFormat="1" applyFont="1" applyFill="1" applyBorder="1" applyAlignment="1">
      <alignment horizontal="center" vertical="center"/>
    </xf>
    <xf numFmtId="1" fontId="7" fillId="0" borderId="1" xfId="0" applyNumberFormat="1" applyFont="1" applyFill="1" applyBorder="1" applyAlignment="1">
      <alignment horizontal="center" vertical="center"/>
    </xf>
    <xf numFmtId="0" fontId="7" fillId="0" borderId="8" xfId="0" applyFont="1" applyFill="1" applyBorder="1" applyAlignment="1">
      <alignment horizontal="center" vertical="center" wrapText="1"/>
    </xf>
    <xf numFmtId="0" fontId="7" fillId="0" borderId="3" xfId="0" applyFont="1" applyFill="1" applyBorder="1" applyAlignment="1">
      <alignment horizontal="center" vertical="center"/>
    </xf>
    <xf numFmtId="49" fontId="5" fillId="7" borderId="3" xfId="0" applyNumberFormat="1" applyFont="1" applyFill="1" applyBorder="1" applyAlignment="1">
      <alignment horizontal="center" vertical="center"/>
    </xf>
    <xf numFmtId="0" fontId="9" fillId="2" borderId="0" xfId="1" applyFont="1" applyFill="1" applyAlignment="1" applyProtection="1">
      <alignment horizontal="center" vertical="center" wrapText="1"/>
    </xf>
    <xf numFmtId="0" fontId="2" fillId="3" borderId="10" xfId="1" applyFont="1" applyFill="1" applyBorder="1" applyAlignment="1" applyProtection="1">
      <alignment horizontal="center" vertical="center"/>
    </xf>
    <xf numFmtId="0" fontId="2" fillId="3" borderId="11" xfId="1" applyFont="1" applyFill="1" applyBorder="1" applyAlignment="1" applyProtection="1">
      <alignment horizontal="center" vertical="center"/>
    </xf>
    <xf numFmtId="0" fontId="2" fillId="3" borderId="12" xfId="1" applyFont="1" applyFill="1" applyBorder="1" applyAlignment="1" applyProtection="1">
      <alignment horizontal="center" vertical="center"/>
    </xf>
    <xf numFmtId="0" fontId="6" fillId="0" borderId="17" xfId="0" applyFont="1" applyBorder="1" applyAlignment="1" applyProtection="1">
      <alignment horizontal="center" vertical="center" wrapText="1"/>
      <protection locked="0"/>
    </xf>
    <xf numFmtId="0" fontId="3" fillId="0" borderId="25" xfId="0" applyFont="1" applyBorder="1" applyAlignment="1" applyProtection="1">
      <alignment horizontal="center" vertical="center" wrapText="1"/>
      <protection locked="0"/>
    </xf>
    <xf numFmtId="0" fontId="16" fillId="0" borderId="0" xfId="0" applyFont="1" applyAlignment="1">
      <alignment vertical="center" wrapText="1"/>
    </xf>
    <xf numFmtId="0" fontId="17" fillId="0" borderId="0" xfId="0" applyFont="1" applyAlignment="1">
      <alignment vertical="center" wrapText="1"/>
    </xf>
    <xf numFmtId="0" fontId="4" fillId="3" borderId="21"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13" fillId="5" borderId="21" xfId="0" applyFont="1" applyFill="1" applyBorder="1" applyAlignment="1">
      <alignment horizontal="center" vertical="center"/>
    </xf>
    <xf numFmtId="0" fontId="13" fillId="5" borderId="22" xfId="0" applyFont="1" applyFill="1" applyBorder="1" applyAlignment="1">
      <alignment horizontal="center" vertical="center"/>
    </xf>
    <xf numFmtId="0" fontId="13" fillId="5" borderId="18" xfId="0" applyFont="1" applyFill="1" applyBorder="1" applyAlignment="1">
      <alignment horizontal="center" vertical="center"/>
    </xf>
    <xf numFmtId="0" fontId="15" fillId="0" borderId="0" xfId="0" applyFont="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center"/>
    </xf>
  </cellXfs>
  <cellStyles count="5">
    <cellStyle name="Įprastas" xfId="0" builtinId="0"/>
    <cellStyle name="Normal 2 2" xfId="1"/>
    <cellStyle name="Normal 3" xfId="4"/>
    <cellStyle name="TableStyleLight1" xfId="3"/>
    <cellStyle name="TableStyleLight1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opLeftCell="B91" zoomScale="82" zoomScaleNormal="82" workbookViewId="0">
      <selection activeCell="H103" sqref="H103"/>
    </sheetView>
  </sheetViews>
  <sheetFormatPr defaultColWidth="9.42578125" defaultRowHeight="15"/>
  <cols>
    <col min="1" max="1" width="39.5703125" style="84" customWidth="1"/>
    <col min="2" max="2" width="10.5703125" style="9" customWidth="1"/>
    <col min="3" max="3" width="71.5703125" style="84" customWidth="1"/>
    <col min="4" max="4" width="9.42578125" style="9"/>
    <col min="5" max="5" width="16.42578125" style="131" customWidth="1"/>
    <col min="6" max="6" width="20.5703125" style="11" customWidth="1"/>
    <col min="7" max="7" width="14.5703125" style="9" customWidth="1"/>
    <col min="8" max="8" width="21.5703125" style="12" customWidth="1"/>
    <col min="9" max="9" width="16.5703125" style="4" customWidth="1"/>
    <col min="10" max="10" width="31.42578125" style="4" customWidth="1"/>
    <col min="11" max="16384" width="9.42578125" style="4"/>
  </cols>
  <sheetData>
    <row r="1" spans="1:8" ht="40.35" customHeight="1">
      <c r="A1" s="238" t="s">
        <v>133</v>
      </c>
      <c r="B1" s="238"/>
      <c r="C1" s="238"/>
      <c r="D1" s="238"/>
      <c r="E1" s="238"/>
      <c r="F1" s="238"/>
      <c r="G1" s="238"/>
    </row>
    <row r="2" spans="1:8" ht="21.75" customHeight="1" thickBot="1">
      <c r="A2" s="75"/>
      <c r="B2" s="1"/>
      <c r="C2" s="75"/>
      <c r="D2" s="1"/>
      <c r="E2" s="13"/>
      <c r="F2" s="1"/>
      <c r="G2" s="1"/>
    </row>
    <row r="3" spans="1:8" ht="21.75" customHeight="1">
      <c r="A3" s="239" t="s">
        <v>56</v>
      </c>
      <c r="B3" s="240"/>
      <c r="C3" s="240"/>
      <c r="D3" s="240"/>
      <c r="E3" s="240"/>
      <c r="F3" s="240"/>
      <c r="G3" s="241"/>
    </row>
    <row r="4" spans="1:8" s="128" customFormat="1" ht="47.85" customHeight="1" thickBot="1">
      <c r="A4" s="152" t="s">
        <v>43</v>
      </c>
      <c r="B4" s="41" t="s">
        <v>0</v>
      </c>
      <c r="C4" s="153" t="s">
        <v>1</v>
      </c>
      <c r="D4" s="21" t="s">
        <v>2</v>
      </c>
      <c r="E4" s="22" t="s">
        <v>3</v>
      </c>
      <c r="F4" s="23" t="s">
        <v>4</v>
      </c>
      <c r="G4" s="24" t="s">
        <v>5</v>
      </c>
      <c r="H4" s="132"/>
    </row>
    <row r="5" spans="1:8" ht="47.85" customHeight="1">
      <c r="A5" s="109" t="s">
        <v>6</v>
      </c>
      <c r="B5" s="110" t="s">
        <v>13</v>
      </c>
      <c r="C5" s="185" t="s">
        <v>88</v>
      </c>
      <c r="D5" s="186" t="s">
        <v>10</v>
      </c>
      <c r="E5" s="186">
        <v>5371</v>
      </c>
      <c r="F5" s="197">
        <v>0.35</v>
      </c>
      <c r="G5" s="18">
        <f t="shared" ref="G5:G31" si="0">ROUND((E5*F5),2)</f>
        <v>1879.85</v>
      </c>
    </row>
    <row r="6" spans="1:8" ht="47.85" customHeight="1">
      <c r="A6" s="134" t="s">
        <v>6</v>
      </c>
      <c r="B6" s="112" t="s">
        <v>14</v>
      </c>
      <c r="C6" s="115" t="s">
        <v>259</v>
      </c>
      <c r="D6" s="135" t="s">
        <v>19</v>
      </c>
      <c r="E6" s="136">
        <v>68</v>
      </c>
      <c r="F6" s="196">
        <v>70.03</v>
      </c>
      <c r="G6" s="19">
        <f t="shared" si="0"/>
        <v>4762.04</v>
      </c>
    </row>
    <row r="7" spans="1:8" ht="47.85" customHeight="1">
      <c r="A7" s="134" t="s">
        <v>6</v>
      </c>
      <c r="B7" s="112" t="s">
        <v>67</v>
      </c>
      <c r="C7" s="115" t="s">
        <v>260</v>
      </c>
      <c r="D7" s="135" t="s">
        <v>19</v>
      </c>
      <c r="E7" s="136">
        <v>15</v>
      </c>
      <c r="F7" s="196">
        <v>70.03</v>
      </c>
      <c r="G7" s="19">
        <f t="shared" si="0"/>
        <v>1050.45</v>
      </c>
    </row>
    <row r="8" spans="1:8" ht="47.85" customHeight="1">
      <c r="A8" s="134" t="s">
        <v>6</v>
      </c>
      <c r="B8" s="112" t="s">
        <v>15</v>
      </c>
      <c r="C8" s="115" t="s">
        <v>261</v>
      </c>
      <c r="D8" s="135" t="s">
        <v>19</v>
      </c>
      <c r="E8" s="136">
        <v>18</v>
      </c>
      <c r="F8" s="196">
        <v>70.03</v>
      </c>
      <c r="G8" s="19">
        <f t="shared" si="0"/>
        <v>1260.54</v>
      </c>
    </row>
    <row r="9" spans="1:8" ht="47.85" customHeight="1">
      <c r="A9" s="134" t="s">
        <v>6</v>
      </c>
      <c r="B9" s="112" t="s">
        <v>16</v>
      </c>
      <c r="C9" s="115" t="s">
        <v>262</v>
      </c>
      <c r="D9" s="135" t="s">
        <v>19</v>
      </c>
      <c r="E9" s="136">
        <v>30</v>
      </c>
      <c r="F9" s="196">
        <v>70.03</v>
      </c>
      <c r="G9" s="19">
        <f t="shared" si="0"/>
        <v>2100.9</v>
      </c>
    </row>
    <row r="10" spans="1:8" ht="47.85" customHeight="1">
      <c r="A10" s="134" t="s">
        <v>6</v>
      </c>
      <c r="B10" s="112" t="s">
        <v>17</v>
      </c>
      <c r="C10" s="218" t="s">
        <v>263</v>
      </c>
      <c r="D10" s="135" t="s">
        <v>19</v>
      </c>
      <c r="E10" s="136">
        <v>6</v>
      </c>
      <c r="F10" s="196">
        <v>70.03</v>
      </c>
      <c r="G10" s="19">
        <f t="shared" si="0"/>
        <v>420.18</v>
      </c>
    </row>
    <row r="11" spans="1:8" ht="47.85" customHeight="1">
      <c r="A11" s="134" t="s">
        <v>6</v>
      </c>
      <c r="B11" s="112" t="s">
        <v>68</v>
      </c>
      <c r="C11" s="115" t="s">
        <v>264</v>
      </c>
      <c r="D11" s="135" t="s">
        <v>19</v>
      </c>
      <c r="E11" s="136">
        <v>12</v>
      </c>
      <c r="F11" s="196">
        <v>70.03</v>
      </c>
      <c r="G11" s="19">
        <f t="shared" si="0"/>
        <v>840.36</v>
      </c>
    </row>
    <row r="12" spans="1:8" ht="47.85" customHeight="1">
      <c r="A12" s="134" t="s">
        <v>6</v>
      </c>
      <c r="B12" s="112" t="s">
        <v>18</v>
      </c>
      <c r="C12" s="2" t="s">
        <v>98</v>
      </c>
      <c r="D12" s="113" t="s">
        <v>19</v>
      </c>
      <c r="E12" s="113">
        <v>149</v>
      </c>
      <c r="F12" s="196">
        <v>23.34</v>
      </c>
      <c r="G12" s="19">
        <f t="shared" si="0"/>
        <v>3477.66</v>
      </c>
    </row>
    <row r="13" spans="1:8" ht="74.099999999999994" customHeight="1">
      <c r="A13" s="134" t="s">
        <v>6</v>
      </c>
      <c r="B13" s="112" t="s">
        <v>72</v>
      </c>
      <c r="C13" s="2" t="s">
        <v>240</v>
      </c>
      <c r="D13" s="113" t="s">
        <v>7</v>
      </c>
      <c r="E13" s="113">
        <v>1</v>
      </c>
      <c r="F13" s="196">
        <v>1739.02</v>
      </c>
      <c r="G13" s="19">
        <f t="shared" si="0"/>
        <v>1739.02</v>
      </c>
    </row>
    <row r="14" spans="1:8" ht="47.85" customHeight="1">
      <c r="A14" s="134" t="s">
        <v>6</v>
      </c>
      <c r="B14" s="112" t="s">
        <v>73</v>
      </c>
      <c r="C14" s="115" t="s">
        <v>129</v>
      </c>
      <c r="D14" s="114" t="s">
        <v>99</v>
      </c>
      <c r="E14" s="114">
        <v>0.12</v>
      </c>
      <c r="F14" s="196">
        <v>2334.25</v>
      </c>
      <c r="G14" s="19">
        <f t="shared" si="0"/>
        <v>280.11</v>
      </c>
    </row>
    <row r="15" spans="1:8" ht="47.85" customHeight="1">
      <c r="A15" s="79" t="s">
        <v>6</v>
      </c>
      <c r="B15" s="112" t="s">
        <v>51</v>
      </c>
      <c r="C15" s="187" t="s">
        <v>135</v>
      </c>
      <c r="D15" s="188" t="s">
        <v>19</v>
      </c>
      <c r="E15" s="188">
        <v>70</v>
      </c>
      <c r="F15" s="196">
        <v>5.84</v>
      </c>
      <c r="G15" s="19">
        <f t="shared" si="0"/>
        <v>408.8</v>
      </c>
      <c r="H15" s="243"/>
    </row>
    <row r="16" spans="1:8" ht="47.85" customHeight="1">
      <c r="A16" s="79" t="s">
        <v>6</v>
      </c>
      <c r="B16" s="112" t="s">
        <v>74</v>
      </c>
      <c r="C16" s="187" t="s">
        <v>265</v>
      </c>
      <c r="D16" s="188" t="s">
        <v>19</v>
      </c>
      <c r="E16" s="188">
        <v>54</v>
      </c>
      <c r="F16" s="196">
        <v>11.67</v>
      </c>
      <c r="G16" s="19">
        <f t="shared" si="0"/>
        <v>630.17999999999995</v>
      </c>
      <c r="H16" s="243"/>
    </row>
    <row r="17" spans="1:9" s="108" customFormat="1" ht="47.85" customHeight="1">
      <c r="A17" s="79" t="s">
        <v>6</v>
      </c>
      <c r="B17" s="112" t="s">
        <v>52</v>
      </c>
      <c r="C17" s="187" t="s">
        <v>137</v>
      </c>
      <c r="D17" s="188" t="s">
        <v>19</v>
      </c>
      <c r="E17" s="188">
        <v>6</v>
      </c>
      <c r="F17" s="196">
        <v>11.67</v>
      </c>
      <c r="G17" s="19">
        <f t="shared" si="0"/>
        <v>70.02</v>
      </c>
      <c r="H17" s="243"/>
    </row>
    <row r="18" spans="1:9" s="108" customFormat="1" ht="47.85" customHeight="1">
      <c r="A18" s="79" t="s">
        <v>6</v>
      </c>
      <c r="B18" s="112" t="s">
        <v>53</v>
      </c>
      <c r="C18" s="187" t="s">
        <v>136</v>
      </c>
      <c r="D18" s="188" t="s">
        <v>19</v>
      </c>
      <c r="E18" s="217">
        <v>12</v>
      </c>
      <c r="F18" s="196">
        <v>17.510000000000002</v>
      </c>
      <c r="G18" s="19">
        <f t="shared" si="0"/>
        <v>210.12</v>
      </c>
      <c r="H18" s="243"/>
    </row>
    <row r="19" spans="1:9" s="108" customFormat="1" ht="47.85" customHeight="1">
      <c r="A19" s="215" t="s">
        <v>6</v>
      </c>
      <c r="B19" s="216" t="s">
        <v>89</v>
      </c>
      <c r="C19" s="214" t="s">
        <v>255</v>
      </c>
      <c r="D19" s="217" t="s">
        <v>8</v>
      </c>
      <c r="E19" s="217">
        <v>80</v>
      </c>
      <c r="F19" s="196">
        <v>3.5</v>
      </c>
      <c r="G19" s="19">
        <f t="shared" si="0"/>
        <v>280</v>
      </c>
      <c r="H19" s="199"/>
    </row>
    <row r="20" spans="1:9" ht="40.35" customHeight="1">
      <c r="A20" s="79" t="s">
        <v>6</v>
      </c>
      <c r="B20" s="112" t="s">
        <v>90</v>
      </c>
      <c r="C20" s="115" t="s">
        <v>138</v>
      </c>
      <c r="D20" s="135" t="s">
        <v>19</v>
      </c>
      <c r="E20" s="135">
        <v>3</v>
      </c>
      <c r="F20" s="118">
        <v>101.15</v>
      </c>
      <c r="G20" s="19">
        <f t="shared" si="0"/>
        <v>303.45</v>
      </c>
    </row>
    <row r="21" spans="1:9" ht="40.35" customHeight="1">
      <c r="A21" s="79" t="s">
        <v>6</v>
      </c>
      <c r="B21" s="112" t="s">
        <v>91</v>
      </c>
      <c r="C21" s="115" t="s">
        <v>139</v>
      </c>
      <c r="D21" s="135" t="s">
        <v>19</v>
      </c>
      <c r="E21" s="135">
        <v>1</v>
      </c>
      <c r="F21" s="118">
        <v>116.71</v>
      </c>
      <c r="G21" s="19">
        <f t="shared" si="0"/>
        <v>116.71</v>
      </c>
    </row>
    <row r="22" spans="1:9" ht="40.35" customHeight="1">
      <c r="A22" s="79" t="s">
        <v>6</v>
      </c>
      <c r="B22" s="112" t="s">
        <v>92</v>
      </c>
      <c r="C22" s="115" t="s">
        <v>140</v>
      </c>
      <c r="D22" s="135" t="s">
        <v>19</v>
      </c>
      <c r="E22" s="135">
        <v>2</v>
      </c>
      <c r="F22" s="118">
        <v>75.86</v>
      </c>
      <c r="G22" s="19">
        <f t="shared" si="0"/>
        <v>151.72</v>
      </c>
    </row>
    <row r="23" spans="1:9" ht="40.35" customHeight="1">
      <c r="A23" s="79" t="s">
        <v>6</v>
      </c>
      <c r="B23" s="112" t="s">
        <v>93</v>
      </c>
      <c r="C23" s="115" t="s">
        <v>141</v>
      </c>
      <c r="D23" s="135" t="s">
        <v>19</v>
      </c>
      <c r="E23" s="135">
        <v>1</v>
      </c>
      <c r="F23" s="118">
        <v>93.37</v>
      </c>
      <c r="G23" s="19">
        <f t="shared" si="0"/>
        <v>93.37</v>
      </c>
    </row>
    <row r="24" spans="1:9" ht="40.35" customHeight="1">
      <c r="A24" s="79" t="s">
        <v>6</v>
      </c>
      <c r="B24" s="112" t="s">
        <v>94</v>
      </c>
      <c r="C24" s="115" t="s">
        <v>142</v>
      </c>
      <c r="D24" s="135" t="s">
        <v>19</v>
      </c>
      <c r="E24" s="135">
        <v>1</v>
      </c>
      <c r="F24" s="118">
        <v>93.37</v>
      </c>
      <c r="G24" s="19">
        <f t="shared" si="0"/>
        <v>93.37</v>
      </c>
    </row>
    <row r="25" spans="1:9" ht="40.35" customHeight="1">
      <c r="A25" s="79" t="s">
        <v>6</v>
      </c>
      <c r="B25" s="112" t="s">
        <v>95</v>
      </c>
      <c r="C25" s="115" t="s">
        <v>143</v>
      </c>
      <c r="D25" s="135" t="s">
        <v>19</v>
      </c>
      <c r="E25" s="135">
        <v>1</v>
      </c>
      <c r="F25" s="118">
        <v>140.06</v>
      </c>
      <c r="G25" s="19">
        <f t="shared" si="0"/>
        <v>140.06</v>
      </c>
    </row>
    <row r="26" spans="1:9" ht="40.35" customHeight="1">
      <c r="A26" s="79" t="s">
        <v>6</v>
      </c>
      <c r="B26" s="112" t="s">
        <v>96</v>
      </c>
      <c r="C26" s="115" t="s">
        <v>144</v>
      </c>
      <c r="D26" s="135" t="s">
        <v>19</v>
      </c>
      <c r="E26" s="135">
        <v>1</v>
      </c>
      <c r="F26" s="118">
        <v>315.12</v>
      </c>
      <c r="G26" s="19">
        <f t="shared" si="0"/>
        <v>315.12</v>
      </c>
    </row>
    <row r="27" spans="1:9" ht="44.25" customHeight="1">
      <c r="A27" s="79" t="s">
        <v>6</v>
      </c>
      <c r="B27" s="112" t="s">
        <v>97</v>
      </c>
      <c r="C27" s="213" t="s">
        <v>256</v>
      </c>
      <c r="D27" s="135" t="s">
        <v>145</v>
      </c>
      <c r="E27" s="217">
        <v>63</v>
      </c>
      <c r="F27" s="118">
        <v>7.78</v>
      </c>
      <c r="G27" s="19">
        <f t="shared" si="0"/>
        <v>490.14</v>
      </c>
    </row>
    <row r="28" spans="1:9" s="108" customFormat="1" ht="44.25" customHeight="1">
      <c r="A28" s="79" t="s">
        <v>6</v>
      </c>
      <c r="B28" s="112" t="s">
        <v>146</v>
      </c>
      <c r="C28" s="213" t="s">
        <v>257</v>
      </c>
      <c r="D28" s="135" t="s">
        <v>145</v>
      </c>
      <c r="E28" s="135">
        <v>1.25</v>
      </c>
      <c r="F28" s="118">
        <v>130.72</v>
      </c>
      <c r="G28" s="19">
        <f t="shared" si="0"/>
        <v>163.4</v>
      </c>
      <c r="H28" s="107"/>
    </row>
    <row r="29" spans="1:9" s="108" customFormat="1" ht="44.25" customHeight="1">
      <c r="A29" s="79" t="s">
        <v>6</v>
      </c>
      <c r="B29" s="112" t="s">
        <v>147</v>
      </c>
      <c r="C29" s="213" t="s">
        <v>258</v>
      </c>
      <c r="D29" s="135" t="s">
        <v>145</v>
      </c>
      <c r="E29" s="135">
        <v>0.3</v>
      </c>
      <c r="F29" s="118">
        <v>350.14</v>
      </c>
      <c r="G29" s="19">
        <f t="shared" si="0"/>
        <v>105.04</v>
      </c>
      <c r="H29" s="107"/>
    </row>
    <row r="30" spans="1:9" s="108" customFormat="1" ht="44.25" customHeight="1" thickBot="1">
      <c r="A30" s="79" t="s">
        <v>6</v>
      </c>
      <c r="B30" s="112" t="s">
        <v>148</v>
      </c>
      <c r="C30" s="189" t="s">
        <v>239</v>
      </c>
      <c r="D30" s="135" t="s">
        <v>9</v>
      </c>
      <c r="E30" s="136">
        <v>6</v>
      </c>
      <c r="F30" s="118">
        <v>45.32</v>
      </c>
      <c r="G30" s="19">
        <f t="shared" si="0"/>
        <v>271.92</v>
      </c>
      <c r="H30" s="145"/>
    </row>
    <row r="31" spans="1:9" s="108" customFormat="1" ht="70.349999999999994" customHeight="1" thickBot="1">
      <c r="A31" s="116" t="s">
        <v>6</v>
      </c>
      <c r="B31" s="112" t="s">
        <v>242</v>
      </c>
      <c r="C31" s="137" t="s">
        <v>81</v>
      </c>
      <c r="D31" s="138" t="s">
        <v>9</v>
      </c>
      <c r="E31" s="139">
        <v>6</v>
      </c>
      <c r="F31" s="198">
        <v>-9.58</v>
      </c>
      <c r="G31" s="20">
        <f t="shared" si="0"/>
        <v>-57.48</v>
      </c>
      <c r="H31" s="27" t="s">
        <v>44</v>
      </c>
      <c r="I31" s="28">
        <f>ROUND(SUM(G5:G31),2)</f>
        <v>21597.05</v>
      </c>
    </row>
    <row r="32" spans="1:9" s="5" customFormat="1" ht="40.35" customHeight="1" thickBot="1">
      <c r="A32" s="78" t="s">
        <v>50</v>
      </c>
      <c r="B32" s="119" t="s">
        <v>20</v>
      </c>
      <c r="C32" s="111" t="s">
        <v>149</v>
      </c>
      <c r="D32" s="140" t="s">
        <v>8</v>
      </c>
      <c r="E32" s="219">
        <v>9248</v>
      </c>
      <c r="F32" s="133">
        <v>0.57999999999999996</v>
      </c>
      <c r="G32" s="18">
        <f>ROUND((E32*F32),2)</f>
        <v>5363.84</v>
      </c>
      <c r="H32" s="6"/>
    </row>
    <row r="33" spans="1:11" s="5" customFormat="1" ht="40.35" customHeight="1" thickBot="1">
      <c r="A33" s="79" t="s">
        <v>50</v>
      </c>
      <c r="B33" s="119" t="s">
        <v>21</v>
      </c>
      <c r="C33" s="115" t="s">
        <v>284</v>
      </c>
      <c r="D33" s="135" t="s">
        <v>8</v>
      </c>
      <c r="E33" s="220">
        <v>52404</v>
      </c>
      <c r="F33" s="68">
        <v>0.23</v>
      </c>
      <c r="G33" s="19">
        <f t="shared" ref="G33:G45" si="1">ROUND((E33*F33),2)</f>
        <v>12052.92</v>
      </c>
      <c r="H33" s="6"/>
    </row>
    <row r="34" spans="1:11" s="5" customFormat="1" ht="40.35" customHeight="1" thickBot="1">
      <c r="A34" s="79"/>
      <c r="B34" s="237" t="s">
        <v>22</v>
      </c>
      <c r="C34" s="230" t="s">
        <v>291</v>
      </c>
      <c r="D34" s="188" t="s">
        <v>9</v>
      </c>
      <c r="E34" s="220">
        <v>2774</v>
      </c>
      <c r="F34" s="68">
        <v>1.4</v>
      </c>
      <c r="G34" s="19">
        <f t="shared" si="1"/>
        <v>3883.6</v>
      </c>
      <c r="H34" s="6"/>
    </row>
    <row r="35" spans="1:11" s="5" customFormat="1" ht="40.35" customHeight="1" thickBot="1">
      <c r="A35" s="79"/>
      <c r="B35" s="237" t="s">
        <v>23</v>
      </c>
      <c r="C35" s="230" t="s">
        <v>290</v>
      </c>
      <c r="D35" s="188" t="s">
        <v>9</v>
      </c>
      <c r="E35" s="220">
        <v>15721</v>
      </c>
      <c r="F35" s="68">
        <v>0.88</v>
      </c>
      <c r="G35" s="19">
        <f t="shared" si="1"/>
        <v>13834.48</v>
      </c>
      <c r="H35" s="6"/>
    </row>
    <row r="36" spans="1:11" s="5" customFormat="1" ht="40.35" customHeight="1" thickBot="1">
      <c r="A36" s="79" t="s">
        <v>50</v>
      </c>
      <c r="B36" s="119" t="s">
        <v>24</v>
      </c>
      <c r="C36" s="115" t="s">
        <v>150</v>
      </c>
      <c r="D36" s="135" t="s">
        <v>9</v>
      </c>
      <c r="E36" s="135">
        <v>16757</v>
      </c>
      <c r="F36" s="68">
        <v>3.27</v>
      </c>
      <c r="G36" s="19">
        <f t="shared" si="1"/>
        <v>54795.39</v>
      </c>
      <c r="H36" s="6"/>
    </row>
    <row r="37" spans="1:11" s="5" customFormat="1" ht="40.35" customHeight="1" thickBot="1">
      <c r="A37" s="79" t="s">
        <v>50</v>
      </c>
      <c r="B37" s="119" t="s">
        <v>25</v>
      </c>
      <c r="C37" s="115" t="s">
        <v>151</v>
      </c>
      <c r="D37" s="135" t="s">
        <v>9</v>
      </c>
      <c r="E37" s="135">
        <v>1862</v>
      </c>
      <c r="F37" s="68">
        <v>8.75</v>
      </c>
      <c r="G37" s="19">
        <f t="shared" si="1"/>
        <v>16292.5</v>
      </c>
      <c r="H37" s="6"/>
    </row>
    <row r="38" spans="1:11" s="5" customFormat="1" ht="40.35" customHeight="1" thickBot="1">
      <c r="A38" s="79" t="s">
        <v>50</v>
      </c>
      <c r="B38" s="119" t="s">
        <v>26</v>
      </c>
      <c r="C38" s="187" t="s">
        <v>287</v>
      </c>
      <c r="D38" s="188" t="s">
        <v>9</v>
      </c>
      <c r="E38" s="231">
        <v>2574</v>
      </c>
      <c r="F38" s="68">
        <v>5.84</v>
      </c>
      <c r="G38" s="19">
        <f t="shared" si="1"/>
        <v>15032.16</v>
      </c>
      <c r="H38" s="6"/>
    </row>
    <row r="39" spans="1:11" s="5" customFormat="1" ht="40.35" customHeight="1" thickBot="1">
      <c r="A39" s="79" t="s">
        <v>50</v>
      </c>
      <c r="B39" s="119" t="s">
        <v>100</v>
      </c>
      <c r="C39" s="232" t="s">
        <v>279</v>
      </c>
      <c r="D39" s="188" t="s">
        <v>9</v>
      </c>
      <c r="E39" s="233">
        <v>2434</v>
      </c>
      <c r="F39" s="68">
        <v>3.27</v>
      </c>
      <c r="G39" s="19">
        <f t="shared" si="1"/>
        <v>7959.18</v>
      </c>
      <c r="H39" s="143"/>
      <c r="I39" s="6"/>
    </row>
    <row r="40" spans="1:11" s="5" customFormat="1" ht="40.35" customHeight="1" thickBot="1">
      <c r="A40" s="79" t="s">
        <v>50</v>
      </c>
      <c r="B40" s="119" t="s">
        <v>101</v>
      </c>
      <c r="C40" s="232" t="s">
        <v>280</v>
      </c>
      <c r="D40" s="188" t="s">
        <v>9</v>
      </c>
      <c r="E40" s="233">
        <v>2400</v>
      </c>
      <c r="F40" s="68">
        <v>3.27</v>
      </c>
      <c r="G40" s="19">
        <f t="shared" si="1"/>
        <v>7848</v>
      </c>
      <c r="H40" s="143"/>
      <c r="I40" s="6"/>
    </row>
    <row r="41" spans="1:11" s="5" customFormat="1" ht="40.35" customHeight="1" thickBot="1">
      <c r="A41" s="79" t="s">
        <v>50</v>
      </c>
      <c r="B41" s="119" t="s">
        <v>102</v>
      </c>
      <c r="C41" s="115" t="s">
        <v>152</v>
      </c>
      <c r="D41" s="135" t="s">
        <v>8</v>
      </c>
      <c r="E41" s="135">
        <v>39985</v>
      </c>
      <c r="F41" s="68">
        <v>0.47</v>
      </c>
      <c r="G41" s="19">
        <f t="shared" si="1"/>
        <v>18792.95</v>
      </c>
      <c r="H41" s="6"/>
    </row>
    <row r="42" spans="1:11" s="5" customFormat="1" ht="40.35" customHeight="1" thickBot="1">
      <c r="A42" s="79" t="s">
        <v>50</v>
      </c>
      <c r="B42" s="119" t="s">
        <v>235</v>
      </c>
      <c r="C42" s="115" t="s">
        <v>153</v>
      </c>
      <c r="D42" s="135" t="s">
        <v>8</v>
      </c>
      <c r="E42" s="135">
        <v>39985</v>
      </c>
      <c r="F42" s="68">
        <v>2.1</v>
      </c>
      <c r="G42" s="19">
        <f t="shared" si="1"/>
        <v>83968.5</v>
      </c>
      <c r="H42" s="6"/>
    </row>
    <row r="43" spans="1:11" s="5" customFormat="1" ht="40.35" customHeight="1" thickBot="1">
      <c r="A43" s="79" t="s">
        <v>50</v>
      </c>
      <c r="B43" s="119" t="s">
        <v>278</v>
      </c>
      <c r="C43" s="115" t="s">
        <v>154</v>
      </c>
      <c r="D43" s="135" t="s">
        <v>10</v>
      </c>
      <c r="E43" s="135">
        <v>100</v>
      </c>
      <c r="F43" s="68">
        <v>7</v>
      </c>
      <c r="G43" s="19">
        <f t="shared" si="1"/>
        <v>700</v>
      </c>
      <c r="H43" s="6"/>
    </row>
    <row r="44" spans="1:11" s="5" customFormat="1" ht="40.35" customHeight="1" thickBot="1">
      <c r="A44" s="79" t="s">
        <v>50</v>
      </c>
      <c r="B44" s="119" t="s">
        <v>285</v>
      </c>
      <c r="C44" s="189" t="s">
        <v>236</v>
      </c>
      <c r="D44" s="190" t="s">
        <v>9</v>
      </c>
      <c r="E44" s="190">
        <v>2148</v>
      </c>
      <c r="F44" s="68">
        <v>5.84</v>
      </c>
      <c r="G44" s="19">
        <f t="shared" ref="G44" si="2">ROUND((E44*F44),2)</f>
        <v>12544.32</v>
      </c>
      <c r="H44" s="6"/>
      <c r="J44" s="6"/>
    </row>
    <row r="45" spans="1:11" s="5" customFormat="1" ht="40.35" customHeight="1" thickBot="1">
      <c r="A45" s="116" t="s">
        <v>50</v>
      </c>
      <c r="B45" s="119" t="s">
        <v>286</v>
      </c>
      <c r="C45" s="117" t="s">
        <v>155</v>
      </c>
      <c r="D45" s="141" t="s">
        <v>8</v>
      </c>
      <c r="E45" s="141">
        <v>61641</v>
      </c>
      <c r="F45" s="142">
        <v>0.1</v>
      </c>
      <c r="G45" s="20">
        <f t="shared" si="1"/>
        <v>6164.1</v>
      </c>
      <c r="H45" s="27" t="s">
        <v>45</v>
      </c>
      <c r="I45" s="28">
        <f>ROUND(SUM(G32:G45),2)</f>
        <v>259231.94</v>
      </c>
      <c r="J45" s="144"/>
      <c r="K45" s="184"/>
    </row>
    <row r="46" spans="1:11" s="5" customFormat="1" ht="45" customHeight="1">
      <c r="A46" s="76" t="s">
        <v>76</v>
      </c>
      <c r="B46" s="126" t="s">
        <v>38</v>
      </c>
      <c r="C46" s="111" t="s">
        <v>156</v>
      </c>
      <c r="D46" s="140" t="s">
        <v>8</v>
      </c>
      <c r="E46" s="140">
        <v>34313</v>
      </c>
      <c r="F46" s="69"/>
      <c r="G46" s="19">
        <f>ROUND((E46*F46),2)</f>
        <v>0</v>
      </c>
      <c r="H46" s="242"/>
    </row>
    <row r="47" spans="1:11" s="5" customFormat="1" ht="45" customHeight="1">
      <c r="A47" s="77" t="s">
        <v>76</v>
      </c>
      <c r="B47" s="127" t="s">
        <v>39</v>
      </c>
      <c r="C47" s="115" t="s">
        <v>157</v>
      </c>
      <c r="D47" s="135" t="s">
        <v>10</v>
      </c>
      <c r="E47" s="135">
        <v>6212</v>
      </c>
      <c r="F47" s="70"/>
      <c r="G47" s="19">
        <f>ROUND((E47*F47),2)</f>
        <v>0</v>
      </c>
      <c r="H47" s="242"/>
    </row>
    <row r="48" spans="1:11" s="5" customFormat="1" ht="45" customHeight="1">
      <c r="A48" s="77" t="s">
        <v>76</v>
      </c>
      <c r="B48" s="127" t="s">
        <v>40</v>
      </c>
      <c r="C48" s="187" t="s">
        <v>158</v>
      </c>
      <c r="D48" s="188" t="s">
        <v>8</v>
      </c>
      <c r="E48" s="188">
        <v>51470</v>
      </c>
      <c r="F48" s="70"/>
      <c r="G48" s="19">
        <f t="shared" ref="G48:G50" si="3">ROUND((E48*F48),2)</f>
        <v>0</v>
      </c>
      <c r="H48" s="242"/>
    </row>
    <row r="49" spans="1:11" s="5" customFormat="1" ht="45" customHeight="1">
      <c r="A49" s="77" t="s">
        <v>76</v>
      </c>
      <c r="B49" s="127" t="s">
        <v>41</v>
      </c>
      <c r="C49" s="187" t="s">
        <v>159</v>
      </c>
      <c r="D49" s="188" t="s">
        <v>9</v>
      </c>
      <c r="E49" s="231">
        <v>21618</v>
      </c>
      <c r="F49" s="70"/>
      <c r="G49" s="19">
        <f t="shared" si="3"/>
        <v>0</v>
      </c>
      <c r="H49" s="242"/>
    </row>
    <row r="50" spans="1:11" s="5" customFormat="1" ht="45" customHeight="1" thickBot="1">
      <c r="A50" s="191" t="s">
        <v>76</v>
      </c>
      <c r="B50" s="192" t="s">
        <v>80</v>
      </c>
      <c r="C50" s="193" t="s">
        <v>103</v>
      </c>
      <c r="D50" s="194" t="s">
        <v>8</v>
      </c>
      <c r="E50" s="194">
        <v>10840</v>
      </c>
      <c r="F50" s="195"/>
      <c r="G50" s="19">
        <f t="shared" si="3"/>
        <v>0</v>
      </c>
      <c r="H50" s="242"/>
    </row>
    <row r="51" spans="1:11" s="5" customFormat="1" ht="45" customHeight="1">
      <c r="A51" s="78" t="s">
        <v>131</v>
      </c>
      <c r="B51" s="17" t="s">
        <v>38</v>
      </c>
      <c r="C51" s="111" t="s">
        <v>156</v>
      </c>
      <c r="D51" s="140" t="s">
        <v>8</v>
      </c>
      <c r="E51" s="140">
        <v>34313</v>
      </c>
      <c r="F51" s="71">
        <v>23.35</v>
      </c>
      <c r="G51" s="18">
        <f>ROUND((E51*F51),2)</f>
        <v>801208.55</v>
      </c>
      <c r="H51" s="242"/>
      <c r="I51" s="30"/>
    </row>
    <row r="52" spans="1:11" s="5" customFormat="1" ht="45" customHeight="1">
      <c r="A52" s="79" t="s">
        <v>131</v>
      </c>
      <c r="B52" s="15" t="s">
        <v>39</v>
      </c>
      <c r="C52" s="115" t="s">
        <v>157</v>
      </c>
      <c r="D52" s="135" t="s">
        <v>10</v>
      </c>
      <c r="E52" s="135">
        <v>6212</v>
      </c>
      <c r="F52" s="72">
        <v>3.28</v>
      </c>
      <c r="G52" s="19">
        <f>ROUND((E52*F52),2)</f>
        <v>20375.36</v>
      </c>
      <c r="H52" s="242"/>
    </row>
    <row r="53" spans="1:11" s="5" customFormat="1" ht="45" customHeight="1">
      <c r="A53" s="79" t="s">
        <v>131</v>
      </c>
      <c r="B53" s="15" t="s">
        <v>40</v>
      </c>
      <c r="C53" s="187" t="s">
        <v>160</v>
      </c>
      <c r="D53" s="188" t="s">
        <v>8</v>
      </c>
      <c r="E53" s="233">
        <v>52122</v>
      </c>
      <c r="F53" s="72">
        <v>7.25</v>
      </c>
      <c r="G53" s="19">
        <f>ROUND((E53*F53),2)</f>
        <v>377884.5</v>
      </c>
      <c r="H53" s="242"/>
    </row>
    <row r="54" spans="1:11" s="5" customFormat="1" ht="45" customHeight="1" thickBot="1">
      <c r="A54" s="79" t="s">
        <v>131</v>
      </c>
      <c r="B54" s="15" t="s">
        <v>41</v>
      </c>
      <c r="C54" s="187" t="s">
        <v>159</v>
      </c>
      <c r="D54" s="188" t="s">
        <v>9</v>
      </c>
      <c r="E54" s="234">
        <v>18928</v>
      </c>
      <c r="F54" s="72">
        <v>35.47</v>
      </c>
      <c r="G54" s="19">
        <f>ROUND((E54*F54),2)</f>
        <v>671376.16</v>
      </c>
      <c r="H54" s="242"/>
    </row>
    <row r="55" spans="1:11" s="5" customFormat="1" ht="45" customHeight="1" thickBot="1">
      <c r="A55" s="116" t="s">
        <v>131</v>
      </c>
      <c r="B55" s="147" t="s">
        <v>80</v>
      </c>
      <c r="C55" s="125" t="s">
        <v>254</v>
      </c>
      <c r="D55" s="235" t="s">
        <v>8</v>
      </c>
      <c r="E55" s="235">
        <v>10840</v>
      </c>
      <c r="F55" s="120">
        <v>4.08</v>
      </c>
      <c r="G55" s="20">
        <f>ROUND((E55*F55),2)</f>
        <v>44227.199999999997</v>
      </c>
      <c r="H55" s="27" t="s">
        <v>46</v>
      </c>
      <c r="I55" s="28">
        <f>ROUND(SUM(G46:G55),2)</f>
        <v>1915071.77</v>
      </c>
      <c r="J55" s="146"/>
      <c r="K55" s="184"/>
    </row>
    <row r="56" spans="1:11" s="5" customFormat="1" ht="132" customHeight="1">
      <c r="A56" s="78" t="s">
        <v>161</v>
      </c>
      <c r="B56" s="17" t="s">
        <v>27</v>
      </c>
      <c r="C56" s="185" t="s">
        <v>288</v>
      </c>
      <c r="D56" s="236" t="s">
        <v>19</v>
      </c>
      <c r="E56" s="236">
        <v>3</v>
      </c>
      <c r="F56" s="69">
        <v>6029.94</v>
      </c>
      <c r="G56" s="18">
        <f t="shared" ref="G56:G57" si="4">ROUND((E56*F56),2)</f>
        <v>18089.82</v>
      </c>
      <c r="H56" s="6"/>
    </row>
    <row r="57" spans="1:11" s="5" customFormat="1" ht="135" customHeight="1">
      <c r="A57" s="79" t="s">
        <v>161</v>
      </c>
      <c r="B57" s="15" t="s">
        <v>28</v>
      </c>
      <c r="C57" s="187" t="s">
        <v>289</v>
      </c>
      <c r="D57" s="188" t="s">
        <v>19</v>
      </c>
      <c r="E57" s="231">
        <v>1</v>
      </c>
      <c r="F57" s="70">
        <v>7271.89</v>
      </c>
      <c r="G57" s="19">
        <f t="shared" si="4"/>
        <v>7271.89</v>
      </c>
      <c r="H57" s="6"/>
    </row>
    <row r="58" spans="1:11" s="5" customFormat="1" ht="45" customHeight="1">
      <c r="A58" s="79" t="s">
        <v>161</v>
      </c>
      <c r="B58" s="15" t="s">
        <v>29</v>
      </c>
      <c r="C58" s="187" t="s">
        <v>119</v>
      </c>
      <c r="D58" s="188" t="s">
        <v>8</v>
      </c>
      <c r="E58" s="231">
        <v>3113</v>
      </c>
      <c r="F58" s="70">
        <v>5.84</v>
      </c>
      <c r="G58" s="19">
        <f t="shared" ref="G58:G60" si="5">ROUND((E58*F58),2)</f>
        <v>18179.919999999998</v>
      </c>
      <c r="H58" s="6"/>
    </row>
    <row r="59" spans="1:11" s="5" customFormat="1" ht="45" customHeight="1">
      <c r="A59" s="79" t="s">
        <v>161</v>
      </c>
      <c r="B59" s="15" t="s">
        <v>30</v>
      </c>
      <c r="C59" s="187" t="s">
        <v>253</v>
      </c>
      <c r="D59" s="188" t="s">
        <v>8</v>
      </c>
      <c r="E59" s="231">
        <v>105</v>
      </c>
      <c r="F59" s="70">
        <v>14.88</v>
      </c>
      <c r="G59" s="19">
        <f t="shared" si="5"/>
        <v>1562.4</v>
      </c>
      <c r="H59" s="6"/>
    </row>
    <row r="60" spans="1:11" s="5" customFormat="1" ht="45" customHeight="1">
      <c r="A60" s="79" t="s">
        <v>161</v>
      </c>
      <c r="B60" s="15" t="s">
        <v>42</v>
      </c>
      <c r="C60" s="187" t="s">
        <v>281</v>
      </c>
      <c r="D60" s="188" t="s">
        <v>10</v>
      </c>
      <c r="E60" s="231">
        <v>56</v>
      </c>
      <c r="F60" s="70">
        <v>58.36</v>
      </c>
      <c r="G60" s="19">
        <f t="shared" si="5"/>
        <v>3268.16</v>
      </c>
      <c r="H60" s="121"/>
      <c r="I60" s="29"/>
    </row>
    <row r="61" spans="1:11" s="5" customFormat="1" ht="40.35" customHeight="1">
      <c r="A61" s="79" t="s">
        <v>161</v>
      </c>
      <c r="B61" s="15" t="s">
        <v>113</v>
      </c>
      <c r="C61" s="187" t="s">
        <v>164</v>
      </c>
      <c r="D61" s="188" t="s">
        <v>8</v>
      </c>
      <c r="E61" s="231">
        <v>111</v>
      </c>
      <c r="F61" s="70">
        <v>49.02</v>
      </c>
      <c r="G61" s="19">
        <f t="shared" ref="G61" si="6">ROUND((E61*F61),2)</f>
        <v>5441.22</v>
      </c>
      <c r="H61" s="6"/>
    </row>
    <row r="62" spans="1:11" s="5" customFormat="1" ht="40.35" customHeight="1">
      <c r="A62" s="79" t="s">
        <v>161</v>
      </c>
      <c r="B62" s="15" t="s">
        <v>114</v>
      </c>
      <c r="C62" s="187" t="s">
        <v>165</v>
      </c>
      <c r="D62" s="188" t="s">
        <v>8</v>
      </c>
      <c r="E62" s="231">
        <v>95</v>
      </c>
      <c r="F62" s="70">
        <v>40.85</v>
      </c>
      <c r="G62" s="19">
        <f t="shared" ref="G62:G65" si="7">ROUND((E62*F62),2)</f>
        <v>3880.75</v>
      </c>
      <c r="H62" s="6"/>
    </row>
    <row r="63" spans="1:11" s="5" customFormat="1" ht="40.35" customHeight="1">
      <c r="A63" s="79" t="s">
        <v>161</v>
      </c>
      <c r="B63" s="15" t="s">
        <v>115</v>
      </c>
      <c r="C63" s="187" t="s">
        <v>283</v>
      </c>
      <c r="D63" s="188" t="s">
        <v>19</v>
      </c>
      <c r="E63" s="231">
        <v>2</v>
      </c>
      <c r="F63" s="70">
        <v>2405.4499999999998</v>
      </c>
      <c r="G63" s="19">
        <f t="shared" si="7"/>
        <v>4810.8999999999996</v>
      </c>
      <c r="H63" s="6"/>
    </row>
    <row r="64" spans="1:11" s="5" customFormat="1" ht="40.35" customHeight="1">
      <c r="A64" s="79" t="s">
        <v>161</v>
      </c>
      <c r="B64" s="15" t="s">
        <v>116</v>
      </c>
      <c r="C64" s="187" t="s">
        <v>282</v>
      </c>
      <c r="D64" s="188" t="s">
        <v>19</v>
      </c>
      <c r="E64" s="188">
        <v>6</v>
      </c>
      <c r="F64" s="70">
        <v>910.36</v>
      </c>
      <c r="G64" s="19">
        <f t="shared" si="7"/>
        <v>5462.16</v>
      </c>
      <c r="H64" s="6"/>
    </row>
    <row r="65" spans="1:9" s="5" customFormat="1" ht="40.35" customHeight="1" thickBot="1">
      <c r="A65" s="79" t="s">
        <v>161</v>
      </c>
      <c r="B65" s="15" t="s">
        <v>117</v>
      </c>
      <c r="C65" s="115" t="s">
        <v>162</v>
      </c>
      <c r="D65" s="136" t="s">
        <v>10</v>
      </c>
      <c r="E65" s="136">
        <v>50</v>
      </c>
      <c r="F65" s="70">
        <v>7</v>
      </c>
      <c r="G65" s="19">
        <f t="shared" si="7"/>
        <v>350</v>
      </c>
      <c r="H65" s="6"/>
    </row>
    <row r="66" spans="1:9" s="5" customFormat="1" ht="40.35" customHeight="1" thickBot="1">
      <c r="A66" s="116" t="s">
        <v>161</v>
      </c>
      <c r="B66" s="147" t="s">
        <v>118</v>
      </c>
      <c r="C66" s="117" t="s">
        <v>163</v>
      </c>
      <c r="D66" s="148" t="s">
        <v>10</v>
      </c>
      <c r="E66" s="148">
        <v>16</v>
      </c>
      <c r="F66" s="73">
        <v>74.7</v>
      </c>
      <c r="G66" s="20">
        <f t="shared" ref="G66:G79" si="8">ROUND((E66*F66),2)</f>
        <v>1195.2</v>
      </c>
      <c r="H66" s="27" t="s">
        <v>47</v>
      </c>
      <c r="I66" s="28">
        <f>ROUND(SUM(G56:G66),2)</f>
        <v>69512.42</v>
      </c>
    </row>
    <row r="67" spans="1:9" s="5" customFormat="1" ht="40.35" customHeight="1">
      <c r="A67" s="78" t="s">
        <v>166</v>
      </c>
      <c r="B67" s="17" t="s">
        <v>31</v>
      </c>
      <c r="C67" s="111" t="s">
        <v>266</v>
      </c>
      <c r="D67" s="140" t="s">
        <v>19</v>
      </c>
      <c r="E67" s="140">
        <v>5</v>
      </c>
      <c r="F67" s="69">
        <v>1818.38</v>
      </c>
      <c r="G67" s="58">
        <f t="shared" si="8"/>
        <v>9091.9</v>
      </c>
      <c r="H67" s="6"/>
    </row>
    <row r="68" spans="1:9" s="5" customFormat="1" ht="40.35" customHeight="1">
      <c r="A68" s="79" t="s">
        <v>166</v>
      </c>
      <c r="B68" s="15" t="s">
        <v>32</v>
      </c>
      <c r="C68" s="115" t="s">
        <v>267</v>
      </c>
      <c r="D68" s="135" t="s">
        <v>19</v>
      </c>
      <c r="E68" s="135">
        <v>32</v>
      </c>
      <c r="F68" s="70">
        <v>2289.9</v>
      </c>
      <c r="G68" s="59">
        <f t="shared" si="8"/>
        <v>73276.800000000003</v>
      </c>
      <c r="H68" s="121"/>
      <c r="I68" s="29"/>
    </row>
    <row r="69" spans="1:9" s="56" customFormat="1" ht="40.35" customHeight="1">
      <c r="A69" s="79" t="s">
        <v>166</v>
      </c>
      <c r="B69" s="15" t="s">
        <v>33</v>
      </c>
      <c r="C69" s="115" t="s">
        <v>268</v>
      </c>
      <c r="D69" s="135" t="s">
        <v>19</v>
      </c>
      <c r="E69" s="135">
        <v>4</v>
      </c>
      <c r="F69" s="70">
        <v>3988.07</v>
      </c>
      <c r="G69" s="59">
        <f t="shared" si="8"/>
        <v>15952.28</v>
      </c>
    </row>
    <row r="70" spans="1:9" s="56" customFormat="1" ht="40.35" customHeight="1">
      <c r="A70" s="79" t="s">
        <v>166</v>
      </c>
      <c r="B70" s="15" t="s">
        <v>34</v>
      </c>
      <c r="C70" s="189" t="s">
        <v>269</v>
      </c>
      <c r="D70" s="135" t="s">
        <v>8</v>
      </c>
      <c r="E70" s="135">
        <v>1531</v>
      </c>
      <c r="F70" s="70">
        <v>4.9000000000000004</v>
      </c>
      <c r="G70" s="59">
        <f t="shared" si="8"/>
        <v>7501.9</v>
      </c>
      <c r="H70" s="149"/>
    </row>
    <row r="71" spans="1:9" s="61" customFormat="1" ht="40.35" customHeight="1">
      <c r="A71" s="77" t="s">
        <v>166</v>
      </c>
      <c r="B71" s="15" t="s">
        <v>35</v>
      </c>
      <c r="C71" s="115" t="s">
        <v>172</v>
      </c>
      <c r="D71" s="135" t="s">
        <v>8</v>
      </c>
      <c r="E71" s="135">
        <v>1919</v>
      </c>
      <c r="F71" s="70">
        <v>15.72</v>
      </c>
      <c r="G71" s="59">
        <f t="shared" si="8"/>
        <v>30166.68</v>
      </c>
    </row>
    <row r="72" spans="1:9" s="61" customFormat="1" ht="40.35" customHeight="1">
      <c r="A72" s="77" t="s">
        <v>166</v>
      </c>
      <c r="B72" s="15" t="s">
        <v>36</v>
      </c>
      <c r="C72" s="115" t="s">
        <v>105</v>
      </c>
      <c r="D72" s="135" t="s">
        <v>8</v>
      </c>
      <c r="E72" s="135">
        <v>78</v>
      </c>
      <c r="F72" s="70">
        <v>3.5</v>
      </c>
      <c r="G72" s="59">
        <f t="shared" si="8"/>
        <v>273</v>
      </c>
    </row>
    <row r="73" spans="1:9" s="61" customFormat="1" ht="40.35" customHeight="1">
      <c r="A73" s="215" t="s">
        <v>166</v>
      </c>
      <c r="B73" s="221" t="s">
        <v>54</v>
      </c>
      <c r="C73" s="214" t="s">
        <v>271</v>
      </c>
      <c r="D73" s="217" t="s">
        <v>8</v>
      </c>
      <c r="E73" s="217">
        <v>78</v>
      </c>
      <c r="F73" s="70">
        <v>8.94</v>
      </c>
      <c r="G73" s="59">
        <f t="shared" si="8"/>
        <v>697.32</v>
      </c>
    </row>
    <row r="74" spans="1:9" s="61" customFormat="1" ht="40.35" customHeight="1">
      <c r="A74" s="77" t="s">
        <v>166</v>
      </c>
      <c r="B74" s="15" t="s">
        <v>55</v>
      </c>
      <c r="C74" s="115" t="s">
        <v>106</v>
      </c>
      <c r="D74" s="135" t="s">
        <v>10</v>
      </c>
      <c r="E74" s="135">
        <v>56</v>
      </c>
      <c r="F74" s="70">
        <v>27.39</v>
      </c>
      <c r="G74" s="59">
        <f t="shared" si="8"/>
        <v>1533.84</v>
      </c>
    </row>
    <row r="75" spans="1:9" s="61" customFormat="1" ht="40.35" customHeight="1">
      <c r="A75" s="77" t="s">
        <v>166</v>
      </c>
      <c r="B75" s="15" t="s">
        <v>70</v>
      </c>
      <c r="C75" s="115" t="s">
        <v>107</v>
      </c>
      <c r="D75" s="135" t="s">
        <v>10</v>
      </c>
      <c r="E75" s="135">
        <v>68</v>
      </c>
      <c r="F75" s="70">
        <v>13.16</v>
      </c>
      <c r="G75" s="59">
        <f t="shared" si="8"/>
        <v>894.88</v>
      </c>
    </row>
    <row r="76" spans="1:9" s="61" customFormat="1" ht="40.35" customHeight="1">
      <c r="A76" s="77" t="s">
        <v>166</v>
      </c>
      <c r="B76" s="15" t="s">
        <v>77</v>
      </c>
      <c r="C76" s="115" t="s">
        <v>108</v>
      </c>
      <c r="D76" s="135" t="s">
        <v>10</v>
      </c>
      <c r="E76" s="135">
        <v>56</v>
      </c>
      <c r="F76" s="70">
        <v>5.25</v>
      </c>
      <c r="G76" s="59">
        <f t="shared" si="8"/>
        <v>294</v>
      </c>
    </row>
    <row r="77" spans="1:9" s="61" customFormat="1" ht="40.35" customHeight="1">
      <c r="A77" s="77" t="s">
        <v>166</v>
      </c>
      <c r="B77" s="15" t="s">
        <v>167</v>
      </c>
      <c r="C77" s="115" t="s">
        <v>173</v>
      </c>
      <c r="D77" s="135" t="s">
        <v>8</v>
      </c>
      <c r="E77" s="135">
        <v>57</v>
      </c>
      <c r="F77" s="70">
        <v>23.39</v>
      </c>
      <c r="G77" s="59">
        <f t="shared" si="8"/>
        <v>1333.23</v>
      </c>
    </row>
    <row r="78" spans="1:9" s="61" customFormat="1" ht="40.35" customHeight="1">
      <c r="A78" s="77" t="s">
        <v>166</v>
      </c>
      <c r="B78" s="15" t="s">
        <v>168</v>
      </c>
      <c r="C78" s="115" t="s">
        <v>109</v>
      </c>
      <c r="D78" s="135" t="s">
        <v>8</v>
      </c>
      <c r="E78" s="135">
        <v>18.8</v>
      </c>
      <c r="F78" s="70">
        <v>31.09</v>
      </c>
      <c r="G78" s="59">
        <f t="shared" si="8"/>
        <v>584.49</v>
      </c>
    </row>
    <row r="79" spans="1:9" s="61" customFormat="1" ht="40.35" customHeight="1">
      <c r="A79" s="77" t="s">
        <v>166</v>
      </c>
      <c r="B79" s="15" t="s">
        <v>169</v>
      </c>
      <c r="C79" s="115" t="s">
        <v>110</v>
      </c>
      <c r="D79" s="135" t="s">
        <v>8</v>
      </c>
      <c r="E79" s="135">
        <v>2.2000000000000002</v>
      </c>
      <c r="F79" s="70">
        <v>31.09</v>
      </c>
      <c r="G79" s="59">
        <f t="shared" si="8"/>
        <v>68.400000000000006</v>
      </c>
    </row>
    <row r="80" spans="1:9" s="61" customFormat="1" ht="40.35" customHeight="1">
      <c r="A80" s="77" t="s">
        <v>166</v>
      </c>
      <c r="B80" s="15" t="s">
        <v>170</v>
      </c>
      <c r="C80" s="115" t="s">
        <v>111</v>
      </c>
      <c r="D80" s="135" t="s">
        <v>104</v>
      </c>
      <c r="E80" s="135">
        <v>4</v>
      </c>
      <c r="F80" s="70">
        <v>350.14</v>
      </c>
      <c r="G80" s="59">
        <f t="shared" ref="G80:G91" si="9">ROUND((E80*F80),2)</f>
        <v>1400.56</v>
      </c>
    </row>
    <row r="81" spans="1:9" s="61" customFormat="1" ht="40.35" customHeight="1">
      <c r="A81" s="208" t="s">
        <v>166</v>
      </c>
      <c r="B81" s="15" t="s">
        <v>171</v>
      </c>
      <c r="C81" s="115" t="s">
        <v>112</v>
      </c>
      <c r="D81" s="135" t="s">
        <v>104</v>
      </c>
      <c r="E81" s="135">
        <v>4</v>
      </c>
      <c r="F81" s="70">
        <v>350.14</v>
      </c>
      <c r="G81" s="59">
        <f t="shared" si="9"/>
        <v>1400.56</v>
      </c>
    </row>
    <row r="82" spans="1:9" s="61" customFormat="1" ht="40.35" customHeight="1" thickBot="1">
      <c r="A82" s="208" t="s">
        <v>166</v>
      </c>
      <c r="B82" s="15" t="s">
        <v>243</v>
      </c>
      <c r="C82" s="115" t="s">
        <v>270</v>
      </c>
      <c r="D82" s="135" t="s">
        <v>10</v>
      </c>
      <c r="E82" s="135">
        <v>194</v>
      </c>
      <c r="F82" s="70">
        <v>37.450000000000003</v>
      </c>
      <c r="G82" s="59">
        <f t="shared" si="9"/>
        <v>7265.3</v>
      </c>
    </row>
    <row r="83" spans="1:9" s="61" customFormat="1" ht="40.35" customHeight="1" thickBot="1">
      <c r="A83" s="202" t="s">
        <v>166</v>
      </c>
      <c r="B83" s="203" t="s">
        <v>247</v>
      </c>
      <c r="C83" s="204" t="s">
        <v>248</v>
      </c>
      <c r="D83" s="205" t="s">
        <v>9</v>
      </c>
      <c r="E83" s="205">
        <v>160</v>
      </c>
      <c r="F83" s="206">
        <v>23.34</v>
      </c>
      <c r="G83" s="207">
        <f t="shared" ref="G83" si="10">ROUND((E83*F83),2)</f>
        <v>3734.4</v>
      </c>
      <c r="H83" s="55" t="s">
        <v>48</v>
      </c>
      <c r="I83" s="62">
        <f>ROUND(SUM(G67:G83),2)</f>
        <v>155469.54</v>
      </c>
    </row>
    <row r="84" spans="1:9" s="61" customFormat="1" ht="40.35" customHeight="1">
      <c r="A84" s="209" t="s">
        <v>174</v>
      </c>
      <c r="B84" s="210" t="s">
        <v>12</v>
      </c>
      <c r="C84" s="211" t="s">
        <v>175</v>
      </c>
      <c r="D84" s="212" t="s">
        <v>19</v>
      </c>
      <c r="E84" s="212">
        <v>2</v>
      </c>
      <c r="F84" s="69">
        <v>3399</v>
      </c>
      <c r="G84" s="226">
        <f t="shared" ref="G84:G88" si="11">ROUND((E84*F84),2)</f>
        <v>6798</v>
      </c>
    </row>
    <row r="85" spans="1:9" s="61" customFormat="1" ht="40.35" customHeight="1">
      <c r="A85" s="215" t="s">
        <v>174</v>
      </c>
      <c r="B85" s="221" t="s">
        <v>37</v>
      </c>
      <c r="C85" s="214" t="s">
        <v>244</v>
      </c>
      <c r="D85" s="217" t="s">
        <v>8</v>
      </c>
      <c r="E85" s="217">
        <v>40</v>
      </c>
      <c r="F85" s="200">
        <v>5.84</v>
      </c>
      <c r="G85" s="59">
        <f t="shared" si="11"/>
        <v>233.6</v>
      </c>
    </row>
    <row r="86" spans="1:9" s="61" customFormat="1" ht="40.35" customHeight="1">
      <c r="A86" s="77" t="s">
        <v>174</v>
      </c>
      <c r="B86" s="54" t="s">
        <v>120</v>
      </c>
      <c r="C86" s="115" t="s">
        <v>176</v>
      </c>
      <c r="D86" s="135" t="s">
        <v>19</v>
      </c>
      <c r="E86" s="135">
        <v>103</v>
      </c>
      <c r="F86" s="70">
        <v>97.85</v>
      </c>
      <c r="G86" s="201">
        <f t="shared" si="11"/>
        <v>10078.549999999999</v>
      </c>
      <c r="H86" s="150"/>
      <c r="I86" s="123"/>
    </row>
    <row r="87" spans="1:9" s="61" customFormat="1" ht="40.35" customHeight="1">
      <c r="A87" s="77" t="s">
        <v>174</v>
      </c>
      <c r="B87" s="54" t="s">
        <v>121</v>
      </c>
      <c r="C87" s="115" t="s">
        <v>177</v>
      </c>
      <c r="D87" s="135" t="s">
        <v>19</v>
      </c>
      <c r="E87" s="135">
        <v>6</v>
      </c>
      <c r="F87" s="70">
        <v>195.7</v>
      </c>
      <c r="G87" s="59">
        <f t="shared" si="11"/>
        <v>1174.2</v>
      </c>
    </row>
    <row r="88" spans="1:9" s="61" customFormat="1" ht="40.35" customHeight="1">
      <c r="A88" s="77" t="s">
        <v>174</v>
      </c>
      <c r="B88" s="54" t="s">
        <v>122</v>
      </c>
      <c r="C88" s="115" t="s">
        <v>178</v>
      </c>
      <c r="D88" s="135" t="s">
        <v>19</v>
      </c>
      <c r="E88" s="135">
        <v>199</v>
      </c>
      <c r="F88" s="70">
        <v>63.86</v>
      </c>
      <c r="G88" s="59">
        <f t="shared" si="11"/>
        <v>12708.14</v>
      </c>
      <c r="H88" s="150"/>
      <c r="I88" s="123"/>
    </row>
    <row r="89" spans="1:9" s="61" customFormat="1" ht="40.35" customHeight="1">
      <c r="A89" s="77" t="s">
        <v>174</v>
      </c>
      <c r="B89" s="54" t="s">
        <v>123</v>
      </c>
      <c r="C89" s="115" t="s">
        <v>179</v>
      </c>
      <c r="D89" s="135" t="s">
        <v>19</v>
      </c>
      <c r="E89" s="135">
        <v>6</v>
      </c>
      <c r="F89" s="70">
        <v>178.19</v>
      </c>
      <c r="G89" s="59">
        <f t="shared" si="9"/>
        <v>1069.1400000000001</v>
      </c>
      <c r="H89" s="124"/>
      <c r="I89" s="124"/>
    </row>
    <row r="90" spans="1:9" s="61" customFormat="1" ht="40.35" customHeight="1">
      <c r="A90" s="77" t="s">
        <v>174</v>
      </c>
      <c r="B90" s="54" t="s">
        <v>124</v>
      </c>
      <c r="C90" s="115" t="s">
        <v>180</v>
      </c>
      <c r="D90" s="135" t="s">
        <v>19</v>
      </c>
      <c r="E90" s="135">
        <v>108</v>
      </c>
      <c r="F90" s="70">
        <v>16.48</v>
      </c>
      <c r="G90" s="59">
        <f t="shared" si="9"/>
        <v>1779.84</v>
      </c>
      <c r="H90" s="150"/>
      <c r="I90" s="123"/>
    </row>
    <row r="91" spans="1:9" s="63" customFormat="1" ht="40.35" customHeight="1">
      <c r="A91" s="77" t="s">
        <v>174</v>
      </c>
      <c r="B91" s="54" t="s">
        <v>125</v>
      </c>
      <c r="C91" s="151" t="s">
        <v>181</v>
      </c>
      <c r="D91" s="136" t="s">
        <v>10</v>
      </c>
      <c r="E91" s="135">
        <v>4240</v>
      </c>
      <c r="F91" s="70">
        <v>2.27</v>
      </c>
      <c r="G91" s="59">
        <f t="shared" si="9"/>
        <v>9624.7999999999993</v>
      </c>
    </row>
    <row r="92" spans="1:9" s="63" customFormat="1" ht="40.35" customHeight="1">
      <c r="A92" s="77" t="s">
        <v>174</v>
      </c>
      <c r="B92" s="54" t="s">
        <v>126</v>
      </c>
      <c r="C92" s="151" t="s">
        <v>182</v>
      </c>
      <c r="D92" s="136" t="s">
        <v>10</v>
      </c>
      <c r="E92" s="135">
        <v>104</v>
      </c>
      <c r="F92" s="70">
        <v>4.53</v>
      </c>
      <c r="G92" s="59">
        <f t="shared" ref="G92:G101" si="12">ROUND((E92*F92),2)</f>
        <v>471.12</v>
      </c>
    </row>
    <row r="93" spans="1:9" s="63" customFormat="1" ht="40.35" customHeight="1">
      <c r="A93" s="77" t="s">
        <v>174</v>
      </c>
      <c r="B93" s="54" t="s">
        <v>127</v>
      </c>
      <c r="C93" s="151" t="s">
        <v>183</v>
      </c>
      <c r="D93" s="136" t="s">
        <v>10</v>
      </c>
      <c r="E93" s="135">
        <v>612</v>
      </c>
      <c r="F93" s="70">
        <v>1.75</v>
      </c>
      <c r="G93" s="59">
        <f t="shared" si="12"/>
        <v>1071</v>
      </c>
      <c r="H93" s="150"/>
      <c r="I93" s="123"/>
    </row>
    <row r="94" spans="1:9" s="63" customFormat="1" ht="40.35" customHeight="1">
      <c r="A94" s="77" t="s">
        <v>174</v>
      </c>
      <c r="B94" s="54" t="s">
        <v>128</v>
      </c>
      <c r="C94" s="151" t="s">
        <v>183</v>
      </c>
      <c r="D94" s="136" t="s">
        <v>10</v>
      </c>
      <c r="E94" s="135">
        <v>120</v>
      </c>
      <c r="F94" s="70">
        <v>1.75</v>
      </c>
      <c r="G94" s="59">
        <f t="shared" si="12"/>
        <v>210</v>
      </c>
      <c r="H94" s="150"/>
      <c r="I94" s="123"/>
    </row>
    <row r="95" spans="1:9" s="63" customFormat="1" ht="40.35" customHeight="1">
      <c r="A95" s="77" t="s">
        <v>174</v>
      </c>
      <c r="B95" s="54" t="s">
        <v>191</v>
      </c>
      <c r="C95" s="151" t="s">
        <v>184</v>
      </c>
      <c r="D95" s="136" t="s">
        <v>10</v>
      </c>
      <c r="E95" s="135">
        <v>322</v>
      </c>
      <c r="F95" s="70">
        <v>1.1299999999999999</v>
      </c>
      <c r="G95" s="59">
        <f t="shared" si="12"/>
        <v>363.86</v>
      </c>
      <c r="H95" s="150"/>
      <c r="I95" s="123"/>
    </row>
    <row r="96" spans="1:9" s="63" customFormat="1" ht="40.35" customHeight="1">
      <c r="A96" s="77" t="s">
        <v>174</v>
      </c>
      <c r="B96" s="54" t="s">
        <v>192</v>
      </c>
      <c r="C96" s="151" t="s">
        <v>185</v>
      </c>
      <c r="D96" s="136" t="s">
        <v>10</v>
      </c>
      <c r="E96" s="135">
        <v>116</v>
      </c>
      <c r="F96" s="70">
        <v>4.6399999999999997</v>
      </c>
      <c r="G96" s="59">
        <f t="shared" si="12"/>
        <v>538.24</v>
      </c>
      <c r="H96" s="150"/>
      <c r="I96" s="123"/>
    </row>
    <row r="97" spans="1:10" s="63" customFormat="1" ht="40.35" customHeight="1">
      <c r="A97" s="77" t="s">
        <v>174</v>
      </c>
      <c r="B97" s="54" t="s">
        <v>193</v>
      </c>
      <c r="C97" s="151" t="s">
        <v>186</v>
      </c>
      <c r="D97" s="136" t="s">
        <v>8</v>
      </c>
      <c r="E97" s="135">
        <v>4</v>
      </c>
      <c r="F97" s="70">
        <v>21.63</v>
      </c>
      <c r="G97" s="59">
        <f t="shared" si="12"/>
        <v>86.52</v>
      </c>
      <c r="H97" s="150"/>
      <c r="I97" s="123"/>
    </row>
    <row r="98" spans="1:10" s="63" customFormat="1" ht="40.35" customHeight="1">
      <c r="A98" s="77" t="s">
        <v>174</v>
      </c>
      <c r="B98" s="54" t="s">
        <v>194</v>
      </c>
      <c r="C98" s="151" t="s">
        <v>187</v>
      </c>
      <c r="D98" s="136" t="s">
        <v>8</v>
      </c>
      <c r="E98" s="135">
        <v>44</v>
      </c>
      <c r="F98" s="70">
        <v>21.63</v>
      </c>
      <c r="G98" s="59">
        <f t="shared" si="12"/>
        <v>951.72</v>
      </c>
      <c r="H98" s="150"/>
      <c r="I98" s="123"/>
    </row>
    <row r="99" spans="1:10" s="63" customFormat="1" ht="40.35" customHeight="1">
      <c r="A99" s="77" t="s">
        <v>174</v>
      </c>
      <c r="B99" s="54" t="s">
        <v>195</v>
      </c>
      <c r="C99" s="115" t="s">
        <v>188</v>
      </c>
      <c r="D99" s="135" t="s">
        <v>10</v>
      </c>
      <c r="E99" s="135">
        <v>286</v>
      </c>
      <c r="F99" s="70">
        <v>46.35</v>
      </c>
      <c r="G99" s="59">
        <f t="shared" si="12"/>
        <v>13256.1</v>
      </c>
      <c r="H99" s="150"/>
      <c r="I99" s="123"/>
    </row>
    <row r="100" spans="1:10" s="56" customFormat="1" ht="40.35" customHeight="1" thickBot="1">
      <c r="A100" s="77" t="s">
        <v>174</v>
      </c>
      <c r="B100" s="54" t="s">
        <v>196</v>
      </c>
      <c r="C100" s="115" t="s">
        <v>189</v>
      </c>
      <c r="D100" s="135" t="s">
        <v>10</v>
      </c>
      <c r="E100" s="135">
        <v>72</v>
      </c>
      <c r="F100" s="70">
        <v>97.85</v>
      </c>
      <c r="G100" s="59">
        <f t="shared" si="12"/>
        <v>7045.2</v>
      </c>
    </row>
    <row r="101" spans="1:10" s="56" customFormat="1" ht="40.35" customHeight="1" thickBot="1">
      <c r="A101" s="80" t="s">
        <v>174</v>
      </c>
      <c r="B101" s="138" t="s">
        <v>245</v>
      </c>
      <c r="C101" s="117" t="s">
        <v>190</v>
      </c>
      <c r="D101" s="141" t="s">
        <v>104</v>
      </c>
      <c r="E101" s="141">
        <v>4</v>
      </c>
      <c r="F101" s="73">
        <v>154.5</v>
      </c>
      <c r="G101" s="60">
        <f t="shared" si="12"/>
        <v>618</v>
      </c>
      <c r="H101" s="227" t="s">
        <v>71</v>
      </c>
      <c r="I101" s="62">
        <f>ROUND(SUM(G84:G101),2)</f>
        <v>68078.03</v>
      </c>
    </row>
    <row r="102" spans="1:10" s="56" customFormat="1" ht="75" customHeight="1" thickBot="1">
      <c r="A102" s="81" t="s">
        <v>130</v>
      </c>
      <c r="B102" s="64" t="s">
        <v>75</v>
      </c>
      <c r="C102" s="65" t="s">
        <v>11</v>
      </c>
      <c r="D102" s="66" t="s">
        <v>7</v>
      </c>
      <c r="E102" s="67">
        <v>1</v>
      </c>
      <c r="F102" s="74">
        <v>4112.8900000000003</v>
      </c>
      <c r="G102" s="26">
        <f t="shared" ref="G102" si="13">ROUND((E102*F102),2)</f>
        <v>4112.8900000000003</v>
      </c>
      <c r="H102" s="27" t="s">
        <v>132</v>
      </c>
      <c r="I102" s="57">
        <f>ROUND(SUM(G102),2)</f>
        <v>4112.8900000000003</v>
      </c>
    </row>
    <row r="103" spans="1:10" ht="44.25" customHeight="1" thickBot="1">
      <c r="A103" s="82"/>
      <c r="B103" s="122"/>
      <c r="C103" s="82"/>
      <c r="D103" s="122"/>
      <c r="E103" s="129"/>
      <c r="F103" s="38" t="s">
        <v>49</v>
      </c>
      <c r="G103" s="40">
        <f>SUM(G5:G102)</f>
        <v>2493073.6400000006</v>
      </c>
      <c r="H103" s="25"/>
      <c r="I103" s="29"/>
      <c r="J103" s="39"/>
    </row>
    <row r="104" spans="1:10" ht="20.25" customHeight="1">
      <c r="A104" s="83"/>
      <c r="B104" s="11"/>
      <c r="C104" s="83"/>
      <c r="D104" s="11"/>
      <c r="E104" s="11"/>
      <c r="G104" s="34"/>
    </row>
    <row r="105" spans="1:10" ht="26.25" customHeight="1">
      <c r="A105" s="3"/>
      <c r="B105" s="228"/>
      <c r="C105" s="3"/>
      <c r="D105" s="10"/>
      <c r="E105" s="130"/>
      <c r="F105" s="10"/>
      <c r="G105" s="10"/>
    </row>
  </sheetData>
  <sheetProtection algorithmName="SHA-512" hashValue="oNIrzCwdFPpTlBpkJn8IMJUeQywe9c5HVGVBCRsTPua5ACxOL4tiSlgICdOa6zUOTY/THAPzxQ/lXHLk6VfBWQ==" saltValue="s6uIXdQo07hxaVlSvocBqw==" spinCount="100000" sheet="1" objects="1" scenarios="1"/>
  <mergeCells count="4">
    <mergeCell ref="A1:G1"/>
    <mergeCell ref="A3:G3"/>
    <mergeCell ref="H46:H54"/>
    <mergeCell ref="H15:H18"/>
  </mergeCells>
  <phoneticPr fontId="10"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topLeftCell="A28" zoomScale="70" zoomScaleNormal="70" workbookViewId="0">
      <selection activeCell="H40" sqref="H40"/>
    </sheetView>
  </sheetViews>
  <sheetFormatPr defaultColWidth="9.42578125" defaultRowHeight="15"/>
  <cols>
    <col min="1" max="1" width="39.5703125" style="181" customWidth="1"/>
    <col min="2" max="2" width="10.5703125" style="7" customWidth="1"/>
    <col min="3" max="3" width="71.5703125" style="8" customWidth="1"/>
    <col min="4" max="4" width="9.42578125" style="7"/>
    <col min="5" max="5" width="16.42578125" style="14" customWidth="1"/>
    <col min="6" max="6" width="20.5703125" style="11" customWidth="1"/>
    <col min="7" max="7" width="14.5703125" style="7" customWidth="1"/>
    <col min="8" max="8" width="21.5703125" style="12" customWidth="1"/>
    <col min="9" max="9" width="16.42578125" style="4" customWidth="1"/>
    <col min="10" max="16384" width="9.42578125" style="4"/>
  </cols>
  <sheetData>
    <row r="1" spans="1:9" ht="40.35" customHeight="1">
      <c r="A1" s="238" t="s">
        <v>133</v>
      </c>
      <c r="B1" s="238"/>
      <c r="C1" s="238"/>
      <c r="D1" s="238"/>
      <c r="E1" s="238"/>
      <c r="F1" s="238"/>
      <c r="G1" s="238"/>
    </row>
    <row r="2" spans="1:9" ht="21.75" customHeight="1" thickBot="1">
      <c r="A2" s="75"/>
      <c r="B2" s="1"/>
      <c r="C2" s="1"/>
      <c r="D2" s="1"/>
      <c r="E2" s="13"/>
      <c r="F2" s="1"/>
      <c r="G2" s="1"/>
    </row>
    <row r="3" spans="1:9" ht="21.75" customHeight="1">
      <c r="A3" s="239" t="s">
        <v>241</v>
      </c>
      <c r="B3" s="240"/>
      <c r="C3" s="240"/>
      <c r="D3" s="240"/>
      <c r="E3" s="240"/>
      <c r="F3" s="240"/>
      <c r="G3" s="241"/>
    </row>
    <row r="4" spans="1:9" s="89" customFormat="1" ht="48" thickBot="1">
      <c r="A4" s="175" t="s">
        <v>43</v>
      </c>
      <c r="B4" s="100" t="s">
        <v>0</v>
      </c>
      <c r="C4" s="101" t="s">
        <v>1</v>
      </c>
      <c r="D4" s="101" t="s">
        <v>2</v>
      </c>
      <c r="E4" s="102" t="s">
        <v>3</v>
      </c>
      <c r="F4" s="103" t="s">
        <v>82</v>
      </c>
      <c r="G4" s="104" t="s">
        <v>5</v>
      </c>
      <c r="H4" s="88"/>
    </row>
    <row r="5" spans="1:9" s="89" customFormat="1" ht="60" customHeight="1" thickBot="1">
      <c r="A5" s="176" t="s">
        <v>6</v>
      </c>
      <c r="B5" s="105" t="s">
        <v>13</v>
      </c>
      <c r="C5" s="169" t="s">
        <v>272</v>
      </c>
      <c r="D5" s="155" t="s">
        <v>8</v>
      </c>
      <c r="E5" s="156">
        <v>132</v>
      </c>
      <c r="F5" s="86">
        <v>7.5</v>
      </c>
      <c r="G5" s="87">
        <f t="shared" ref="G5:G39" si="0">ROUND((E5*F5),2)</f>
        <v>990</v>
      </c>
      <c r="H5" s="88"/>
    </row>
    <row r="6" spans="1:9" s="89" customFormat="1" ht="60" customHeight="1" thickBot="1">
      <c r="A6" s="177" t="s">
        <v>6</v>
      </c>
      <c r="B6" s="106" t="s">
        <v>14</v>
      </c>
      <c r="C6" s="167" t="s">
        <v>202</v>
      </c>
      <c r="D6" s="162" t="s">
        <v>9</v>
      </c>
      <c r="E6" s="168">
        <v>120</v>
      </c>
      <c r="F6" s="95">
        <v>15.14</v>
      </c>
      <c r="G6" s="96">
        <f t="shared" si="0"/>
        <v>1816.8</v>
      </c>
      <c r="H6" s="97" t="s">
        <v>44</v>
      </c>
      <c r="I6" s="98">
        <f>SUM(G5:G6)</f>
        <v>2806.8</v>
      </c>
    </row>
    <row r="7" spans="1:9" s="89" customFormat="1" ht="40.35" customHeight="1">
      <c r="A7" s="176" t="s">
        <v>203</v>
      </c>
      <c r="B7" s="105" t="s">
        <v>20</v>
      </c>
      <c r="C7" s="169" t="s">
        <v>205</v>
      </c>
      <c r="D7" s="155" t="s">
        <v>8</v>
      </c>
      <c r="E7" s="155">
        <v>51</v>
      </c>
      <c r="F7" s="86">
        <v>5.25</v>
      </c>
      <c r="G7" s="87">
        <f t="shared" si="0"/>
        <v>267.75</v>
      </c>
      <c r="H7" s="88"/>
    </row>
    <row r="8" spans="1:9" s="89" customFormat="1" ht="45" customHeight="1">
      <c r="A8" s="178" t="s">
        <v>203</v>
      </c>
      <c r="B8" s="93" t="s">
        <v>21</v>
      </c>
      <c r="C8" s="171" t="s">
        <v>206</v>
      </c>
      <c r="D8" s="158" t="s">
        <v>8</v>
      </c>
      <c r="E8" s="158">
        <v>68</v>
      </c>
      <c r="F8" s="91">
        <v>5.25</v>
      </c>
      <c r="G8" s="92">
        <f t="shared" si="0"/>
        <v>357</v>
      </c>
      <c r="H8" s="88"/>
    </row>
    <row r="9" spans="1:9" s="89" customFormat="1" ht="45" customHeight="1">
      <c r="A9" s="178" t="s">
        <v>203</v>
      </c>
      <c r="B9" s="93" t="s">
        <v>22</v>
      </c>
      <c r="C9" s="174" t="s">
        <v>81</v>
      </c>
      <c r="D9" s="54" t="s">
        <v>9</v>
      </c>
      <c r="E9" s="158">
        <v>4.76</v>
      </c>
      <c r="F9" s="91">
        <v>-9.58</v>
      </c>
      <c r="G9" s="92">
        <f t="shared" si="0"/>
        <v>-45.6</v>
      </c>
      <c r="H9" s="88"/>
    </row>
    <row r="10" spans="1:9" s="89" customFormat="1" ht="75" customHeight="1">
      <c r="A10" s="178" t="s">
        <v>203</v>
      </c>
      <c r="B10" s="93" t="s">
        <v>23</v>
      </c>
      <c r="C10" s="173" t="s">
        <v>211</v>
      </c>
      <c r="D10" s="164" t="s">
        <v>9</v>
      </c>
      <c r="E10" s="158">
        <v>0.5</v>
      </c>
      <c r="F10" s="91">
        <v>412</v>
      </c>
      <c r="G10" s="92">
        <f t="shared" si="0"/>
        <v>206</v>
      </c>
      <c r="H10" s="88"/>
    </row>
    <row r="11" spans="1:9" s="89" customFormat="1" ht="40.35" customHeight="1">
      <c r="A11" s="178" t="s">
        <v>203</v>
      </c>
      <c r="B11" s="93" t="s">
        <v>24</v>
      </c>
      <c r="C11" s="171" t="s">
        <v>207</v>
      </c>
      <c r="D11" s="158" t="s">
        <v>204</v>
      </c>
      <c r="E11" s="158">
        <v>590</v>
      </c>
      <c r="F11" s="91">
        <v>0.72</v>
      </c>
      <c r="G11" s="92">
        <f t="shared" si="0"/>
        <v>424.8</v>
      </c>
      <c r="H11" s="88"/>
    </row>
    <row r="12" spans="1:9" s="89" customFormat="1" ht="40.35" customHeight="1" thickBot="1">
      <c r="A12" s="178" t="s">
        <v>203</v>
      </c>
      <c r="B12" s="93" t="s">
        <v>25</v>
      </c>
      <c r="C12" s="171" t="s">
        <v>208</v>
      </c>
      <c r="D12" s="158" t="s">
        <v>9</v>
      </c>
      <c r="E12" s="158">
        <v>3.6</v>
      </c>
      <c r="F12" s="91">
        <v>204.14</v>
      </c>
      <c r="G12" s="92">
        <f t="shared" si="0"/>
        <v>734.9</v>
      </c>
      <c r="H12" s="88"/>
    </row>
    <row r="13" spans="1:9" s="89" customFormat="1" ht="75" customHeight="1" thickBot="1">
      <c r="A13" s="177" t="s">
        <v>203</v>
      </c>
      <c r="B13" s="106" t="s">
        <v>26</v>
      </c>
      <c r="C13" s="172" t="s">
        <v>209</v>
      </c>
      <c r="D13" s="162" t="s">
        <v>9</v>
      </c>
      <c r="E13" s="162">
        <v>1.2</v>
      </c>
      <c r="F13" s="95">
        <v>232.98</v>
      </c>
      <c r="G13" s="96">
        <f t="shared" si="0"/>
        <v>279.58</v>
      </c>
      <c r="H13" s="97" t="s">
        <v>45</v>
      </c>
      <c r="I13" s="98">
        <f>ROUND(SUM(G7:G13),2)</f>
        <v>2224.4299999999998</v>
      </c>
    </row>
    <row r="14" spans="1:9" s="89" customFormat="1" ht="87.6" customHeight="1">
      <c r="A14" s="176" t="s">
        <v>212</v>
      </c>
      <c r="B14" s="105" t="s">
        <v>38</v>
      </c>
      <c r="C14" s="169" t="s">
        <v>273</v>
      </c>
      <c r="D14" s="155" t="s">
        <v>7</v>
      </c>
      <c r="E14" s="155">
        <v>1</v>
      </c>
      <c r="F14" s="86">
        <v>9039.91</v>
      </c>
      <c r="G14" s="87">
        <f t="shared" si="0"/>
        <v>9039.91</v>
      </c>
      <c r="H14" s="88"/>
    </row>
    <row r="15" spans="1:9" s="89" customFormat="1" ht="40.35" customHeight="1">
      <c r="A15" s="178" t="s">
        <v>212</v>
      </c>
      <c r="B15" s="93" t="s">
        <v>39</v>
      </c>
      <c r="C15" s="171" t="s">
        <v>274</v>
      </c>
      <c r="D15" s="158" t="s">
        <v>10</v>
      </c>
      <c r="E15" s="158">
        <v>3.5</v>
      </c>
      <c r="F15" s="91">
        <v>360.74</v>
      </c>
      <c r="G15" s="92">
        <f t="shared" si="0"/>
        <v>1262.5899999999999</v>
      </c>
      <c r="H15" s="88"/>
    </row>
    <row r="16" spans="1:9" s="89" customFormat="1" ht="120" customHeight="1" thickBot="1">
      <c r="A16" s="178" t="s">
        <v>212</v>
      </c>
      <c r="B16" s="93" t="s">
        <v>40</v>
      </c>
      <c r="C16" s="171" t="s">
        <v>275</v>
      </c>
      <c r="D16" s="158" t="s">
        <v>7</v>
      </c>
      <c r="E16" s="158">
        <v>1</v>
      </c>
      <c r="F16" s="91">
        <v>2484.17</v>
      </c>
      <c r="G16" s="92">
        <f t="shared" si="0"/>
        <v>2484.17</v>
      </c>
      <c r="H16" s="88"/>
    </row>
    <row r="17" spans="1:9" s="89" customFormat="1" ht="40.35" customHeight="1" thickBot="1">
      <c r="A17" s="177" t="s">
        <v>212</v>
      </c>
      <c r="B17" s="106" t="s">
        <v>41</v>
      </c>
      <c r="C17" s="172" t="s">
        <v>276</v>
      </c>
      <c r="D17" s="162" t="s">
        <v>8</v>
      </c>
      <c r="E17" s="162">
        <v>68</v>
      </c>
      <c r="F17" s="95">
        <v>14.53</v>
      </c>
      <c r="G17" s="96">
        <f t="shared" si="0"/>
        <v>988.04</v>
      </c>
      <c r="H17" s="97" t="s">
        <v>46</v>
      </c>
      <c r="I17" s="98">
        <f>ROUND(SUM(G14:G17),2)</f>
        <v>13774.71</v>
      </c>
    </row>
    <row r="18" spans="1:9" s="89" customFormat="1" ht="75" customHeight="1">
      <c r="A18" s="176" t="s">
        <v>213</v>
      </c>
      <c r="B18" s="105" t="s">
        <v>27</v>
      </c>
      <c r="C18" s="169" t="s">
        <v>216</v>
      </c>
      <c r="D18" s="155" t="s">
        <v>19</v>
      </c>
      <c r="E18" s="155">
        <v>14</v>
      </c>
      <c r="F18" s="86">
        <v>2269.09</v>
      </c>
      <c r="G18" s="87">
        <f t="shared" si="0"/>
        <v>31767.26</v>
      </c>
      <c r="H18" s="88"/>
    </row>
    <row r="19" spans="1:9" s="89" customFormat="1" ht="45" customHeight="1">
      <c r="A19" s="178" t="s">
        <v>213</v>
      </c>
      <c r="B19" s="93" t="s">
        <v>28</v>
      </c>
      <c r="C19" s="171" t="s">
        <v>214</v>
      </c>
      <c r="D19" s="158" t="s">
        <v>8</v>
      </c>
      <c r="E19" s="158">
        <v>105</v>
      </c>
      <c r="F19" s="91">
        <v>163.77000000000001</v>
      </c>
      <c r="G19" s="92">
        <f t="shared" si="0"/>
        <v>17195.849999999999</v>
      </c>
      <c r="H19" s="88"/>
    </row>
    <row r="20" spans="1:9" s="89" customFormat="1" ht="45" customHeight="1">
      <c r="A20" s="178" t="s">
        <v>213</v>
      </c>
      <c r="B20" s="93" t="s">
        <v>29</v>
      </c>
      <c r="C20" s="171" t="s">
        <v>215</v>
      </c>
      <c r="D20" s="158" t="s">
        <v>8</v>
      </c>
      <c r="E20" s="158">
        <v>47</v>
      </c>
      <c r="F20" s="91">
        <v>32.19</v>
      </c>
      <c r="G20" s="92">
        <f t="shared" si="0"/>
        <v>1512.93</v>
      </c>
      <c r="H20" s="88"/>
    </row>
    <row r="21" spans="1:9" s="89" customFormat="1" ht="90" customHeight="1">
      <c r="A21" s="178" t="s">
        <v>213</v>
      </c>
      <c r="B21" s="93" t="s">
        <v>30</v>
      </c>
      <c r="C21" s="171" t="s">
        <v>277</v>
      </c>
      <c r="D21" s="158" t="s">
        <v>7</v>
      </c>
      <c r="E21" s="158">
        <v>1</v>
      </c>
      <c r="F21" s="91">
        <v>12006.71</v>
      </c>
      <c r="G21" s="92">
        <f t="shared" si="0"/>
        <v>12006.71</v>
      </c>
      <c r="H21" s="88"/>
    </row>
    <row r="22" spans="1:9" s="89" customFormat="1" ht="40.35" customHeight="1">
      <c r="A22" s="178" t="s">
        <v>213</v>
      </c>
      <c r="B22" s="93" t="s">
        <v>42</v>
      </c>
      <c r="C22" s="182" t="s">
        <v>217</v>
      </c>
      <c r="D22" s="158" t="s">
        <v>10</v>
      </c>
      <c r="E22" s="158">
        <v>39</v>
      </c>
      <c r="F22" s="91">
        <v>15.45</v>
      </c>
      <c r="G22" s="92">
        <f t="shared" si="0"/>
        <v>602.54999999999995</v>
      </c>
      <c r="H22" s="88"/>
    </row>
    <row r="23" spans="1:9" s="89" customFormat="1" ht="40.35" customHeight="1">
      <c r="A23" s="178" t="s">
        <v>213</v>
      </c>
      <c r="B23" s="93" t="s">
        <v>113</v>
      </c>
      <c r="C23" s="182" t="s">
        <v>220</v>
      </c>
      <c r="D23" s="158" t="s">
        <v>19</v>
      </c>
      <c r="E23" s="158">
        <v>2</v>
      </c>
      <c r="F23" s="91">
        <v>3296</v>
      </c>
      <c r="G23" s="92">
        <f t="shared" si="0"/>
        <v>6592</v>
      </c>
      <c r="H23" s="88"/>
    </row>
    <row r="24" spans="1:9" s="89" customFormat="1" ht="40.35" customHeight="1">
      <c r="A24" s="178" t="s">
        <v>213</v>
      </c>
      <c r="B24" s="93" t="s">
        <v>114</v>
      </c>
      <c r="C24" s="182" t="s">
        <v>223</v>
      </c>
      <c r="D24" s="158" t="s">
        <v>10</v>
      </c>
      <c r="E24" s="158">
        <v>5</v>
      </c>
      <c r="F24" s="91">
        <v>32.01</v>
      </c>
      <c r="G24" s="92">
        <f t="shared" si="0"/>
        <v>160.05000000000001</v>
      </c>
      <c r="H24" s="88"/>
    </row>
    <row r="25" spans="1:9" s="89" customFormat="1" ht="40.35" customHeight="1">
      <c r="A25" s="178" t="s">
        <v>213</v>
      </c>
      <c r="B25" s="93" t="s">
        <v>115</v>
      </c>
      <c r="C25" s="182" t="s">
        <v>218</v>
      </c>
      <c r="D25" s="158" t="s">
        <v>8</v>
      </c>
      <c r="E25" s="158">
        <v>51</v>
      </c>
      <c r="F25" s="91">
        <v>14.53</v>
      </c>
      <c r="G25" s="92">
        <f t="shared" si="0"/>
        <v>741.03</v>
      </c>
      <c r="H25" s="88"/>
    </row>
    <row r="26" spans="1:9" s="89" customFormat="1" ht="40.35" customHeight="1">
      <c r="A26" s="178" t="s">
        <v>213</v>
      </c>
      <c r="B26" s="93" t="s">
        <v>116</v>
      </c>
      <c r="C26" s="182" t="s">
        <v>221</v>
      </c>
      <c r="D26" s="158" t="s">
        <v>8</v>
      </c>
      <c r="E26" s="158">
        <v>45</v>
      </c>
      <c r="F26" s="91">
        <v>32.880000000000003</v>
      </c>
      <c r="G26" s="92">
        <f t="shared" si="0"/>
        <v>1479.6</v>
      </c>
      <c r="H26" s="88"/>
    </row>
    <row r="27" spans="1:9" s="89" customFormat="1" ht="40.35" customHeight="1" thickBot="1">
      <c r="A27" s="178" t="s">
        <v>213</v>
      </c>
      <c r="B27" s="93" t="s">
        <v>117</v>
      </c>
      <c r="C27" s="182" t="s">
        <v>219</v>
      </c>
      <c r="D27" s="158" t="s">
        <v>10</v>
      </c>
      <c r="E27" s="158">
        <v>39</v>
      </c>
      <c r="F27" s="91">
        <v>164.8</v>
      </c>
      <c r="G27" s="92">
        <f t="shared" si="0"/>
        <v>6427.2</v>
      </c>
      <c r="H27" s="88"/>
    </row>
    <row r="28" spans="1:9" s="89" customFormat="1" ht="40.35" customHeight="1" thickBot="1">
      <c r="A28" s="177" t="s">
        <v>213</v>
      </c>
      <c r="B28" s="106" t="s">
        <v>118</v>
      </c>
      <c r="C28" s="183" t="s">
        <v>222</v>
      </c>
      <c r="D28" s="162" t="s">
        <v>8</v>
      </c>
      <c r="E28" s="162">
        <v>45</v>
      </c>
      <c r="F28" s="95">
        <v>46.87</v>
      </c>
      <c r="G28" s="96">
        <f t="shared" si="0"/>
        <v>2109.15</v>
      </c>
      <c r="H28" s="97" t="s">
        <v>47</v>
      </c>
      <c r="I28" s="98">
        <f>ROUND(SUM(G18:G28),2)</f>
        <v>80594.33</v>
      </c>
    </row>
    <row r="29" spans="1:9" s="89" customFormat="1" ht="40.35" customHeight="1">
      <c r="A29" s="176" t="s">
        <v>224</v>
      </c>
      <c r="B29" s="105" t="s">
        <v>31</v>
      </c>
      <c r="C29" s="169" t="s">
        <v>225</v>
      </c>
      <c r="D29" s="155" t="s">
        <v>9</v>
      </c>
      <c r="E29" s="155">
        <v>8</v>
      </c>
      <c r="F29" s="86">
        <v>23.79</v>
      </c>
      <c r="G29" s="87">
        <f t="shared" si="0"/>
        <v>190.32</v>
      </c>
      <c r="H29" s="88"/>
    </row>
    <row r="30" spans="1:9" s="89" customFormat="1" ht="123.6" customHeight="1">
      <c r="A30" s="178" t="s">
        <v>224</v>
      </c>
      <c r="B30" s="93" t="s">
        <v>32</v>
      </c>
      <c r="C30" s="171" t="s">
        <v>229</v>
      </c>
      <c r="D30" s="158" t="s">
        <v>7</v>
      </c>
      <c r="E30" s="158">
        <v>1</v>
      </c>
      <c r="F30" s="91">
        <v>4695.8900000000003</v>
      </c>
      <c r="G30" s="92">
        <f t="shared" si="0"/>
        <v>4695.8900000000003</v>
      </c>
      <c r="H30" s="88"/>
    </row>
    <row r="31" spans="1:9" s="89" customFormat="1" ht="40.35" customHeight="1">
      <c r="A31" s="178" t="s">
        <v>224</v>
      </c>
      <c r="B31" s="93" t="s">
        <v>33</v>
      </c>
      <c r="C31" s="171" t="s">
        <v>226</v>
      </c>
      <c r="D31" s="158" t="s">
        <v>10</v>
      </c>
      <c r="E31" s="158">
        <v>9.1</v>
      </c>
      <c r="F31" s="91">
        <v>22.71</v>
      </c>
      <c r="G31" s="92">
        <f t="shared" si="0"/>
        <v>206.66</v>
      </c>
      <c r="H31" s="88"/>
    </row>
    <row r="32" spans="1:9" s="89" customFormat="1" ht="40.35" customHeight="1">
      <c r="A32" s="178" t="s">
        <v>224</v>
      </c>
      <c r="B32" s="93" t="s">
        <v>34</v>
      </c>
      <c r="C32" s="171" t="s">
        <v>230</v>
      </c>
      <c r="D32" s="158" t="s">
        <v>10</v>
      </c>
      <c r="E32" s="158">
        <v>6.7</v>
      </c>
      <c r="F32" s="91">
        <v>41.16</v>
      </c>
      <c r="G32" s="92">
        <f t="shared" si="0"/>
        <v>275.77</v>
      </c>
      <c r="H32" s="88"/>
    </row>
    <row r="33" spans="1:10" s="89" customFormat="1" ht="132" customHeight="1">
      <c r="A33" s="178" t="s">
        <v>224</v>
      </c>
      <c r="B33" s="93" t="s">
        <v>35</v>
      </c>
      <c r="C33" s="171" t="s">
        <v>238</v>
      </c>
      <c r="D33" s="158" t="s">
        <v>19</v>
      </c>
      <c r="E33" s="158">
        <v>2</v>
      </c>
      <c r="F33" s="91">
        <v>1233.69</v>
      </c>
      <c r="G33" s="92">
        <f t="shared" si="0"/>
        <v>2467.38</v>
      </c>
      <c r="H33" s="88"/>
    </row>
    <row r="34" spans="1:10" s="89" customFormat="1" ht="40.35" customHeight="1">
      <c r="A34" s="178" t="s">
        <v>224</v>
      </c>
      <c r="B34" s="93" t="s">
        <v>36</v>
      </c>
      <c r="C34" s="171" t="s">
        <v>227</v>
      </c>
      <c r="D34" s="158" t="s">
        <v>10</v>
      </c>
      <c r="E34" s="158">
        <v>16</v>
      </c>
      <c r="F34" s="91">
        <v>52.71</v>
      </c>
      <c r="G34" s="92">
        <f t="shared" si="0"/>
        <v>843.36</v>
      </c>
      <c r="H34" s="88"/>
    </row>
    <row r="35" spans="1:10" s="89" customFormat="1" ht="77.849999999999994" customHeight="1" thickBot="1">
      <c r="A35" s="178" t="s">
        <v>224</v>
      </c>
      <c r="B35" s="93" t="s">
        <v>54</v>
      </c>
      <c r="C35" s="171" t="s">
        <v>237</v>
      </c>
      <c r="D35" s="158" t="s">
        <v>8</v>
      </c>
      <c r="E35" s="158">
        <v>90</v>
      </c>
      <c r="F35" s="91">
        <v>78.44</v>
      </c>
      <c r="G35" s="92">
        <f t="shared" si="0"/>
        <v>7059.6</v>
      </c>
      <c r="H35" s="88"/>
    </row>
    <row r="36" spans="1:10" s="89" customFormat="1" ht="40.35" customHeight="1" thickBot="1">
      <c r="A36" s="177" t="s">
        <v>224</v>
      </c>
      <c r="B36" s="106" t="s">
        <v>55</v>
      </c>
      <c r="C36" s="172" t="s">
        <v>228</v>
      </c>
      <c r="D36" s="162" t="s">
        <v>8</v>
      </c>
      <c r="E36" s="162">
        <v>22</v>
      </c>
      <c r="F36" s="95">
        <v>147.41999999999999</v>
      </c>
      <c r="G36" s="96">
        <f t="shared" si="0"/>
        <v>3243.24</v>
      </c>
      <c r="H36" s="97" t="s">
        <v>48</v>
      </c>
      <c r="I36" s="98">
        <f>ROUND(SUM(G29:G36),2)</f>
        <v>18982.22</v>
      </c>
    </row>
    <row r="37" spans="1:10" s="89" customFormat="1" ht="40.35" customHeight="1">
      <c r="A37" s="179" t="s">
        <v>231</v>
      </c>
      <c r="B37" s="163" t="s">
        <v>12</v>
      </c>
      <c r="C37" s="170" t="s">
        <v>232</v>
      </c>
      <c r="D37" s="164" t="s">
        <v>8</v>
      </c>
      <c r="E37" s="164">
        <v>120</v>
      </c>
      <c r="F37" s="165">
        <v>2.16</v>
      </c>
      <c r="G37" s="166">
        <f t="shared" si="0"/>
        <v>259.2</v>
      </c>
      <c r="H37" s="88"/>
    </row>
    <row r="38" spans="1:10" s="89" customFormat="1" ht="40.35" customHeight="1" thickBot="1">
      <c r="A38" s="178" t="s">
        <v>231</v>
      </c>
      <c r="B38" s="93" t="s">
        <v>37</v>
      </c>
      <c r="C38" s="160" t="s">
        <v>233</v>
      </c>
      <c r="D38" s="158" t="s">
        <v>8</v>
      </c>
      <c r="E38" s="158">
        <v>43</v>
      </c>
      <c r="F38" s="91">
        <v>7.19</v>
      </c>
      <c r="G38" s="92">
        <f t="shared" si="0"/>
        <v>309.17</v>
      </c>
      <c r="H38" s="88"/>
    </row>
    <row r="39" spans="1:10" s="89" customFormat="1" ht="40.35" customHeight="1" thickBot="1">
      <c r="A39" s="177" t="s">
        <v>231</v>
      </c>
      <c r="B39" s="106" t="s">
        <v>120</v>
      </c>
      <c r="C39" s="161" t="s">
        <v>234</v>
      </c>
      <c r="D39" s="162" t="s">
        <v>19</v>
      </c>
      <c r="E39" s="162">
        <v>2</v>
      </c>
      <c r="F39" s="95">
        <v>226.6</v>
      </c>
      <c r="G39" s="96">
        <f t="shared" si="0"/>
        <v>453.2</v>
      </c>
      <c r="H39" s="97" t="s">
        <v>71</v>
      </c>
      <c r="I39" s="98">
        <f>ROUND(SUM(G37:G39),2)</f>
        <v>1021.57</v>
      </c>
    </row>
    <row r="40" spans="1:10" s="12" customFormat="1" ht="45" customHeight="1" thickBot="1">
      <c r="A40" s="82"/>
      <c r="B40" s="31"/>
      <c r="C40" s="32"/>
      <c r="D40" s="31"/>
      <c r="E40" s="33"/>
      <c r="F40" s="52" t="s">
        <v>69</v>
      </c>
      <c r="G40" s="53">
        <f>SUM(G5:G39)</f>
        <v>119404.06</v>
      </c>
      <c r="H40" s="25"/>
      <c r="I40" s="29"/>
      <c r="J40" s="4"/>
    </row>
    <row r="41" spans="1:10">
      <c r="A41" s="180"/>
      <c r="B41" s="35"/>
      <c r="C41" s="35"/>
      <c r="D41" s="35"/>
      <c r="E41" s="37"/>
      <c r="F41" s="35"/>
      <c r="G41" s="34"/>
    </row>
  </sheetData>
  <sheetProtection algorithmName="SHA-512" hashValue="+blaeJjJAMKBpmtegm6TGAL6t+7nl6p+j7R5EGDyJ54FKkUYKtn1i+OQJfexBWDOyJFa+fuc5nowWo3KyNq5xg==" saltValue="QKq5Bryq3AMKlbGk5Mwxbw==" spinCount="100000" sheet="1" objects="1" scenarios="1"/>
  <mergeCells count="2">
    <mergeCell ref="A1:G1"/>
    <mergeCell ref="A3:G3"/>
  </mergeCells>
  <phoneticPr fontId="1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zoomScale="70" zoomScaleNormal="70" workbookViewId="0">
      <selection activeCell="H17" sqref="H17"/>
    </sheetView>
  </sheetViews>
  <sheetFormatPr defaultColWidth="9.42578125" defaultRowHeight="15"/>
  <cols>
    <col min="1" max="1" width="39.5703125" style="16" customWidth="1"/>
    <col min="2" max="2" width="10.5703125" style="7" customWidth="1"/>
    <col min="3" max="3" width="71.5703125" style="8" customWidth="1"/>
    <col min="4" max="4" width="9.42578125" style="7"/>
    <col min="5" max="5" width="16.42578125" style="14" customWidth="1"/>
    <col min="6" max="6" width="20.5703125" style="11" customWidth="1"/>
    <col min="7" max="7" width="14.5703125" style="7" customWidth="1"/>
    <col min="8" max="8" width="21.5703125" style="12" customWidth="1"/>
    <col min="9" max="9" width="16.42578125" style="4" customWidth="1"/>
    <col min="10" max="16384" width="9.42578125" style="4"/>
  </cols>
  <sheetData>
    <row r="1" spans="1:9" ht="40.35" customHeight="1">
      <c r="A1" s="238" t="s">
        <v>133</v>
      </c>
      <c r="B1" s="238"/>
      <c r="C1" s="238"/>
      <c r="D1" s="238"/>
      <c r="E1" s="238"/>
      <c r="F1" s="238"/>
      <c r="G1" s="238"/>
    </row>
    <row r="2" spans="1:9" ht="21.75" customHeight="1" thickBot="1">
      <c r="A2" s="1"/>
      <c r="B2" s="1"/>
      <c r="C2" s="1"/>
      <c r="D2" s="1"/>
      <c r="E2" s="13"/>
      <c r="F2" s="1"/>
      <c r="G2" s="1"/>
    </row>
    <row r="3" spans="1:9" ht="21.75" customHeight="1">
      <c r="A3" s="239" t="s">
        <v>249</v>
      </c>
      <c r="B3" s="240"/>
      <c r="C3" s="240"/>
      <c r="D3" s="240"/>
      <c r="E3" s="240"/>
      <c r="F3" s="240"/>
      <c r="G3" s="241"/>
    </row>
    <row r="4" spans="1:9" s="89" customFormat="1" ht="48" thickBot="1">
      <c r="A4" s="99" t="s">
        <v>43</v>
      </c>
      <c r="B4" s="100" t="s">
        <v>0</v>
      </c>
      <c r="C4" s="101" t="s">
        <v>1</v>
      </c>
      <c r="D4" s="101" t="s">
        <v>2</v>
      </c>
      <c r="E4" s="102" t="s">
        <v>3</v>
      </c>
      <c r="F4" s="103" t="s">
        <v>82</v>
      </c>
      <c r="G4" s="104" t="s">
        <v>5</v>
      </c>
      <c r="H4" s="88"/>
    </row>
    <row r="5" spans="1:9" s="89" customFormat="1" ht="90" customHeight="1">
      <c r="A5" s="85" t="s">
        <v>83</v>
      </c>
      <c r="B5" s="105" t="s">
        <v>13</v>
      </c>
      <c r="C5" s="154" t="s">
        <v>197</v>
      </c>
      <c r="D5" s="155" t="s">
        <v>10</v>
      </c>
      <c r="E5" s="156">
        <v>109</v>
      </c>
      <c r="F5" s="86">
        <v>20.13</v>
      </c>
      <c r="G5" s="87">
        <f t="shared" ref="G5" si="0">ROUND((E5*F5),2)</f>
        <v>2194.17</v>
      </c>
      <c r="H5" s="88"/>
    </row>
    <row r="6" spans="1:9" s="89" customFormat="1" ht="90" customHeight="1">
      <c r="A6" s="90" t="s">
        <v>83</v>
      </c>
      <c r="B6" s="93" t="s">
        <v>14</v>
      </c>
      <c r="C6" s="157" t="s">
        <v>251</v>
      </c>
      <c r="D6" s="158" t="s">
        <v>10</v>
      </c>
      <c r="E6" s="159">
        <v>95</v>
      </c>
      <c r="F6" s="91">
        <v>14.41</v>
      </c>
      <c r="G6" s="92">
        <f t="shared" ref="G6:G16" si="1">ROUND((E6*F6),2)</f>
        <v>1368.95</v>
      </c>
      <c r="H6" s="88"/>
    </row>
    <row r="7" spans="1:9" s="89" customFormat="1" ht="90" customHeight="1">
      <c r="A7" s="90" t="s">
        <v>83</v>
      </c>
      <c r="B7" s="93" t="s">
        <v>67</v>
      </c>
      <c r="C7" s="157" t="s">
        <v>252</v>
      </c>
      <c r="D7" s="158" t="s">
        <v>10</v>
      </c>
      <c r="E7" s="158">
        <v>471</v>
      </c>
      <c r="F7" s="91">
        <v>15.17</v>
      </c>
      <c r="G7" s="92">
        <f t="shared" si="1"/>
        <v>7145.07</v>
      </c>
      <c r="H7" s="88"/>
    </row>
    <row r="8" spans="1:9" s="89" customFormat="1" ht="45" customHeight="1">
      <c r="A8" s="90" t="s">
        <v>83</v>
      </c>
      <c r="B8" s="93" t="s">
        <v>15</v>
      </c>
      <c r="C8" s="160" t="s">
        <v>84</v>
      </c>
      <c r="D8" s="158" t="s">
        <v>7</v>
      </c>
      <c r="E8" s="158">
        <v>10</v>
      </c>
      <c r="F8" s="91">
        <v>430.94</v>
      </c>
      <c r="G8" s="92">
        <f t="shared" ref="G8:G9" si="2">ROUND((E8*F8),2)</f>
        <v>4309.3999999999996</v>
      </c>
      <c r="H8" s="88"/>
    </row>
    <row r="9" spans="1:9" s="89" customFormat="1" ht="45" customHeight="1">
      <c r="A9" s="90" t="s">
        <v>83</v>
      </c>
      <c r="B9" s="93" t="s">
        <v>16</v>
      </c>
      <c r="C9" s="160" t="s">
        <v>198</v>
      </c>
      <c r="D9" s="158" t="s">
        <v>19</v>
      </c>
      <c r="E9" s="158">
        <v>10</v>
      </c>
      <c r="F9" s="91">
        <v>35.01</v>
      </c>
      <c r="G9" s="92">
        <f t="shared" si="2"/>
        <v>350.1</v>
      </c>
      <c r="H9" s="88"/>
    </row>
    <row r="10" spans="1:9" s="89" customFormat="1" ht="40.35" customHeight="1">
      <c r="A10" s="222" t="s">
        <v>83</v>
      </c>
      <c r="B10" s="223" t="s">
        <v>17</v>
      </c>
      <c r="C10" s="224" t="s">
        <v>246</v>
      </c>
      <c r="D10" s="225" t="s">
        <v>19</v>
      </c>
      <c r="E10" s="225">
        <v>6</v>
      </c>
      <c r="F10" s="91">
        <v>116.71</v>
      </c>
      <c r="G10" s="92">
        <f t="shared" si="1"/>
        <v>700.26</v>
      </c>
      <c r="H10" s="88"/>
    </row>
    <row r="11" spans="1:9" s="89" customFormat="1" ht="40.35" customHeight="1">
      <c r="A11" s="90" t="s">
        <v>83</v>
      </c>
      <c r="B11" s="93" t="s">
        <v>68</v>
      </c>
      <c r="C11" s="160" t="s">
        <v>85</v>
      </c>
      <c r="D11" s="158" t="s">
        <v>19</v>
      </c>
      <c r="E11" s="158">
        <v>6</v>
      </c>
      <c r="F11" s="91">
        <v>35.01</v>
      </c>
      <c r="G11" s="92">
        <f t="shared" ref="G11" si="3">ROUND((E11*F11),2)</f>
        <v>210.06</v>
      </c>
      <c r="H11" s="88"/>
    </row>
    <row r="12" spans="1:9" s="89" customFormat="1" ht="40.35" customHeight="1">
      <c r="A12" s="90" t="s">
        <v>83</v>
      </c>
      <c r="B12" s="93" t="s">
        <v>18</v>
      </c>
      <c r="C12" s="160" t="s">
        <v>199</v>
      </c>
      <c r="D12" s="158" t="s">
        <v>7</v>
      </c>
      <c r="E12" s="158">
        <v>6</v>
      </c>
      <c r="F12" s="91">
        <v>537.02</v>
      </c>
      <c r="G12" s="92">
        <f t="shared" si="1"/>
        <v>3222.12</v>
      </c>
      <c r="H12" s="88"/>
    </row>
    <row r="13" spans="1:9" s="89" customFormat="1" ht="40.35" customHeight="1">
      <c r="A13" s="90" t="s">
        <v>83</v>
      </c>
      <c r="B13" s="93" t="s">
        <v>72</v>
      </c>
      <c r="C13" s="160" t="s">
        <v>200</v>
      </c>
      <c r="D13" s="158" t="s">
        <v>19</v>
      </c>
      <c r="E13" s="158">
        <v>6</v>
      </c>
      <c r="F13" s="91">
        <v>35.01</v>
      </c>
      <c r="G13" s="92">
        <f t="shared" si="1"/>
        <v>210.06</v>
      </c>
      <c r="H13" s="88"/>
    </row>
    <row r="14" spans="1:9" s="89" customFormat="1" ht="40.35" customHeight="1">
      <c r="A14" s="90" t="s">
        <v>83</v>
      </c>
      <c r="B14" s="93" t="s">
        <v>73</v>
      </c>
      <c r="C14" s="160" t="s">
        <v>86</v>
      </c>
      <c r="D14" s="158" t="s">
        <v>19</v>
      </c>
      <c r="E14" s="158">
        <v>6</v>
      </c>
      <c r="F14" s="91">
        <v>35.01</v>
      </c>
      <c r="G14" s="92">
        <f t="shared" si="1"/>
        <v>210.06</v>
      </c>
      <c r="H14" s="88"/>
    </row>
    <row r="15" spans="1:9" s="89" customFormat="1" ht="40.35" customHeight="1" thickBot="1">
      <c r="A15" s="90" t="s">
        <v>83</v>
      </c>
      <c r="B15" s="93" t="s">
        <v>51</v>
      </c>
      <c r="C15" s="160" t="s">
        <v>87</v>
      </c>
      <c r="D15" s="229" t="s">
        <v>9</v>
      </c>
      <c r="E15" s="158">
        <v>160</v>
      </c>
      <c r="F15" s="91">
        <v>6.37</v>
      </c>
      <c r="G15" s="92">
        <f t="shared" si="1"/>
        <v>1019.2</v>
      </c>
      <c r="H15" s="88"/>
    </row>
    <row r="16" spans="1:9" s="89" customFormat="1" ht="40.35" customHeight="1" thickBot="1">
      <c r="A16" s="94" t="s">
        <v>83</v>
      </c>
      <c r="B16" s="93" t="s">
        <v>74</v>
      </c>
      <c r="C16" s="161" t="s">
        <v>201</v>
      </c>
      <c r="D16" s="162" t="s">
        <v>19</v>
      </c>
      <c r="E16" s="162">
        <v>19</v>
      </c>
      <c r="F16" s="95">
        <v>7.29</v>
      </c>
      <c r="G16" s="96">
        <f t="shared" si="1"/>
        <v>138.51</v>
      </c>
      <c r="H16" s="97" t="s">
        <v>44</v>
      </c>
      <c r="I16" s="98">
        <f>ROUND(SUM(G5:G16),2)</f>
        <v>21077.96</v>
      </c>
    </row>
    <row r="17" spans="1:10" ht="44.25" customHeight="1" thickBot="1">
      <c r="A17" s="32"/>
      <c r="B17" s="31"/>
      <c r="C17" s="32"/>
      <c r="D17" s="31"/>
      <c r="E17" s="33"/>
      <c r="F17" s="52" t="s">
        <v>250</v>
      </c>
      <c r="G17" s="53">
        <f>SUM(G5:G16)</f>
        <v>21077.96</v>
      </c>
      <c r="H17" s="25"/>
      <c r="I17" s="29"/>
      <c r="J17" s="39"/>
    </row>
    <row r="18" spans="1:10" ht="20.25" customHeight="1">
      <c r="A18" s="36"/>
      <c r="B18" s="35"/>
      <c r="C18" s="35"/>
      <c r="D18" s="35"/>
      <c r="E18" s="37"/>
      <c r="F18" s="35"/>
      <c r="G18" s="34"/>
    </row>
  </sheetData>
  <sheetProtection algorithmName="SHA-512" hashValue="Nh03dtUbf9jsGH1gU3zgl0uwXPyM1XDq3tey+XsPW2UO8i2al5U91JFGgOTEQsJUZduaIYdy6rGbGZvV560ldQ==" saltValue="Pdiwt6yxR4M+oVRq5G5SUA==" spinCount="100000" sheet="1" objects="1" scenarios="1"/>
  <mergeCells count="2">
    <mergeCell ref="A1:G1"/>
    <mergeCell ref="A3:G3"/>
  </mergeCells>
  <phoneticPr fontId="1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tabSelected="1" workbookViewId="0">
      <selection activeCell="C7" sqref="C7"/>
    </sheetView>
  </sheetViews>
  <sheetFormatPr defaultColWidth="9.42578125" defaultRowHeight="15"/>
  <cols>
    <col min="1" max="1" width="11.5703125" customWidth="1"/>
    <col min="2" max="2" width="65.5703125" customWidth="1"/>
    <col min="3" max="3" width="15.5703125" customWidth="1"/>
  </cols>
  <sheetData>
    <row r="1" spans="1:3" s="42" customFormat="1" ht="51.75" customHeight="1">
      <c r="A1" s="246" t="s">
        <v>133</v>
      </c>
      <c r="B1" s="247"/>
      <c r="C1" s="248"/>
    </row>
    <row r="2" spans="1:3" s="42" customFormat="1" ht="12.75">
      <c r="A2" s="249" t="s">
        <v>57</v>
      </c>
      <c r="B2" s="250"/>
      <c r="C2" s="251"/>
    </row>
    <row r="3" spans="1:3" s="42" customFormat="1" ht="25.5">
      <c r="A3" s="43" t="s">
        <v>58</v>
      </c>
      <c r="B3" s="43" t="s">
        <v>59</v>
      </c>
      <c r="C3" s="43" t="s">
        <v>60</v>
      </c>
    </row>
    <row r="4" spans="1:3" s="42" customFormat="1" ht="12.75">
      <c r="A4" s="44">
        <v>1</v>
      </c>
      <c r="B4" s="45" t="s">
        <v>61</v>
      </c>
      <c r="C4" s="46">
        <f>DKŽ_1!G103</f>
        <v>2493073.6400000006</v>
      </c>
    </row>
    <row r="5" spans="1:3" s="42" customFormat="1" ht="12.75">
      <c r="A5" s="44">
        <v>2</v>
      </c>
      <c r="B5" s="45" t="s">
        <v>210</v>
      </c>
      <c r="C5" s="46">
        <f>DKŽ_2T!G40</f>
        <v>119404.06</v>
      </c>
    </row>
    <row r="6" spans="1:3" s="42" customFormat="1" ht="12.75">
      <c r="A6" s="44">
        <v>3</v>
      </c>
      <c r="B6" s="45" t="s">
        <v>78</v>
      </c>
      <c r="C6" s="46">
        <f>DKŽ_3M!G17</f>
        <v>21077.96</v>
      </c>
    </row>
    <row r="7" spans="1:3" s="42" customFormat="1" ht="38.25">
      <c r="A7" s="43" t="s">
        <v>62</v>
      </c>
      <c r="B7" s="47" t="s">
        <v>63</v>
      </c>
      <c r="C7" s="46">
        <f>ROUND(SUM(C4:C6),2)</f>
        <v>2633555.66</v>
      </c>
    </row>
    <row r="8" spans="1:3" s="42" customFormat="1" ht="12.75"/>
    <row r="9" spans="1:3" s="42" customFormat="1" ht="12.75"/>
    <row r="10" spans="1:3" s="42" customFormat="1" ht="12.75">
      <c r="A10" s="48"/>
      <c r="B10" s="48"/>
      <c r="C10" s="48"/>
    </row>
    <row r="11" spans="1:3" s="49" customFormat="1" ht="68.25" customHeight="1">
      <c r="A11" s="252" t="s">
        <v>79</v>
      </c>
      <c r="B11" s="252"/>
      <c r="C11" s="252"/>
    </row>
    <row r="12" spans="1:3" s="49" customFormat="1" ht="12.75">
      <c r="A12" s="50"/>
      <c r="B12" s="50"/>
      <c r="C12" s="50"/>
    </row>
    <row r="13" spans="1:3" s="42" customFormat="1" ht="12.75">
      <c r="C13" s="51" t="s">
        <v>64</v>
      </c>
    </row>
    <row r="14" spans="1:3" s="42" customFormat="1" ht="12.75"/>
    <row r="15" spans="1:3" s="42" customFormat="1" ht="198" customHeight="1">
      <c r="A15" s="253" t="s">
        <v>134</v>
      </c>
      <c r="B15" s="254"/>
      <c r="C15" s="254"/>
    </row>
    <row r="16" spans="1:3" s="42" customFormat="1" ht="121.5" customHeight="1">
      <c r="A16" s="253" t="s">
        <v>65</v>
      </c>
      <c r="B16" s="254"/>
      <c r="C16" s="254"/>
    </row>
    <row r="17" spans="1:3" s="42" customFormat="1" ht="66.75" customHeight="1">
      <c r="A17" s="253" t="s">
        <v>66</v>
      </c>
      <c r="B17" s="254"/>
      <c r="C17" s="254"/>
    </row>
    <row r="19" spans="1:3" ht="35.25" customHeight="1">
      <c r="A19" s="244"/>
      <c r="B19" s="245"/>
      <c r="C19" s="245"/>
    </row>
  </sheetData>
  <sheetProtection algorithmName="SHA-512" hashValue="BRj9/dHfyxWeLfwdV6+XqZDixaAuzJ3Sd+H/dXhdgUSWWFx8rSDyOdGWUdn0pnL1IoRxOqldiujZai0X5juN/Q==" saltValue="bwlw8TtxfZU68FPN9Qv24g==" spinCount="100000" sheet="1" objects="1" scenarios="1"/>
  <mergeCells count="7">
    <mergeCell ref="A19:C19"/>
    <mergeCell ref="A1:C1"/>
    <mergeCell ref="A2:C2"/>
    <mergeCell ref="A11:C11"/>
    <mergeCell ref="A15:C15"/>
    <mergeCell ref="A16:C16"/>
    <mergeCell ref="A17:C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4</vt:i4>
      </vt:variant>
    </vt:vector>
  </HeadingPairs>
  <TitlesOfParts>
    <vt:vector size="4" baseType="lpstr">
      <vt:lpstr>DKŽ_1</vt:lpstr>
      <vt:lpstr>DKŽ_2T</vt:lpstr>
      <vt:lpstr>DKŽ_3M</vt:lpstr>
      <vt:lpstr>santrauka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LAKD</dc:creator>
  <cp:lastModifiedBy>Aivaras</cp:lastModifiedBy>
  <dcterms:created xsi:type="dcterms:W3CDTF">2020-10-05T14:48:34Z</dcterms:created>
  <dcterms:modified xsi:type="dcterms:W3CDTF">2022-05-06T07:00:26Z</dcterms:modified>
</cp:coreProperties>
</file>