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D5F98632-9DF6-4F12-890E-8F88F7C9B2EE}" xr6:coauthVersionLast="47" xr6:coauthVersionMax="47" xr10:uidLastSave="{00000000-0000-0000-0000-000000000000}"/>
  <bookViews>
    <workbookView xWindow="-120" yWindow="-120" windowWidth="29040" windowHeight="17640" xr2:uid="{9CC049F3-99F4-4AEB-831F-52ECF88AD85E}"/>
  </bookViews>
  <sheets>
    <sheet name="Sheet1" sheetId="1" r:id="rId1"/>
  </sheets>
  <definedNames>
    <definedName name="_Hlk94251426"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O10" i="1"/>
  <c r="Q10" i="1" s="1"/>
  <c r="R10" i="1" s="1"/>
  <c r="O11" i="1"/>
  <c r="O12" i="1"/>
  <c r="Q12" i="1" s="1"/>
  <c r="R12" i="1" s="1"/>
  <c r="O13" i="1"/>
  <c r="O14" i="1"/>
  <c r="Q14" i="1" s="1"/>
  <c r="R14" i="1" s="1"/>
  <c r="O15" i="1"/>
  <c r="Q15" i="1" s="1"/>
  <c r="O16" i="1"/>
  <c r="Q16" i="1" s="1"/>
  <c r="R16" i="1" s="1"/>
  <c r="O17" i="1"/>
  <c r="Q17" i="1" s="1"/>
  <c r="R17" i="1" s="1"/>
  <c r="O18" i="1"/>
  <c r="Q18" i="1" s="1"/>
  <c r="R18" i="1" s="1"/>
  <c r="O19" i="1"/>
  <c r="O20" i="1"/>
  <c r="Q20" i="1" s="1"/>
  <c r="R20" i="1" s="1"/>
  <c r="O21" i="1"/>
  <c r="Q21" i="1" s="1"/>
  <c r="O22" i="1"/>
  <c r="Q22" i="1" s="1"/>
  <c r="R22" i="1" s="1"/>
  <c r="O23" i="1"/>
  <c r="O24" i="1"/>
  <c r="Q24" i="1" s="1"/>
  <c r="R24" i="1" s="1"/>
  <c r="O25" i="1"/>
  <c r="O26" i="1"/>
  <c r="Q26" i="1" s="1"/>
  <c r="R26" i="1" s="1"/>
  <c r="O27" i="1"/>
  <c r="Q27" i="1" s="1"/>
  <c r="R27" i="1" s="1"/>
  <c r="O8" i="1"/>
  <c r="Q8" i="1" s="1"/>
  <c r="R8" i="1" s="1"/>
  <c r="Q23" i="1" l="1"/>
  <c r="R23" i="1" s="1"/>
  <c r="Q13" i="1"/>
  <c r="R13" i="1" s="1"/>
  <c r="Q25" i="1"/>
  <c r="R25" i="1" s="1"/>
  <c r="R21" i="1"/>
  <c r="Q19" i="1"/>
  <c r="R19" i="1" s="1"/>
  <c r="R15" i="1"/>
  <c r="Q11" i="1"/>
  <c r="R11" i="1" s="1"/>
  <c r="Q9" i="1"/>
  <c r="R9" i="1" s="1"/>
  <c r="G28" i="1" l="1"/>
  <c r="L27" i="1"/>
  <c r="M27" i="1" s="1"/>
  <c r="K27" i="1"/>
  <c r="L26" i="1"/>
  <c r="M26" i="1" s="1"/>
  <c r="K26" i="1"/>
  <c r="L25" i="1"/>
  <c r="M25" i="1" s="1"/>
  <c r="K25" i="1"/>
  <c r="L24" i="1"/>
  <c r="M24" i="1" s="1"/>
  <c r="K24" i="1"/>
  <c r="L23" i="1"/>
  <c r="M23" i="1" s="1"/>
  <c r="K23" i="1"/>
  <c r="L22" i="1"/>
  <c r="M22" i="1" s="1"/>
  <c r="K22" i="1"/>
  <c r="L21" i="1"/>
  <c r="M21" i="1" s="1"/>
  <c r="K21" i="1"/>
  <c r="L20" i="1"/>
  <c r="M20" i="1" s="1"/>
  <c r="K20" i="1"/>
  <c r="L19" i="1"/>
  <c r="M19" i="1" s="1"/>
  <c r="K19" i="1"/>
  <c r="L18" i="1"/>
  <c r="M18" i="1" s="1"/>
  <c r="K18" i="1"/>
  <c r="L17" i="1"/>
  <c r="M17" i="1" s="1"/>
  <c r="K17" i="1"/>
  <c r="L16" i="1"/>
  <c r="M16" i="1" s="1"/>
  <c r="K16" i="1"/>
  <c r="L15" i="1"/>
  <c r="M15" i="1" s="1"/>
  <c r="K15" i="1"/>
  <c r="L14" i="1"/>
  <c r="M14" i="1" s="1"/>
  <c r="K14" i="1"/>
  <c r="L13" i="1"/>
  <c r="M13" i="1" s="1"/>
  <c r="K13" i="1"/>
  <c r="L12" i="1"/>
  <c r="M12" i="1" s="1"/>
  <c r="K12" i="1"/>
  <c r="L11" i="1"/>
  <c r="M11" i="1" s="1"/>
  <c r="K11" i="1"/>
  <c r="L10" i="1"/>
  <c r="M10" i="1" s="1"/>
  <c r="K10" i="1"/>
  <c r="L9" i="1"/>
  <c r="M9" i="1" s="1"/>
  <c r="K9" i="1"/>
  <c r="L8" i="1"/>
  <c r="M8" i="1" s="1"/>
  <c r="K8" i="1"/>
  <c r="M28" i="1" l="1"/>
  <c r="L28" i="1"/>
</calcChain>
</file>

<file path=xl/sharedStrings.xml><?xml version="1.0" encoding="utf-8"?>
<sst xmlns="http://schemas.openxmlformats.org/spreadsheetml/2006/main" count="109" uniqueCount="73">
  <si>
    <t>Pirkimo dalies Nr.</t>
  </si>
  <si>
    <t>Pirkimo dalies Nr. pagal E6130</t>
  </si>
  <si>
    <t>BVPŽ kodas</t>
  </si>
  <si>
    <t>Priemonės pavadinimas</t>
  </si>
  <si>
    <t>Mato vienetas</t>
  </si>
  <si>
    <t>Firminis priemonių pavadinimas, gamintojas, priemonės kodas gamintojo kataloge*</t>
  </si>
  <si>
    <t>Numatomas vieneto įkainis EUR be PVM</t>
  </si>
  <si>
    <t>PVM tarifas ٪</t>
  </si>
  <si>
    <t>Numatomas vieneto įkainis EUR su PVM</t>
  </si>
  <si>
    <t xml:space="preserve">vnt. </t>
  </si>
  <si>
    <t>33140000-3</t>
  </si>
  <si>
    <t>Gelis ultragarsinis</t>
  </si>
  <si>
    <t>litrai</t>
  </si>
  <si>
    <t>Vamzdeliai "Ecopump" sistemai</t>
  </si>
  <si>
    <t>Vienkartinių, sterilių vamzdelių rinkinys darbui su plovomo sistema "Ecopump".</t>
  </si>
  <si>
    <t>Gelis kateterių įvedimui</t>
  </si>
  <si>
    <t>Sterlus gelis vandens pagrindų su lidokainų kateterių įvedimui, pakuotė 10-12ml.</t>
  </si>
  <si>
    <t>Perfuzijos sistema konservuojančiam tirpalui</t>
  </si>
  <si>
    <t>Vienkartinė sterilį perfuzijos sistema transplantuojamų organų konservuojančiam tirpalui. Permatoma, pagaminta iš silikono, su keturiais perfuzijos tirpalo pajungimo antgaliais, sistemos užpyldimo rezervuaru ir sistemos tėkmės uždarymo mechanizmu. Vamzdelių skersmuo 6,4-6,6mm, ilgis 280-320cm.</t>
  </si>
  <si>
    <t>Transobturatorinė šlaplės fiksavimo sistema</t>
  </si>
  <si>
    <t>Vienkartinis rinkinys sterilioje pakuotėje. Rinkinį sudaro tinklelis kartu su dvejomis įvedimo adatomis su plastikinėmis ergonominėmis rankenomis. Halo (ratilo) tipo adatos, ne storesnės kaip 3 mm, turinčios griovelį distaliniame gale tinklelio kilpai patikimai užkabinti. Tinklelis pagamintas iš polipropileno. Mėlynos spalvos. Tinklelio pynimas tvirtas, užsibaigiantis dantytu kraštu su nedideliais burbuliukais. Neišsiardantis.Tinklelis turi  viduriui žymėti plastikinį žymeklį. Tinklelis yra  ne daugiau kaip 22 cm ilgio, aptrauktas permatoma mova, kuri procedūros pabaigoje ištraukiama. Neaptrauktos mova tinklelio ilgis ne ilgesnis nei 4 cm. Tinklelio plotis ne didesnis nei 1,2 cm; Storis ne mažesnis kaip 0,60 mm; porų dydis ne didesnis nei 1190 µm; pluošto diametras ne didesnis nei 0,15 mm; svoris (g/m²) ne mažesnis nei 100.</t>
  </si>
  <si>
    <t>Vamzdelis insufliacijai laparoskopui "Karl Storz"</t>
  </si>
  <si>
    <t>Vienkartinis, sterilus vamzdelis insufliacijai su filtru, ilgis 3,15-3,25 m., maksimalus pralaidumas 30 l/min., tinkantis laparoskopui "Karl Storz".</t>
  </si>
  <si>
    <t>Galvos smegenų kietojo dangalo siūlės hermetikas</t>
  </si>
  <si>
    <t>Skirtas naudoti galvos ir stuburo smegenų operacijų metu kaip papildoma priemonė užtikrinti siūlės sandarumą. Pagamintas iš polietilenglikolio (PEG) ir trilizino amino tirpalo arba lygiaverčių medžiagų, sterilus, absorbuojamas per 4-8 savaites. Pateikiamas 5 ± 1 ml švirkšte.</t>
  </si>
  <si>
    <t>Priemonė EKG elektrodų klijavimui</t>
  </si>
  <si>
    <t>Priemonė skirta EKG elektrodų klijavimui, purškiama. Pakuotė 240-260ml.</t>
  </si>
  <si>
    <t>Kiuretė gimdos gleivinės biopsijai</t>
  </si>
  <si>
    <t xml:space="preserve">Ilgis 26 cm (± 2,5 cm), išorinis skersmuo 3,1 mm (± 0,5 mm); vidinis skersmuo 2,6 mm (± 0,5 mm). Įmova permatoma sužymėta ir sunumeruota atstumo žymomis, skirtomis tikslesniam endometro pavyzdžio paėmimui, pagaminta iš lankstaus polipropileno, vienkartinio naudojimo, įpakavimas sterilus, po vieną vienetą. CE ženklinimas.          </t>
  </si>
  <si>
    <t xml:space="preserve">Dangalas ultragarso davikliui </t>
  </si>
  <si>
    <t>Dangalas ultragarso vaginaliniam davikliui. Vienkartinis. Steriliai supakuotas. Protection Covers Polyurethane 30-31x300-301 mm ( ištemptas ). Turi būti pateikti pavyzdžiai pabandymui (2 vnt.).</t>
  </si>
  <si>
    <t>Strypo sujungėjas/konektorius Nr.1</t>
  </si>
  <si>
    <t>Strypo sujungėjas/konektorius kaklinės stuburo dalies sujungimui su krūtininės stuburo dalies skirtingo diametro strypais: 3,2mm ir 5,5mm diametro stripų sujungimui.</t>
  </si>
  <si>
    <t>Strypo sujungėjas/konektorius Nr.2</t>
  </si>
  <si>
    <t>Strypo sujungėjas/konektorius kaklinės stuburo dalies sujungimui su krūtininės stuburo dalies skirtingo diametro strypais: 3,2mm ir 4,5mm diametro stripų sujungimui.</t>
  </si>
  <si>
    <t>Zondo antgalis "Maico Eroscan" klausos patikros aparatui</t>
  </si>
  <si>
    <t>Zondo antgalio vamzdeliai, turi tikti "Maico Eroscan" klausos patikros aparatui.</t>
  </si>
  <si>
    <t>Antgalis "Maico Eroscan" klausos patikros aparatui Nr.1</t>
  </si>
  <si>
    <t>Vienkartiniai antgaliukai ( žalios spalvos ) ausims, kūdikiams, prie "Maico Eroscan" klausos patikros aparato.</t>
  </si>
  <si>
    <t>Antgalis "Maico Eroscan" klausos patikros aparatui Nr.2</t>
  </si>
  <si>
    <t>Vienkartiniai antgaliukai 4-7mm ( mėlynos spalvos ) ausims, kūdikiams, prie "Maico Eroscan" klausos patikros aparato.</t>
  </si>
  <si>
    <t>Antgalis "Maico Eroscan" klausos patikros aparatui Nr.3</t>
  </si>
  <si>
    <t>Vienkartiniai antgaliukai 3,8-4,2mm ( raudonos spalvos ) ausims, kūdikiams, prie "Maico Eroscan" klausos patikros aparato.</t>
  </si>
  <si>
    <t>Talpa žaizdos drenavimui</t>
  </si>
  <si>
    <t>Biopsinių adatų kreipiklių komplektas</t>
  </si>
  <si>
    <t>Sterilių biopsinių adatų kreipiklių komplektas, tinkantis ultragarso aparatui "Logiq 180" davikliui C364CBE.</t>
  </si>
  <si>
    <t>Pleuros ertmės drenavimo rinkinys 14Fr (pagal Seldingerio techniką)</t>
  </si>
  <si>
    <t>kompl.</t>
  </si>
  <si>
    <t>Konektorius "Nutricia Flocare" maitinimo sistemoms</t>
  </si>
  <si>
    <t>Sterilus, vienkartinis konektorius iš "Luer" tipo į "ENFIT" tipo jungtį, tinkamas naudoti "Nutricia Flocare" maitinimo sistemoms.</t>
  </si>
  <si>
    <t>Viso:</t>
  </si>
  <si>
    <t>Planuojama maksimali pirkimo suma Eur be PVM</t>
  </si>
  <si>
    <t>Planuojama maksimali pirkimo suma Eur su PVM</t>
  </si>
  <si>
    <t>Gelis ultragarsinis, sterilus, pakuotė dviguba, tūris 18-22ml.</t>
  </si>
  <si>
    <t>Veikimas dumplių principu, indo užpildymo metų palaikomas pastovus žemo lygio slėgis. Su antirefliuksiniu vožtuvu, apsaugančių nuo skysčių pratekėjimo, su Redon drenu ir trokaru Ch8, visos prekės turi būti supakuotos vienoje sterilioje pakuotėje, talpa 50-55ml.</t>
  </si>
  <si>
    <t>Sterilūs (pažymėta simboliu); Vienkartiniai (simbolis ant pakuotės); Kateteris: kateteris pagamintas iš minkšto rentgenokontrastinio poliuretano (TPU) arba lygiavertės medžiagos; kateterio galas smailėjantis, kūgio formos, uždaros kilpos „Closed loop - Pigtail“ tipo arba lygiavertis, su luer lock jungtimi; padengtas hidrofiline danga arba lygiaverte medžiaga; su užraktu arbe be užrakto – pasirinktinai pagal ligoninės poreikį; kateterio ilgis 19 ± 1 cm; 24 ± 1 cm; 29 ± 1 cm (pasirinktinai pagal ligoninės poreikį): su 6 ± 1 šoninėmis skylutėmis drenavimui;  suderinamas su viela pravedėju 0.038’’. Punkcinė adata: dviejų dalių punkcinė adata ilgis 70 ± 5 mm; išorinis skersmuo 18G (1,29 mm); vidinis skersmuo 0,035±0,001 colių; Nukreipiančioji viela:  viela dengta teflonu arba lygiaverte medžiaga; sSkersmuo 0,035±0,001 colių, ilgis 90±10 cm; J tipo galiukas; gale lenkta 3±0,01 mm spinduliu; nukreipiančiosios stygos skersmuo turi būti suderinamas darbui su punkcinės adatos vidiniu skersmeniu (priemonės turi būti tarpusavyje suderinamos). Pleistras kateterio fiksavimui prie odos: sudarytas iš mikroakytos neaustinės ar permatomos plėvelės; atsparus vandeniui; padengtas hipoalergine klijų mase; Dilatatorius: išorinis skersmuo atitinka dreno išorinį skersmenį (14Fr), tinkamas naudoti su siūloma nukreipiančiąja viela. Jungtis šlapimo maišui prijungti.</t>
  </si>
  <si>
    <t>Preliminarus kiekis</t>
  </si>
  <si>
    <t>Planuojama</t>
  </si>
  <si>
    <t>SIŪLOMA</t>
  </si>
  <si>
    <t>Mato vnt. įkainis Eur be PVM</t>
  </si>
  <si>
    <t>Kaina Eur be PVM</t>
  </si>
  <si>
    <t xml:space="preserve"> PVM,%</t>
  </si>
  <si>
    <t>PVM suma, Eur</t>
  </si>
  <si>
    <t>Siūloma parametro reikšmė 
(Failo, dokumento pavadinimas ir puslapio Nr., pažymintis vietą, kurioje yra siūlomus techninius parametrus patvirtinantys dokumentai, nuoroda į gamintojo interneto tinklalapį (jei toks yra), nuoroda turi būti tiksli į konkrečią prekę)</t>
  </si>
  <si>
    <t>Kaina Eur su PVM</t>
  </si>
  <si>
    <t>SPS 1 priedas</t>
  </si>
  <si>
    <t>T E C H N I N Ė  S P E C I F I K A C I J A</t>
  </si>
  <si>
    <t>BENDRIEJI REIKALAVIMAI:
1. Prekių kokybė, žymėjimas, informacija vartotojui turi atitikti 93/42/EEC ir/ar MDR (ES) 2017/745 direktyvų reikalavimams. CE ženklinimas.
2. Prekių charakteristikoms patvirtinti tiekėjai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kartu su pasiūlymu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6. PO turi teisę reikalauti pateikti katalogų ir techninių aprašų originalus, o tiekėjui jų nepateikus – pasiūlymą atmesti.
*7. Prekės kodas gamintojo kataloge, jeigu gamintojas turi savo prekių katalogą.</t>
  </si>
  <si>
    <t>Reikalaujami parametrai</t>
  </si>
  <si>
    <r>
      <t xml:space="preserve">Strypo sujungėjas/konektorius kaklinės stuburo dalies sujungimui su krūtininės stuburo dalies skirtingo diametro strypais: 3,2mm ir 5,5mm diametro stripų sujungimui. </t>
    </r>
    <r>
      <rPr>
        <i/>
        <sz val="11"/>
        <color theme="1"/>
        <rFont val="Times New Roman"/>
        <family val="1"/>
      </rPr>
      <t xml:space="preserve">Rod Connector 3.2 mm to 5.5 mm, priemonės kodas 6902200, </t>
    </r>
    <r>
      <rPr>
        <b/>
        <i/>
        <sz val="11"/>
        <color theme="1"/>
        <rFont val="Times New Roman"/>
        <family val="1"/>
      </rPr>
      <t>Produkto_aprašymas_Nr.11_Nr.12, psl. 44 Nr. 11</t>
    </r>
  </si>
  <si>
    <r>
      <t xml:space="preserve">Strypo sujungėjas/konektorius kaklinės stuburo dalies sujungimui su krūtininės stuburo dalies skirtingo diametro strypais: 3,2mm ir 4,5mm diametro stripų sujungimui. </t>
    </r>
    <r>
      <rPr>
        <i/>
        <sz val="11"/>
        <color theme="1"/>
        <rFont val="Times New Roman"/>
        <family val="1"/>
      </rPr>
      <t xml:space="preserve">Rod Connector 3.2 mm to 4.5 mm, priemonės kodas 6902220, </t>
    </r>
    <r>
      <rPr>
        <b/>
        <i/>
        <sz val="11"/>
        <color theme="1"/>
        <rFont val="Times New Roman"/>
        <family val="1"/>
      </rPr>
      <t>Produkto_aprašymas_Nr.11_Nr.12, psl. 44 Nr. 12</t>
    </r>
  </si>
  <si>
    <r>
      <t xml:space="preserve">Strypo sujungėjas/konektorius kaklinės stuburo dalies sujungimui su krūtininės stuburo dalies skirtingo diametro strypais: 3,2mm ir 5,5mm diametro stripų sujungimui. </t>
    </r>
    <r>
      <rPr>
        <i/>
        <sz val="11"/>
        <color theme="1"/>
        <rFont val="Times New Roman"/>
        <family val="1"/>
      </rPr>
      <t>Rod Connector 3.2 mm to 5.5 mm, priemonės kodas 6902200</t>
    </r>
  </si>
  <si>
    <r>
      <t xml:space="preserve">Strypo sujungėjas/konektorius kaklinės stuburo dalies sujungimui su krūtininės stuburo dalies skirtingo diametro strypais: 3,2mm ir 4,5mm diametro stripų sujungimui. </t>
    </r>
    <r>
      <rPr>
        <i/>
        <sz val="11"/>
        <color theme="1"/>
        <rFont val="Times New Roman"/>
        <family val="1"/>
      </rPr>
      <t>Rod Connector 3.2 mm to 4.5 mm, priemonės kodas 6902220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</si>
</sst>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00"/>
    <numFmt numFmtId="167" formatCode="#,##0.0000"/>
  </numFmts>
  <fonts count="7" x14ac:knownFonts="1">
    <font>
      <sz val="11"/>
      <color theme="1"/>
      <name val="Calibri"/>
      <family val="2"/>
      <charset val="186"/>
      <scheme val="minor"/>
    </font>
    <font>
      <b/>
      <sz val="11"/>
      <name val="Times New Roman"/>
      <family val="1"/>
      <charset val="186"/>
    </font>
    <font>
      <sz val="11"/>
      <name val="Times New Roman"/>
      <family val="1"/>
      <charset val="186"/>
    </font>
    <font>
      <sz val="11"/>
      <color theme="1"/>
      <name val="Times New Roman"/>
      <family val="1"/>
      <charset val="186"/>
    </font>
    <font>
      <sz val="12"/>
      <color rgb="FF2E0927"/>
      <name val="Times New Roman"/>
      <family val="1"/>
      <charset val="186"/>
    </font>
    <font>
      <b/>
      <i/>
      <sz val="11"/>
      <color theme="1"/>
      <name val="Times New Roman"/>
      <family val="1"/>
    </font>
    <font>
      <i/>
      <sz val="11"/>
      <color theme="1"/>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1">
    <xf numFmtId="0" fontId="0" fillId="0" borderId="0"/>
  </cellStyleXfs>
  <cellXfs count="46">
    <xf numFmtId="0" fontId="0" fillId="0" borderId="0" xfId="0"/>
    <xf numFmtId="2" fontId="1" fillId="2" borderId="0" xfId="0" applyNumberFormat="1" applyFont="1" applyFill="1" applyAlignment="1">
      <alignment horizontal="left" vertical="top"/>
    </xf>
    <xf numFmtId="4" fontId="2" fillId="2" borderId="0" xfId="0" applyNumberFormat="1" applyFont="1" applyFill="1" applyAlignment="1">
      <alignment horizontal="left" vertical="top"/>
    </xf>
    <xf numFmtId="0" fontId="3" fillId="2" borderId="0" xfId="0" applyFont="1" applyFill="1"/>
    <xf numFmtId="0" fontId="2" fillId="2" borderId="0" xfId="0" applyFont="1" applyFill="1"/>
    <xf numFmtId="0" fontId="4" fillId="2" borderId="1" xfId="0" applyFont="1" applyFill="1" applyBorder="1" applyAlignment="1">
      <alignment vertical="top"/>
    </xf>
    <xf numFmtId="0" fontId="3" fillId="2" borderId="1" xfId="0" applyFont="1" applyFill="1" applyBorder="1" applyAlignment="1">
      <alignment horizontal="left" vertical="top"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top"/>
    </xf>
    <xf numFmtId="166"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xf>
    <xf numFmtId="4" fontId="3" fillId="2" borderId="1" xfId="0" applyNumberFormat="1" applyFont="1" applyFill="1" applyBorder="1" applyAlignment="1">
      <alignment horizontal="left" vertical="center"/>
    </xf>
    <xf numFmtId="0" fontId="3" fillId="2" borderId="1" xfId="0" applyFont="1" applyFill="1" applyBorder="1" applyAlignment="1">
      <alignment vertical="top"/>
    </xf>
    <xf numFmtId="0" fontId="3" fillId="2" borderId="1" xfId="0" applyFont="1" applyFill="1" applyBorder="1" applyAlignment="1">
      <alignment vertical="center"/>
    </xf>
    <xf numFmtId="4" fontId="3" fillId="2" borderId="1" xfId="0" applyNumberFormat="1" applyFont="1" applyFill="1" applyBorder="1" applyAlignment="1">
      <alignment vertical="center"/>
    </xf>
    <xf numFmtId="0" fontId="3" fillId="2" borderId="1" xfId="0" applyFont="1" applyFill="1" applyBorder="1"/>
    <xf numFmtId="0" fontId="3" fillId="2" borderId="0" xfId="0" applyFont="1" applyFill="1" applyAlignment="1">
      <alignment vertical="top"/>
    </xf>
    <xf numFmtId="0" fontId="3" fillId="2" borderId="0" xfId="0" applyFont="1" applyFill="1" applyAlignment="1">
      <alignment horizontal="center" vertical="center"/>
    </xf>
    <xf numFmtId="0" fontId="3" fillId="2" borderId="0" xfId="0" applyFont="1" applyFill="1" applyAlignment="1">
      <alignment vertical="center"/>
    </xf>
    <xf numFmtId="2" fontId="1" fillId="2" borderId="0" xfId="0" applyNumberFormat="1" applyFont="1" applyFill="1" applyAlignment="1">
      <alignment vertical="top"/>
    </xf>
    <xf numFmtId="0" fontId="3" fillId="2" borderId="2" xfId="0" applyFont="1" applyFill="1" applyBorder="1"/>
    <xf numFmtId="0" fontId="1" fillId="2" borderId="1" xfId="0" applyFont="1" applyFill="1" applyBorder="1" applyAlignment="1">
      <alignment vertical="center" wrapText="1"/>
    </xf>
    <xf numFmtId="165" fontId="1" fillId="2" borderId="2" xfId="0" applyNumberFormat="1" applyFont="1" applyFill="1" applyBorder="1" applyAlignment="1">
      <alignment vertical="center" wrapText="1"/>
    </xf>
    <xf numFmtId="1" fontId="1" fillId="2" borderId="2" xfId="0" applyNumberFormat="1" applyFont="1" applyFill="1" applyBorder="1" applyAlignment="1">
      <alignment vertical="center" wrapText="1"/>
    </xf>
    <xf numFmtId="164" fontId="1" fillId="2" borderId="2" xfId="0" applyNumberFormat="1" applyFont="1" applyFill="1" applyBorder="1" applyAlignment="1">
      <alignment vertical="center" wrapText="1"/>
    </xf>
    <xf numFmtId="2" fontId="1" fillId="2" borderId="1" xfId="0" applyNumberFormat="1" applyFont="1" applyFill="1" applyBorder="1" applyAlignment="1">
      <alignment vertical="center" wrapText="1"/>
    </xf>
    <xf numFmtId="2" fontId="3" fillId="2" borderId="1" xfId="0" applyNumberFormat="1" applyFont="1" applyFill="1" applyBorder="1"/>
    <xf numFmtId="167" fontId="3" fillId="2" borderId="1" xfId="0" applyNumberFormat="1" applyFont="1" applyFill="1" applyBorder="1" applyAlignment="1">
      <alignment horizontal="left" vertical="center"/>
    </xf>
    <xf numFmtId="2" fontId="3" fillId="2" borderId="1" xfId="0" applyNumberFormat="1" applyFont="1" applyFill="1" applyBorder="1" applyAlignment="1">
      <alignment horizontal="left" vertical="center"/>
    </xf>
    <xf numFmtId="0" fontId="3" fillId="0" borderId="1" xfId="0" applyFont="1" applyBorder="1" applyAlignment="1">
      <alignment horizontal="left" vertical="top"/>
    </xf>
    <xf numFmtId="0" fontId="4" fillId="0" borderId="1" xfId="0" applyFont="1" applyBorder="1" applyAlignment="1">
      <alignment vertical="top"/>
    </xf>
    <xf numFmtId="0" fontId="3" fillId="0" borderId="1" xfId="0" applyFont="1" applyBorder="1" applyAlignment="1">
      <alignment horizontal="left" vertical="top" wrapText="1"/>
    </xf>
    <xf numFmtId="0" fontId="3" fillId="0" borderId="1" xfId="0" applyFont="1" applyBorder="1" applyAlignment="1">
      <alignment horizontal="center" vertical="center"/>
    </xf>
    <xf numFmtId="166" fontId="3" fillId="0" borderId="1" xfId="0" applyNumberFormat="1" applyFont="1" applyBorder="1" applyAlignment="1">
      <alignment horizontal="left" vertical="center"/>
    </xf>
    <xf numFmtId="0" fontId="3" fillId="0" borderId="1" xfId="0" applyFont="1" applyBorder="1" applyAlignment="1">
      <alignment horizontal="left" vertical="center"/>
    </xf>
    <xf numFmtId="4" fontId="3" fillId="0" borderId="1" xfId="0" applyNumberFormat="1" applyFont="1" applyBorder="1" applyAlignment="1">
      <alignment horizontal="left" vertical="center"/>
    </xf>
    <xf numFmtId="2" fontId="3" fillId="0" borderId="1" xfId="0" applyNumberFormat="1" applyFont="1" applyBorder="1" applyAlignment="1">
      <alignment horizontal="left" vertical="center"/>
    </xf>
    <xf numFmtId="2" fontId="3" fillId="0" borderId="1" xfId="0" applyNumberFormat="1" applyFont="1" applyBorder="1" applyAlignment="1">
      <alignment vertical="center"/>
    </xf>
    <xf numFmtId="2" fontId="1" fillId="2" borderId="1" xfId="0" applyNumberFormat="1" applyFont="1" applyFill="1" applyBorder="1" applyAlignment="1">
      <alignment horizontal="center" vertical="top"/>
    </xf>
    <xf numFmtId="2" fontId="1" fillId="2" borderId="5" xfId="0" applyNumberFormat="1" applyFont="1" applyFill="1" applyBorder="1" applyAlignment="1">
      <alignment horizontal="center" vertical="top"/>
    </xf>
    <xf numFmtId="2" fontId="1" fillId="2" borderId="4" xfId="0" applyNumberFormat="1" applyFont="1" applyFill="1" applyBorder="1" applyAlignment="1">
      <alignment horizontal="center" vertical="top"/>
    </xf>
    <xf numFmtId="2" fontId="1" fillId="2" borderId="3" xfId="0" applyNumberFormat="1" applyFont="1" applyFill="1" applyBorder="1" applyAlignment="1">
      <alignment horizontal="center" vertical="top"/>
    </xf>
    <xf numFmtId="2" fontId="1" fillId="2" borderId="0" xfId="0" applyNumberFormat="1" applyFont="1" applyFill="1" applyAlignment="1">
      <alignment horizontal="right" vertical="top"/>
    </xf>
    <xf numFmtId="2" fontId="1" fillId="2" borderId="0" xfId="0" applyNumberFormat="1" applyFont="1" applyFill="1" applyAlignment="1">
      <alignment horizontal="center" vertical="top"/>
    </xf>
    <xf numFmtId="2" fontId="1" fillId="2" borderId="0" xfId="0" applyNumberFormat="1" applyFont="1" applyFill="1" applyAlignment="1">
      <alignment horizontal="left" vertical="top" wrapText="1"/>
    </xf>
    <xf numFmtId="2" fontId="1" fillId="2" borderId="0" xfId="0" applyNumberFormat="1" applyFont="1"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361C-3772-49AA-9335-D51DD79069B6}">
  <dimension ref="A1:S28"/>
  <sheetViews>
    <sheetView tabSelected="1" zoomScale="85" zoomScaleNormal="85" workbookViewId="0">
      <selection activeCell="S18" sqref="S18"/>
    </sheetView>
  </sheetViews>
  <sheetFormatPr defaultRowHeight="15" x14ac:dyDescent="0.25"/>
  <cols>
    <col min="1" max="1" width="6.140625" style="3" customWidth="1"/>
    <col min="2" max="2" width="8.42578125" style="3" customWidth="1"/>
    <col min="3" max="3" width="12.42578125" style="3" customWidth="1"/>
    <col min="4" max="4" width="21.140625" style="3" customWidth="1"/>
    <col min="5" max="5" width="42.85546875" style="16" customWidth="1"/>
    <col min="6" max="6" width="9.140625" style="17"/>
    <col min="7" max="7" width="10.28515625" style="17" customWidth="1"/>
    <col min="8" max="8" width="35.7109375" style="3" customWidth="1"/>
    <col min="9" max="9" width="13.42578125" style="18" customWidth="1"/>
    <col min="10" max="10" width="9.140625" style="18"/>
    <col min="11" max="11" width="12.5703125" style="18" customWidth="1"/>
    <col min="12" max="12" width="13.5703125" style="18" customWidth="1"/>
    <col min="13" max="13" width="14.140625" style="18" customWidth="1"/>
    <col min="14" max="14" width="11" style="18" customWidth="1"/>
    <col min="15" max="15" width="10.85546875" style="18" customWidth="1"/>
    <col min="16" max="16" width="9.85546875" style="3" customWidth="1"/>
    <col min="17" max="17" width="9.140625" style="3"/>
    <col min="18" max="18" width="11.42578125" style="3" customWidth="1"/>
    <col min="19" max="19" width="35.7109375" style="3" customWidth="1"/>
    <col min="20" max="16384" width="9.140625" style="3"/>
  </cols>
  <sheetData>
    <row r="1" spans="1:19" x14ac:dyDescent="0.25">
      <c r="A1" s="42" t="s">
        <v>65</v>
      </c>
      <c r="B1" s="42"/>
      <c r="C1" s="42"/>
      <c r="D1" s="42"/>
      <c r="E1" s="42"/>
      <c r="F1" s="42"/>
      <c r="G1" s="42"/>
      <c r="H1" s="42"/>
      <c r="I1" s="42"/>
      <c r="J1" s="42"/>
      <c r="K1" s="42"/>
      <c r="L1" s="42"/>
      <c r="M1" s="42"/>
      <c r="N1" s="42"/>
      <c r="O1" s="42"/>
      <c r="P1" s="42"/>
      <c r="Q1" s="42"/>
      <c r="R1" s="42"/>
      <c r="S1" s="2"/>
    </row>
    <row r="2" spans="1:19" x14ac:dyDescent="0.25">
      <c r="A2" s="43" t="s">
        <v>66</v>
      </c>
      <c r="B2" s="43"/>
      <c r="C2" s="43"/>
      <c r="D2" s="43"/>
      <c r="E2" s="43"/>
      <c r="F2" s="43"/>
      <c r="G2" s="43"/>
      <c r="H2" s="43"/>
      <c r="I2" s="43"/>
      <c r="J2" s="43"/>
      <c r="K2" s="43"/>
      <c r="L2" s="43"/>
      <c r="M2" s="43"/>
      <c r="N2" s="43"/>
      <c r="O2" s="43"/>
      <c r="P2" s="43"/>
      <c r="Q2" s="43"/>
      <c r="R2" s="43"/>
      <c r="S2" s="2"/>
    </row>
    <row r="3" spans="1:19" x14ac:dyDescent="0.25">
      <c r="A3" s="1"/>
      <c r="B3" s="1"/>
      <c r="C3" s="19"/>
      <c r="D3" s="19"/>
      <c r="E3" s="19"/>
      <c r="F3" s="19"/>
      <c r="G3" s="19"/>
      <c r="H3" s="19"/>
      <c r="I3" s="19"/>
      <c r="J3" s="19"/>
      <c r="K3" s="19"/>
      <c r="L3" s="19"/>
      <c r="M3" s="19"/>
      <c r="N3" s="19"/>
      <c r="O3" s="19"/>
      <c r="P3" s="19"/>
      <c r="Q3" s="19"/>
      <c r="R3" s="2"/>
      <c r="S3" s="2"/>
    </row>
    <row r="4" spans="1:19" ht="189" customHeight="1" x14ac:dyDescent="0.25">
      <c r="A4" s="44" t="s">
        <v>67</v>
      </c>
      <c r="B4" s="45"/>
      <c r="C4" s="45"/>
      <c r="D4" s="45"/>
      <c r="E4" s="45"/>
      <c r="F4" s="45"/>
      <c r="G4" s="45"/>
      <c r="H4" s="45"/>
      <c r="I4" s="45"/>
      <c r="J4" s="45"/>
      <c r="K4" s="45"/>
      <c r="L4" s="45"/>
      <c r="M4" s="45"/>
      <c r="N4" s="45"/>
      <c r="O4" s="45"/>
      <c r="P4" s="45"/>
      <c r="Q4" s="45"/>
      <c r="R4" s="45"/>
      <c r="S4" s="2"/>
    </row>
    <row r="5" spans="1:19" x14ac:dyDescent="0.25">
      <c r="A5" s="1"/>
      <c r="B5" s="1"/>
      <c r="C5" s="19"/>
      <c r="D5" s="19"/>
      <c r="E5" s="19"/>
      <c r="F5" s="19"/>
      <c r="G5" s="19"/>
      <c r="H5" s="19"/>
      <c r="I5" s="19"/>
      <c r="J5" s="19"/>
      <c r="K5" s="19"/>
      <c r="L5" s="19"/>
      <c r="M5" s="19"/>
      <c r="N5" s="19"/>
      <c r="O5" s="19"/>
      <c r="P5" s="19"/>
      <c r="Q5" s="19"/>
      <c r="R5" s="2"/>
      <c r="S5" s="2"/>
    </row>
    <row r="6" spans="1:19" ht="21.75" customHeight="1" x14ac:dyDescent="0.25">
      <c r="A6" s="19"/>
      <c r="B6" s="19"/>
      <c r="C6" s="19"/>
      <c r="D6" s="19"/>
      <c r="E6" s="19"/>
      <c r="F6" s="19"/>
      <c r="G6" s="19"/>
      <c r="H6" s="19"/>
      <c r="I6" s="38" t="s">
        <v>57</v>
      </c>
      <c r="J6" s="38"/>
      <c r="K6" s="38"/>
      <c r="L6" s="38"/>
      <c r="M6" s="38"/>
      <c r="N6" s="39" t="s">
        <v>58</v>
      </c>
      <c r="O6" s="40"/>
      <c r="P6" s="40"/>
      <c r="Q6" s="40"/>
      <c r="R6" s="40"/>
      <c r="S6" s="41"/>
    </row>
    <row r="7" spans="1:19" s="4" customFormat="1" ht="128.25" x14ac:dyDescent="0.25">
      <c r="A7" s="21" t="s">
        <v>0</v>
      </c>
      <c r="B7" s="21" t="s">
        <v>1</v>
      </c>
      <c r="C7" s="21" t="s">
        <v>2</v>
      </c>
      <c r="D7" s="21" t="s">
        <v>3</v>
      </c>
      <c r="E7" s="21" t="s">
        <v>68</v>
      </c>
      <c r="F7" s="21" t="s">
        <v>4</v>
      </c>
      <c r="G7" s="21" t="s">
        <v>56</v>
      </c>
      <c r="H7" s="21" t="s">
        <v>5</v>
      </c>
      <c r="I7" s="22" t="s">
        <v>6</v>
      </c>
      <c r="J7" s="23" t="s">
        <v>7</v>
      </c>
      <c r="K7" s="22" t="s">
        <v>8</v>
      </c>
      <c r="L7" s="24" t="s">
        <v>51</v>
      </c>
      <c r="M7" s="24" t="s">
        <v>52</v>
      </c>
      <c r="N7" s="24" t="s">
        <v>59</v>
      </c>
      <c r="O7" s="24" t="s">
        <v>60</v>
      </c>
      <c r="P7" s="25" t="s">
        <v>61</v>
      </c>
      <c r="Q7" s="21" t="s">
        <v>62</v>
      </c>
      <c r="R7" s="21" t="s">
        <v>64</v>
      </c>
      <c r="S7" s="21" t="s">
        <v>63</v>
      </c>
    </row>
    <row r="8" spans="1:19" ht="36.75" hidden="1" customHeight="1" x14ac:dyDescent="0.25">
      <c r="A8" s="8">
        <v>1</v>
      </c>
      <c r="B8" s="8">
        <v>19</v>
      </c>
      <c r="C8" s="5" t="s">
        <v>10</v>
      </c>
      <c r="D8" s="6" t="s">
        <v>11</v>
      </c>
      <c r="E8" s="6" t="s">
        <v>53</v>
      </c>
      <c r="F8" s="7" t="s">
        <v>12</v>
      </c>
      <c r="G8" s="7">
        <v>40</v>
      </c>
      <c r="H8" s="8"/>
      <c r="I8" s="9">
        <v>35</v>
      </c>
      <c r="J8" s="10">
        <v>5</v>
      </c>
      <c r="K8" s="9">
        <f t="shared" ref="K8:K27" si="0">I8*1.05</f>
        <v>36.75</v>
      </c>
      <c r="L8" s="11">
        <f t="shared" ref="L8:L27" si="1">G8*I8</f>
        <v>1400</v>
      </c>
      <c r="M8" s="11">
        <f t="shared" ref="M8:M27" si="2">L8*1.05</f>
        <v>1470</v>
      </c>
      <c r="N8" s="28"/>
      <c r="O8" s="11">
        <f>G8*N8</f>
        <v>0</v>
      </c>
      <c r="P8" s="8">
        <v>5</v>
      </c>
      <c r="Q8" s="26">
        <f>O8*0.05</f>
        <v>0</v>
      </c>
      <c r="R8" s="26">
        <f>O8+Q8</f>
        <v>0</v>
      </c>
      <c r="S8" s="15"/>
    </row>
    <row r="9" spans="1:19" ht="39" hidden="1" customHeight="1" x14ac:dyDescent="0.25">
      <c r="A9" s="8">
        <v>2</v>
      </c>
      <c r="B9" s="8">
        <v>20</v>
      </c>
      <c r="C9" s="5" t="s">
        <v>10</v>
      </c>
      <c r="D9" s="6" t="s">
        <v>13</v>
      </c>
      <c r="E9" s="6" t="s">
        <v>14</v>
      </c>
      <c r="F9" s="7" t="s">
        <v>9</v>
      </c>
      <c r="G9" s="7">
        <v>400</v>
      </c>
      <c r="H9" s="8"/>
      <c r="I9" s="9">
        <v>36.1</v>
      </c>
      <c r="J9" s="10">
        <v>5</v>
      </c>
      <c r="K9" s="9">
        <f t="shared" si="0"/>
        <v>37.905000000000001</v>
      </c>
      <c r="L9" s="11">
        <f t="shared" si="1"/>
        <v>14440</v>
      </c>
      <c r="M9" s="11">
        <f t="shared" si="2"/>
        <v>15162</v>
      </c>
      <c r="N9" s="28"/>
      <c r="O9" s="11">
        <f t="shared" ref="O9:O27" si="3">G9*N9</f>
        <v>0</v>
      </c>
      <c r="P9" s="8">
        <v>5</v>
      </c>
      <c r="Q9" s="26">
        <f t="shared" ref="Q9:Q27" si="4">O9*0.05</f>
        <v>0</v>
      </c>
      <c r="R9" s="26">
        <f t="shared" ref="R9:R27" si="5">O9+Q9</f>
        <v>0</v>
      </c>
      <c r="S9" s="15"/>
    </row>
    <row r="10" spans="1:19" ht="40.5" hidden="1" customHeight="1" x14ac:dyDescent="0.25">
      <c r="A10" s="8">
        <v>3</v>
      </c>
      <c r="B10" s="8">
        <v>21</v>
      </c>
      <c r="C10" s="5" t="s">
        <v>10</v>
      </c>
      <c r="D10" s="6" t="s">
        <v>15</v>
      </c>
      <c r="E10" s="6" t="s">
        <v>16</v>
      </c>
      <c r="F10" s="7" t="s">
        <v>12</v>
      </c>
      <c r="G10" s="7">
        <v>22</v>
      </c>
      <c r="H10" s="8"/>
      <c r="I10" s="9">
        <v>219</v>
      </c>
      <c r="J10" s="10">
        <v>5</v>
      </c>
      <c r="K10" s="9">
        <f t="shared" si="0"/>
        <v>229.95000000000002</v>
      </c>
      <c r="L10" s="11">
        <f t="shared" si="1"/>
        <v>4818</v>
      </c>
      <c r="M10" s="11">
        <f t="shared" si="2"/>
        <v>5058.9000000000005</v>
      </c>
      <c r="N10" s="28"/>
      <c r="O10" s="11">
        <f t="shared" si="3"/>
        <v>0</v>
      </c>
      <c r="P10" s="8">
        <v>5</v>
      </c>
      <c r="Q10" s="26">
        <f t="shared" si="4"/>
        <v>0</v>
      </c>
      <c r="R10" s="26">
        <f t="shared" si="5"/>
        <v>0</v>
      </c>
      <c r="S10" s="15"/>
    </row>
    <row r="11" spans="1:19" ht="121.5" hidden="1" customHeight="1" x14ac:dyDescent="0.25">
      <c r="A11" s="8">
        <v>4</v>
      </c>
      <c r="B11" s="8">
        <v>22</v>
      </c>
      <c r="C11" s="5" t="s">
        <v>10</v>
      </c>
      <c r="D11" s="6" t="s">
        <v>17</v>
      </c>
      <c r="E11" s="6" t="s">
        <v>18</v>
      </c>
      <c r="F11" s="7" t="s">
        <v>9</v>
      </c>
      <c r="G11" s="7">
        <v>60</v>
      </c>
      <c r="H11" s="8"/>
      <c r="I11" s="9">
        <v>29</v>
      </c>
      <c r="J11" s="10">
        <v>5</v>
      </c>
      <c r="K11" s="9">
        <f t="shared" si="0"/>
        <v>30.450000000000003</v>
      </c>
      <c r="L11" s="11">
        <f t="shared" si="1"/>
        <v>1740</v>
      </c>
      <c r="M11" s="11">
        <f t="shared" si="2"/>
        <v>1827</v>
      </c>
      <c r="N11" s="28"/>
      <c r="O11" s="11">
        <f t="shared" si="3"/>
        <v>0</v>
      </c>
      <c r="P11" s="8">
        <v>5</v>
      </c>
      <c r="Q11" s="26">
        <f t="shared" si="4"/>
        <v>0</v>
      </c>
      <c r="R11" s="26">
        <f t="shared" si="5"/>
        <v>0</v>
      </c>
      <c r="S11" s="15"/>
    </row>
    <row r="12" spans="1:19" ht="261" hidden="1" customHeight="1" x14ac:dyDescent="0.25">
      <c r="A12" s="8">
        <v>5</v>
      </c>
      <c r="B12" s="8">
        <v>27</v>
      </c>
      <c r="C12" s="5" t="s">
        <v>10</v>
      </c>
      <c r="D12" s="6" t="s">
        <v>19</v>
      </c>
      <c r="E12" s="6" t="s">
        <v>20</v>
      </c>
      <c r="F12" s="7" t="s">
        <v>9</v>
      </c>
      <c r="G12" s="7">
        <v>40</v>
      </c>
      <c r="H12" s="8"/>
      <c r="I12" s="9">
        <v>320</v>
      </c>
      <c r="J12" s="10">
        <v>5</v>
      </c>
      <c r="K12" s="9">
        <f t="shared" si="0"/>
        <v>336</v>
      </c>
      <c r="L12" s="11">
        <f t="shared" si="1"/>
        <v>12800</v>
      </c>
      <c r="M12" s="11">
        <f t="shared" si="2"/>
        <v>13440</v>
      </c>
      <c r="N12" s="28"/>
      <c r="O12" s="11">
        <f t="shared" si="3"/>
        <v>0</v>
      </c>
      <c r="P12" s="8">
        <v>5</v>
      </c>
      <c r="Q12" s="26">
        <f t="shared" si="4"/>
        <v>0</v>
      </c>
      <c r="R12" s="26">
        <f t="shared" si="5"/>
        <v>0</v>
      </c>
      <c r="S12" s="15"/>
    </row>
    <row r="13" spans="1:19" ht="57" hidden="1" customHeight="1" x14ac:dyDescent="0.25">
      <c r="A13" s="8">
        <v>6</v>
      </c>
      <c r="B13" s="8">
        <v>28</v>
      </c>
      <c r="C13" s="5" t="s">
        <v>10</v>
      </c>
      <c r="D13" s="6" t="s">
        <v>21</v>
      </c>
      <c r="E13" s="6" t="s">
        <v>22</v>
      </c>
      <c r="F13" s="7" t="s">
        <v>9</v>
      </c>
      <c r="G13" s="7">
        <v>100</v>
      </c>
      <c r="H13" s="8"/>
      <c r="I13" s="9">
        <v>15</v>
      </c>
      <c r="J13" s="10">
        <v>5</v>
      </c>
      <c r="K13" s="9">
        <f t="shared" si="0"/>
        <v>15.75</v>
      </c>
      <c r="L13" s="11">
        <f t="shared" si="1"/>
        <v>1500</v>
      </c>
      <c r="M13" s="11">
        <f t="shared" si="2"/>
        <v>1575</v>
      </c>
      <c r="N13" s="28"/>
      <c r="O13" s="11">
        <f t="shared" si="3"/>
        <v>0</v>
      </c>
      <c r="P13" s="8">
        <v>5</v>
      </c>
      <c r="Q13" s="26">
        <f t="shared" si="4"/>
        <v>0</v>
      </c>
      <c r="R13" s="26">
        <f t="shared" si="5"/>
        <v>0</v>
      </c>
      <c r="S13" s="15"/>
    </row>
    <row r="14" spans="1:19" ht="97.5" hidden="1" customHeight="1" x14ac:dyDescent="0.25">
      <c r="A14" s="8">
        <v>7</v>
      </c>
      <c r="B14" s="8">
        <v>35</v>
      </c>
      <c r="C14" s="5" t="s">
        <v>10</v>
      </c>
      <c r="D14" s="6" t="s">
        <v>23</v>
      </c>
      <c r="E14" s="6" t="s">
        <v>24</v>
      </c>
      <c r="F14" s="7" t="s">
        <v>9</v>
      </c>
      <c r="G14" s="7">
        <v>20</v>
      </c>
      <c r="H14" s="8"/>
      <c r="I14" s="9">
        <v>420</v>
      </c>
      <c r="J14" s="10">
        <v>5</v>
      </c>
      <c r="K14" s="9">
        <f t="shared" si="0"/>
        <v>441</v>
      </c>
      <c r="L14" s="11">
        <f t="shared" si="1"/>
        <v>8400</v>
      </c>
      <c r="M14" s="11">
        <f t="shared" si="2"/>
        <v>8820</v>
      </c>
      <c r="N14" s="28"/>
      <c r="O14" s="11">
        <f t="shared" si="3"/>
        <v>0</v>
      </c>
      <c r="P14" s="8">
        <v>5</v>
      </c>
      <c r="Q14" s="26">
        <f t="shared" si="4"/>
        <v>0</v>
      </c>
      <c r="R14" s="26">
        <f t="shared" si="5"/>
        <v>0</v>
      </c>
      <c r="S14" s="15"/>
    </row>
    <row r="15" spans="1:19" ht="42" hidden="1" customHeight="1" x14ac:dyDescent="0.25">
      <c r="A15" s="8">
        <v>8</v>
      </c>
      <c r="B15" s="8">
        <v>36</v>
      </c>
      <c r="C15" s="5" t="s">
        <v>10</v>
      </c>
      <c r="D15" s="6" t="s">
        <v>25</v>
      </c>
      <c r="E15" s="6" t="s">
        <v>26</v>
      </c>
      <c r="F15" s="7" t="s">
        <v>9</v>
      </c>
      <c r="G15" s="7">
        <v>150</v>
      </c>
      <c r="H15" s="8"/>
      <c r="I15" s="9">
        <v>2.2000000000000002</v>
      </c>
      <c r="J15" s="10">
        <v>5</v>
      </c>
      <c r="K15" s="9">
        <f t="shared" si="0"/>
        <v>2.3100000000000005</v>
      </c>
      <c r="L15" s="11">
        <f t="shared" si="1"/>
        <v>330</v>
      </c>
      <c r="M15" s="11">
        <f t="shared" si="2"/>
        <v>346.5</v>
      </c>
      <c r="N15" s="28"/>
      <c r="O15" s="11">
        <f t="shared" si="3"/>
        <v>0</v>
      </c>
      <c r="P15" s="8">
        <v>5</v>
      </c>
      <c r="Q15" s="26">
        <f t="shared" si="4"/>
        <v>0</v>
      </c>
      <c r="R15" s="26">
        <f t="shared" si="5"/>
        <v>0</v>
      </c>
      <c r="S15" s="15"/>
    </row>
    <row r="16" spans="1:19" ht="126" hidden="1" customHeight="1" x14ac:dyDescent="0.25">
      <c r="A16" s="8">
        <v>9</v>
      </c>
      <c r="B16" s="8">
        <v>37</v>
      </c>
      <c r="C16" s="5" t="s">
        <v>10</v>
      </c>
      <c r="D16" s="6" t="s">
        <v>27</v>
      </c>
      <c r="E16" s="6" t="s">
        <v>28</v>
      </c>
      <c r="F16" s="7" t="s">
        <v>9</v>
      </c>
      <c r="G16" s="7">
        <v>800</v>
      </c>
      <c r="H16" s="8"/>
      <c r="I16" s="9">
        <v>1.5</v>
      </c>
      <c r="J16" s="10">
        <v>5</v>
      </c>
      <c r="K16" s="9">
        <f t="shared" si="0"/>
        <v>1.5750000000000002</v>
      </c>
      <c r="L16" s="11">
        <f t="shared" si="1"/>
        <v>1200</v>
      </c>
      <c r="M16" s="11">
        <f t="shared" si="2"/>
        <v>1260</v>
      </c>
      <c r="N16" s="28"/>
      <c r="O16" s="11">
        <f t="shared" si="3"/>
        <v>0</v>
      </c>
      <c r="P16" s="8">
        <v>5</v>
      </c>
      <c r="Q16" s="26">
        <f t="shared" si="4"/>
        <v>0</v>
      </c>
      <c r="R16" s="26">
        <f t="shared" si="5"/>
        <v>0</v>
      </c>
      <c r="S16" s="15"/>
    </row>
    <row r="17" spans="1:19" ht="87" hidden="1" customHeight="1" x14ac:dyDescent="0.25">
      <c r="A17" s="8">
        <v>10</v>
      </c>
      <c r="B17" s="8">
        <v>38</v>
      </c>
      <c r="C17" s="5" t="s">
        <v>10</v>
      </c>
      <c r="D17" s="6" t="s">
        <v>29</v>
      </c>
      <c r="E17" s="6" t="s">
        <v>30</v>
      </c>
      <c r="F17" s="7" t="s">
        <v>9</v>
      </c>
      <c r="G17" s="7">
        <v>1000</v>
      </c>
      <c r="H17" s="8"/>
      <c r="I17" s="9">
        <v>3.3</v>
      </c>
      <c r="J17" s="10">
        <v>5</v>
      </c>
      <c r="K17" s="9">
        <f t="shared" si="0"/>
        <v>3.4649999999999999</v>
      </c>
      <c r="L17" s="11">
        <f t="shared" si="1"/>
        <v>3300</v>
      </c>
      <c r="M17" s="11">
        <f t="shared" si="2"/>
        <v>3465</v>
      </c>
      <c r="N17" s="28"/>
      <c r="O17" s="11">
        <f t="shared" si="3"/>
        <v>0</v>
      </c>
      <c r="P17" s="8">
        <v>5</v>
      </c>
      <c r="Q17" s="26">
        <f t="shared" si="4"/>
        <v>0</v>
      </c>
      <c r="R17" s="26">
        <f t="shared" si="5"/>
        <v>0</v>
      </c>
      <c r="S17" s="15"/>
    </row>
    <row r="18" spans="1:19" ht="135" x14ac:dyDescent="0.25">
      <c r="A18" s="29">
        <v>11</v>
      </c>
      <c r="B18" s="29">
        <v>39</v>
      </c>
      <c r="C18" s="30" t="s">
        <v>10</v>
      </c>
      <c r="D18" s="31" t="s">
        <v>31</v>
      </c>
      <c r="E18" s="31" t="s">
        <v>32</v>
      </c>
      <c r="F18" s="32" t="s">
        <v>9</v>
      </c>
      <c r="G18" s="32">
        <v>4</v>
      </c>
      <c r="H18" s="31" t="s">
        <v>71</v>
      </c>
      <c r="I18" s="33">
        <v>220</v>
      </c>
      <c r="J18" s="34">
        <v>5</v>
      </c>
      <c r="K18" s="33">
        <f t="shared" si="0"/>
        <v>231</v>
      </c>
      <c r="L18" s="35">
        <f t="shared" si="1"/>
        <v>880</v>
      </c>
      <c r="M18" s="35">
        <f t="shared" si="2"/>
        <v>924</v>
      </c>
      <c r="N18" s="36">
        <v>219.8</v>
      </c>
      <c r="O18" s="35">
        <f t="shared" si="3"/>
        <v>879.2</v>
      </c>
      <c r="P18" s="32">
        <v>5</v>
      </c>
      <c r="Q18" s="37">
        <f t="shared" si="4"/>
        <v>43.960000000000008</v>
      </c>
      <c r="R18" s="37">
        <f t="shared" si="5"/>
        <v>923.16000000000008</v>
      </c>
      <c r="S18" s="31" t="s">
        <v>69</v>
      </c>
    </row>
    <row r="19" spans="1:19" ht="135" x14ac:dyDescent="0.25">
      <c r="A19" s="29">
        <v>12</v>
      </c>
      <c r="B19" s="29">
        <v>40</v>
      </c>
      <c r="C19" s="30" t="s">
        <v>10</v>
      </c>
      <c r="D19" s="31" t="s">
        <v>33</v>
      </c>
      <c r="E19" s="31" t="s">
        <v>34</v>
      </c>
      <c r="F19" s="32" t="s">
        <v>9</v>
      </c>
      <c r="G19" s="32">
        <v>4</v>
      </c>
      <c r="H19" s="31" t="s">
        <v>72</v>
      </c>
      <c r="I19" s="33">
        <v>220</v>
      </c>
      <c r="J19" s="34">
        <v>5</v>
      </c>
      <c r="K19" s="33">
        <f t="shared" si="0"/>
        <v>231</v>
      </c>
      <c r="L19" s="35">
        <f t="shared" si="1"/>
        <v>880</v>
      </c>
      <c r="M19" s="35">
        <f t="shared" si="2"/>
        <v>924</v>
      </c>
      <c r="N19" s="36">
        <v>219.8</v>
      </c>
      <c r="O19" s="35">
        <f t="shared" si="3"/>
        <v>879.2</v>
      </c>
      <c r="P19" s="32">
        <v>5</v>
      </c>
      <c r="Q19" s="37">
        <f t="shared" si="4"/>
        <v>43.960000000000008</v>
      </c>
      <c r="R19" s="37">
        <f t="shared" si="5"/>
        <v>923.16000000000008</v>
      </c>
      <c r="S19" s="31" t="s">
        <v>70</v>
      </c>
    </row>
    <row r="20" spans="1:19" ht="57.75" hidden="1" customHeight="1" x14ac:dyDescent="0.25">
      <c r="A20" s="8">
        <v>13</v>
      </c>
      <c r="B20" s="8">
        <v>41</v>
      </c>
      <c r="C20" s="5" t="s">
        <v>10</v>
      </c>
      <c r="D20" s="6" t="s">
        <v>35</v>
      </c>
      <c r="E20" s="6" t="s">
        <v>36</v>
      </c>
      <c r="F20" s="7" t="s">
        <v>9</v>
      </c>
      <c r="G20" s="7">
        <v>4000</v>
      </c>
      <c r="H20" s="8"/>
      <c r="I20" s="9">
        <v>0.24</v>
      </c>
      <c r="J20" s="10">
        <v>5</v>
      </c>
      <c r="K20" s="9">
        <f t="shared" si="0"/>
        <v>0.252</v>
      </c>
      <c r="L20" s="11">
        <f t="shared" si="1"/>
        <v>960</v>
      </c>
      <c r="M20" s="11">
        <f t="shared" si="2"/>
        <v>1008</v>
      </c>
      <c r="N20" s="28"/>
      <c r="O20" s="11">
        <f t="shared" si="3"/>
        <v>0</v>
      </c>
      <c r="P20" s="8">
        <v>5</v>
      </c>
      <c r="Q20" s="26">
        <f t="shared" si="4"/>
        <v>0</v>
      </c>
      <c r="R20" s="26">
        <f t="shared" si="5"/>
        <v>0</v>
      </c>
      <c r="S20" s="15"/>
    </row>
    <row r="21" spans="1:19" ht="55.5" hidden="1" customHeight="1" x14ac:dyDescent="0.25">
      <c r="A21" s="8">
        <v>14</v>
      </c>
      <c r="B21" s="8">
        <v>42</v>
      </c>
      <c r="C21" s="5" t="s">
        <v>10</v>
      </c>
      <c r="D21" s="6" t="s">
        <v>37</v>
      </c>
      <c r="E21" s="6" t="s">
        <v>38</v>
      </c>
      <c r="F21" s="7" t="s">
        <v>9</v>
      </c>
      <c r="G21" s="7">
        <v>600</v>
      </c>
      <c r="H21" s="8"/>
      <c r="I21" s="9">
        <v>0.56000000000000005</v>
      </c>
      <c r="J21" s="10">
        <v>5</v>
      </c>
      <c r="K21" s="9">
        <f t="shared" si="0"/>
        <v>0.58800000000000008</v>
      </c>
      <c r="L21" s="11">
        <f t="shared" si="1"/>
        <v>336.00000000000006</v>
      </c>
      <c r="M21" s="11">
        <f t="shared" si="2"/>
        <v>352.80000000000007</v>
      </c>
      <c r="N21" s="28"/>
      <c r="O21" s="11">
        <f t="shared" si="3"/>
        <v>0</v>
      </c>
      <c r="P21" s="8">
        <v>5</v>
      </c>
      <c r="Q21" s="26">
        <f t="shared" si="4"/>
        <v>0</v>
      </c>
      <c r="R21" s="26">
        <f t="shared" si="5"/>
        <v>0</v>
      </c>
      <c r="S21" s="15"/>
    </row>
    <row r="22" spans="1:19" ht="51.75" hidden="1" customHeight="1" x14ac:dyDescent="0.25">
      <c r="A22" s="8">
        <v>15</v>
      </c>
      <c r="B22" s="8">
        <v>43</v>
      </c>
      <c r="C22" s="5" t="s">
        <v>10</v>
      </c>
      <c r="D22" s="6" t="s">
        <v>39</v>
      </c>
      <c r="E22" s="6" t="s">
        <v>40</v>
      </c>
      <c r="F22" s="7" t="s">
        <v>9</v>
      </c>
      <c r="G22" s="7">
        <v>600</v>
      </c>
      <c r="H22" s="8"/>
      <c r="I22" s="9">
        <v>0.56000000000000005</v>
      </c>
      <c r="J22" s="10">
        <v>5</v>
      </c>
      <c r="K22" s="9">
        <f t="shared" si="0"/>
        <v>0.58800000000000008</v>
      </c>
      <c r="L22" s="11">
        <f t="shared" si="1"/>
        <v>336.00000000000006</v>
      </c>
      <c r="M22" s="11">
        <f t="shared" si="2"/>
        <v>352.80000000000007</v>
      </c>
      <c r="N22" s="28"/>
      <c r="O22" s="11">
        <f t="shared" si="3"/>
        <v>0</v>
      </c>
      <c r="P22" s="8">
        <v>5</v>
      </c>
      <c r="Q22" s="26">
        <f t="shared" si="4"/>
        <v>0</v>
      </c>
      <c r="R22" s="26">
        <f t="shared" si="5"/>
        <v>0</v>
      </c>
      <c r="S22" s="15"/>
    </row>
    <row r="23" spans="1:19" ht="54.75" hidden="1" customHeight="1" x14ac:dyDescent="0.25">
      <c r="A23" s="8">
        <v>16</v>
      </c>
      <c r="B23" s="8">
        <v>44</v>
      </c>
      <c r="C23" s="5" t="s">
        <v>10</v>
      </c>
      <c r="D23" s="6" t="s">
        <v>41</v>
      </c>
      <c r="E23" s="6" t="s">
        <v>42</v>
      </c>
      <c r="F23" s="7" t="s">
        <v>9</v>
      </c>
      <c r="G23" s="7">
        <v>600</v>
      </c>
      <c r="H23" s="8"/>
      <c r="I23" s="9">
        <v>0.56000000000000005</v>
      </c>
      <c r="J23" s="10">
        <v>5</v>
      </c>
      <c r="K23" s="9">
        <f t="shared" si="0"/>
        <v>0.58800000000000008</v>
      </c>
      <c r="L23" s="11">
        <f t="shared" si="1"/>
        <v>336.00000000000006</v>
      </c>
      <c r="M23" s="11">
        <f t="shared" si="2"/>
        <v>352.80000000000007</v>
      </c>
      <c r="N23" s="11"/>
      <c r="O23" s="11">
        <f t="shared" si="3"/>
        <v>0</v>
      </c>
      <c r="P23" s="8">
        <v>5</v>
      </c>
      <c r="Q23" s="26">
        <f t="shared" si="4"/>
        <v>0</v>
      </c>
      <c r="R23" s="26">
        <f t="shared" si="5"/>
        <v>0</v>
      </c>
      <c r="S23" s="15"/>
    </row>
    <row r="24" spans="1:19" ht="99.75" hidden="1" customHeight="1" x14ac:dyDescent="0.25">
      <c r="A24" s="8">
        <v>17</v>
      </c>
      <c r="B24" s="8">
        <v>45</v>
      </c>
      <c r="C24" s="5" t="s">
        <v>10</v>
      </c>
      <c r="D24" s="6" t="s">
        <v>43</v>
      </c>
      <c r="E24" s="6" t="s">
        <v>54</v>
      </c>
      <c r="F24" s="7" t="s">
        <v>9</v>
      </c>
      <c r="G24" s="7">
        <v>90</v>
      </c>
      <c r="H24" s="8"/>
      <c r="I24" s="9">
        <v>5.3333329999999997</v>
      </c>
      <c r="J24" s="10">
        <v>5</v>
      </c>
      <c r="K24" s="9">
        <f t="shared" si="0"/>
        <v>5.59999965</v>
      </c>
      <c r="L24" s="11">
        <f t="shared" si="1"/>
        <v>479.99996999999996</v>
      </c>
      <c r="M24" s="11">
        <f t="shared" si="2"/>
        <v>503.99996849999997</v>
      </c>
      <c r="N24" s="11"/>
      <c r="O24" s="11">
        <f t="shared" si="3"/>
        <v>0</v>
      </c>
      <c r="P24" s="8">
        <v>5</v>
      </c>
      <c r="Q24" s="26">
        <f t="shared" si="4"/>
        <v>0</v>
      </c>
      <c r="R24" s="26">
        <f t="shared" si="5"/>
        <v>0</v>
      </c>
      <c r="S24" s="15"/>
    </row>
    <row r="25" spans="1:19" ht="60" hidden="1" customHeight="1" x14ac:dyDescent="0.25">
      <c r="A25" s="8">
        <v>18</v>
      </c>
      <c r="B25" s="8">
        <v>46</v>
      </c>
      <c r="C25" s="5" t="s">
        <v>10</v>
      </c>
      <c r="D25" s="6" t="s">
        <v>44</v>
      </c>
      <c r="E25" s="6" t="s">
        <v>45</v>
      </c>
      <c r="F25" s="7" t="s">
        <v>9</v>
      </c>
      <c r="G25" s="7">
        <v>200</v>
      </c>
      <c r="H25" s="8"/>
      <c r="I25" s="9">
        <v>11</v>
      </c>
      <c r="J25" s="10">
        <v>5</v>
      </c>
      <c r="K25" s="9">
        <f t="shared" si="0"/>
        <v>11.55</v>
      </c>
      <c r="L25" s="11">
        <f t="shared" si="1"/>
        <v>2200</v>
      </c>
      <c r="M25" s="11">
        <f t="shared" si="2"/>
        <v>2310</v>
      </c>
      <c r="N25" s="11"/>
      <c r="O25" s="11">
        <f t="shared" si="3"/>
        <v>0</v>
      </c>
      <c r="P25" s="8">
        <v>5</v>
      </c>
      <c r="Q25" s="26">
        <f t="shared" si="4"/>
        <v>0</v>
      </c>
      <c r="R25" s="26">
        <f t="shared" si="5"/>
        <v>0</v>
      </c>
      <c r="S25" s="15"/>
    </row>
    <row r="26" spans="1:19" ht="409.5" hidden="1" customHeight="1" x14ac:dyDescent="0.25">
      <c r="A26" s="8">
        <v>19</v>
      </c>
      <c r="B26" s="8">
        <v>47</v>
      </c>
      <c r="C26" s="5" t="s">
        <v>10</v>
      </c>
      <c r="D26" s="6" t="s">
        <v>46</v>
      </c>
      <c r="E26" s="6" t="s">
        <v>55</v>
      </c>
      <c r="F26" s="7" t="s">
        <v>47</v>
      </c>
      <c r="G26" s="7">
        <v>80</v>
      </c>
      <c r="H26" s="8"/>
      <c r="I26" s="9">
        <v>73</v>
      </c>
      <c r="J26" s="10">
        <v>5</v>
      </c>
      <c r="K26" s="9">
        <f t="shared" si="0"/>
        <v>76.650000000000006</v>
      </c>
      <c r="L26" s="11">
        <f t="shared" si="1"/>
        <v>5840</v>
      </c>
      <c r="M26" s="11">
        <f t="shared" si="2"/>
        <v>6132</v>
      </c>
      <c r="N26" s="11"/>
      <c r="O26" s="11">
        <f t="shared" si="3"/>
        <v>0</v>
      </c>
      <c r="P26" s="8">
        <v>5</v>
      </c>
      <c r="Q26" s="26">
        <f t="shared" si="4"/>
        <v>0</v>
      </c>
      <c r="R26" s="26">
        <f t="shared" si="5"/>
        <v>0</v>
      </c>
      <c r="S26" s="15"/>
    </row>
    <row r="27" spans="1:19" ht="65.25" hidden="1" customHeight="1" x14ac:dyDescent="0.25">
      <c r="A27" s="8">
        <v>20</v>
      </c>
      <c r="B27" s="8">
        <v>49</v>
      </c>
      <c r="C27" s="5" t="s">
        <v>10</v>
      </c>
      <c r="D27" s="6" t="s">
        <v>48</v>
      </c>
      <c r="E27" s="6" t="s">
        <v>49</v>
      </c>
      <c r="F27" s="7" t="s">
        <v>9</v>
      </c>
      <c r="G27" s="7">
        <v>100</v>
      </c>
      <c r="H27" s="8"/>
      <c r="I27" s="9">
        <v>0.25</v>
      </c>
      <c r="J27" s="10">
        <v>5</v>
      </c>
      <c r="K27" s="9">
        <f t="shared" si="0"/>
        <v>0.26250000000000001</v>
      </c>
      <c r="L27" s="11">
        <f t="shared" si="1"/>
        <v>25</v>
      </c>
      <c r="M27" s="11">
        <f t="shared" si="2"/>
        <v>26.25</v>
      </c>
      <c r="N27" s="27"/>
      <c r="O27" s="27">
        <f t="shared" si="3"/>
        <v>0</v>
      </c>
      <c r="P27" s="8">
        <v>5</v>
      </c>
      <c r="Q27" s="26">
        <f t="shared" si="4"/>
        <v>0</v>
      </c>
      <c r="R27" s="26">
        <f t="shared" si="5"/>
        <v>0</v>
      </c>
      <c r="S27" s="15"/>
    </row>
    <row r="28" spans="1:19" hidden="1" x14ac:dyDescent="0.25">
      <c r="A28" s="12"/>
      <c r="B28" s="12"/>
      <c r="C28" s="12"/>
      <c r="D28" s="12"/>
      <c r="E28" s="12"/>
      <c r="F28" s="7" t="s">
        <v>50</v>
      </c>
      <c r="G28" s="7">
        <f>SUM(G8:G27)</f>
        <v>8910</v>
      </c>
      <c r="H28" s="12"/>
      <c r="I28" s="13"/>
      <c r="J28" s="13"/>
      <c r="K28" s="13"/>
      <c r="L28" s="14">
        <f>SUM(L8:L27)</f>
        <v>62200.999969999997</v>
      </c>
      <c r="M28" s="14">
        <f>SUM(M8:M27)</f>
        <v>65311.04996850001</v>
      </c>
      <c r="N28" s="14"/>
      <c r="O28" s="14"/>
      <c r="P28" s="20"/>
    </row>
  </sheetData>
  <mergeCells count="5">
    <mergeCell ref="I6:M6"/>
    <mergeCell ref="N6:S6"/>
    <mergeCell ref="A1:R1"/>
    <mergeCell ref="A2:R2"/>
    <mergeCell ref="A4:R4"/>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2024-10-11T10:30:04Z</dcterms:created>
  <dcterms:modified xsi:type="dcterms:W3CDTF">2024-10-11T10:30:10Z</dcterms:modified>
</cp:coreProperties>
</file>