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mc:AlternateContent xmlns:mc="http://schemas.openxmlformats.org/markup-compatibility/2006">
    <mc:Choice Requires="x15">
      <x15ac:absPath xmlns:x15ac="http://schemas.microsoft.com/office/spreadsheetml/2010/11/ac" url="https://vilvandenys-my.sharepoint.com/personal/greta_keriene_vv_lt/Documents/Desktop/DABAR VIEŠINU/"/>
    </mc:Choice>
  </mc:AlternateContent>
  <xr:revisionPtr revIDLastSave="31" documentId="13_ncr:1_{C388BC65-62F8-4253-A0B6-74CDE8DFFD2A}" xr6:coauthVersionLast="47" xr6:coauthVersionMax="47" xr10:uidLastSave="{9CFDAC63-CEE3-4AC8-A7A1-71DA4BE34816}"/>
  <bookViews>
    <workbookView xWindow="-108" yWindow="-108" windowWidth="23256" windowHeight="12456" xr2:uid="{00000000-000D-0000-FFFF-FFFF00000000}"/>
  </bookViews>
  <sheets>
    <sheet name="Pasiūlymas" sheetId="1" r:id="rId1"/>
    <sheet name="Fiksuoti įkainiai" sheetId="9" r:id="rId2"/>
    <sheet name="Subtiekėjai ir priedai" sheetId="2" r:id="rId3"/>
    <sheet name="Ekonominis kriterijus (B)" sheetId="3" r:id="rId4"/>
    <sheet name="Atliktų darbų sąrašas" sheetId="4" r:id="rId5"/>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1" i="9" l="1"/>
  <c r="G17" i="9"/>
  <c r="G19" i="9"/>
  <c r="G20" i="9"/>
  <c r="G29" i="9"/>
  <c r="G31" i="9"/>
  <c r="G32" i="9"/>
  <c r="G41" i="9"/>
  <c r="G43" i="9"/>
  <c r="G44" i="9"/>
  <c r="G47" i="9"/>
  <c r="G53" i="9"/>
  <c r="G56" i="9"/>
  <c r="G59" i="9"/>
  <c r="G65" i="9"/>
  <c r="G68" i="9"/>
  <c r="G73" i="9"/>
  <c r="G77" i="9"/>
  <c r="G79" i="9"/>
  <c r="G88" i="9"/>
  <c r="G95" i="9"/>
  <c r="G97" i="9"/>
  <c r="G101" i="9"/>
  <c r="G104" i="9"/>
  <c r="G113" i="9"/>
  <c r="G116" i="9"/>
  <c r="G119" i="9"/>
  <c r="G125" i="9"/>
  <c r="G126" i="9"/>
  <c r="G127" i="9"/>
  <c r="G128" i="9"/>
  <c r="G131" i="9"/>
  <c r="G133" i="9"/>
  <c r="G139" i="9"/>
  <c r="G143" i="9"/>
  <c r="G145" i="9"/>
  <c r="G148" i="9"/>
  <c r="G150" i="9"/>
  <c r="G151" i="9"/>
  <c r="G152" i="9"/>
  <c r="G160" i="9"/>
  <c r="G162" i="9"/>
  <c r="G163" i="9"/>
  <c r="G23" i="9"/>
  <c r="G35" i="9"/>
  <c r="G89" i="9"/>
  <c r="G92" i="9"/>
  <c r="G103" i="9"/>
  <c r="G137" i="9"/>
  <c r="G140" i="9"/>
  <c r="G156" i="9"/>
  <c r="G157" i="9"/>
  <c r="G8" i="9"/>
  <c r="G161" i="9"/>
  <c r="G159" i="9"/>
  <c r="G158" i="9"/>
  <c r="G154" i="9"/>
  <c r="G153" i="9"/>
  <c r="G147" i="9"/>
  <c r="G146" i="9"/>
  <c r="G144" i="9"/>
  <c r="G141" i="9"/>
  <c r="G136" i="9"/>
  <c r="G135" i="9"/>
  <c r="G134" i="9"/>
  <c r="G132" i="9"/>
  <c r="G130" i="9"/>
  <c r="G129" i="9"/>
  <c r="G124" i="9"/>
  <c r="G123" i="9"/>
  <c r="G122" i="9"/>
  <c r="G121" i="9"/>
  <c r="G120" i="9"/>
  <c r="G118" i="9"/>
  <c r="G117" i="9"/>
  <c r="G115" i="9"/>
  <c r="G114" i="9"/>
  <c r="G112" i="9"/>
  <c r="G111" i="9"/>
  <c r="G110" i="9"/>
  <c r="G109" i="9"/>
  <c r="G108" i="9"/>
  <c r="G106" i="9"/>
  <c r="G100" i="9"/>
  <c r="G99" i="9"/>
  <c r="G98" i="9"/>
  <c r="G96" i="9"/>
  <c r="G93" i="9"/>
  <c r="G91" i="9"/>
  <c r="G90" i="9"/>
  <c r="G87" i="9"/>
  <c r="G86" i="9"/>
  <c r="G84" i="9"/>
  <c r="G83" i="9"/>
  <c r="G82" i="9"/>
  <c r="G81" i="9"/>
  <c r="G78" i="9"/>
  <c r="G76" i="9"/>
  <c r="G74" i="9"/>
  <c r="G72" i="9"/>
  <c r="G70" i="9"/>
  <c r="G69" i="9"/>
  <c r="G67" i="9"/>
  <c r="G66" i="9"/>
  <c r="G64" i="9"/>
  <c r="G62" i="9"/>
  <c r="G61" i="9"/>
  <c r="G60" i="9"/>
  <c r="G58" i="9"/>
  <c r="G57" i="9"/>
  <c r="G55" i="9"/>
  <c r="G54" i="9"/>
  <c r="G52" i="9"/>
  <c r="G51" i="9"/>
  <c r="G50" i="9"/>
  <c r="G49" i="9"/>
  <c r="G48" i="9"/>
  <c r="G46" i="9"/>
  <c r="G45" i="9"/>
  <c r="G42" i="9"/>
  <c r="G40" i="9"/>
  <c r="G39" i="9"/>
  <c r="G38" i="9"/>
  <c r="G37" i="9"/>
  <c r="G36" i="9"/>
  <c r="G34" i="9"/>
  <c r="G33" i="9"/>
  <c r="G30" i="9"/>
  <c r="G28" i="9"/>
  <c r="G27" i="9"/>
  <c r="G26" i="9"/>
  <c r="G25" i="9"/>
  <c r="G24" i="9"/>
  <c r="G22" i="9"/>
  <c r="G21" i="9"/>
  <c r="G18" i="9"/>
  <c r="G16" i="9"/>
  <c r="G15" i="9"/>
  <c r="G14" i="9"/>
  <c r="G13" i="9"/>
  <c r="G12" i="9"/>
  <c r="G10" i="9"/>
  <c r="G9" i="9"/>
  <c r="G164" i="9" l="1"/>
  <c r="D36" i="1" s="1"/>
  <c r="D37" i="1" l="1"/>
  <c r="D38" i="1" s="1"/>
  <c r="D39" i="1" l="1"/>
  <c r="D40" i="1" s="1"/>
  <c r="D41" i="1" s="1"/>
  <c r="E39" i="1"/>
</calcChain>
</file>

<file path=xl/sharedStrings.xml><?xml version="1.0" encoding="utf-8"?>
<sst xmlns="http://schemas.openxmlformats.org/spreadsheetml/2006/main" count="412" uniqueCount="267">
  <si>
    <t>PIRKIMO SĄLYGŲ PRIEDAS "PASIŪLYMO FORMA"</t>
  </si>
  <si>
    <t>Kam:</t>
  </si>
  <si>
    <t>Viešoji įstaiga CPO LT</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</si>
  <si>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</si>
  <si>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</si>
  <si>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</si>
  <si>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</si>
  <si>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</si>
  <si>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</si>
  <si>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</si>
  <si>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</si>
  <si>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</si>
  <si>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</si>
  <si>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</si>
  <si>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</si>
  <si>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</si>
  <si>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</si>
  <si>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</si>
  <si>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</si>
  <si>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</si>
  <si>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</si>
  <si>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</si>
  <si>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</si>
  <si>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</si>
  <si>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</si>
  <si>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Tiekėjo pasiūlymas:</t>
  </si>
  <si>
    <t>Nr.</t>
  </si>
  <si>
    <t>Pavadinimas</t>
  </si>
  <si>
    <t>PVM suma</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</si>
  <si>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</si>
  <si>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</si>
  <si>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</si>
  <si>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</si>
  <si>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</si>
  <si>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</si>
  <si>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</si>
  <si>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</si>
  <si>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</si>
  <si>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</si>
  <si>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</si>
  <si>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</si>
  <si>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</si>
  <si>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</si>
  <si>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</si>
  <si>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</si>
  <si>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</si>
  <si>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</si>
  <si>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</si>
  <si>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</si>
  <si>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13247 2024-05-03 15:28:27</t>
  </si>
  <si>
    <t>Tinkamai įvykdytų ar vykdomų paslaugų sąrašas</t>
  </si>
  <si>
    <t>Eil. Nr.</t>
  </si>
  <si>
    <t>Užsakovas (pavadinimas, kontaktinio asmens duomenys)</t>
  </si>
  <si>
    <t>Sutarties numeris / Paslaugų pavadinimai</t>
  </si>
  <si>
    <t>Atliktų paslaugų data (nuo... iki...)</t>
  </si>
  <si>
    <t>Pateikta užsakovo pažyma (numeris, data)</t>
  </si>
  <si>
    <t>Tiekėjo savo jėgomis suteiktų paslaugų vertė, Eur be PVM</t>
  </si>
  <si>
    <t>Bendra suteiktų paslaugų vertė, Eur be PVM</t>
  </si>
  <si>
    <t>Kokybinis tiekėjo siūlymas</t>
  </si>
  <si>
    <t>Darbų pavadinimas</t>
  </si>
  <si>
    <t>Mato vnt.</t>
  </si>
  <si>
    <t>Lyginamasis koeficientas</t>
  </si>
  <si>
    <t>Maksimalus priimtinas įkainis, Eur be PVM už mato vnt.</t>
  </si>
  <si>
    <t>vnt</t>
  </si>
  <si>
    <t>vnt.</t>
  </si>
  <si>
    <t>Komunikacijų žymėjimo ženklų ant metalinio stulpelio įrengimas</t>
  </si>
  <si>
    <t>Komunikacijų žymėjimo ženklų tvirtinimas ant sienos</t>
  </si>
  <si>
    <t>Asfaltbetonio dangos frezavimas</t>
  </si>
  <si>
    <t>Asfaltbetonio dangos išardymas</t>
  </si>
  <si>
    <t>Kelio dangų ženklinimas dažais</t>
  </si>
  <si>
    <t>Kelio dangų ženklinimas termoplastu</t>
  </si>
  <si>
    <t>m</t>
  </si>
  <si>
    <t>Betoninių stačiakampių trinkelių grindinys (betoninės trinkelės 200x100x80, skaldos atsijos-5 cm, skalda-10 cm, smėlis-15 cm, kelio lovio įrengimas) (naujos trinkelės)</t>
  </si>
  <si>
    <t>Pagrindų ir dangų 12 cm storio įrengimas iš smėlio-žvyro mišinių su 50 proc. žvirgždo (smėlio-žvyro-žvirgždo mišinys-12 cm, kelio lovio įrengimas)</t>
  </si>
  <si>
    <t>Statybinio laužo pakrovimas ekskavatoriumi ir išvežimas 5 km atstumu</t>
  </si>
  <si>
    <t>t</t>
  </si>
  <si>
    <t>Statybinio laužo pakrovimas ekskavatoriumi ir išvežimas 10 km atstumu</t>
  </si>
  <si>
    <t>Statybinio laužo pakrovimas ekskavatoriumi ir išvežimas 15 km atstumu</t>
  </si>
  <si>
    <t>Įšalusio grunto purenimas</t>
  </si>
  <si>
    <t>Grunto kasimas rankiniu būdu</t>
  </si>
  <si>
    <t>Grunto užpylimas rankiniu būdu ir sutankinimas</t>
  </si>
  <si>
    <t>Archeologiniai žvalgymai</t>
  </si>
  <si>
    <t>Archeologiniai tyrinėjimai</t>
  </si>
  <si>
    <t>Įkainių bei lyginamųjų koeficientų sandaugos suma iš viso, EUR be PVM:</t>
  </si>
  <si>
    <t xml:space="preserve">* Įkainiai nurodomi 2 skaičių po kablelio tikslumu. </t>
  </si>
  <si>
    <t xml:space="preserve">Jeigu Tiekėjo bent vienas siūlomas įkainis yra didesnis, nei nurodyta Techninės specifikacijos Priede Nr. 1 pateiktos lentelės  stulpelyje „Maksimalus priimtinas įkainis už mato vnt., EUR be PVM“, laikoma, kad tokio Tiekėjo Galutinis pasiūlymas neatitinka Pirkimo dokumentuose nustatytų reikalavimų ir bus atmetamas.					</t>
  </si>
  <si>
    <t>-</t>
  </si>
  <si>
    <t>Taikomas PVM dydis (%)</t>
  </si>
  <si>
    <t>Rangovo siūlomas įkainis už mato vnt., Eur be PVM</t>
  </si>
  <si>
    <t>Įkainis už mato vnt., Eur be PVM, įvertinus lyginamąjį koeficientą</t>
  </si>
  <si>
    <t>7 (5x6)</t>
  </si>
  <si>
    <t>I.        ŠULINIAI</t>
  </si>
  <si>
    <t>Šulinio d-1 m remontas, keičiant g/b perdenginio plokštę ir landos mūrą g/b žiedais  7X9 be liuko</t>
  </si>
  <si>
    <t>Šulinio d-1 m remontas, keičiant g/b perdenginio plokštę ir landos mūrą g/b žiedais  7X9 su paprastu liuku</t>
  </si>
  <si>
    <t xml:space="preserve">Šulinio d-1 m remontas, keičiant g/b perdenginio plokštę ir landos mūrą g/b žiedais  7x9 su plaukiojančiu liuku </t>
  </si>
  <si>
    <t>Šulinio d-1 m remontas, keičiant g/b perdenginio plokštę ir landos mūrą g/b žiedais  7X6 be liuko</t>
  </si>
  <si>
    <t>Šulinio d-1 m remontas, keičiant g/b perdenginio plokštę ir landos mūrą g/b žiedais  7X6 su paprastu liuku</t>
  </si>
  <si>
    <t>Šulinio d-1 m remontas, keičiant g/b perdenginio plokštę ir landos mūrą g/b žiedais  7X6 su plaukiojančiu liuku</t>
  </si>
  <si>
    <t>Šulinio d-1 m remontas, kečiant g/b perdenginio plokštę ir landos g/b žiedus  7X9 be liuko</t>
  </si>
  <si>
    <t>Šulinio d-1 m remontas, keičiant g/b perdenginio plokštę ir landos g/b žiedus  7X9 su paprastu liuku</t>
  </si>
  <si>
    <t>Šulinio d-1 m remontas, keičiant g/b perdenginio plokštę ir landos g/b žiedus  7X9 su plaukiojančiu liuku</t>
  </si>
  <si>
    <t>Šulinio d-1 m remontas, keičiant g/b perdenginio plokštę ir landos g/b žiedus  7X6 be liuko</t>
  </si>
  <si>
    <t>Šulinio d-1 m remontas, keičiant g/b perdenginio plokštę ir landos g/b žiedus  7X6 su paprastu liuku</t>
  </si>
  <si>
    <t>Šulinio d-1 m remontas, keičiant g/b perdenginio plokštę ir landos g/b žiedus  7X6 su plaukiojančiu liuku</t>
  </si>
  <si>
    <t>Šulinio d-1.5 m remontas, keičiant g/b perdenginio plokštę ir landos mūrą g/b žiedais  7X9 be liuko</t>
  </si>
  <si>
    <t>Šulinio d-1.5 m remontas, keičiant g/b perdenginio plokštę ir landos mūrą g/b žiedais  7X9 su paprastu liuku</t>
  </si>
  <si>
    <t>Šulinio d-1.5 m remontas, keičiant g/b perdenginio plokštę ir landos mūrą g/b žiedais 7x9 su plaukiojančiu liuku</t>
  </si>
  <si>
    <t>Šulinio d-1.5 m remontas, keičiant g/b perdenginio plokštę ir landos mūrą g/b žiedais  7X6 be liuko</t>
  </si>
  <si>
    <t>Šulinio d-1.5 m remontas, keičiant g/b perdenginio plokštę ir landos mūrą g/b žiedais 7X6 su paprastu liuku</t>
  </si>
  <si>
    <t>Šulinio d-1.5 m remontas, keičiant g/b perdenginio plokštę ir landos mūrą g/b žiedais  7X6 su plaukiojančiu liuku</t>
  </si>
  <si>
    <t>Šulinio d-1.5 m remontas, keičiant g/b perdenginio plokštę ir landos g/b žiedus  7X9 be liuko</t>
  </si>
  <si>
    <t>Šulinio d-1.5 m remontas, keičiant g/b perdenginio plokštę ir landos g/b žiedus  7X9 su paprastu liuku</t>
  </si>
  <si>
    <t>Šulinio d-1.5 m remontas, keičiant g/b perdenginio plokštę ir landos g/b žiedus  7X9 su plaukiojančiu liuku</t>
  </si>
  <si>
    <t>Šulinio d-1.5 m remontas, keičiant g/b perdenginio plokštę ir landos g/b žiedus  7X6 be liuko</t>
  </si>
  <si>
    <t>Šulinio d-1.5 m remontas, keičiant g/b perdenginio plokštę ir landos g/b žiedus  7X6 su paprastu liuku</t>
  </si>
  <si>
    <t xml:space="preserve">Šulinio d-1.5 m remontas, keičiant g/b perdenginio plokštę ir landos g/b žiedus 7X6 su plaukiojančiu liuku </t>
  </si>
  <si>
    <t>Šulinio d-2 m remontas, keičiant g/b perdenginio plokštę ir landos g/b žiedus  7X9 be liuko</t>
  </si>
  <si>
    <t>Šulinio d-2 m remontas, keičiant g/b perdenginio plokštę ir landos g/b žiedus  7X9 su paprastu liuku</t>
  </si>
  <si>
    <t>Šulinio d-2 m remontas, keičiant g/b perdenginio plokštę ir landos g/b žiedus 7X9 su plaukiojančiu liuku</t>
  </si>
  <si>
    <t>Šulinio d-2 m remontas, keičiant g/b perdenginio plokštę ir landos g/b žiedus  7X6 be liuko</t>
  </si>
  <si>
    <t>Šulinio d-2 m remontas, keičiant g/b perdenginio plokštę ir landos g/b žiedus  7X6 su paprastu liuku</t>
  </si>
  <si>
    <t xml:space="preserve">Šulinio d-2 m remontas, keičiant g/b perdenginio plokštę ir landos g/b žiedus 7X6 su plaukiojančiu liuku </t>
  </si>
  <si>
    <t>Šulinio monolitinių kamerų gelžbetoninių perdenginių išardymas</t>
  </si>
  <si>
    <r>
      <t xml:space="preserve">m </t>
    </r>
    <r>
      <rPr>
        <vertAlign val="superscript"/>
        <sz val="10"/>
        <color theme="1"/>
        <rFont val="Calibri"/>
        <family val="2"/>
        <charset val="186"/>
        <scheme val="minor"/>
      </rPr>
      <t>3</t>
    </r>
  </si>
  <si>
    <t xml:space="preserve">Šulinio monolitinių kamerų gelžbetoninių perdenginių įrengimas </t>
  </si>
  <si>
    <t>G/b šulinio sienų (žiedų), dugnų, perdangų , reguliavimo žiedų išardymas</t>
  </si>
  <si>
    <t>Surenkamų stačiakampių gelžbetoninių šulininių montavimas (stačiakampiai šuliniai)</t>
  </si>
  <si>
    <t>Stačiakampių gelžbetoninių šulinių remontas, keičiant monolitines g/b perdenginio plokštes ir šulinio sienas surenkamais g/b elementais, be liukų</t>
  </si>
  <si>
    <r>
      <t xml:space="preserve">Šulinio d-1 m montavimas iš g/b surenkamų elementų </t>
    </r>
    <r>
      <rPr>
        <b/>
        <sz val="10"/>
        <color theme="1"/>
        <rFont val="Calibri"/>
        <family val="2"/>
        <charset val="186"/>
        <scheme val="minor"/>
      </rPr>
      <t>su</t>
    </r>
    <r>
      <rPr>
        <sz val="10"/>
        <color theme="1"/>
        <rFont val="Calibri"/>
        <family val="2"/>
        <charset val="186"/>
        <scheme val="minor"/>
      </rPr>
      <t xml:space="preserve"> paprastu liuku (žemės darbai, surenkami g/b elementai, paprastas liukas) </t>
    </r>
  </si>
  <si>
    <t xml:space="preserve">Šulinio d-1 m montavimas iš g/b surenkamų elementų su plaukiojančiu liuku (žemės darbai, surenkami g/b elementai, plaukiojantis liukas) </t>
  </si>
  <si>
    <t xml:space="preserve">Šulinio d-1,5 m montavimas iš g/b surenkamų elementų su paprastu liuku (žemės darbai, surenkami g/b elementai, paprastas liukas) </t>
  </si>
  <si>
    <t xml:space="preserve">Šulinio d-1,5 m montavimas iš g/b surenkamų elementų su plaukiojančiu liuku (žemės darbai, surenkami g/b elementai, plaukiojantis liukas) </t>
  </si>
  <si>
    <t>Šulinio d-2 m montavimas iš g/b surenkamų elementų su paprastu liuku (žemės darbai, surenkami g/b elementai, paprastas liukas)</t>
  </si>
  <si>
    <t xml:space="preserve">Šulinio d-2 m montavimas iš g/ b surenkamų elementų su plaukiojančiu liuku (žemės darbai, surenkami g/b elementai, plaukiojantis liukas) </t>
  </si>
  <si>
    <t>Šulinio d-1 m plytinių sienų išardymas (žemės darbai, plytų išardymas, statybinio laužo išvežimas )</t>
  </si>
  <si>
    <t>Šulinio/kameros sienų kiaurymių užtaisymo su hidroizoliacija</t>
  </si>
  <si>
    <r>
      <t xml:space="preserve">m </t>
    </r>
    <r>
      <rPr>
        <vertAlign val="superscript"/>
        <sz val="10"/>
        <color theme="1"/>
        <rFont val="Calibri"/>
        <family val="2"/>
        <charset val="186"/>
        <scheme val="minor"/>
      </rPr>
      <t>2</t>
    </r>
  </si>
  <si>
    <t xml:space="preserve">Šulinio/kamerų sienose  kiaurymių įrengimas </t>
  </si>
  <si>
    <t>cm</t>
  </si>
  <si>
    <t>Šulinio dugnų įrengimas</t>
  </si>
  <si>
    <t>Šulinio įlipimo lipynių įrengimas</t>
  </si>
  <si>
    <t>Šulinio įlipimo kopėčių įrengimas</t>
  </si>
  <si>
    <t>Šulinio valymas su hidrodinamine įranga</t>
  </si>
  <si>
    <t>Asfaltbetonio dangos su pagrindais atstatymas (asfaltbetonio ardymas, asfaltbetonis-5 cm, asfaltbetonis-5 cm, skalda-25 cm, smėlis-25 cm, kelio lovys)</t>
  </si>
  <si>
    <t>II.      ASFALTBETONIO DANGOS</t>
  </si>
  <si>
    <t>Magistralinės miesto gatvės (asfaltbetonis–5 cm, asfaltbetonis–10 cm, skalda–30 cm, smėlis-3 5 cm, kraštų apkapojimas, kelio lovio įrengimas)</t>
  </si>
  <si>
    <t>Rajoninės miesto gatvės (asfaltbetonis–5 cm, asfaltbetonis–6 cm, skalda–25 cm, smėlis-25 cm, kraštų apkapojimas, kelio lovio įrengimas)</t>
  </si>
  <si>
    <t>Kvartalinės miesto gatvės, pravažiavimai, kiemai, automobilių stovėjimo aikštelės (asfaltbetonis–5 cm, asfaltbetonis–4 cm, skalda–15 cm, smėlis-25 cm, kraštų apkapojimas, kelio lovio įrengimas)</t>
  </si>
  <si>
    <t>Asfaltbetonio danga h-4 cm be pagrindų (asfaltbetonis-4 cm, kraštų apkapojimas)</t>
  </si>
  <si>
    <t>Asfaltbetonio danga h-5 cm be pagrindų (asfaltbetonis-5 cm, kraštų apkapojimas)</t>
  </si>
  <si>
    <t>Asfaltbetonio danga h-6 cm be pagrindų (asfaltbetonis-6 cm, kraštų apkapojimas)</t>
  </si>
  <si>
    <t>Asfaltbetonio dangos atstatymas naudojant šalto asfalto mišinį (asfalto sluoksnio storis apie 7 cm., šaltuoju metų laiku intensyvaus eismo zonose, po vandentiekio ir nuotekų tinkluose vykusių avarijos likvidavimo darbų)</t>
  </si>
  <si>
    <t>III.     PAGRINDAI BE ASFALTBETONIO DANGOS</t>
  </si>
  <si>
    <t>Magistralinės miesto gatvės – pagrindai (skalda–30 cm, smėlis-35 cm, kelio lovio įrengimas)</t>
  </si>
  <si>
    <t>Rajoninės miesto gatvės – pagrindai (skalda–25 cm, smėlis-25 cm, kelio lovio įrengimas)</t>
  </si>
  <si>
    <t>Kvartalinės miesto gatvės, pravažiavimai, kiemai, a/m stovėjimo aikštelės – pagrindai (skalda–15 cm, smėlis-25 cm, kelio lovio įrengimas)</t>
  </si>
  <si>
    <t>IV.     ŠALIGATVIAI</t>
  </si>
  <si>
    <t>Tipas  (betoninės plytelės 375x375x70, skaldos atsijos-5 cm, skalda-10 cm, smėlis-20 cm, kelio lovio įreng.)</t>
  </si>
  <si>
    <t>Tipas  (betoninės plytelės 375x375x70, atsijos 5cm, smėlis-20 cm, kelio lovio įrengimas)</t>
  </si>
  <si>
    <t>Tipas  (betoninės plytelės 500x500x70, atsijos 5 cm.smėlis-20 cm, kelio lovio įrengimas)</t>
  </si>
  <si>
    <t>Tipas  (betoninės plytelės 500x500x70, 5 cm atsijos, 10 cm skalda,  smėlis-20 cm, kelio lovio įrengimas)</t>
  </si>
  <si>
    <t>V.      PĖSČIŲJŲ TAKAI</t>
  </si>
  <si>
    <t>Tipas  (skalda-10 cm, smėlis-20 cm, kelio lovio įrengimas)</t>
  </si>
  <si>
    <t>Tipas  (skaldos atsijos-5 cm, skalda-12 cm, smėlis-20 cm, kelio lovio įrengimas)</t>
  </si>
  <si>
    <t>Tipas  (a/b-5 cm, skalda-12 cm, smėlis-20 cm, kelio lovio įrengimas)</t>
  </si>
  <si>
    <t>Dviračių takų raudono asfaltbetonio dangos 9 cm.įrengimas be pagrindų ( raudono asfaltbetonio - 4 cm, a/b -5 cm. )</t>
  </si>
  <si>
    <t>VI.     KELIO IR VEJŲ BORDIŪRAI</t>
  </si>
  <si>
    <t>Vejų betoniniai bordiūrai 80x200 ant smėlio</t>
  </si>
  <si>
    <t>Kelio betoniniai bordiūrai 150x300 ant betono (nauji betoniniai bordiūrai)</t>
  </si>
  <si>
    <t>Kelio betoniniai bordiūrai 150x300 ant betono (išsaugojant senus betoninius bordiūrus)</t>
  </si>
  <si>
    <t>Kelio natūralaus akmens bordiūrai ant betono (be bordiūro kainos)</t>
  </si>
  <si>
    <t>Vejų betoniniai bordiūrai 80x200 ant betono pagrindo įrengimas (išsaugojant senus vejos betoninius bordiūrus)</t>
  </si>
  <si>
    <t>Vejų betoniniai bordiūrai 80x200 ant betono pagrindo įrengimas (nauji vejų betoniniai bordiūrai)</t>
  </si>
  <si>
    <t>Kelio betoninių bordiūrų išardymas su betoniniu pagrindu</t>
  </si>
  <si>
    <t>Vejų betoninių bordiūrų su betoniniu pagrindu išardymas</t>
  </si>
  <si>
    <t>VII.   GRINDINIŲ DANGOS</t>
  </si>
  <si>
    <t>Betoninių stačiakampių trinkelių grindinys (betoninės trinkelės 200x100x80, skaldos atsijos-5 cm, skalda-10 cm, smėlis-15 cm, kelio lovio įrengimas) (išsaugojant senas trinkeles)</t>
  </si>
  <si>
    <t>Betoninių figūrinių trinkelių grindinys (betoninės figūrinės trinkelės 200x100x80, granitinės skaldos atsijos-5 cm, skalda-10 cm, smėlis-15 cm, kelio lovio įrengimas)</t>
  </si>
  <si>
    <t>Mozaikinis natūralių akmenų grindinys, užpilant siūles cementiniu skiediniu (granitinės trinkelės-10 cm, cementinis skiedinys-10 cm, skalda-20 cm, smėlis-25 cm, kelio lovio įrengimas)</t>
  </si>
  <si>
    <t>Tašytų akmenų grindinys, užpilant siūles cementiniu. skiediniu (tašyto granito arba bazalto trinkelės-14 cm, cementinis skiedinys-12 cm, skalda-20 cm, smėlis-20 cm, kelio lovio įrengimas) naujos trinkelės.</t>
  </si>
  <si>
    <t>Tašytų akmenų grindinys, užpilant siūles cementiniu. skiediniu (tašyto granito arba bazalto trinkelės-14 cm, cementinis skiedinys-12 cm, skalda-20 cm, smėlis-20 cm, kelio lovio įrengimas) išsaugojant senas trinkeles</t>
  </si>
  <si>
    <t xml:space="preserve">Lauko akmenų grindinys, užpilant siūles smėliu (lauko akmuo-14 cm, smėlis-8 cm, skalda-10 cm, smėlis-20 cm, kelio lovio įrengimas) </t>
  </si>
  <si>
    <t>VIII.  BETONO IR ŽVYRO DANGOS</t>
  </si>
  <si>
    <t>Betono danga 10 cm storio (betonas-10 cm, skalda-10 cm, smėlis-20 cm, kelio lovio įrengimas)</t>
  </si>
  <si>
    <t>IX.     VEJOS</t>
  </si>
  <si>
    <t>Vejos (augalinis gruntas-15 cm, apsėjimas)</t>
  </si>
  <si>
    <t>X.      ŠULINIŲ LIUKŲ PAKĖLIMAS</t>
  </si>
  <si>
    <t>Šulinio angos paaukštinimas 1 eile betoninių trinkelių be liuko</t>
  </si>
  <si>
    <t>Šulinio angos paaukštinimas 1 eile betoninių trinkelių su paprastu liuku</t>
  </si>
  <si>
    <t xml:space="preserve">Šulinio angos paaukštinimas 1 eile betoninių trinkelių su plaukiojančiu liuku </t>
  </si>
  <si>
    <t>Šulinio angos paaukštinimas 2 eilėmis betoninių trinkelių be liuko</t>
  </si>
  <si>
    <t>Šulinio angos paaukštinimas 2 eilėmis betoninių trinkelių su paprastu liuku</t>
  </si>
  <si>
    <t>Šulinio angos paaukštinimas 2 eilėmis betoninių trinkelių su plaukiojančiu liuku</t>
  </si>
  <si>
    <t>Šulinio angos paaukštinimas 1 betoniniu žiedu  7X6 be liuko,  įskaitant žemės kasimo darbus</t>
  </si>
  <si>
    <t>Šulinio angos paaukštinimas 1 betoniniu žiedu 7X6 su paprastu liuku,įskaitant žemės kasimo darbus</t>
  </si>
  <si>
    <t>Šulinio angos paaukštinimas 1 betoniniu žiedu  7X6 su plaukiojančiu liuku,įskaitant žemės kasimo darbus</t>
  </si>
  <si>
    <t>Šulinio angos paaukštinimas 1 betoniniu žiedu 7X2 be liuko, įskaitant žemės kasimo darbus</t>
  </si>
  <si>
    <t>Šulinio angos paaukštinimas 1 betoniniu žiedu  7X2 su paprastu liuku</t>
  </si>
  <si>
    <t>Šulinio angos paaukštinimas 1 betoniniu žiedu  7X2 su plaukiojančiu liuku, įskaitant žemės kasimo darbus</t>
  </si>
  <si>
    <t>Šulinio angos paaukštinimas 1 betoniniu žiedu  7X1 be liuko, įskaitant žemės kasimo darbus</t>
  </si>
  <si>
    <t>Šulinio angos paaukštinimas 1 betoniniu žiedu  7X1 su paprastu liuku</t>
  </si>
  <si>
    <t>Šulinio angos paaukštinimas 1 betoniniu žiedu  7X1 su plaukiojančiu liuku</t>
  </si>
  <si>
    <t>Šulinio angos paaukštinimas 1 betoniniu žiedu  7X3 su paprastu liuku</t>
  </si>
  <si>
    <t>Šulinio angos paaukštinimas 1 betoniniu žiedu  7X3 be liuko</t>
  </si>
  <si>
    <t>Šulinio angos paaukštinimas 1 betoniniu žiedu  7X3 su plaukiojančiu liuku, įskaitant žemės kasimo darbus</t>
  </si>
  <si>
    <t>Šulinio angos paaukštinimas 1 plastikiniu adapteriu (žiedu) 700/50 mm ir plastikiniais išlyginamaisiais žiedais 1x 700/30 mm ir 2x700/50 mm su plaukiojančiu liuku</t>
  </si>
  <si>
    <t>Šulinio angos paaukštinimas 1 plastikiniu adapteriu (žiedu) 700/80 mm ir plastikiniais išlyginamaisiais žiedais 1x 700/30 mm ir 2x700/50 mm su plaukiojančiu liuku</t>
  </si>
  <si>
    <t xml:space="preserve">Šulinio angos paaukštinimas 1 plastikiniu adapteriu (žiedu) 700/50 mm ir plastikiniais išlyginamaisiais žiedais 1x 700/30 mm ir 2x700/50 mm be plaukiojančio liuko </t>
  </si>
  <si>
    <t>Šulinio angos paaukštinimas 1 plastikiniu adapteriu (žiedu) 700/80 mm ir plastikiniais išlyginamaisiais žiedais 1x 700/30 mm ir 2x700/50 mm be plaukiojančio liuko</t>
  </si>
  <si>
    <t>Šulinio angos paaukštinimas 1 plastikiniu aukščio sureguliavimo žiedu 700/50mm su plaukiojančiu liuku</t>
  </si>
  <si>
    <t>Šulinio angos paaukštinimas 2 plastikiniais aukščio sureguliavimo žiedais  700/50mm su plaukiojančiu liuku</t>
  </si>
  <si>
    <t>Šulinio angos paaukštinimas 1 plastikiniu aukščio sureguliavimo žiedu 700/50mm be plaukiojančio liuko</t>
  </si>
  <si>
    <t>Šulinio angos paaukštinimas 2 plastikiniais aukščio sureguliavimo žiedais  700/50mm be plaukiojančio liuko</t>
  </si>
  <si>
    <t>Šulinio angos paaukštinimas 1 plastikiniu aukščio sureguliavimo žiedu 700/50mm ir 1 plastikiniu aukščio sureguliavimo žiedu 700/30 mm be plaukiojančio liuko</t>
  </si>
  <si>
    <t>Šulinio angos paaukštinimas 1 plastikiniu aukščio sureguliavimo žiedu 700/50mm ir 1 plastikiniu aukščio sureguliavimo žiedu 700/30 mm su plaukiojančiu liuku</t>
  </si>
  <si>
    <t>Plaukiojančio ar teleskopinio liuko aukščio reguliavimas asfaltavimo metu</t>
  </si>
  <si>
    <t>Liuko su dangčiu išardymas</t>
  </si>
  <si>
    <t>XI.     GRUNTO IŠVEŽIMAS</t>
  </si>
  <si>
    <t>Grunto išvežimas 5 km atstumu</t>
  </si>
  <si>
    <t>Grunto išvežimas 10 km atstumu</t>
  </si>
  <si>
    <t>Grunto išvežimas 15 km atstumu</t>
  </si>
  <si>
    <t>XII.   STATYBINIO LAUŽO IŠVEŽIMAS</t>
  </si>
  <si>
    <t>Statybinio laužo pakrovimas rankiniu būdu ir išvežimas 5 km atstumu</t>
  </si>
  <si>
    <t>Statybinio laužo pakrovimas rankiniu būdu ir išvežimas 10 km atstumu</t>
  </si>
  <si>
    <t>Statybinio laužo pakrovimas rankiniu būdu ir išvežimas 15 km atstumu</t>
  </si>
  <si>
    <t>XIII.   KASIMO DARBAI</t>
  </si>
  <si>
    <t>Mechanizuotas grunto kasimas į savartą</t>
  </si>
  <si>
    <t>Mechanizuotas grunto kasimas pakraunant į autosavivarčius</t>
  </si>
  <si>
    <t>XIV.   Kiti darbai</t>
  </si>
  <si>
    <t>Iškasų ir duobių užpylimas smėliu</t>
  </si>
  <si>
    <t>Įgriuvų užpylimas smėliu</t>
  </si>
  <si>
    <r>
      <t xml:space="preserve">m </t>
    </r>
    <r>
      <rPr>
        <vertAlign val="superscript"/>
        <sz val="10"/>
        <color rgb="FF000000"/>
        <rFont val="Calibri"/>
        <family val="2"/>
        <charset val="186"/>
      </rPr>
      <t>2</t>
    </r>
  </si>
  <si>
    <r>
      <rPr>
        <b/>
        <sz val="10"/>
        <color rgb="FF000000"/>
        <rFont val="Calibri"/>
        <family val="2"/>
        <charset val="186"/>
        <scheme val="minor"/>
      </rPr>
      <t>PASTABA</t>
    </r>
    <r>
      <rPr>
        <sz val="10"/>
        <color indexed="8"/>
        <rFont val="Calibri"/>
        <family val="2"/>
        <charset val="186"/>
        <scheme val="minor"/>
      </rPr>
      <t>: Įkainių bei lyginamųjų koeficientų sandaugos suma bus naudojama tik pasiūlymų vertinimui, iš laimėjusio Tiekėjo darbai bus perkami pagal jo nurodytus įkainius stulpelyje Nr. 6.</t>
    </r>
  </si>
  <si>
    <t>Tiekėjo siūlomas darbų atlikimo terminas (darbo dienomis)</t>
  </si>
  <si>
    <t>*Jei tiekėjas neužpildys šios lentelės bus laikoma, kad tiekėjas pasiūlė minimalų darbų atlikimo terminą 20 d. d.</t>
  </si>
  <si>
    <t>Nuotekų tinklų kamerų / šulinių remonto darbai</t>
  </si>
  <si>
    <t>Techninės specifikacijos Priedas Nr. 1.2</t>
  </si>
  <si>
    <t>Nuotekų  tinklų kamerų/šulinių remonto darbų įkainiai</t>
  </si>
  <si>
    <t>m3</t>
  </si>
  <si>
    <t xml:space="preserve">Aplinkinis nuotekų permetimas </t>
  </si>
  <si>
    <t>maš.val.</t>
  </si>
  <si>
    <t>Įgriuvų užtaisymas dolomitine skalda 15cm</t>
  </si>
  <si>
    <t>Nuotekų šulinio vidinio perkritimo vamzdyno montavimas nuo d-150 iki d-300</t>
  </si>
  <si>
    <t>Nuotekų šulinio išorinio perkritimo vamzdyno montavimas nuo d-150 iki d-300</t>
  </si>
  <si>
    <t>PASTABA: darbų įkainio vieneto kainoje (įkainyje) turi būti įvertintos visos medžiagos ir mechanizmai, kurie gali būti reikalingi Darbų atlikimui. G/B šulinių elementai turi būti su lypinėmis.</t>
  </si>
  <si>
    <t>Tiekėjo siūlomas priedas (teigiamas skaičius) arba nuolaida (neigiamas skaičius) procentais taikomas įkainiams, nustatomiems taikant kintamo įkainio kainodarą, Darbams, nenumatytiems Įkainių lentelėje</t>
  </si>
  <si>
    <t>Maksimali tinkamo ir priimtino pasiūlymo vertė - 58006,00 Eur su PVM</t>
  </si>
  <si>
    <t>Maksimalus tinkamas ir priimtinas tiekėjo siūlomas priedas 30 %</t>
  </si>
  <si>
    <t>Įkainių bei lyginamųjų koeficientų sandaugos suma (taikant fiksuotą įkainį) iš viso (perkelta iš Įkainių lentelės)</t>
  </si>
  <si>
    <t>10 % darbų vertė, kurie nenumatyti Įkainių lentelėje, taikant kintamą įkainį*</t>
  </si>
  <si>
    <t>Įkainių lentelėje nenumatytų darbų kaina (taikant kintamą įkainį) įvertinus tiekėjo siūlomą priedą arba nuolaidą*</t>
  </si>
  <si>
    <r>
      <t xml:space="preserve">Bendra pasiūlymo suma be PVM  </t>
    </r>
    <r>
      <rPr>
        <b/>
        <sz val="11"/>
        <color rgb="FFFF0000"/>
        <rFont val="Calibri"/>
        <family val="2"/>
        <scheme val="minor"/>
      </rPr>
      <t>(D36+D38)</t>
    </r>
  </si>
  <si>
    <t>Bendra pasiūlymo suma su PVM</t>
  </si>
  <si>
    <t>Vertė, Eur</t>
  </si>
  <si>
    <t>* Tiekėjų pasiūlymų palyginimo tikslais darbų, nenumatytų Įkainių lentelėje, 10 proc. dalis skaičiuojama nuo tiekėjo pasiūlytos įkainių bei lyginamųjų koeficientų sandaugos sumos. Sutarties vykdymo metu darbų, nenumatytų Įkainių lentelėje, suma negalės viršyti 10 proc. Pradinės sutarties vertės. Konkretus kintamas įkainis bus apskaičiuojamas pagal UAB „Sistela“ sąmatinės programos „Sistela“ aktualų kainų lygį (pagal paskutinį Darbų kainos atnaujinimą sąmatos tvirtinimo dieną).</t>
  </si>
  <si>
    <t>Pasiūlymo suma yra skirta atik pasiūlymams palyginti. Pradinė sutarties vertė, kuri bus nurodyta sutartyje yra 450 000 Eur be PVM (544 500,00 Eur su PVM)</t>
  </si>
  <si>
    <t>SUT21-P-80 (R-210224) "(PK20-479) Vandentiekio ir nuotekų šalinimo tinklų SB "Gintaras", SB "Tėvynė" ir asmenų grupei šalia Liepiškių g. Vilniaus mieste statybos darbai"</t>
  </si>
  <si>
    <t>2021.01.26 - 2022.04.05</t>
  </si>
  <si>
    <t>2022-08-30 Nr. SD22-2839</t>
  </si>
  <si>
    <t>Ne</t>
  </si>
  <si>
    <t>UAB "KRS"</t>
  </si>
  <si>
    <t>Draugystės g. 15A, LT-51227 Kaunas</t>
  </si>
  <si>
    <t>LT336309610</t>
  </si>
  <si>
    <t>AB SEB bankas, kodas: 70440
Sąskaitos Nr.: LT827044060002889998</t>
  </si>
  <si>
    <t>Vilnius</t>
  </si>
  <si>
    <t>Deklaracija dėl Reglamento (SPS 9 priedas)</t>
  </si>
  <si>
    <t xml:space="preserve">UAB "Vilniaus vandenys",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</si>
</sst>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26" x14ac:knownFonts="1">
    <font>
      <sz val="12"/>
      <color theme="1"/>
      <name val="Calibri"/>
      <family val="2"/>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charset val="186"/>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b/>
      <sz val="12"/>
      <color theme="1"/>
      <name val="Calibri"/>
      <family val="2"/>
      <scheme val="minor"/>
    </font>
    <font>
      <sz val="12"/>
      <name val="Calibri"/>
      <family val="2"/>
      <scheme val="minor"/>
    </font>
    <font>
      <i/>
      <sz val="12"/>
      <name val="Calibri"/>
      <family val="2"/>
      <scheme val="minor"/>
    </font>
    <font>
      <b/>
      <sz val="10"/>
      <color theme="1"/>
      <name val="Calibri"/>
      <family val="2"/>
      <charset val="186"/>
      <scheme val="minor"/>
    </font>
    <font>
      <sz val="10"/>
      <color theme="1"/>
      <name val="Calibri"/>
      <family val="2"/>
      <charset val="186"/>
      <scheme val="minor"/>
    </font>
    <font>
      <b/>
      <sz val="10"/>
      <name val="Calibri"/>
      <family val="2"/>
      <charset val="186"/>
      <scheme val="minor"/>
    </font>
    <font>
      <b/>
      <i/>
      <sz val="8"/>
      <color theme="1"/>
      <name val="Calibri"/>
      <family val="2"/>
      <charset val="186"/>
      <scheme val="minor"/>
    </font>
    <font>
      <sz val="10"/>
      <name val="Calibri"/>
      <family val="2"/>
      <charset val="186"/>
      <scheme val="minor"/>
    </font>
    <font>
      <i/>
      <sz val="12"/>
      <color theme="1"/>
      <name val="Calibri"/>
      <family val="2"/>
      <scheme val="minor"/>
    </font>
    <font>
      <vertAlign val="superscript"/>
      <sz val="10"/>
      <color theme="1"/>
      <name val="Calibri"/>
      <family val="2"/>
      <charset val="186"/>
      <scheme val="minor"/>
    </font>
    <font>
      <sz val="10"/>
      <color rgb="FF000000"/>
      <name val="Calibri"/>
      <family val="2"/>
      <charset val="186"/>
      <scheme val="minor"/>
    </font>
    <font>
      <sz val="10"/>
      <color rgb="FF000000"/>
      <name val="Calibri"/>
      <family val="2"/>
      <charset val="186"/>
    </font>
    <font>
      <vertAlign val="superscript"/>
      <sz val="10"/>
      <color rgb="FF000000"/>
      <name val="Calibri"/>
      <family val="2"/>
      <charset val="186"/>
    </font>
    <font>
      <sz val="10"/>
      <color indexed="8"/>
      <name val="Calibri"/>
      <family val="2"/>
      <charset val="186"/>
      <scheme val="minor"/>
    </font>
    <font>
      <b/>
      <sz val="10"/>
      <color rgb="FF000000"/>
      <name val="Calibri"/>
      <family val="2"/>
      <charset val="186"/>
      <scheme val="minor"/>
    </font>
    <font>
      <sz val="10"/>
      <color indexed="8"/>
      <name val="Times New Roman"/>
      <family val="1"/>
      <charset val="186"/>
    </font>
    <font>
      <b/>
      <sz val="11"/>
      <color rgb="FFFF0000"/>
      <name val="Calibri"/>
      <family val="2"/>
      <scheme val="minor"/>
    </font>
  </fonts>
  <fills count="11">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FFFFFF"/>
      </patternFill>
    </fill>
    <fill>
      <patternFill patternType="solid">
        <fgColor rgb="FFFFFF00"/>
        <bgColor indexed="64"/>
      </patternFill>
    </fill>
    <fill>
      <patternFill patternType="solid">
        <fgColor theme="2" tint="-9.9978637043366805E-2"/>
        <bgColor indexed="64"/>
      </patternFill>
    </fill>
    <fill>
      <patternFill patternType="solid">
        <fgColor rgb="FFFFFF00"/>
        <bgColor rgb="FFBFBFBF"/>
      </patternFill>
    </fill>
  </fills>
  <borders count="2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s>
  <cellStyleXfs count="6">
    <xf numFmtId="0" fontId="0" fillId="0" borderId="0"/>
    <xf numFmtId="0" fontId="4" fillId="0" borderId="0"/>
    <xf numFmtId="0" fontId="5" fillId="0" borderId="0"/>
    <xf numFmtId="0" fontId="3" fillId="0" borderId="0"/>
    <xf numFmtId="0" fontId="2" fillId="0" borderId="0"/>
    <xf numFmtId="0" fontId="1" fillId="0" borderId="0"/>
  </cellStyleXfs>
  <cellXfs count="132">
    <xf numFmtId="0" fontId="0" fillId="0" borderId="0" xfId="0"/>
    <xf numFmtId="0" fontId="5" fillId="2" borderId="0" xfId="0" applyFont="1" applyFill="1"/>
    <xf numFmtId="0" fontId="6" fillId="2" borderId="0" xfId="0" applyFont="1" applyFill="1"/>
    <xf numFmtId="0" fontId="6" fillId="2" borderId="0" xfId="0" applyFont="1" applyFill="1" applyAlignment="1">
      <alignment horizontal="center"/>
    </xf>
    <xf numFmtId="0" fontId="5" fillId="2" borderId="1" xfId="0" applyFont="1" applyFill="1" applyBorder="1" applyAlignment="1">
      <alignment horizontal="left"/>
    </xf>
    <xf numFmtId="0" fontId="5" fillId="2" borderId="0" xfId="0" applyFont="1" applyFill="1" applyAlignment="1">
      <alignment vertical="center" wrapText="1"/>
    </xf>
    <xf numFmtId="0" fontId="5" fillId="2" borderId="0" xfId="0" applyFont="1" applyFill="1" applyAlignment="1" applyProtection="1">
      <alignment horizontal="center" vertical="center" wrapText="1"/>
      <protection locked="0"/>
    </xf>
    <xf numFmtId="0" fontId="5" fillId="2" borderId="3" xfId="0" applyFont="1" applyFill="1" applyBorder="1"/>
    <xf numFmtId="0" fontId="5" fillId="2" borderId="4" xfId="0" applyFont="1" applyFill="1" applyBorder="1" applyAlignment="1">
      <alignment horizontal="center" vertical="center" wrapText="1"/>
    </xf>
    <xf numFmtId="0" fontId="5" fillId="2" borderId="6" xfId="0" applyFont="1" applyFill="1" applyBorder="1" applyAlignment="1">
      <alignment horizontal="center" wrapText="1"/>
    </xf>
    <xf numFmtId="0" fontId="5" fillId="2" borderId="0" xfId="0" applyFont="1" applyFill="1" applyAlignment="1">
      <alignment horizontal="center" vertical="center" wrapText="1"/>
    </xf>
    <xf numFmtId="0" fontId="5" fillId="2" borderId="0" xfId="0" applyFont="1" applyFill="1" applyAlignment="1">
      <alignment horizontal="center" vertical="center"/>
    </xf>
    <xf numFmtId="0" fontId="6" fillId="4" borderId="0" xfId="0" applyFont="1" applyFill="1"/>
    <xf numFmtId="0" fontId="5" fillId="4" borderId="0" xfId="0" applyFont="1" applyFill="1"/>
    <xf numFmtId="0" fontId="5" fillId="5" borderId="0" xfId="0" applyFont="1" applyFill="1" applyProtection="1">
      <protection locked="0"/>
    </xf>
    <xf numFmtId="0" fontId="6" fillId="4" borderId="21" xfId="0" applyFont="1" applyFill="1" applyBorder="1"/>
    <xf numFmtId="0" fontId="5" fillId="4" borderId="21" xfId="0" applyFont="1" applyFill="1" applyBorder="1"/>
    <xf numFmtId="0" fontId="5" fillId="3" borderId="8" xfId="0" applyFont="1" applyFill="1" applyBorder="1" applyAlignment="1" applyProtection="1">
      <alignment horizontal="center" vertical="center"/>
      <protection locked="0"/>
    </xf>
    <xf numFmtId="0" fontId="5" fillId="4" borderId="7" xfId="0" applyFont="1" applyFill="1" applyBorder="1" applyAlignment="1">
      <alignment horizontal="center" vertical="center" wrapText="1"/>
    </xf>
    <xf numFmtId="0" fontId="5" fillId="5" borderId="7" xfId="0" applyFont="1" applyFill="1" applyBorder="1" applyAlignment="1" applyProtection="1">
      <alignment horizontal="center" vertical="center" wrapText="1"/>
      <protection locked="0"/>
    </xf>
    <xf numFmtId="0" fontId="5" fillId="5" borderId="16" xfId="0" applyFont="1" applyFill="1" applyBorder="1" applyAlignment="1" applyProtection="1">
      <alignment horizontal="center" vertical="center" wrapText="1"/>
      <protection locked="0"/>
    </xf>
    <xf numFmtId="0" fontId="0" fillId="2" borderId="0" xfId="0" applyFill="1"/>
    <xf numFmtId="0" fontId="0" fillId="2" borderId="0" xfId="0" applyFill="1" applyAlignment="1">
      <alignment horizontal="center"/>
    </xf>
    <xf numFmtId="0" fontId="10" fillId="3" borderId="1" xfId="0" applyFont="1" applyFill="1" applyBorder="1"/>
    <xf numFmtId="0" fontId="10" fillId="3" borderId="25" xfId="0" applyFont="1" applyFill="1" applyBorder="1"/>
    <xf numFmtId="0" fontId="10" fillId="3" borderId="27" xfId="0" applyFont="1" applyFill="1" applyBorder="1"/>
    <xf numFmtId="0" fontId="10" fillId="3" borderId="28" xfId="0" applyFont="1" applyFill="1" applyBorder="1"/>
    <xf numFmtId="0" fontId="11" fillId="3" borderId="1" xfId="0" applyFont="1" applyFill="1" applyBorder="1" applyAlignment="1">
      <alignment horizontal="center" vertical="center"/>
    </xf>
    <xf numFmtId="0" fontId="10" fillId="2" borderId="22" xfId="0" applyFont="1" applyFill="1" applyBorder="1" applyAlignment="1">
      <alignment horizontal="center" vertical="center"/>
    </xf>
    <xf numFmtId="0" fontId="10" fillId="2" borderId="23" xfId="0" applyFont="1" applyFill="1" applyBorder="1" applyAlignment="1">
      <alignment horizontal="center" vertical="center" wrapText="1"/>
    </xf>
    <xf numFmtId="0" fontId="10" fillId="2" borderId="24" xfId="0" applyFont="1" applyFill="1" applyBorder="1" applyAlignment="1">
      <alignment horizontal="center" vertical="center" wrapText="1"/>
    </xf>
    <xf numFmtId="0" fontId="10" fillId="2" borderId="13" xfId="0" applyFont="1" applyFill="1" applyBorder="1"/>
    <xf numFmtId="0" fontId="10" fillId="2" borderId="26" xfId="0" applyFont="1" applyFill="1" applyBorder="1"/>
    <xf numFmtId="0" fontId="5" fillId="4" borderId="21" xfId="0" applyFont="1" applyFill="1" applyBorder="1" applyAlignment="1">
      <alignment wrapText="1"/>
    </xf>
    <xf numFmtId="0" fontId="0" fillId="2" borderId="0" xfId="0" applyFill="1" applyAlignment="1">
      <alignment wrapText="1"/>
    </xf>
    <xf numFmtId="4" fontId="5" fillId="4" borderId="21" xfId="0" applyNumberFormat="1" applyFont="1" applyFill="1" applyBorder="1"/>
    <xf numFmtId="0" fontId="5" fillId="7" borderId="21" xfId="0" applyFont="1" applyFill="1" applyBorder="1" applyProtection="1">
      <protection locked="0"/>
    </xf>
    <xf numFmtId="0" fontId="6" fillId="4" borderId="21" xfId="0" applyFont="1" applyFill="1" applyBorder="1" applyAlignment="1">
      <alignment wrapText="1"/>
    </xf>
    <xf numFmtId="4" fontId="6" fillId="4" borderId="21" xfId="0" applyNumberFormat="1" applyFont="1" applyFill="1" applyBorder="1"/>
    <xf numFmtId="10" fontId="5" fillId="6" borderId="21" xfId="0" applyNumberFormat="1" applyFont="1" applyFill="1" applyBorder="1" applyProtection="1">
      <protection locked="0"/>
    </xf>
    <xf numFmtId="0" fontId="5" fillId="6" borderId="21" xfId="0" applyFont="1" applyFill="1" applyBorder="1" applyAlignment="1" applyProtection="1">
      <alignment wrapText="1"/>
      <protection locked="0"/>
    </xf>
    <xf numFmtId="0" fontId="5" fillId="8" borderId="0" xfId="0" applyFont="1" applyFill="1"/>
    <xf numFmtId="0" fontId="0" fillId="2" borderId="1" xfId="0" applyFill="1" applyBorder="1" applyAlignment="1">
      <alignment horizontal="center" wrapText="1"/>
    </xf>
    <xf numFmtId="4" fontId="16" fillId="2" borderId="1" xfId="2" applyNumberFormat="1" applyFont="1" applyFill="1" applyBorder="1" applyAlignment="1">
      <alignment horizontal="center" vertical="center"/>
    </xf>
    <xf numFmtId="4" fontId="16" fillId="3" borderId="1" xfId="2" applyNumberFormat="1" applyFont="1" applyFill="1" applyBorder="1" applyAlignment="1">
      <alignment horizontal="center" vertical="center"/>
    </xf>
    <xf numFmtId="4" fontId="16" fillId="3" borderId="0" xfId="2" applyNumberFormat="1" applyFont="1" applyFill="1" applyAlignment="1">
      <alignment horizontal="center" vertical="center"/>
    </xf>
    <xf numFmtId="0" fontId="22" fillId="0" borderId="0" xfId="2" applyFont="1" applyAlignment="1" applyProtection="1">
      <alignment horizontal="left" vertical="center"/>
      <protection locked="0"/>
    </xf>
    <xf numFmtId="0" fontId="24" fillId="0" borderId="0" xfId="2" applyFont="1" applyAlignment="1" applyProtection="1">
      <alignment vertical="top" wrapText="1"/>
      <protection locked="0"/>
    </xf>
    <xf numFmtId="0" fontId="24" fillId="0" borderId="0" xfId="2" applyFont="1" applyAlignment="1" applyProtection="1">
      <alignment horizontal="center" vertical="center"/>
      <protection locked="0"/>
    </xf>
    <xf numFmtId="3" fontId="24" fillId="0" borderId="0" xfId="2" applyNumberFormat="1" applyFont="1" applyProtection="1">
      <protection locked="0"/>
    </xf>
    <xf numFmtId="164" fontId="24" fillId="0" borderId="0" xfId="2" applyNumberFormat="1" applyFont="1" applyAlignment="1" applyProtection="1">
      <alignment horizontal="center" vertical="center"/>
      <protection locked="0"/>
    </xf>
    <xf numFmtId="4" fontId="14" fillId="2" borderId="1" xfId="2" applyNumberFormat="1" applyFont="1" applyFill="1" applyBorder="1" applyAlignment="1">
      <alignment horizontal="center" vertical="center"/>
    </xf>
    <xf numFmtId="0" fontId="13" fillId="0" borderId="0" xfId="5" applyFont="1"/>
    <xf numFmtId="0" fontId="12" fillId="9" borderId="1" xfId="5" applyFont="1" applyFill="1" applyBorder="1" applyAlignment="1">
      <alignment horizontal="center" vertical="center" wrapText="1"/>
    </xf>
    <xf numFmtId="3" fontId="14" fillId="9" borderId="1" xfId="5" applyNumberFormat="1" applyFont="1" applyFill="1" applyBorder="1" applyAlignment="1">
      <alignment horizontal="center" vertical="center" wrapText="1"/>
    </xf>
    <xf numFmtId="3" fontId="12" fillId="9" borderId="1" xfId="5" applyNumberFormat="1" applyFont="1" applyFill="1" applyBorder="1" applyAlignment="1">
      <alignment horizontal="center" vertical="center" wrapText="1"/>
    </xf>
    <xf numFmtId="0" fontId="15" fillId="9" borderId="1" xfId="5" applyFont="1" applyFill="1" applyBorder="1" applyAlignment="1">
      <alignment horizontal="center" vertical="center" wrapText="1"/>
    </xf>
    <xf numFmtId="0" fontId="12" fillId="0" borderId="0" xfId="5" applyFont="1" applyAlignment="1">
      <alignment horizontal="right" vertical="center" wrapText="1"/>
    </xf>
    <xf numFmtId="0" fontId="13" fillId="0" borderId="0" xfId="5" applyFont="1" applyAlignment="1">
      <alignment horizontal="center"/>
    </xf>
    <xf numFmtId="0" fontId="13" fillId="2" borderId="1" xfId="5" applyFont="1" applyFill="1" applyBorder="1" applyAlignment="1">
      <alignment horizontal="center" vertical="center" wrapText="1"/>
    </xf>
    <xf numFmtId="0" fontId="12" fillId="2" borderId="1" xfId="5" applyFont="1" applyFill="1" applyBorder="1" applyAlignment="1">
      <alignment horizontal="justify" vertical="center" wrapText="1"/>
    </xf>
    <xf numFmtId="0" fontId="13" fillId="2" borderId="1" xfId="5" applyFont="1" applyFill="1" applyBorder="1" applyAlignment="1">
      <alignment horizontal="justify" vertical="center" wrapText="1"/>
    </xf>
    <xf numFmtId="0" fontId="12" fillId="2" borderId="1" xfId="5" applyFont="1" applyFill="1" applyBorder="1" applyAlignment="1">
      <alignment horizontal="center" vertical="center" wrapText="1"/>
    </xf>
    <xf numFmtId="0" fontId="16" fillId="2" borderId="1" xfId="5" applyFont="1" applyFill="1" applyBorder="1" applyAlignment="1">
      <alignment horizontal="center" vertical="center" wrapText="1"/>
    </xf>
    <xf numFmtId="0" fontId="19" fillId="2" borderId="1" xfId="5" applyFont="1" applyFill="1" applyBorder="1"/>
    <xf numFmtId="0" fontId="20" fillId="2" borderId="1" xfId="5" applyFont="1" applyFill="1" applyBorder="1" applyAlignment="1">
      <alignment horizontal="center" vertical="center" wrapText="1"/>
    </xf>
    <xf numFmtId="0" fontId="5" fillId="10" borderId="0" xfId="0" applyFont="1" applyFill="1"/>
    <xf numFmtId="0" fontId="17" fillId="3" borderId="1" xfId="0" applyFont="1" applyFill="1" applyBorder="1" applyAlignment="1">
      <alignment horizontal="center" wrapText="1"/>
    </xf>
    <xf numFmtId="0" fontId="11" fillId="3" borderId="1" xfId="0" applyFont="1" applyFill="1" applyBorder="1" applyAlignment="1">
      <alignment horizontal="center" vertical="center" wrapText="1"/>
    </xf>
    <xf numFmtId="0" fontId="5" fillId="7" borderId="7" xfId="0" applyFont="1" applyFill="1" applyBorder="1" applyAlignment="1" applyProtection="1">
      <alignment horizontal="center" vertical="center" wrapText="1"/>
      <protection locked="0"/>
    </xf>
    <xf numFmtId="14" fontId="5" fillId="6" borderId="1" xfId="0" applyNumberFormat="1" applyFont="1" applyFill="1" applyBorder="1" applyProtection="1">
      <protection locked="0"/>
    </xf>
    <xf numFmtId="0" fontId="5" fillId="6" borderId="1" xfId="0" applyFont="1" applyFill="1" applyBorder="1" applyProtection="1">
      <protection locked="0"/>
    </xf>
    <xf numFmtId="0" fontId="5" fillId="2" borderId="0" xfId="0" applyFont="1" applyFill="1" applyAlignment="1">
      <alignment horizontal="left" wrapText="1"/>
    </xf>
    <xf numFmtId="0" fontId="5" fillId="2" borderId="0" xfId="0" applyFont="1" applyFill="1"/>
    <xf numFmtId="0" fontId="0" fillId="0" borderId="14" xfId="0" applyBorder="1" applyAlignment="1" applyProtection="1">
      <alignment horizontal="center" vertical="center"/>
      <protection locked="0"/>
    </xf>
    <xf numFmtId="0" fontId="0" fillId="0" borderId="13" xfId="0" applyBorder="1" applyAlignment="1" applyProtection="1">
      <alignment horizontal="center" vertical="center"/>
      <protection locked="0"/>
    </xf>
    <xf numFmtId="0" fontId="0" fillId="0" borderId="14" xfId="0" applyBorder="1" applyAlignment="1" applyProtection="1">
      <alignment horizontal="center"/>
      <protection locked="0"/>
    </xf>
    <xf numFmtId="0" fontId="0" fillId="0" borderId="13" xfId="0" applyBorder="1" applyAlignment="1" applyProtection="1">
      <alignment horizontal="center"/>
      <protection locked="0"/>
    </xf>
    <xf numFmtId="49" fontId="7" fillId="2" borderId="2" xfId="0" applyNumberFormat="1" applyFont="1" applyFill="1" applyBorder="1" applyAlignment="1">
      <alignment horizontal="left" vertical="center" wrapText="1"/>
    </xf>
    <xf numFmtId="0" fontId="0" fillId="0" borderId="20" xfId="0" applyBorder="1"/>
    <xf numFmtId="0" fontId="6" fillId="2" borderId="0" xfId="0" applyFont="1" applyFill="1"/>
    <xf numFmtId="0" fontId="5" fillId="2" borderId="1" xfId="0" applyFont="1" applyFill="1" applyBorder="1" applyAlignment="1">
      <alignment vertical="center" wrapText="1"/>
    </xf>
    <xf numFmtId="0" fontId="0" fillId="0" borderId="13" xfId="0" applyBorder="1"/>
    <xf numFmtId="0" fontId="5" fillId="4" borderId="21" xfId="0" applyFont="1" applyFill="1" applyBorder="1" applyAlignment="1">
      <alignment vertical="center" wrapText="1"/>
    </xf>
    <xf numFmtId="0" fontId="0" fillId="0" borderId="21" xfId="0" applyBorder="1"/>
    <xf numFmtId="0" fontId="5" fillId="2" borderId="0" xfId="0" applyFont="1" applyFill="1" applyAlignment="1">
      <alignment vertical="center" wrapText="1"/>
    </xf>
    <xf numFmtId="0" fontId="0" fillId="0" borderId="14" xfId="0" applyBorder="1" applyAlignment="1" applyProtection="1">
      <alignment horizontal="center" vertical="center" wrapText="1"/>
      <protection locked="0"/>
    </xf>
    <xf numFmtId="49" fontId="7" fillId="2" borderId="2" xfId="0" applyNumberFormat="1" applyFont="1" applyFill="1" applyBorder="1" applyAlignment="1">
      <alignment horizontal="left" vertical="center"/>
    </xf>
    <xf numFmtId="0" fontId="0" fillId="0" borderId="25" xfId="0" applyBorder="1" applyAlignment="1" applyProtection="1">
      <alignment horizontal="center"/>
      <protection locked="0"/>
    </xf>
    <xf numFmtId="0" fontId="0" fillId="0" borderId="21" xfId="0" applyBorder="1" applyAlignment="1" applyProtection="1">
      <alignment horizontal="center" vertical="center"/>
      <protection locked="0"/>
    </xf>
    <xf numFmtId="0" fontId="22" fillId="0" borderId="0" xfId="2" applyFont="1" applyAlignment="1" applyProtection="1">
      <alignment horizontal="left" vertical="center" wrapText="1"/>
      <protection locked="0"/>
    </xf>
    <xf numFmtId="0" fontId="12" fillId="0" borderId="0" xfId="5" applyFont="1" applyAlignment="1">
      <alignment horizontal="right"/>
    </xf>
    <xf numFmtId="0" fontId="13" fillId="0" borderId="0" xfId="5" applyFont="1"/>
    <xf numFmtId="0" fontId="1" fillId="0" borderId="0" xfId="5"/>
    <xf numFmtId="0" fontId="12" fillId="0" borderId="0" xfId="5" applyFont="1" applyAlignment="1">
      <alignment horizontal="center"/>
    </xf>
    <xf numFmtId="0" fontId="12" fillId="0" borderId="1" xfId="5" applyFont="1" applyBorder="1" applyAlignment="1">
      <alignment horizontal="right" vertical="center" wrapText="1"/>
    </xf>
    <xf numFmtId="2" fontId="12" fillId="0" borderId="0" xfId="5" applyNumberFormat="1" applyFont="1" applyAlignment="1">
      <alignment horizontal="left" wrapText="1"/>
    </xf>
    <xf numFmtId="0" fontId="5" fillId="2" borderId="0" xfId="0" applyFont="1" applyFill="1" applyAlignment="1">
      <alignment horizontal="right"/>
    </xf>
    <xf numFmtId="0" fontId="5" fillId="3" borderId="1" xfId="0" applyFont="1" applyFill="1" applyBorder="1" applyAlignment="1" applyProtection="1">
      <alignment horizontal="center" vertical="center" wrapText="1"/>
      <protection locked="0"/>
    </xf>
    <xf numFmtId="0" fontId="0" fillId="0" borderId="14" xfId="0" applyBorder="1"/>
    <xf numFmtId="0" fontId="8" fillId="2" borderId="0" xfId="0" applyFont="1" applyFill="1" applyAlignment="1">
      <alignment horizontal="left" vertical="top" wrapText="1"/>
    </xf>
    <xf numFmtId="0" fontId="5" fillId="5" borderId="1" xfId="0" applyFont="1" applyFill="1" applyBorder="1" applyAlignment="1" applyProtection="1">
      <alignment horizontal="left" vertical="center" wrapText="1"/>
      <protection locked="0"/>
    </xf>
    <xf numFmtId="0" fontId="5" fillId="6" borderId="15" xfId="0" applyFont="1" applyFill="1" applyBorder="1" applyAlignment="1" applyProtection="1">
      <alignment horizontal="center" vertical="center" wrapText="1"/>
      <protection locked="0"/>
    </xf>
    <xf numFmtId="0" fontId="0" fillId="0" borderId="15" xfId="0" applyBorder="1"/>
    <xf numFmtId="0" fontId="5" fillId="5" borderId="15" xfId="0" applyFont="1" applyFill="1" applyBorder="1" applyAlignment="1" applyProtection="1">
      <alignment horizontal="center" vertical="center" wrapText="1"/>
      <protection locked="0"/>
    </xf>
    <xf numFmtId="0" fontId="5" fillId="3" borderId="0" xfId="0" applyFont="1" applyFill="1" applyProtection="1">
      <protection locked="0"/>
    </xf>
    <xf numFmtId="0" fontId="6" fillId="2" borderId="0" xfId="0" applyFont="1" applyFill="1" applyAlignment="1">
      <alignment horizontal="left"/>
    </xf>
    <xf numFmtId="0" fontId="5" fillId="4" borderId="1" xfId="0" applyFont="1" applyFill="1" applyBorder="1" applyAlignment="1">
      <alignment horizontal="left" vertical="center" wrapText="1"/>
    </xf>
    <xf numFmtId="0" fontId="5"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5"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5" fillId="2" borderId="10" xfId="0" applyFont="1" applyFill="1" applyBorder="1" applyAlignment="1">
      <alignment horizontal="center" vertical="center" wrapText="1"/>
    </xf>
    <xf numFmtId="0" fontId="0" fillId="0" borderId="11" xfId="0" applyBorder="1"/>
    <xf numFmtId="0" fontId="0" fillId="0" borderId="10" xfId="0" applyBorder="1"/>
    <xf numFmtId="0" fontId="5" fillId="2" borderId="12" xfId="0" applyFont="1" applyFill="1" applyBorder="1" applyAlignment="1">
      <alignment horizontal="center" vertical="center" wrapText="1"/>
    </xf>
    <xf numFmtId="0" fontId="0" fillId="0" borderId="12" xfId="0" applyBorder="1"/>
    <xf numFmtId="0" fontId="5" fillId="3" borderId="7" xfId="0" applyFont="1" applyFill="1" applyBorder="1" applyAlignment="1" applyProtection="1">
      <alignment horizontal="center" vertical="center" wrapText="1"/>
      <protection locked="0"/>
    </xf>
    <xf numFmtId="0" fontId="5" fillId="7" borderId="1" xfId="0" applyFont="1" applyFill="1" applyBorder="1" applyAlignment="1" applyProtection="1">
      <alignment horizontal="left" vertical="center" wrapText="1"/>
      <protection locked="0"/>
    </xf>
    <xf numFmtId="0" fontId="0" fillId="2" borderId="14" xfId="0" applyFill="1" applyBorder="1"/>
    <xf numFmtId="0" fontId="0" fillId="2" borderId="13" xfId="0" applyFill="1" applyBorder="1"/>
    <xf numFmtId="0" fontId="5" fillId="3" borderId="8" xfId="0" applyFont="1" applyFill="1" applyBorder="1" applyAlignment="1" applyProtection="1">
      <alignment horizontal="center" vertical="center" wrapText="1"/>
      <protection locked="0"/>
    </xf>
    <xf numFmtId="0" fontId="6" fillId="2" borderId="0" xfId="0" applyFont="1" applyFill="1" applyAlignment="1">
      <alignment horizontal="left" wrapText="1"/>
    </xf>
    <xf numFmtId="0" fontId="5" fillId="2" borderId="5" xfId="0" applyFont="1" applyFill="1" applyBorder="1" applyAlignment="1">
      <alignment horizontal="center" vertical="center" wrapText="1"/>
    </xf>
    <xf numFmtId="0" fontId="6" fillId="2" borderId="0" xfId="0" applyFont="1" applyFill="1" applyAlignment="1">
      <alignment horizontal="left" vertical="center" wrapText="1"/>
    </xf>
    <xf numFmtId="0" fontId="5" fillId="2" borderId="4" xfId="0" applyFont="1" applyFill="1" applyBorder="1" applyAlignment="1">
      <alignment horizontal="center" vertical="center" wrapText="1"/>
    </xf>
    <xf numFmtId="0" fontId="5" fillId="2" borderId="6" xfId="0" applyFont="1" applyFill="1" applyBorder="1" applyAlignment="1">
      <alignment horizontal="center" vertical="center" wrapText="1"/>
    </xf>
    <xf numFmtId="0" fontId="9" fillId="2" borderId="0" xfId="0" applyFont="1" applyFill="1" applyAlignment="1">
      <alignment horizontal="center" wrapText="1"/>
    </xf>
    <xf numFmtId="0" fontId="0" fillId="2" borderId="0" xfId="0" applyFill="1" applyAlignment="1">
      <alignment horizontal="left" wrapText="1"/>
    </xf>
    <xf numFmtId="0" fontId="9" fillId="2" borderId="0" xfId="0" applyFont="1" applyFill="1" applyAlignment="1">
      <alignment horizontal="center"/>
    </xf>
  </cellXfs>
  <cellStyles count="6">
    <cellStyle name="Įprastas 2" xfId="1" xr:uid="{75D21482-B6D8-4852-97FE-3B108499033D}"/>
    <cellStyle name="Įprastas 3" xfId="3" xr:uid="{0700E73D-D8D7-464F-8289-4987342C6601}"/>
    <cellStyle name="Įprastas 4" xfId="4" xr:uid="{CE59CFC4-8778-410E-92D9-62800529DE49}"/>
    <cellStyle name="Įprastas 5" xfId="5" xr:uid="{E9410046-C562-4C63-B156-6AC9CFE2AF9D}"/>
    <cellStyle name="Normal" xfId="0" builtinId="0"/>
    <cellStyle name="Normal 2" xfId="2" xr:uid="{7EBBC05A-7530-4EB6-8387-1F25AE3AB020}"/>
  </cellStyles>
  <dxfs count="12">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patternFill>
      </fill>
      <border diagonalUp="0" diagonalDown="0" outline="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border diagonalUp="0" diagonalDown="0" outline="0">
        <left/>
        <right style="thin">
          <color indexed="64"/>
        </right>
        <top style="thin">
          <color indexed="64"/>
        </top>
        <bottom style="thin">
          <color indexed="64"/>
        </bottom>
      </border>
    </dxf>
    <dxf>
      <border>
        <top style="thin">
          <color indexed="64"/>
        </top>
      </border>
    </dxf>
    <dxf>
      <border diagonalUp="0" diagonalDown="0">
        <left style="thin">
          <color indexed="64"/>
        </left>
        <right style="thin">
          <color indexed="64"/>
        </right>
        <top style="thin">
          <color indexed="64"/>
        </top>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dxf>
    <dxf>
      <border>
        <bottom style="thin">
          <color indexed="64"/>
        </bottom>
      </border>
    </dxf>
    <dxf>
      <font>
        <strike val="0"/>
        <outline val="0"/>
        <shadow val="0"/>
        <u val="none"/>
        <vertAlign val="baseline"/>
        <sz val="12"/>
        <color auto="1"/>
        <name val="Calibri"/>
        <family val="2"/>
        <scheme val="minor"/>
      </font>
      <fill>
        <patternFill patternType="solid">
          <fgColor indexed="64"/>
          <bgColor theme="0" tint="-0.249977111117893"/>
        </patternFill>
      </fill>
      <alignment horizontal="center" vertical="center"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156F4302-7BF0-4EA3-9C80-639A149079CF}" name="Table2" displayName="Table2" ref="B3:H11" totalsRowShown="0" headerRowDxfId="11" dataDxfId="9" headerRowBorderDxfId="10" tableBorderDxfId="8" totalsRowBorderDxfId="7">
  <autoFilter ref="B3:H11" xr:uid="{156F4302-7BF0-4EA3-9C80-639A149079CF}"/>
  <tableColumns count="7">
    <tableColumn id="1" xr3:uid="{9B9B6BB2-CB5A-4F2F-BF6A-BDCD401E286A}" name="Eil. Nr." dataDxfId="6"/>
    <tableColumn id="2" xr3:uid="{DEC5EEA9-A39D-47E1-A9B3-D69C2C3C3981}" name="Užsakovas (pavadinimas, kontaktinio asmens duomenys)" dataDxfId="5"/>
    <tableColumn id="3" xr3:uid="{4D2DE6F3-C63B-4A53-BB7B-B111A1ADEE64}" name="Sutarties numeris / Paslaugų pavadinimai" dataDxfId="4"/>
    <tableColumn id="4" xr3:uid="{C4457BB3-9238-4445-A8D9-FFDE4C49144C}" name="Atliktų paslaugų data (nuo... iki...)" dataDxfId="3"/>
    <tableColumn id="5" xr3:uid="{FFDCCB47-69F7-484E-A78F-184DDF2E1B09}" name="Bendra suteiktų paslaugų vertė, Eur be PVM" dataDxfId="2"/>
    <tableColumn id="6" xr3:uid="{F6C1ECFC-DA24-4B7F-BDAA-18BB2579A2B0}" name="Tiekėjo savo jėgomis suteiktų paslaugų vertė, Eur be PVM" dataDxfId="1"/>
    <tableColumn id="7" xr3:uid="{F6F2BC59-9E92-4950-98B3-F62FF7370D69}" name="Pateikta užsakovo pažyma (numeris, data)" dataDxfId="0"/>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46"/>
  <sheetViews>
    <sheetView tabSelected="1" topLeftCell="A4" zoomScaleNormal="100" workbookViewId="0">
      <selection activeCell="C20" sqref="C20:D20"/>
    </sheetView>
  </sheetViews>
  <sheetFormatPr defaultColWidth="10.69921875" defaultRowHeight="14.4" x14ac:dyDescent="0.3"/>
  <cols>
    <col min="1" max="1" width="9.19921875" style="1" customWidth="1"/>
    <col min="2" max="2" width="78" style="1" customWidth="1"/>
    <col min="3" max="4" width="29.19921875" style="1" customWidth="1"/>
    <col min="5" max="5" width="20.5" style="1" customWidth="1"/>
    <col min="6" max="6" width="26.5" style="1" customWidth="1"/>
    <col min="7" max="13" width="25" style="1" customWidth="1"/>
    <col min="14" max="14" width="10.69921875" style="1" customWidth="1"/>
    <col min="15" max="16384" width="10.69921875" style="1"/>
  </cols>
  <sheetData>
    <row r="2" spans="1:4" x14ac:dyDescent="0.3">
      <c r="A2" s="12" t="s">
        <v>0</v>
      </c>
      <c r="B2" s="2"/>
    </row>
    <row r="3" spans="1:4" x14ac:dyDescent="0.3">
      <c r="B3" s="3"/>
    </row>
    <row r="4" spans="1:4" x14ac:dyDescent="0.3">
      <c r="A4" s="12" t="s">
        <v>235</v>
      </c>
      <c r="B4" s="2"/>
    </row>
    <row r="5" spans="1:4" x14ac:dyDescent="0.3">
      <c r="A5" s="2"/>
      <c r="B5" s="2"/>
    </row>
    <row r="6" spans="1:4" x14ac:dyDescent="0.3">
      <c r="A6" s="1" t="s">
        <v>1</v>
      </c>
      <c r="B6" s="12" t="s">
        <v>2</v>
      </c>
    </row>
    <row r="7" spans="1:4" x14ac:dyDescent="0.3">
      <c r="B7" s="2"/>
    </row>
    <row r="8" spans="1:4" x14ac:dyDescent="0.3">
      <c r="A8" s="4" t="s">
        <v>3</v>
      </c>
      <c r="B8" s="70">
        <v>45492</v>
      </c>
    </row>
    <row r="9" spans="1:4" x14ac:dyDescent="0.3">
      <c r="A9" s="4" t="s">
        <v>4</v>
      </c>
      <c r="B9" s="71">
        <v>757</v>
      </c>
    </row>
    <row r="10" spans="1:4" x14ac:dyDescent="0.3">
      <c r="A10" s="4" t="s">
        <v>5</v>
      </c>
      <c r="B10" s="71" t="s">
        <v>264</v>
      </c>
    </row>
    <row r="12" spans="1:4" ht="15.6" x14ac:dyDescent="0.3">
      <c r="A12" s="81" t="s">
        <v>6</v>
      </c>
      <c r="B12" s="82"/>
      <c r="C12" s="88" t="s">
        <v>260</v>
      </c>
      <c r="D12" s="77"/>
    </row>
    <row r="13" spans="1:4" ht="16.2" customHeight="1" x14ac:dyDescent="0.3">
      <c r="A13" s="87" t="s">
        <v>7</v>
      </c>
      <c r="B13" s="79"/>
      <c r="C13" s="76">
        <v>133630961</v>
      </c>
      <c r="D13" s="77"/>
    </row>
    <row r="14" spans="1:4" ht="16.2" customHeight="1" x14ac:dyDescent="0.3">
      <c r="A14" s="87" t="s">
        <v>8</v>
      </c>
      <c r="B14" s="79"/>
      <c r="C14" s="76" t="s">
        <v>261</v>
      </c>
      <c r="D14" s="77"/>
    </row>
    <row r="15" spans="1:4" ht="16.2" customHeight="1" x14ac:dyDescent="0.3">
      <c r="A15" s="81" t="s">
        <v>9</v>
      </c>
      <c r="B15" s="82"/>
      <c r="C15" s="76" t="s">
        <v>262</v>
      </c>
      <c r="D15" s="77"/>
    </row>
    <row r="16" spans="1:4" ht="63" customHeight="1" x14ac:dyDescent="0.3">
      <c r="A16" s="78" t="s">
        <v>10</v>
      </c>
      <c r="B16" s="79"/>
      <c r="C16" s="86" t="s">
        <v>263</v>
      </c>
      <c r="D16" s="75"/>
    </row>
    <row r="17" spans="1:5" ht="16.2" customHeight="1" x14ac:dyDescent="0.3">
      <c r="A17" s="81" t="s">
        <v>11</v>
      </c>
      <c r="B17" s="82"/>
      <c r="C17" s="76"/>
      <c r="D17" s="77"/>
    </row>
    <row r="18" spans="1:5" ht="16.2" customHeight="1" x14ac:dyDescent="0.3">
      <c r="A18" s="81" t="s">
        <v>12</v>
      </c>
      <c r="B18" s="82"/>
      <c r="C18" s="76"/>
      <c r="D18" s="77"/>
    </row>
    <row r="19" spans="1:5" ht="48" customHeight="1" x14ac:dyDescent="0.3">
      <c r="A19" s="81" t="s">
        <v>13</v>
      </c>
      <c r="B19" s="82"/>
      <c r="C19" s="74"/>
      <c r="D19" s="75"/>
    </row>
    <row r="20" spans="1:5" ht="55.2" customHeight="1" x14ac:dyDescent="0.3">
      <c r="A20" s="81" t="s">
        <v>14</v>
      </c>
      <c r="B20" s="82"/>
      <c r="C20" s="74"/>
      <c r="D20" s="75"/>
    </row>
    <row r="21" spans="1:5" ht="70.95" customHeight="1" x14ac:dyDescent="0.3">
      <c r="A21" s="83" t="s">
        <v>15</v>
      </c>
      <c r="B21" s="84"/>
      <c r="C21" s="89" t="s">
        <v>86</v>
      </c>
      <c r="D21" s="89"/>
      <c r="E21" s="13"/>
    </row>
    <row r="22" spans="1:5" ht="18" customHeight="1" x14ac:dyDescent="0.3">
      <c r="A22" s="5"/>
      <c r="B22" s="5"/>
      <c r="C22" s="6"/>
      <c r="D22" s="6"/>
    </row>
    <row r="23" spans="1:5" x14ac:dyDescent="0.3">
      <c r="A23" s="80" t="s">
        <v>16</v>
      </c>
      <c r="B23" s="73"/>
      <c r="C23" s="73"/>
      <c r="D23" s="73"/>
    </row>
    <row r="24" spans="1:5" x14ac:dyDescent="0.3">
      <c r="A24" s="73" t="s">
        <v>17</v>
      </c>
      <c r="B24" s="73"/>
      <c r="C24" s="73"/>
      <c r="D24" s="73"/>
    </row>
    <row r="25" spans="1:5" x14ac:dyDescent="0.3">
      <c r="A25" s="73" t="s">
        <v>18</v>
      </c>
      <c r="B25" s="73"/>
      <c r="C25" s="73"/>
      <c r="D25" s="73"/>
    </row>
    <row r="26" spans="1:5" x14ac:dyDescent="0.3">
      <c r="A26" s="73" t="s">
        <v>19</v>
      </c>
      <c r="B26" s="73"/>
      <c r="C26" s="73"/>
      <c r="D26" s="73"/>
    </row>
    <row r="27" spans="1:5" x14ac:dyDescent="0.3">
      <c r="A27" s="73" t="s">
        <v>20</v>
      </c>
      <c r="B27" s="73"/>
      <c r="C27" s="73"/>
      <c r="D27" s="73"/>
    </row>
    <row r="28" spans="1:5" ht="31.95" customHeight="1" x14ac:dyDescent="0.3">
      <c r="A28" s="85" t="s">
        <v>21</v>
      </c>
      <c r="B28" s="73"/>
      <c r="C28" s="73"/>
      <c r="D28" s="73"/>
    </row>
    <row r="29" spans="1:5" x14ac:dyDescent="0.3">
      <c r="A29" s="73" t="s">
        <v>22</v>
      </c>
      <c r="B29" s="73"/>
      <c r="C29" s="73"/>
      <c r="D29" s="73"/>
    </row>
    <row r="30" spans="1:5" x14ac:dyDescent="0.3">
      <c r="A30" s="13" t="s">
        <v>23</v>
      </c>
      <c r="B30" s="13"/>
      <c r="C30" s="13"/>
      <c r="D30" s="14" t="s">
        <v>86</v>
      </c>
    </row>
    <row r="31" spans="1:5" x14ac:dyDescent="0.3">
      <c r="A31" s="13" t="s">
        <v>24</v>
      </c>
    </row>
    <row r="32" spans="1:5" x14ac:dyDescent="0.3">
      <c r="A32" s="12"/>
      <c r="B32" s="12"/>
    </row>
    <row r="34" spans="1:7" x14ac:dyDescent="0.3">
      <c r="A34" s="12" t="s">
        <v>25</v>
      </c>
    </row>
    <row r="35" spans="1:7" ht="87.75" customHeight="1" x14ac:dyDescent="0.3">
      <c r="A35" s="15" t="s">
        <v>26</v>
      </c>
      <c r="B35" s="15" t="s">
        <v>27</v>
      </c>
      <c r="C35" s="37" t="s">
        <v>245</v>
      </c>
      <c r="D35" s="15" t="s">
        <v>253</v>
      </c>
    </row>
    <row r="36" spans="1:7" ht="28.8" x14ac:dyDescent="0.3">
      <c r="A36" s="16">
        <v>1</v>
      </c>
      <c r="B36" s="33" t="s">
        <v>248</v>
      </c>
      <c r="C36" s="36" t="s">
        <v>86</v>
      </c>
      <c r="D36" s="35">
        <f>+'Fiksuoti įkainiai'!G164</f>
        <v>40252.849999999991</v>
      </c>
    </row>
    <row r="37" spans="1:7" x14ac:dyDescent="0.3">
      <c r="A37" s="16">
        <v>2</v>
      </c>
      <c r="B37" s="33" t="s">
        <v>249</v>
      </c>
      <c r="C37" s="36" t="s">
        <v>86</v>
      </c>
      <c r="D37" s="35">
        <f>+D36*0.1</f>
        <v>4025.2849999999994</v>
      </c>
    </row>
    <row r="38" spans="1:7" ht="28.8" x14ac:dyDescent="0.3">
      <c r="A38" s="16">
        <v>3</v>
      </c>
      <c r="B38" s="33" t="s">
        <v>250</v>
      </c>
      <c r="C38" s="39">
        <v>-0.25</v>
      </c>
      <c r="D38" s="35">
        <f>D37+(D37*C38)</f>
        <v>3018.9637499999994</v>
      </c>
      <c r="E38" s="41" t="s">
        <v>247</v>
      </c>
      <c r="F38" s="41"/>
      <c r="G38" s="41"/>
    </row>
    <row r="39" spans="1:7" ht="28.8" x14ac:dyDescent="0.3">
      <c r="C39" s="37" t="s">
        <v>251</v>
      </c>
      <c r="D39" s="38">
        <f>+D36+D38</f>
        <v>43271.813749999994</v>
      </c>
      <c r="E39" s="13" t="str">
        <f>IF(D38="","Neužpildytos visos objektų kainos","")</f>
        <v/>
      </c>
    </row>
    <row r="40" spans="1:7" ht="43.2" x14ac:dyDescent="0.3">
      <c r="A40" s="37" t="s">
        <v>87</v>
      </c>
      <c r="B40" s="40">
        <v>21</v>
      </c>
      <c r="C40" s="15" t="s">
        <v>28</v>
      </c>
      <c r="D40" s="38">
        <f>IF(OR(D39="",B40=""),"", ROUND(PRODUCT(B40,D39)/100,2))</f>
        <v>9087.08</v>
      </c>
      <c r="E40" s="13"/>
    </row>
    <row r="41" spans="1:7" x14ac:dyDescent="0.3">
      <c r="C41" s="15" t="s">
        <v>252</v>
      </c>
      <c r="D41" s="38">
        <f>IF(ISBLANK(D40), "", ROUND(SUM(D39:D40),2))</f>
        <v>52358.89</v>
      </c>
      <c r="E41" s="66" t="s">
        <v>246</v>
      </c>
      <c r="F41" s="41"/>
      <c r="G41" s="41"/>
    </row>
    <row r="43" spans="1:7" x14ac:dyDescent="0.3">
      <c r="A43" s="72" t="s">
        <v>254</v>
      </c>
      <c r="B43" s="72"/>
      <c r="C43" s="72"/>
      <c r="D43" s="72"/>
    </row>
    <row r="44" spans="1:7" x14ac:dyDescent="0.3">
      <c r="A44" s="72"/>
      <c r="B44" s="72"/>
      <c r="C44" s="72"/>
      <c r="D44" s="72"/>
    </row>
    <row r="45" spans="1:7" x14ac:dyDescent="0.3">
      <c r="A45" s="72"/>
      <c r="B45" s="72"/>
      <c r="C45" s="72"/>
      <c r="D45" s="72"/>
    </row>
    <row r="46" spans="1:7" x14ac:dyDescent="0.3">
      <c r="A46" s="1" t="s">
        <v>255</v>
      </c>
    </row>
  </sheetData>
  <mergeCells count="28">
    <mergeCell ref="A12:B12"/>
    <mergeCell ref="A21:B21"/>
    <mergeCell ref="A28:D28"/>
    <mergeCell ref="C20:D20"/>
    <mergeCell ref="C16:D16"/>
    <mergeCell ref="A14:B14"/>
    <mergeCell ref="A17:B17"/>
    <mergeCell ref="A24:D24"/>
    <mergeCell ref="A20:B20"/>
    <mergeCell ref="A19:B19"/>
    <mergeCell ref="C12:D12"/>
    <mergeCell ref="C21:D21"/>
    <mergeCell ref="A13:B13"/>
    <mergeCell ref="A25:D25"/>
    <mergeCell ref="A43:D45"/>
    <mergeCell ref="A27:D27"/>
    <mergeCell ref="A26:D26"/>
    <mergeCell ref="C19:D19"/>
    <mergeCell ref="C13:D13"/>
    <mergeCell ref="C18:D18"/>
    <mergeCell ref="A16:B16"/>
    <mergeCell ref="A23:D23"/>
    <mergeCell ref="C15:D15"/>
    <mergeCell ref="A18:B18"/>
    <mergeCell ref="C17:D17"/>
    <mergeCell ref="A15:B15"/>
    <mergeCell ref="A29:D29"/>
    <mergeCell ref="C14:D14"/>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28F045-18E4-4E25-86E2-06B05C4133C4}">
  <sheetPr>
    <pageSetUpPr fitToPage="1"/>
  </sheetPr>
  <dimension ref="A1:G198"/>
  <sheetViews>
    <sheetView zoomScale="84" zoomScaleNormal="84" zoomScaleSheetLayoutView="85" workbookViewId="0">
      <selection activeCell="J163" sqref="J163"/>
    </sheetView>
  </sheetViews>
  <sheetFormatPr defaultColWidth="8" defaultRowHeight="13.8" x14ac:dyDescent="0.3"/>
  <cols>
    <col min="1" max="1" width="6.5" style="58" customWidth="1"/>
    <col min="2" max="2" width="43.8984375" style="52" customWidth="1"/>
    <col min="3" max="3" width="8" style="52"/>
    <col min="4" max="4" width="10.09765625" style="52" customWidth="1"/>
    <col min="5" max="5" width="12.59765625" style="52" customWidth="1"/>
    <col min="6" max="6" width="10.09765625" style="52" customWidth="1"/>
    <col min="7" max="7" width="11.19921875" style="52" customWidth="1"/>
    <col min="8" max="16384" width="8" style="52"/>
  </cols>
  <sheetData>
    <row r="1" spans="1:7" ht="14.4" x14ac:dyDescent="0.3">
      <c r="A1" s="91" t="s">
        <v>236</v>
      </c>
      <c r="B1" s="92"/>
      <c r="C1" s="92"/>
      <c r="D1" s="92"/>
      <c r="E1" s="92"/>
      <c r="F1" s="93"/>
      <c r="G1" s="93"/>
    </row>
    <row r="3" spans="1:7" x14ac:dyDescent="0.3">
      <c r="A3" s="94" t="s">
        <v>237</v>
      </c>
      <c r="B3" s="94"/>
      <c r="C3" s="94"/>
      <c r="D3" s="94"/>
      <c r="E3" s="94"/>
      <c r="F3" s="94"/>
      <c r="G3" s="94"/>
    </row>
    <row r="5" spans="1:7" ht="63.6" customHeight="1" x14ac:dyDescent="0.3">
      <c r="A5" s="53" t="s">
        <v>51</v>
      </c>
      <c r="B5" s="53" t="s">
        <v>59</v>
      </c>
      <c r="C5" s="53" t="s">
        <v>60</v>
      </c>
      <c r="D5" s="54" t="s">
        <v>62</v>
      </c>
      <c r="E5" s="53" t="s">
        <v>61</v>
      </c>
      <c r="F5" s="54" t="s">
        <v>88</v>
      </c>
      <c r="G5" s="55" t="s">
        <v>89</v>
      </c>
    </row>
    <row r="6" spans="1:7" ht="10.5" customHeight="1" x14ac:dyDescent="0.3">
      <c r="A6" s="56">
        <v>1</v>
      </c>
      <c r="B6" s="56">
        <v>2</v>
      </c>
      <c r="C6" s="56">
        <v>3</v>
      </c>
      <c r="D6" s="56">
        <v>4</v>
      </c>
      <c r="E6" s="56">
        <v>5</v>
      </c>
      <c r="F6" s="56">
        <v>6</v>
      </c>
      <c r="G6" s="56" t="s">
        <v>90</v>
      </c>
    </row>
    <row r="7" spans="1:7" x14ac:dyDescent="0.3">
      <c r="A7" s="59"/>
      <c r="B7" s="60" t="s">
        <v>91</v>
      </c>
      <c r="C7" s="59"/>
      <c r="D7" s="43"/>
      <c r="E7" s="59"/>
      <c r="F7" s="43"/>
      <c r="G7" s="43"/>
    </row>
    <row r="8" spans="1:7" ht="27.6" x14ac:dyDescent="0.3">
      <c r="A8" s="59">
        <v>1</v>
      </c>
      <c r="B8" s="61" t="s">
        <v>92</v>
      </c>
      <c r="C8" s="59" t="s">
        <v>64</v>
      </c>
      <c r="D8" s="43">
        <v>420</v>
      </c>
      <c r="E8" s="59">
        <v>1.2</v>
      </c>
      <c r="F8" s="44">
        <v>412</v>
      </c>
      <c r="G8" s="43">
        <f>SUM(E8*F8)</f>
        <v>494.4</v>
      </c>
    </row>
    <row r="9" spans="1:7" ht="27.6" x14ac:dyDescent="0.3">
      <c r="A9" s="59">
        <v>2</v>
      </c>
      <c r="B9" s="61" t="s">
        <v>93</v>
      </c>
      <c r="C9" s="59" t="s">
        <v>64</v>
      </c>
      <c r="D9" s="43">
        <v>530</v>
      </c>
      <c r="E9" s="59">
        <v>1.2</v>
      </c>
      <c r="F9" s="44">
        <v>530</v>
      </c>
      <c r="G9" s="43">
        <f t="shared" ref="G9:G72" si="0">SUM(E9*F9)</f>
        <v>636</v>
      </c>
    </row>
    <row r="10" spans="1:7" ht="27.6" x14ac:dyDescent="0.3">
      <c r="A10" s="59">
        <v>3</v>
      </c>
      <c r="B10" s="61" t="s">
        <v>94</v>
      </c>
      <c r="C10" s="59" t="s">
        <v>64</v>
      </c>
      <c r="D10" s="43">
        <v>640</v>
      </c>
      <c r="E10" s="59">
        <v>1.2</v>
      </c>
      <c r="F10" s="44">
        <v>640</v>
      </c>
      <c r="G10" s="43">
        <f t="shared" si="0"/>
        <v>768</v>
      </c>
    </row>
    <row r="11" spans="1:7" ht="27.6" x14ac:dyDescent="0.3">
      <c r="A11" s="59">
        <v>4</v>
      </c>
      <c r="B11" s="61" t="s">
        <v>95</v>
      </c>
      <c r="C11" s="59" t="s">
        <v>64</v>
      </c>
      <c r="D11" s="43">
        <v>400</v>
      </c>
      <c r="E11" s="59">
        <v>1</v>
      </c>
      <c r="F11" s="44">
        <v>390</v>
      </c>
      <c r="G11" s="43">
        <f t="shared" si="0"/>
        <v>390</v>
      </c>
    </row>
    <row r="12" spans="1:7" ht="27.6" x14ac:dyDescent="0.3">
      <c r="A12" s="59">
        <v>5</v>
      </c>
      <c r="B12" s="61" t="s">
        <v>96</v>
      </c>
      <c r="C12" s="59" t="s">
        <v>64</v>
      </c>
      <c r="D12" s="43">
        <v>525</v>
      </c>
      <c r="E12" s="59">
        <v>0.5</v>
      </c>
      <c r="F12" s="44">
        <v>525</v>
      </c>
      <c r="G12" s="43">
        <f t="shared" si="0"/>
        <v>262.5</v>
      </c>
    </row>
    <row r="13" spans="1:7" ht="27.6" x14ac:dyDescent="0.3">
      <c r="A13" s="59">
        <v>6</v>
      </c>
      <c r="B13" s="61" t="s">
        <v>97</v>
      </c>
      <c r="C13" s="59" t="s">
        <v>64</v>
      </c>
      <c r="D13" s="43">
        <v>630</v>
      </c>
      <c r="E13" s="59">
        <v>1</v>
      </c>
      <c r="F13" s="44">
        <v>623</v>
      </c>
      <c r="G13" s="43">
        <f t="shared" si="0"/>
        <v>623</v>
      </c>
    </row>
    <row r="14" spans="1:7" ht="27.6" x14ac:dyDescent="0.3">
      <c r="A14" s="59">
        <v>7</v>
      </c>
      <c r="B14" s="61" t="s">
        <v>98</v>
      </c>
      <c r="C14" s="59" t="s">
        <v>64</v>
      </c>
      <c r="D14" s="43">
        <v>420</v>
      </c>
      <c r="E14" s="59">
        <v>1</v>
      </c>
      <c r="F14" s="44">
        <v>414</v>
      </c>
      <c r="G14" s="43">
        <f t="shared" si="0"/>
        <v>414</v>
      </c>
    </row>
    <row r="15" spans="1:7" ht="27.6" x14ac:dyDescent="0.3">
      <c r="A15" s="59">
        <v>8</v>
      </c>
      <c r="B15" s="61" t="s">
        <v>99</v>
      </c>
      <c r="C15" s="59" t="s">
        <v>64</v>
      </c>
      <c r="D15" s="43">
        <v>530</v>
      </c>
      <c r="E15" s="59">
        <v>1</v>
      </c>
      <c r="F15" s="44">
        <v>530</v>
      </c>
      <c r="G15" s="43">
        <f t="shared" si="0"/>
        <v>530</v>
      </c>
    </row>
    <row r="16" spans="1:7" ht="27.6" x14ac:dyDescent="0.3">
      <c r="A16" s="59">
        <v>9</v>
      </c>
      <c r="B16" s="61" t="s">
        <v>100</v>
      </c>
      <c r="C16" s="59" t="s">
        <v>64</v>
      </c>
      <c r="D16" s="43">
        <v>645</v>
      </c>
      <c r="E16" s="59">
        <v>1.5</v>
      </c>
      <c r="F16" s="44">
        <v>642</v>
      </c>
      <c r="G16" s="43">
        <f t="shared" si="0"/>
        <v>963</v>
      </c>
    </row>
    <row r="17" spans="1:7" ht="27.6" x14ac:dyDescent="0.3">
      <c r="A17" s="59">
        <v>10</v>
      </c>
      <c r="B17" s="61" t="s">
        <v>101</v>
      </c>
      <c r="C17" s="59" t="s">
        <v>64</v>
      </c>
      <c r="D17" s="43">
        <v>400</v>
      </c>
      <c r="E17" s="59">
        <v>0.1</v>
      </c>
      <c r="F17" s="44">
        <v>390</v>
      </c>
      <c r="G17" s="43">
        <f t="shared" si="0"/>
        <v>39</v>
      </c>
    </row>
    <row r="18" spans="1:7" ht="27.6" x14ac:dyDescent="0.3">
      <c r="A18" s="59">
        <v>11</v>
      </c>
      <c r="B18" s="61" t="s">
        <v>102</v>
      </c>
      <c r="C18" s="59" t="s">
        <v>64</v>
      </c>
      <c r="D18" s="43">
        <v>520</v>
      </c>
      <c r="E18" s="59">
        <v>0.3</v>
      </c>
      <c r="F18" s="44">
        <v>520</v>
      </c>
      <c r="G18" s="43">
        <f t="shared" si="0"/>
        <v>156</v>
      </c>
    </row>
    <row r="19" spans="1:7" ht="27.6" x14ac:dyDescent="0.3">
      <c r="A19" s="59">
        <v>12</v>
      </c>
      <c r="B19" s="61" t="s">
        <v>103</v>
      </c>
      <c r="C19" s="59" t="s">
        <v>64</v>
      </c>
      <c r="D19" s="43">
        <v>645</v>
      </c>
      <c r="E19" s="59">
        <v>0.2</v>
      </c>
      <c r="F19" s="44">
        <v>625</v>
      </c>
      <c r="G19" s="43">
        <f t="shared" si="0"/>
        <v>125</v>
      </c>
    </row>
    <row r="20" spans="1:7" ht="27.6" x14ac:dyDescent="0.3">
      <c r="A20" s="59">
        <v>13</v>
      </c>
      <c r="B20" s="61" t="s">
        <v>104</v>
      </c>
      <c r="C20" s="59" t="s">
        <v>64</v>
      </c>
      <c r="D20" s="43">
        <v>560</v>
      </c>
      <c r="E20" s="59">
        <v>0.9</v>
      </c>
      <c r="F20" s="44">
        <v>540</v>
      </c>
      <c r="G20" s="43">
        <f t="shared" si="0"/>
        <v>486</v>
      </c>
    </row>
    <row r="21" spans="1:7" ht="27.75" customHeight="1" x14ac:dyDescent="0.3">
      <c r="A21" s="59">
        <v>14</v>
      </c>
      <c r="B21" s="61" t="s">
        <v>105</v>
      </c>
      <c r="C21" s="59" t="s">
        <v>64</v>
      </c>
      <c r="D21" s="43">
        <v>660</v>
      </c>
      <c r="E21" s="59">
        <v>0.9</v>
      </c>
      <c r="F21" s="44">
        <v>660</v>
      </c>
      <c r="G21" s="43">
        <f t="shared" si="0"/>
        <v>594</v>
      </c>
    </row>
    <row r="22" spans="1:7" ht="27.75" customHeight="1" x14ac:dyDescent="0.3">
      <c r="A22" s="59">
        <v>15</v>
      </c>
      <c r="B22" s="61" t="s">
        <v>106</v>
      </c>
      <c r="C22" s="59" t="s">
        <v>64</v>
      </c>
      <c r="D22" s="43">
        <v>785</v>
      </c>
      <c r="E22" s="59">
        <v>0.9</v>
      </c>
      <c r="F22" s="44">
        <v>770</v>
      </c>
      <c r="G22" s="43">
        <f t="shared" si="0"/>
        <v>693</v>
      </c>
    </row>
    <row r="23" spans="1:7" ht="27.6" x14ac:dyDescent="0.3">
      <c r="A23" s="59">
        <v>16</v>
      </c>
      <c r="B23" s="61" t="s">
        <v>107</v>
      </c>
      <c r="C23" s="59" t="s">
        <v>64</v>
      </c>
      <c r="D23" s="43">
        <v>550</v>
      </c>
      <c r="E23" s="59">
        <v>0.2</v>
      </c>
      <c r="F23" s="44">
        <v>520</v>
      </c>
      <c r="G23" s="43">
        <f t="shared" si="0"/>
        <v>104</v>
      </c>
    </row>
    <row r="24" spans="1:7" ht="27" customHeight="1" x14ac:dyDescent="0.3">
      <c r="A24" s="59">
        <v>17</v>
      </c>
      <c r="B24" s="61" t="s">
        <v>108</v>
      </c>
      <c r="C24" s="59" t="s">
        <v>64</v>
      </c>
      <c r="D24" s="43">
        <v>665</v>
      </c>
      <c r="E24" s="59">
        <v>0.2</v>
      </c>
      <c r="F24" s="44">
        <v>665</v>
      </c>
      <c r="G24" s="43">
        <f t="shared" si="0"/>
        <v>133</v>
      </c>
    </row>
    <row r="25" spans="1:7" ht="30" customHeight="1" x14ac:dyDescent="0.3">
      <c r="A25" s="59">
        <v>18</v>
      </c>
      <c r="B25" s="61" t="s">
        <v>109</v>
      </c>
      <c r="C25" s="59" t="s">
        <v>64</v>
      </c>
      <c r="D25" s="43">
        <v>770</v>
      </c>
      <c r="E25" s="59">
        <v>0.2</v>
      </c>
      <c r="F25" s="44">
        <v>750</v>
      </c>
      <c r="G25" s="43">
        <f t="shared" si="0"/>
        <v>150</v>
      </c>
    </row>
    <row r="26" spans="1:7" ht="27.6" x14ac:dyDescent="0.3">
      <c r="A26" s="59">
        <v>19</v>
      </c>
      <c r="B26" s="61" t="s">
        <v>110</v>
      </c>
      <c r="C26" s="59" t="s">
        <v>64</v>
      </c>
      <c r="D26" s="43">
        <v>550</v>
      </c>
      <c r="E26" s="59">
        <v>1</v>
      </c>
      <c r="F26" s="44">
        <v>540</v>
      </c>
      <c r="G26" s="43">
        <f>SUM(E26*F26)</f>
        <v>540</v>
      </c>
    </row>
    <row r="27" spans="1:7" ht="27.6" x14ac:dyDescent="0.3">
      <c r="A27" s="59">
        <v>20</v>
      </c>
      <c r="B27" s="61" t="s">
        <v>111</v>
      </c>
      <c r="C27" s="59" t="s">
        <v>64</v>
      </c>
      <c r="D27" s="43">
        <v>665</v>
      </c>
      <c r="E27" s="59">
        <v>1</v>
      </c>
      <c r="F27" s="44">
        <v>665</v>
      </c>
      <c r="G27" s="43">
        <f t="shared" si="0"/>
        <v>665</v>
      </c>
    </row>
    <row r="28" spans="1:7" ht="30" customHeight="1" x14ac:dyDescent="0.3">
      <c r="A28" s="59">
        <v>21</v>
      </c>
      <c r="B28" s="61" t="s">
        <v>112</v>
      </c>
      <c r="C28" s="59" t="s">
        <v>64</v>
      </c>
      <c r="D28" s="43">
        <v>775</v>
      </c>
      <c r="E28" s="59">
        <v>1</v>
      </c>
      <c r="F28" s="44">
        <v>765</v>
      </c>
      <c r="G28" s="43">
        <f t="shared" si="0"/>
        <v>765</v>
      </c>
    </row>
    <row r="29" spans="1:7" ht="27.6" x14ac:dyDescent="0.3">
      <c r="A29" s="59">
        <v>22</v>
      </c>
      <c r="B29" s="61" t="s">
        <v>113</v>
      </c>
      <c r="C29" s="59" t="s">
        <v>64</v>
      </c>
      <c r="D29" s="43">
        <v>550</v>
      </c>
      <c r="E29" s="59">
        <v>0.2</v>
      </c>
      <c r="F29" s="44">
        <v>525</v>
      </c>
      <c r="G29" s="43">
        <f t="shared" si="0"/>
        <v>105</v>
      </c>
    </row>
    <row r="30" spans="1:7" ht="27.6" x14ac:dyDescent="0.3">
      <c r="A30" s="59">
        <v>23</v>
      </c>
      <c r="B30" s="61" t="s">
        <v>114</v>
      </c>
      <c r="C30" s="59" t="s">
        <v>64</v>
      </c>
      <c r="D30" s="43">
        <v>560</v>
      </c>
      <c r="E30" s="59">
        <v>0.1</v>
      </c>
      <c r="F30" s="44">
        <v>560</v>
      </c>
      <c r="G30" s="43">
        <f t="shared" si="0"/>
        <v>56</v>
      </c>
    </row>
    <row r="31" spans="1:7" ht="27.75" customHeight="1" x14ac:dyDescent="0.3">
      <c r="A31" s="59">
        <v>24</v>
      </c>
      <c r="B31" s="61" t="s">
        <v>115</v>
      </c>
      <c r="C31" s="59" t="s">
        <v>64</v>
      </c>
      <c r="D31" s="43">
        <v>775</v>
      </c>
      <c r="E31" s="59">
        <v>0.1</v>
      </c>
      <c r="F31" s="44">
        <v>750</v>
      </c>
      <c r="G31" s="43">
        <f t="shared" si="0"/>
        <v>75</v>
      </c>
    </row>
    <row r="32" spans="1:7" ht="27.6" x14ac:dyDescent="0.3">
      <c r="A32" s="59">
        <v>25</v>
      </c>
      <c r="B32" s="61" t="s">
        <v>116</v>
      </c>
      <c r="C32" s="59" t="s">
        <v>64</v>
      </c>
      <c r="D32" s="43">
        <v>750</v>
      </c>
      <c r="E32" s="59">
        <v>1.5</v>
      </c>
      <c r="F32" s="44">
        <v>730</v>
      </c>
      <c r="G32" s="43">
        <f t="shared" si="0"/>
        <v>1095</v>
      </c>
    </row>
    <row r="33" spans="1:7" ht="27.6" x14ac:dyDescent="0.3">
      <c r="A33" s="59">
        <v>26</v>
      </c>
      <c r="B33" s="61" t="s">
        <v>117</v>
      </c>
      <c r="C33" s="59" t="s">
        <v>64</v>
      </c>
      <c r="D33" s="43">
        <v>870</v>
      </c>
      <c r="E33" s="59">
        <v>1.5</v>
      </c>
      <c r="F33" s="44">
        <v>870</v>
      </c>
      <c r="G33" s="43">
        <f>SUM(E33*F33)</f>
        <v>1305</v>
      </c>
    </row>
    <row r="34" spans="1:7" ht="27.6" x14ac:dyDescent="0.3">
      <c r="A34" s="59">
        <v>27</v>
      </c>
      <c r="B34" s="61" t="s">
        <v>118</v>
      </c>
      <c r="C34" s="59" t="s">
        <v>64</v>
      </c>
      <c r="D34" s="43">
        <v>970</v>
      </c>
      <c r="E34" s="59">
        <v>1.5</v>
      </c>
      <c r="F34" s="44">
        <v>960</v>
      </c>
      <c r="G34" s="43">
        <f t="shared" si="0"/>
        <v>1440</v>
      </c>
    </row>
    <row r="35" spans="1:7" ht="27.6" x14ac:dyDescent="0.3">
      <c r="A35" s="59">
        <v>28</v>
      </c>
      <c r="B35" s="61" t="s">
        <v>119</v>
      </c>
      <c r="C35" s="59" t="s">
        <v>64</v>
      </c>
      <c r="D35" s="43">
        <v>740</v>
      </c>
      <c r="E35" s="59">
        <v>0.6</v>
      </c>
      <c r="F35" s="44">
        <v>720</v>
      </c>
      <c r="G35" s="43">
        <f t="shared" si="0"/>
        <v>432</v>
      </c>
    </row>
    <row r="36" spans="1:7" ht="27.6" x14ac:dyDescent="0.3">
      <c r="A36" s="59">
        <v>29</v>
      </c>
      <c r="B36" s="61" t="s">
        <v>120</v>
      </c>
      <c r="C36" s="59" t="s">
        <v>64</v>
      </c>
      <c r="D36" s="43">
        <v>860</v>
      </c>
      <c r="E36" s="59">
        <v>0.8</v>
      </c>
      <c r="F36" s="44">
        <v>860</v>
      </c>
      <c r="G36" s="43">
        <f t="shared" si="0"/>
        <v>688</v>
      </c>
    </row>
    <row r="37" spans="1:7" ht="27.6" x14ac:dyDescent="0.3">
      <c r="A37" s="59">
        <v>30</v>
      </c>
      <c r="B37" s="61" t="s">
        <v>121</v>
      </c>
      <c r="C37" s="59" t="s">
        <v>64</v>
      </c>
      <c r="D37" s="43">
        <v>967</v>
      </c>
      <c r="E37" s="59">
        <v>0.8</v>
      </c>
      <c r="F37" s="44">
        <v>955</v>
      </c>
      <c r="G37" s="43">
        <f t="shared" si="0"/>
        <v>764</v>
      </c>
    </row>
    <row r="38" spans="1:7" ht="25.5" customHeight="1" x14ac:dyDescent="0.3">
      <c r="A38" s="59">
        <v>31</v>
      </c>
      <c r="B38" s="61" t="s">
        <v>122</v>
      </c>
      <c r="C38" s="59" t="s">
        <v>123</v>
      </c>
      <c r="D38" s="43">
        <v>210</v>
      </c>
      <c r="E38" s="59">
        <v>1.8</v>
      </c>
      <c r="F38" s="44">
        <v>150</v>
      </c>
      <c r="G38" s="43">
        <f t="shared" si="0"/>
        <v>270</v>
      </c>
    </row>
    <row r="39" spans="1:7" ht="25.5" customHeight="1" x14ac:dyDescent="0.3">
      <c r="A39" s="59">
        <v>32</v>
      </c>
      <c r="B39" s="61" t="s">
        <v>124</v>
      </c>
      <c r="C39" s="59" t="s">
        <v>238</v>
      </c>
      <c r="D39" s="43">
        <v>247</v>
      </c>
      <c r="E39" s="59">
        <v>1.8</v>
      </c>
      <c r="F39" s="44">
        <v>247</v>
      </c>
      <c r="G39" s="43">
        <f t="shared" si="0"/>
        <v>444.6</v>
      </c>
    </row>
    <row r="40" spans="1:7" ht="27.6" x14ac:dyDescent="0.3">
      <c r="A40" s="59">
        <v>33</v>
      </c>
      <c r="B40" s="61" t="s">
        <v>125</v>
      </c>
      <c r="C40" s="59" t="s">
        <v>123</v>
      </c>
      <c r="D40" s="43">
        <v>255</v>
      </c>
      <c r="E40" s="59">
        <v>1.5</v>
      </c>
      <c r="F40" s="44">
        <v>180</v>
      </c>
      <c r="G40" s="43">
        <f t="shared" si="0"/>
        <v>270</v>
      </c>
    </row>
    <row r="41" spans="1:7" ht="27.6" x14ac:dyDescent="0.3">
      <c r="A41" s="59">
        <v>34</v>
      </c>
      <c r="B41" s="61" t="s">
        <v>126</v>
      </c>
      <c r="C41" s="59" t="s">
        <v>123</v>
      </c>
      <c r="D41" s="43">
        <v>689</v>
      </c>
      <c r="E41" s="59">
        <v>1.5</v>
      </c>
      <c r="F41" s="44">
        <v>580</v>
      </c>
      <c r="G41" s="43">
        <f t="shared" si="0"/>
        <v>870</v>
      </c>
    </row>
    <row r="42" spans="1:7" ht="41.4" x14ac:dyDescent="0.3">
      <c r="A42" s="59">
        <v>35</v>
      </c>
      <c r="B42" s="61" t="s">
        <v>127</v>
      </c>
      <c r="C42" s="59" t="s">
        <v>123</v>
      </c>
      <c r="D42" s="43">
        <v>810</v>
      </c>
      <c r="E42" s="59">
        <v>1</v>
      </c>
      <c r="F42" s="44">
        <v>600</v>
      </c>
      <c r="G42" s="43">
        <f t="shared" si="0"/>
        <v>600</v>
      </c>
    </row>
    <row r="43" spans="1:7" ht="41.4" x14ac:dyDescent="0.3">
      <c r="A43" s="59">
        <v>36</v>
      </c>
      <c r="B43" s="61" t="s">
        <v>128</v>
      </c>
      <c r="C43" s="59" t="s">
        <v>238</v>
      </c>
      <c r="D43" s="43">
        <v>1300</v>
      </c>
      <c r="E43" s="59">
        <v>1</v>
      </c>
      <c r="F43" s="44">
        <v>1300</v>
      </c>
      <c r="G43" s="43">
        <f t="shared" si="0"/>
        <v>1300</v>
      </c>
    </row>
    <row r="44" spans="1:7" ht="41.4" x14ac:dyDescent="0.3">
      <c r="A44" s="59">
        <v>37</v>
      </c>
      <c r="B44" s="61" t="s">
        <v>129</v>
      </c>
      <c r="C44" s="59" t="s">
        <v>238</v>
      </c>
      <c r="D44" s="43">
        <v>1390</v>
      </c>
      <c r="E44" s="59">
        <v>1</v>
      </c>
      <c r="F44" s="44">
        <v>1390</v>
      </c>
      <c r="G44" s="43">
        <f>SUM(E44*F44)</f>
        <v>1390</v>
      </c>
    </row>
    <row r="45" spans="1:7" ht="41.4" x14ac:dyDescent="0.3">
      <c r="A45" s="59">
        <v>38</v>
      </c>
      <c r="B45" s="61" t="s">
        <v>130</v>
      </c>
      <c r="C45" s="59" t="s">
        <v>238</v>
      </c>
      <c r="D45" s="43">
        <v>2200</v>
      </c>
      <c r="E45" s="59">
        <v>1</v>
      </c>
      <c r="F45" s="44">
        <v>2100</v>
      </c>
      <c r="G45" s="43">
        <f t="shared" si="0"/>
        <v>2100</v>
      </c>
    </row>
    <row r="46" spans="1:7" ht="41.4" x14ac:dyDescent="0.3">
      <c r="A46" s="59">
        <v>39</v>
      </c>
      <c r="B46" s="61" t="s">
        <v>131</v>
      </c>
      <c r="C46" s="59" t="s">
        <v>238</v>
      </c>
      <c r="D46" s="43">
        <v>2500</v>
      </c>
      <c r="E46" s="59">
        <v>1</v>
      </c>
      <c r="F46" s="44">
        <v>2200</v>
      </c>
      <c r="G46" s="43">
        <f t="shared" si="0"/>
        <v>2200</v>
      </c>
    </row>
    <row r="47" spans="1:7" ht="47.25" customHeight="1" x14ac:dyDescent="0.3">
      <c r="A47" s="59">
        <v>40</v>
      </c>
      <c r="B47" s="61" t="s">
        <v>132</v>
      </c>
      <c r="C47" s="59" t="s">
        <v>238</v>
      </c>
      <c r="D47" s="43">
        <v>3000</v>
      </c>
      <c r="E47" s="59">
        <v>1</v>
      </c>
      <c r="F47" s="44">
        <v>3000</v>
      </c>
      <c r="G47" s="43">
        <f t="shared" si="0"/>
        <v>3000</v>
      </c>
    </row>
    <row r="48" spans="1:7" ht="41.4" x14ac:dyDescent="0.3">
      <c r="A48" s="59">
        <v>41</v>
      </c>
      <c r="B48" s="61" t="s">
        <v>133</v>
      </c>
      <c r="C48" s="59" t="s">
        <v>238</v>
      </c>
      <c r="D48" s="43">
        <v>3300</v>
      </c>
      <c r="E48" s="59">
        <v>1</v>
      </c>
      <c r="F48" s="44">
        <v>3290</v>
      </c>
      <c r="G48" s="43">
        <f t="shared" si="0"/>
        <v>3290</v>
      </c>
    </row>
    <row r="49" spans="1:7" ht="27.6" x14ac:dyDescent="0.3">
      <c r="A49" s="59">
        <v>42</v>
      </c>
      <c r="B49" s="61" t="s">
        <v>134</v>
      </c>
      <c r="C49" s="59" t="s">
        <v>123</v>
      </c>
      <c r="D49" s="43">
        <v>350</v>
      </c>
      <c r="E49" s="59">
        <v>1</v>
      </c>
      <c r="F49" s="44">
        <v>310</v>
      </c>
      <c r="G49" s="43">
        <f t="shared" si="0"/>
        <v>310</v>
      </c>
    </row>
    <row r="50" spans="1:7" ht="27.6" x14ac:dyDescent="0.3">
      <c r="A50" s="59">
        <v>43</v>
      </c>
      <c r="B50" s="61" t="s">
        <v>135</v>
      </c>
      <c r="C50" s="59" t="s">
        <v>136</v>
      </c>
      <c r="D50" s="43">
        <v>78</v>
      </c>
      <c r="E50" s="59">
        <v>0.5</v>
      </c>
      <c r="F50" s="44">
        <v>60</v>
      </c>
      <c r="G50" s="43">
        <f t="shared" si="0"/>
        <v>30</v>
      </c>
    </row>
    <row r="51" spans="1:7" x14ac:dyDescent="0.3">
      <c r="A51" s="59">
        <v>44</v>
      </c>
      <c r="B51" s="61" t="s">
        <v>137</v>
      </c>
      <c r="C51" s="59" t="s">
        <v>138</v>
      </c>
      <c r="D51" s="43">
        <v>2.5</v>
      </c>
      <c r="E51" s="59">
        <v>0.5</v>
      </c>
      <c r="F51" s="44">
        <v>2.5</v>
      </c>
      <c r="G51" s="43">
        <f t="shared" si="0"/>
        <v>1.25</v>
      </c>
    </row>
    <row r="52" spans="1:7" ht="15" x14ac:dyDescent="0.3">
      <c r="A52" s="59">
        <v>45</v>
      </c>
      <c r="B52" s="61" t="s">
        <v>139</v>
      </c>
      <c r="C52" s="59" t="s">
        <v>123</v>
      </c>
      <c r="D52" s="43">
        <v>400</v>
      </c>
      <c r="E52" s="59">
        <v>0.4</v>
      </c>
      <c r="F52" s="44">
        <v>400</v>
      </c>
      <c r="G52" s="43">
        <f t="shared" si="0"/>
        <v>160</v>
      </c>
    </row>
    <row r="53" spans="1:7" x14ac:dyDescent="0.3">
      <c r="A53" s="59">
        <v>46</v>
      </c>
      <c r="B53" s="61" t="s">
        <v>140</v>
      </c>
      <c r="C53" s="59" t="s">
        <v>63</v>
      </c>
      <c r="D53" s="43">
        <v>32</v>
      </c>
      <c r="E53" s="59">
        <v>0.6</v>
      </c>
      <c r="F53" s="44">
        <v>32</v>
      </c>
      <c r="G53" s="43">
        <f t="shared" si="0"/>
        <v>19.2</v>
      </c>
    </row>
    <row r="54" spans="1:7" x14ac:dyDescent="0.3">
      <c r="A54" s="59">
        <v>47</v>
      </c>
      <c r="B54" s="61" t="s">
        <v>141</v>
      </c>
      <c r="C54" s="59" t="s">
        <v>63</v>
      </c>
      <c r="D54" s="43">
        <v>225</v>
      </c>
      <c r="E54" s="59">
        <v>0.1</v>
      </c>
      <c r="F54" s="44">
        <v>225</v>
      </c>
      <c r="G54" s="43">
        <f t="shared" si="0"/>
        <v>22.5</v>
      </c>
    </row>
    <row r="55" spans="1:7" ht="15" x14ac:dyDescent="0.3">
      <c r="A55" s="59">
        <v>48</v>
      </c>
      <c r="B55" s="61" t="s">
        <v>142</v>
      </c>
      <c r="C55" s="59" t="s">
        <v>123</v>
      </c>
      <c r="D55" s="43">
        <v>157</v>
      </c>
      <c r="E55" s="59">
        <v>0.4</v>
      </c>
      <c r="F55" s="44">
        <v>142</v>
      </c>
      <c r="G55" s="43">
        <f t="shared" si="0"/>
        <v>56.800000000000004</v>
      </c>
    </row>
    <row r="56" spans="1:7" ht="15" x14ac:dyDescent="0.3">
      <c r="A56" s="59">
        <v>49</v>
      </c>
      <c r="B56" s="61" t="s">
        <v>67</v>
      </c>
      <c r="C56" s="59" t="s">
        <v>136</v>
      </c>
      <c r="D56" s="43">
        <v>13</v>
      </c>
      <c r="E56" s="59">
        <v>1.8</v>
      </c>
      <c r="F56" s="44">
        <v>12</v>
      </c>
      <c r="G56" s="43">
        <f t="shared" si="0"/>
        <v>21.6</v>
      </c>
    </row>
    <row r="57" spans="1:7" ht="15" x14ac:dyDescent="0.3">
      <c r="A57" s="59">
        <v>50</v>
      </c>
      <c r="B57" s="61" t="s">
        <v>68</v>
      </c>
      <c r="C57" s="59" t="s">
        <v>136</v>
      </c>
      <c r="D57" s="43">
        <v>9</v>
      </c>
      <c r="E57" s="59">
        <v>1</v>
      </c>
      <c r="F57" s="44">
        <v>4</v>
      </c>
      <c r="G57" s="43">
        <f t="shared" si="0"/>
        <v>4</v>
      </c>
    </row>
    <row r="58" spans="1:7" ht="15" x14ac:dyDescent="0.3">
      <c r="A58" s="59">
        <v>51</v>
      </c>
      <c r="B58" s="61" t="s">
        <v>69</v>
      </c>
      <c r="C58" s="59" t="s">
        <v>136</v>
      </c>
      <c r="D58" s="43">
        <v>30</v>
      </c>
      <c r="E58" s="59">
        <v>1</v>
      </c>
      <c r="F58" s="44">
        <v>27</v>
      </c>
      <c r="G58" s="43">
        <f t="shared" si="0"/>
        <v>27</v>
      </c>
    </row>
    <row r="59" spans="1:7" ht="15" x14ac:dyDescent="0.3">
      <c r="A59" s="59">
        <v>52</v>
      </c>
      <c r="B59" s="61" t="s">
        <v>70</v>
      </c>
      <c r="C59" s="59" t="s">
        <v>136</v>
      </c>
      <c r="D59" s="43">
        <v>35</v>
      </c>
      <c r="E59" s="59">
        <v>1</v>
      </c>
      <c r="F59" s="44">
        <v>35</v>
      </c>
      <c r="G59" s="43">
        <f t="shared" si="0"/>
        <v>35</v>
      </c>
    </row>
    <row r="60" spans="1:7" ht="41.4" x14ac:dyDescent="0.3">
      <c r="A60" s="59">
        <v>53</v>
      </c>
      <c r="B60" s="61" t="s">
        <v>143</v>
      </c>
      <c r="C60" s="59" t="s">
        <v>136</v>
      </c>
      <c r="D60" s="43">
        <v>82</v>
      </c>
      <c r="E60" s="59">
        <v>1</v>
      </c>
      <c r="F60" s="44">
        <v>82</v>
      </c>
      <c r="G60" s="43">
        <f>SUM(E60*F60)</f>
        <v>82</v>
      </c>
    </row>
    <row r="61" spans="1:7" ht="27.6" x14ac:dyDescent="0.3">
      <c r="A61" s="59">
        <v>54</v>
      </c>
      <c r="B61" s="61" t="s">
        <v>65</v>
      </c>
      <c r="C61" s="59" t="s">
        <v>64</v>
      </c>
      <c r="D61" s="43">
        <v>40</v>
      </c>
      <c r="E61" s="59">
        <v>1</v>
      </c>
      <c r="F61" s="44">
        <v>40</v>
      </c>
      <c r="G61" s="43">
        <f t="shared" si="0"/>
        <v>40</v>
      </c>
    </row>
    <row r="62" spans="1:7" x14ac:dyDescent="0.3">
      <c r="A62" s="59">
        <v>55</v>
      </c>
      <c r="B62" s="61" t="s">
        <v>66</v>
      </c>
      <c r="C62" s="59" t="s">
        <v>64</v>
      </c>
      <c r="D62" s="43">
        <v>20</v>
      </c>
      <c r="E62" s="59">
        <v>1</v>
      </c>
      <c r="F62" s="44">
        <v>20</v>
      </c>
      <c r="G62" s="43">
        <f t="shared" si="0"/>
        <v>20</v>
      </c>
    </row>
    <row r="63" spans="1:7" x14ac:dyDescent="0.3">
      <c r="A63" s="59"/>
      <c r="B63" s="60" t="s">
        <v>144</v>
      </c>
      <c r="C63" s="59"/>
      <c r="D63" s="43"/>
      <c r="E63" s="59"/>
      <c r="F63" s="44"/>
      <c r="G63" s="43"/>
    </row>
    <row r="64" spans="1:7" ht="41.4" x14ac:dyDescent="0.3">
      <c r="A64" s="59">
        <v>56</v>
      </c>
      <c r="B64" s="61" t="s">
        <v>145</v>
      </c>
      <c r="C64" s="59" t="s">
        <v>136</v>
      </c>
      <c r="D64" s="43">
        <v>100</v>
      </c>
      <c r="E64" s="59">
        <v>1</v>
      </c>
      <c r="F64" s="44">
        <v>100</v>
      </c>
      <c r="G64" s="43">
        <f t="shared" si="0"/>
        <v>100</v>
      </c>
    </row>
    <row r="65" spans="1:7" ht="41.4" x14ac:dyDescent="0.3">
      <c r="A65" s="59">
        <v>57</v>
      </c>
      <c r="B65" s="61" t="s">
        <v>146</v>
      </c>
      <c r="C65" s="59" t="s">
        <v>136</v>
      </c>
      <c r="D65" s="43">
        <v>90</v>
      </c>
      <c r="E65" s="59">
        <v>1</v>
      </c>
      <c r="F65" s="44">
        <v>90</v>
      </c>
      <c r="G65" s="43">
        <f t="shared" si="0"/>
        <v>90</v>
      </c>
    </row>
    <row r="66" spans="1:7" ht="55.2" x14ac:dyDescent="0.3">
      <c r="A66" s="59">
        <v>58</v>
      </c>
      <c r="B66" s="61" t="s">
        <v>147</v>
      </c>
      <c r="C66" s="59" t="s">
        <v>136</v>
      </c>
      <c r="D66" s="43">
        <v>83</v>
      </c>
      <c r="E66" s="59">
        <v>2</v>
      </c>
      <c r="F66" s="44">
        <v>83</v>
      </c>
      <c r="G66" s="43">
        <f t="shared" si="0"/>
        <v>166</v>
      </c>
    </row>
    <row r="67" spans="1:7" ht="27.6" x14ac:dyDescent="0.3">
      <c r="A67" s="59">
        <v>59</v>
      </c>
      <c r="B67" s="61" t="s">
        <v>148</v>
      </c>
      <c r="C67" s="59" t="s">
        <v>136</v>
      </c>
      <c r="D67" s="43">
        <v>30</v>
      </c>
      <c r="E67" s="59">
        <v>1</v>
      </c>
      <c r="F67" s="44">
        <v>30</v>
      </c>
      <c r="G67" s="43">
        <f t="shared" si="0"/>
        <v>30</v>
      </c>
    </row>
    <row r="68" spans="1:7" ht="27.6" x14ac:dyDescent="0.3">
      <c r="A68" s="59">
        <v>60</v>
      </c>
      <c r="B68" s="61" t="s">
        <v>149</v>
      </c>
      <c r="C68" s="59" t="s">
        <v>136</v>
      </c>
      <c r="D68" s="43">
        <v>33</v>
      </c>
      <c r="E68" s="59">
        <v>1.4</v>
      </c>
      <c r="F68" s="44">
        <v>33</v>
      </c>
      <c r="G68" s="43">
        <f t="shared" si="0"/>
        <v>46.199999999999996</v>
      </c>
    </row>
    <row r="69" spans="1:7" ht="27.6" x14ac:dyDescent="0.3">
      <c r="A69" s="59">
        <v>61</v>
      </c>
      <c r="B69" s="61" t="s">
        <v>150</v>
      </c>
      <c r="C69" s="59" t="s">
        <v>136</v>
      </c>
      <c r="D69" s="43">
        <v>36</v>
      </c>
      <c r="E69" s="59">
        <v>0.9</v>
      </c>
      <c r="F69" s="44">
        <v>36</v>
      </c>
      <c r="G69" s="43">
        <f t="shared" si="0"/>
        <v>32.4</v>
      </c>
    </row>
    <row r="70" spans="1:7" ht="55.2" x14ac:dyDescent="0.3">
      <c r="A70" s="59">
        <v>62</v>
      </c>
      <c r="B70" s="61" t="s">
        <v>151</v>
      </c>
      <c r="C70" s="59" t="s">
        <v>136</v>
      </c>
      <c r="D70" s="43">
        <v>65</v>
      </c>
      <c r="E70" s="59">
        <v>1</v>
      </c>
      <c r="F70" s="44">
        <v>57</v>
      </c>
      <c r="G70" s="43">
        <f t="shared" si="0"/>
        <v>57</v>
      </c>
    </row>
    <row r="71" spans="1:7" x14ac:dyDescent="0.3">
      <c r="A71" s="59"/>
      <c r="B71" s="60" t="s">
        <v>152</v>
      </c>
      <c r="C71" s="62"/>
      <c r="D71" s="43"/>
      <c r="E71" s="62"/>
      <c r="F71" s="44"/>
      <c r="G71" s="43"/>
    </row>
    <row r="72" spans="1:7" ht="27.6" x14ac:dyDescent="0.3">
      <c r="A72" s="59">
        <v>63</v>
      </c>
      <c r="B72" s="61" t="s">
        <v>153</v>
      </c>
      <c r="C72" s="59" t="s">
        <v>136</v>
      </c>
      <c r="D72" s="43">
        <v>42</v>
      </c>
      <c r="E72" s="63">
        <v>0.8</v>
      </c>
      <c r="F72" s="44">
        <v>40</v>
      </c>
      <c r="G72" s="43">
        <f t="shared" si="0"/>
        <v>32</v>
      </c>
    </row>
    <row r="73" spans="1:7" ht="27.6" x14ac:dyDescent="0.3">
      <c r="A73" s="59">
        <v>64</v>
      </c>
      <c r="B73" s="61" t="s">
        <v>154</v>
      </c>
      <c r="C73" s="59" t="s">
        <v>136</v>
      </c>
      <c r="D73" s="43">
        <v>20</v>
      </c>
      <c r="E73" s="63">
        <v>0.8</v>
      </c>
      <c r="F73" s="44">
        <v>20</v>
      </c>
      <c r="G73" s="43">
        <f t="shared" ref="G73:G74" si="1">SUM(E73*F73)</f>
        <v>16</v>
      </c>
    </row>
    <row r="74" spans="1:7" ht="41.4" x14ac:dyDescent="0.3">
      <c r="A74" s="59">
        <v>65</v>
      </c>
      <c r="B74" s="61" t="s">
        <v>155</v>
      </c>
      <c r="C74" s="59" t="s">
        <v>136</v>
      </c>
      <c r="D74" s="43">
        <v>35</v>
      </c>
      <c r="E74" s="63">
        <v>0.8</v>
      </c>
      <c r="F74" s="44">
        <v>34</v>
      </c>
      <c r="G74" s="43">
        <f t="shared" si="1"/>
        <v>27.200000000000003</v>
      </c>
    </row>
    <row r="75" spans="1:7" x14ac:dyDescent="0.3">
      <c r="A75" s="59"/>
      <c r="B75" s="60" t="s">
        <v>156</v>
      </c>
      <c r="C75" s="62"/>
      <c r="D75" s="43"/>
      <c r="E75" s="62"/>
      <c r="F75" s="44"/>
      <c r="G75" s="43"/>
    </row>
    <row r="76" spans="1:7" ht="30" customHeight="1" x14ac:dyDescent="0.3">
      <c r="A76" s="59">
        <v>66</v>
      </c>
      <c r="B76" s="61" t="s">
        <v>157</v>
      </c>
      <c r="C76" s="59" t="s">
        <v>136</v>
      </c>
      <c r="D76" s="43">
        <v>54</v>
      </c>
      <c r="E76" s="59">
        <v>1</v>
      </c>
      <c r="F76" s="44">
        <v>52</v>
      </c>
      <c r="G76" s="43">
        <f t="shared" ref="G76:G79" si="2">SUM(E76*F76)</f>
        <v>52</v>
      </c>
    </row>
    <row r="77" spans="1:7" ht="27.6" x14ac:dyDescent="0.3">
      <c r="A77" s="59">
        <v>67</v>
      </c>
      <c r="B77" s="61" t="s">
        <v>158</v>
      </c>
      <c r="C77" s="59" t="s">
        <v>136</v>
      </c>
      <c r="D77" s="43">
        <v>44</v>
      </c>
      <c r="E77" s="59">
        <v>0.8</v>
      </c>
      <c r="F77" s="44">
        <v>44</v>
      </c>
      <c r="G77" s="43">
        <f t="shared" si="2"/>
        <v>35.200000000000003</v>
      </c>
    </row>
    <row r="78" spans="1:7" ht="27.6" x14ac:dyDescent="0.3">
      <c r="A78" s="59">
        <v>68</v>
      </c>
      <c r="B78" s="61" t="s">
        <v>159</v>
      </c>
      <c r="C78" s="59" t="s">
        <v>136</v>
      </c>
      <c r="D78" s="43">
        <v>45</v>
      </c>
      <c r="E78" s="59">
        <v>1</v>
      </c>
      <c r="F78" s="44">
        <v>45</v>
      </c>
      <c r="G78" s="43">
        <f t="shared" si="2"/>
        <v>45</v>
      </c>
    </row>
    <row r="79" spans="1:7" ht="27.6" x14ac:dyDescent="0.3">
      <c r="A79" s="59">
        <v>69</v>
      </c>
      <c r="B79" s="61" t="s">
        <v>160</v>
      </c>
      <c r="C79" s="59" t="s">
        <v>136</v>
      </c>
      <c r="D79" s="43">
        <v>54</v>
      </c>
      <c r="E79" s="59">
        <v>0.8</v>
      </c>
      <c r="F79" s="44">
        <v>52</v>
      </c>
      <c r="G79" s="43">
        <f t="shared" si="2"/>
        <v>41.6</v>
      </c>
    </row>
    <row r="80" spans="1:7" x14ac:dyDescent="0.3">
      <c r="A80" s="59"/>
      <c r="B80" s="60" t="s">
        <v>161</v>
      </c>
      <c r="C80" s="62"/>
      <c r="D80" s="43"/>
      <c r="E80" s="62"/>
      <c r="F80" s="44"/>
      <c r="G80" s="43"/>
    </row>
    <row r="81" spans="1:7" ht="15" x14ac:dyDescent="0.3">
      <c r="A81" s="59">
        <v>70</v>
      </c>
      <c r="B81" s="61" t="s">
        <v>162</v>
      </c>
      <c r="C81" s="59" t="s">
        <v>136</v>
      </c>
      <c r="D81" s="43">
        <v>18</v>
      </c>
      <c r="E81" s="59">
        <v>0.3</v>
      </c>
      <c r="F81" s="44">
        <v>18</v>
      </c>
      <c r="G81" s="43">
        <f t="shared" ref="G81:G84" si="3">SUM(E81*F81)</f>
        <v>5.3999999999999995</v>
      </c>
    </row>
    <row r="82" spans="1:7" ht="27.6" x14ac:dyDescent="0.3">
      <c r="A82" s="59">
        <v>71</v>
      </c>
      <c r="B82" s="61" t="s">
        <v>163</v>
      </c>
      <c r="C82" s="59" t="s">
        <v>136</v>
      </c>
      <c r="D82" s="43">
        <v>31</v>
      </c>
      <c r="E82" s="59">
        <v>0.2</v>
      </c>
      <c r="F82" s="44">
        <v>31</v>
      </c>
      <c r="G82" s="43">
        <f t="shared" si="3"/>
        <v>6.2</v>
      </c>
    </row>
    <row r="83" spans="1:7" ht="27.6" x14ac:dyDescent="0.3">
      <c r="A83" s="59">
        <v>72</v>
      </c>
      <c r="B83" s="61" t="s">
        <v>164</v>
      </c>
      <c r="C83" s="59" t="s">
        <v>136</v>
      </c>
      <c r="D83" s="43">
        <v>32</v>
      </c>
      <c r="E83" s="59">
        <v>0.1</v>
      </c>
      <c r="F83" s="44">
        <v>32</v>
      </c>
      <c r="G83" s="43">
        <f t="shared" si="3"/>
        <v>3.2</v>
      </c>
    </row>
    <row r="84" spans="1:7" ht="27.6" x14ac:dyDescent="0.3">
      <c r="A84" s="59">
        <v>73</v>
      </c>
      <c r="B84" s="61" t="s">
        <v>165</v>
      </c>
      <c r="C84" s="59" t="s">
        <v>136</v>
      </c>
      <c r="D84" s="43">
        <v>118</v>
      </c>
      <c r="E84" s="59">
        <v>1</v>
      </c>
      <c r="F84" s="44">
        <v>100</v>
      </c>
      <c r="G84" s="43">
        <f t="shared" si="3"/>
        <v>100</v>
      </c>
    </row>
    <row r="85" spans="1:7" x14ac:dyDescent="0.3">
      <c r="A85" s="59"/>
      <c r="B85" s="60" t="s">
        <v>166</v>
      </c>
      <c r="C85" s="62"/>
      <c r="D85" s="43"/>
      <c r="E85" s="62"/>
      <c r="F85" s="44"/>
      <c r="G85" s="43"/>
    </row>
    <row r="86" spans="1:7" x14ac:dyDescent="0.3">
      <c r="A86" s="59">
        <v>74</v>
      </c>
      <c r="B86" s="61" t="s">
        <v>167</v>
      </c>
      <c r="C86" s="59" t="s">
        <v>71</v>
      </c>
      <c r="D86" s="43">
        <v>17</v>
      </c>
      <c r="E86" s="59">
        <v>0.1</v>
      </c>
      <c r="F86" s="44">
        <v>17</v>
      </c>
      <c r="G86" s="43">
        <f t="shared" ref="G86:G93" si="4">SUM(E86*F86)</f>
        <v>1.7000000000000002</v>
      </c>
    </row>
    <row r="87" spans="1:7" ht="27.6" x14ac:dyDescent="0.3">
      <c r="A87" s="59">
        <v>75</v>
      </c>
      <c r="B87" s="61" t="s">
        <v>168</v>
      </c>
      <c r="C87" s="59" t="s">
        <v>71</v>
      </c>
      <c r="D87" s="43">
        <v>30</v>
      </c>
      <c r="E87" s="59">
        <v>0.2</v>
      </c>
      <c r="F87" s="44">
        <v>30</v>
      </c>
      <c r="G87" s="43">
        <f t="shared" si="4"/>
        <v>6</v>
      </c>
    </row>
    <row r="88" spans="1:7" ht="27.6" x14ac:dyDescent="0.3">
      <c r="A88" s="59">
        <v>76</v>
      </c>
      <c r="B88" s="61" t="s">
        <v>169</v>
      </c>
      <c r="C88" s="59" t="s">
        <v>71</v>
      </c>
      <c r="D88" s="43">
        <v>22</v>
      </c>
      <c r="E88" s="59">
        <v>0.2</v>
      </c>
      <c r="F88" s="44">
        <v>22</v>
      </c>
      <c r="G88" s="43">
        <f t="shared" si="4"/>
        <v>4.4000000000000004</v>
      </c>
    </row>
    <row r="89" spans="1:7" ht="27.6" x14ac:dyDescent="0.3">
      <c r="A89" s="59">
        <v>77</v>
      </c>
      <c r="B89" s="61" t="s">
        <v>170</v>
      </c>
      <c r="C89" s="59" t="s">
        <v>71</v>
      </c>
      <c r="D89" s="43">
        <v>32</v>
      </c>
      <c r="E89" s="59">
        <v>0.1</v>
      </c>
      <c r="F89" s="44">
        <v>32</v>
      </c>
      <c r="G89" s="43">
        <f t="shared" si="4"/>
        <v>3.2</v>
      </c>
    </row>
    <row r="90" spans="1:7" ht="27.6" x14ac:dyDescent="0.3">
      <c r="A90" s="59">
        <v>78</v>
      </c>
      <c r="B90" s="61" t="s">
        <v>171</v>
      </c>
      <c r="C90" s="59" t="s">
        <v>71</v>
      </c>
      <c r="D90" s="43">
        <v>15</v>
      </c>
      <c r="E90" s="59">
        <v>0.5</v>
      </c>
      <c r="F90" s="44">
        <v>15</v>
      </c>
      <c r="G90" s="43">
        <f t="shared" si="4"/>
        <v>7.5</v>
      </c>
    </row>
    <row r="91" spans="1:7" ht="27.6" x14ac:dyDescent="0.3">
      <c r="A91" s="59">
        <v>79</v>
      </c>
      <c r="B91" s="61" t="s">
        <v>172</v>
      </c>
      <c r="C91" s="59" t="s">
        <v>71</v>
      </c>
      <c r="D91" s="43">
        <v>22</v>
      </c>
      <c r="E91" s="59">
        <v>0.3</v>
      </c>
      <c r="F91" s="44">
        <v>22</v>
      </c>
      <c r="G91" s="43">
        <f t="shared" si="4"/>
        <v>6.6</v>
      </c>
    </row>
    <row r="92" spans="1:7" x14ac:dyDescent="0.3">
      <c r="A92" s="59">
        <v>80</v>
      </c>
      <c r="B92" s="61" t="s">
        <v>173</v>
      </c>
      <c r="C92" s="59" t="s">
        <v>71</v>
      </c>
      <c r="D92" s="43">
        <v>22</v>
      </c>
      <c r="E92" s="59">
        <v>0.3</v>
      </c>
      <c r="F92" s="44">
        <v>18</v>
      </c>
      <c r="G92" s="43">
        <f t="shared" si="4"/>
        <v>5.3999999999999995</v>
      </c>
    </row>
    <row r="93" spans="1:7" x14ac:dyDescent="0.3">
      <c r="A93" s="59">
        <v>81</v>
      </c>
      <c r="B93" s="61" t="s">
        <v>174</v>
      </c>
      <c r="C93" s="59" t="s">
        <v>71</v>
      </c>
      <c r="D93" s="43">
        <v>15</v>
      </c>
      <c r="E93" s="59">
        <v>0.3</v>
      </c>
      <c r="F93" s="44">
        <v>13</v>
      </c>
      <c r="G93" s="43">
        <f t="shared" si="4"/>
        <v>3.9</v>
      </c>
    </row>
    <row r="94" spans="1:7" x14ac:dyDescent="0.3">
      <c r="A94" s="59"/>
      <c r="B94" s="60" t="s">
        <v>175</v>
      </c>
      <c r="C94" s="62"/>
      <c r="D94" s="43"/>
      <c r="E94" s="62"/>
      <c r="F94" s="44"/>
      <c r="G94" s="43"/>
    </row>
    <row r="95" spans="1:7" ht="41.4" x14ac:dyDescent="0.3">
      <c r="A95" s="59">
        <v>82</v>
      </c>
      <c r="B95" s="61" t="s">
        <v>72</v>
      </c>
      <c r="C95" s="59" t="s">
        <v>136</v>
      </c>
      <c r="D95" s="43">
        <v>62</v>
      </c>
      <c r="E95" s="59">
        <v>0.1</v>
      </c>
      <c r="F95" s="44">
        <v>62</v>
      </c>
      <c r="G95" s="43">
        <f t="shared" ref="G95:G101" si="5">SUM(E95*F95)</f>
        <v>6.2</v>
      </c>
    </row>
    <row r="96" spans="1:7" ht="52.5" customHeight="1" x14ac:dyDescent="0.3">
      <c r="A96" s="59">
        <v>83</v>
      </c>
      <c r="B96" s="61" t="s">
        <v>176</v>
      </c>
      <c r="C96" s="59" t="s">
        <v>136</v>
      </c>
      <c r="D96" s="43">
        <v>45</v>
      </c>
      <c r="E96" s="59">
        <v>1</v>
      </c>
      <c r="F96" s="44">
        <v>44</v>
      </c>
      <c r="G96" s="43">
        <f t="shared" si="5"/>
        <v>44</v>
      </c>
    </row>
    <row r="97" spans="1:7" ht="41.4" x14ac:dyDescent="0.3">
      <c r="A97" s="59">
        <v>84</v>
      </c>
      <c r="B97" s="61" t="s">
        <v>177</v>
      </c>
      <c r="C97" s="59" t="s">
        <v>136</v>
      </c>
      <c r="D97" s="43">
        <v>59</v>
      </c>
      <c r="E97" s="59">
        <v>0.1</v>
      </c>
      <c r="F97" s="44">
        <v>59</v>
      </c>
      <c r="G97" s="43">
        <f t="shared" si="5"/>
        <v>5.9</v>
      </c>
    </row>
    <row r="98" spans="1:7" ht="55.2" x14ac:dyDescent="0.3">
      <c r="A98" s="59">
        <v>85</v>
      </c>
      <c r="B98" s="61" t="s">
        <v>178</v>
      </c>
      <c r="C98" s="59" t="s">
        <v>136</v>
      </c>
      <c r="D98" s="43">
        <v>85</v>
      </c>
      <c r="E98" s="59">
        <v>0.1</v>
      </c>
      <c r="F98" s="44">
        <v>85</v>
      </c>
      <c r="G98" s="43">
        <f t="shared" si="5"/>
        <v>8.5</v>
      </c>
    </row>
    <row r="99" spans="1:7" ht="55.2" x14ac:dyDescent="0.3">
      <c r="A99" s="59">
        <v>86</v>
      </c>
      <c r="B99" s="61" t="s">
        <v>179</v>
      </c>
      <c r="C99" s="59" t="s">
        <v>136</v>
      </c>
      <c r="D99" s="43">
        <v>96</v>
      </c>
      <c r="E99" s="59">
        <v>0.1</v>
      </c>
      <c r="F99" s="44">
        <v>96</v>
      </c>
      <c r="G99" s="43">
        <f t="shared" si="5"/>
        <v>9.6000000000000014</v>
      </c>
    </row>
    <row r="100" spans="1:7" ht="55.2" x14ac:dyDescent="0.3">
      <c r="A100" s="59">
        <v>87</v>
      </c>
      <c r="B100" s="61" t="s">
        <v>180</v>
      </c>
      <c r="C100" s="59" t="s">
        <v>136</v>
      </c>
      <c r="D100" s="43">
        <v>75</v>
      </c>
      <c r="E100" s="59">
        <v>0.1</v>
      </c>
      <c r="F100" s="44">
        <v>72</v>
      </c>
      <c r="G100" s="43">
        <f t="shared" si="5"/>
        <v>7.2</v>
      </c>
    </row>
    <row r="101" spans="1:7" ht="41.4" x14ac:dyDescent="0.3">
      <c r="A101" s="59">
        <v>88</v>
      </c>
      <c r="B101" s="61" t="s">
        <v>181</v>
      </c>
      <c r="C101" s="59" t="s">
        <v>136</v>
      </c>
      <c r="D101" s="43">
        <v>85</v>
      </c>
      <c r="E101" s="59">
        <v>0.2</v>
      </c>
      <c r="F101" s="44">
        <v>85</v>
      </c>
      <c r="G101" s="43">
        <f t="shared" si="5"/>
        <v>17</v>
      </c>
    </row>
    <row r="102" spans="1:7" x14ac:dyDescent="0.3">
      <c r="A102" s="59"/>
      <c r="B102" s="60" t="s">
        <v>182</v>
      </c>
      <c r="C102" s="62"/>
      <c r="D102" s="43"/>
      <c r="E102" s="62"/>
      <c r="F102" s="44"/>
      <c r="G102" s="43"/>
    </row>
    <row r="103" spans="1:7" ht="27.6" x14ac:dyDescent="0.3">
      <c r="A103" s="59">
        <v>89</v>
      </c>
      <c r="B103" s="61" t="s">
        <v>183</v>
      </c>
      <c r="C103" s="59" t="s">
        <v>136</v>
      </c>
      <c r="D103" s="43">
        <v>48</v>
      </c>
      <c r="E103" s="59">
        <v>0.2</v>
      </c>
      <c r="F103" s="44">
        <v>46</v>
      </c>
      <c r="G103" s="43">
        <f t="shared" ref="G103:G104" si="6">SUM(E103*F103)</f>
        <v>9.2000000000000011</v>
      </c>
    </row>
    <row r="104" spans="1:7" ht="41.4" x14ac:dyDescent="0.3">
      <c r="A104" s="59">
        <v>90</v>
      </c>
      <c r="B104" s="61" t="s">
        <v>73</v>
      </c>
      <c r="C104" s="59" t="s">
        <v>136</v>
      </c>
      <c r="D104" s="43">
        <v>30</v>
      </c>
      <c r="E104" s="59">
        <v>0.9</v>
      </c>
      <c r="F104" s="44">
        <v>23</v>
      </c>
      <c r="G104" s="43">
        <f t="shared" si="6"/>
        <v>20.7</v>
      </c>
    </row>
    <row r="105" spans="1:7" x14ac:dyDescent="0.3">
      <c r="A105" s="59"/>
      <c r="B105" s="60" t="s">
        <v>184</v>
      </c>
      <c r="C105" s="62"/>
      <c r="D105" s="43"/>
      <c r="E105" s="62"/>
      <c r="F105" s="44"/>
      <c r="G105" s="43"/>
    </row>
    <row r="106" spans="1:7" ht="15" x14ac:dyDescent="0.3">
      <c r="A106" s="59">
        <v>91</v>
      </c>
      <c r="B106" s="61" t="s">
        <v>185</v>
      </c>
      <c r="C106" s="59" t="s">
        <v>136</v>
      </c>
      <c r="D106" s="43">
        <v>12</v>
      </c>
      <c r="E106" s="59">
        <v>0.1</v>
      </c>
      <c r="F106" s="44">
        <v>12</v>
      </c>
      <c r="G106" s="43">
        <f t="shared" ref="G106" si="7">SUM(E106*F106)</f>
        <v>1.2000000000000002</v>
      </c>
    </row>
    <row r="107" spans="1:7" x14ac:dyDescent="0.3">
      <c r="A107" s="59"/>
      <c r="B107" s="60" t="s">
        <v>186</v>
      </c>
      <c r="C107" s="62"/>
      <c r="D107" s="43"/>
      <c r="E107" s="62"/>
      <c r="F107" s="44"/>
      <c r="G107" s="43"/>
    </row>
    <row r="108" spans="1:7" ht="27.6" x14ac:dyDescent="0.3">
      <c r="A108" s="59">
        <v>92</v>
      </c>
      <c r="B108" s="61" t="s">
        <v>187</v>
      </c>
      <c r="C108" s="59" t="s">
        <v>64</v>
      </c>
      <c r="D108" s="43">
        <v>210</v>
      </c>
      <c r="E108" s="59">
        <v>1</v>
      </c>
      <c r="F108" s="44">
        <v>180</v>
      </c>
      <c r="G108" s="43">
        <f t="shared" ref="G108:G137" si="8">SUM(E108*F108)</f>
        <v>180</v>
      </c>
    </row>
    <row r="109" spans="1:7" ht="27.6" x14ac:dyDescent="0.3">
      <c r="A109" s="59">
        <v>93</v>
      </c>
      <c r="B109" s="61" t="s">
        <v>188</v>
      </c>
      <c r="C109" s="59" t="s">
        <v>64</v>
      </c>
      <c r="D109" s="43">
        <v>225</v>
      </c>
      <c r="E109" s="59">
        <v>0.5</v>
      </c>
      <c r="F109" s="44">
        <v>225</v>
      </c>
      <c r="G109" s="43">
        <f t="shared" si="8"/>
        <v>112.5</v>
      </c>
    </row>
    <row r="110" spans="1:7" ht="27.6" x14ac:dyDescent="0.3">
      <c r="A110" s="59">
        <v>94</v>
      </c>
      <c r="B110" s="61" t="s">
        <v>189</v>
      </c>
      <c r="C110" s="59" t="s">
        <v>64</v>
      </c>
      <c r="D110" s="43">
        <v>350</v>
      </c>
      <c r="E110" s="59">
        <v>0.5</v>
      </c>
      <c r="F110" s="44">
        <v>350</v>
      </c>
      <c r="G110" s="43">
        <f t="shared" si="8"/>
        <v>175</v>
      </c>
    </row>
    <row r="111" spans="1:7" ht="27.6" x14ac:dyDescent="0.3">
      <c r="A111" s="59">
        <v>95</v>
      </c>
      <c r="B111" s="61" t="s">
        <v>190</v>
      </c>
      <c r="C111" s="59" t="s">
        <v>64</v>
      </c>
      <c r="D111" s="43">
        <v>196</v>
      </c>
      <c r="E111" s="59">
        <v>0.5</v>
      </c>
      <c r="F111" s="44">
        <v>196</v>
      </c>
      <c r="G111" s="43">
        <f t="shared" si="8"/>
        <v>98</v>
      </c>
    </row>
    <row r="112" spans="1:7" ht="27.6" x14ac:dyDescent="0.3">
      <c r="A112" s="59">
        <v>96</v>
      </c>
      <c r="B112" s="61" t="s">
        <v>191</v>
      </c>
      <c r="C112" s="59" t="s">
        <v>64</v>
      </c>
      <c r="D112" s="43">
        <v>250</v>
      </c>
      <c r="E112" s="59">
        <v>0.5</v>
      </c>
      <c r="F112" s="44">
        <v>250</v>
      </c>
      <c r="G112" s="43">
        <f t="shared" si="8"/>
        <v>125</v>
      </c>
    </row>
    <row r="113" spans="1:7" ht="27.6" x14ac:dyDescent="0.3">
      <c r="A113" s="59">
        <v>97</v>
      </c>
      <c r="B113" s="61" t="s">
        <v>192</v>
      </c>
      <c r="C113" s="59" t="s">
        <v>64</v>
      </c>
      <c r="D113" s="43">
        <v>395</v>
      </c>
      <c r="E113" s="59">
        <v>0.5</v>
      </c>
      <c r="F113" s="44">
        <v>395</v>
      </c>
      <c r="G113" s="43">
        <f t="shared" si="8"/>
        <v>197.5</v>
      </c>
    </row>
    <row r="114" spans="1:7" ht="27.6" x14ac:dyDescent="0.3">
      <c r="A114" s="59">
        <v>98</v>
      </c>
      <c r="B114" s="61" t="s">
        <v>193</v>
      </c>
      <c r="C114" s="59" t="s">
        <v>63</v>
      </c>
      <c r="D114" s="43">
        <v>250</v>
      </c>
      <c r="E114" s="59">
        <v>0.9</v>
      </c>
      <c r="F114" s="44">
        <v>220</v>
      </c>
      <c r="G114" s="43">
        <f t="shared" si="8"/>
        <v>198</v>
      </c>
    </row>
    <row r="115" spans="1:7" ht="27.6" x14ac:dyDescent="0.3">
      <c r="A115" s="59">
        <v>99</v>
      </c>
      <c r="B115" s="61" t="s">
        <v>194</v>
      </c>
      <c r="C115" s="59" t="s">
        <v>64</v>
      </c>
      <c r="D115" s="43">
        <v>430</v>
      </c>
      <c r="E115" s="59">
        <v>0.9</v>
      </c>
      <c r="F115" s="44">
        <v>410</v>
      </c>
      <c r="G115" s="43">
        <f t="shared" si="8"/>
        <v>369</v>
      </c>
    </row>
    <row r="116" spans="1:7" ht="27.6" x14ac:dyDescent="0.3">
      <c r="A116" s="59">
        <v>100</v>
      </c>
      <c r="B116" s="61" t="s">
        <v>195</v>
      </c>
      <c r="C116" s="59" t="s">
        <v>64</v>
      </c>
      <c r="D116" s="43">
        <v>500</v>
      </c>
      <c r="E116" s="59">
        <v>0.9</v>
      </c>
      <c r="F116" s="44">
        <v>470</v>
      </c>
      <c r="G116" s="43">
        <f t="shared" si="8"/>
        <v>423</v>
      </c>
    </row>
    <row r="117" spans="1:7" ht="27.6" x14ac:dyDescent="0.3">
      <c r="A117" s="59">
        <v>101</v>
      </c>
      <c r="B117" s="61" t="s">
        <v>196</v>
      </c>
      <c r="C117" s="59" t="s">
        <v>64</v>
      </c>
      <c r="D117" s="43">
        <v>225</v>
      </c>
      <c r="E117" s="59">
        <v>0.9</v>
      </c>
      <c r="F117" s="44">
        <v>200</v>
      </c>
      <c r="G117" s="43">
        <f t="shared" si="8"/>
        <v>180</v>
      </c>
    </row>
    <row r="118" spans="1:7" ht="27.6" x14ac:dyDescent="0.3">
      <c r="A118" s="59">
        <v>102</v>
      </c>
      <c r="B118" s="61" t="s">
        <v>197</v>
      </c>
      <c r="C118" s="59" t="s">
        <v>64</v>
      </c>
      <c r="D118" s="43">
        <v>390</v>
      </c>
      <c r="E118" s="59">
        <v>0.9</v>
      </c>
      <c r="F118" s="44">
        <v>380</v>
      </c>
      <c r="G118" s="43">
        <f t="shared" si="8"/>
        <v>342</v>
      </c>
    </row>
    <row r="119" spans="1:7" ht="27.6" x14ac:dyDescent="0.3">
      <c r="A119" s="59">
        <v>103</v>
      </c>
      <c r="B119" s="61" t="s">
        <v>198</v>
      </c>
      <c r="C119" s="59" t="s">
        <v>64</v>
      </c>
      <c r="D119" s="43">
        <v>470</v>
      </c>
      <c r="E119" s="59">
        <v>0.9</v>
      </c>
      <c r="F119" s="44">
        <v>440</v>
      </c>
      <c r="G119" s="43">
        <f t="shared" si="8"/>
        <v>396</v>
      </c>
    </row>
    <row r="120" spans="1:7" ht="27.6" x14ac:dyDescent="0.3">
      <c r="A120" s="59">
        <v>104</v>
      </c>
      <c r="B120" s="61" t="s">
        <v>199</v>
      </c>
      <c r="C120" s="59" t="s">
        <v>64</v>
      </c>
      <c r="D120" s="43">
        <v>196</v>
      </c>
      <c r="E120" s="59">
        <v>0.8</v>
      </c>
      <c r="F120" s="44">
        <v>155</v>
      </c>
      <c r="G120" s="43">
        <f t="shared" si="8"/>
        <v>124</v>
      </c>
    </row>
    <row r="121" spans="1:7" ht="27.6" x14ac:dyDescent="0.3">
      <c r="A121" s="59">
        <v>105</v>
      </c>
      <c r="B121" s="61" t="s">
        <v>200</v>
      </c>
      <c r="C121" s="59" t="s">
        <v>64</v>
      </c>
      <c r="D121" s="43">
        <v>360</v>
      </c>
      <c r="E121" s="59">
        <v>0.7</v>
      </c>
      <c r="F121" s="44">
        <v>335</v>
      </c>
      <c r="G121" s="43">
        <f t="shared" si="8"/>
        <v>234.49999999999997</v>
      </c>
    </row>
    <row r="122" spans="1:7" ht="27.6" x14ac:dyDescent="0.3">
      <c r="A122" s="59">
        <v>106</v>
      </c>
      <c r="B122" s="61" t="s">
        <v>201</v>
      </c>
      <c r="C122" s="59" t="s">
        <v>64</v>
      </c>
      <c r="D122" s="43">
        <v>420</v>
      </c>
      <c r="E122" s="59">
        <v>0.7</v>
      </c>
      <c r="F122" s="44">
        <v>390</v>
      </c>
      <c r="G122" s="43">
        <f t="shared" si="8"/>
        <v>273</v>
      </c>
    </row>
    <row r="123" spans="1:7" ht="27.6" x14ac:dyDescent="0.3">
      <c r="A123" s="59">
        <v>107</v>
      </c>
      <c r="B123" s="61" t="s">
        <v>202</v>
      </c>
      <c r="C123" s="59" t="s">
        <v>64</v>
      </c>
      <c r="D123" s="43">
        <v>440</v>
      </c>
      <c r="E123" s="59">
        <v>0.7</v>
      </c>
      <c r="F123" s="44">
        <v>400</v>
      </c>
      <c r="G123" s="43">
        <f t="shared" si="8"/>
        <v>280</v>
      </c>
    </row>
    <row r="124" spans="1:7" x14ac:dyDescent="0.3">
      <c r="A124" s="59">
        <v>108</v>
      </c>
      <c r="B124" s="61" t="s">
        <v>203</v>
      </c>
      <c r="C124" s="59" t="s">
        <v>64</v>
      </c>
      <c r="D124" s="43">
        <v>290</v>
      </c>
      <c r="E124" s="59">
        <v>0.7</v>
      </c>
      <c r="F124" s="44">
        <v>240</v>
      </c>
      <c r="G124" s="43">
        <f t="shared" si="8"/>
        <v>168</v>
      </c>
    </row>
    <row r="125" spans="1:7" ht="27.6" x14ac:dyDescent="0.3">
      <c r="A125" s="59">
        <v>109</v>
      </c>
      <c r="B125" s="61" t="s">
        <v>204</v>
      </c>
      <c r="C125" s="59" t="s">
        <v>64</v>
      </c>
      <c r="D125" s="43">
        <v>500</v>
      </c>
      <c r="E125" s="59">
        <v>0.7</v>
      </c>
      <c r="F125" s="44">
        <v>460</v>
      </c>
      <c r="G125" s="43">
        <f t="shared" si="8"/>
        <v>322</v>
      </c>
    </row>
    <row r="126" spans="1:7" ht="41.4" x14ac:dyDescent="0.3">
      <c r="A126" s="59">
        <v>110</v>
      </c>
      <c r="B126" s="61" t="s">
        <v>205</v>
      </c>
      <c r="C126" s="59" t="s">
        <v>64</v>
      </c>
      <c r="D126" s="43">
        <v>490</v>
      </c>
      <c r="E126" s="63">
        <v>0.8</v>
      </c>
      <c r="F126" s="44">
        <v>400</v>
      </c>
      <c r="G126" s="43">
        <f t="shared" si="8"/>
        <v>320</v>
      </c>
    </row>
    <row r="127" spans="1:7" ht="41.4" x14ac:dyDescent="0.3">
      <c r="A127" s="59">
        <v>111</v>
      </c>
      <c r="B127" s="61" t="s">
        <v>206</v>
      </c>
      <c r="C127" s="59" t="s">
        <v>64</v>
      </c>
      <c r="D127" s="43">
        <v>560</v>
      </c>
      <c r="E127" s="63">
        <v>0.8</v>
      </c>
      <c r="F127" s="44">
        <v>450</v>
      </c>
      <c r="G127" s="43">
        <f t="shared" si="8"/>
        <v>360</v>
      </c>
    </row>
    <row r="128" spans="1:7" ht="41.4" x14ac:dyDescent="0.3">
      <c r="A128" s="59">
        <v>112</v>
      </c>
      <c r="B128" s="61" t="s">
        <v>207</v>
      </c>
      <c r="C128" s="59" t="s">
        <v>64</v>
      </c>
      <c r="D128" s="43">
        <v>300</v>
      </c>
      <c r="E128" s="63">
        <v>0.8</v>
      </c>
      <c r="F128" s="44">
        <v>240</v>
      </c>
      <c r="G128" s="43">
        <f t="shared" si="8"/>
        <v>192</v>
      </c>
    </row>
    <row r="129" spans="1:7" ht="41.4" x14ac:dyDescent="0.3">
      <c r="A129" s="59">
        <v>113</v>
      </c>
      <c r="B129" s="61" t="s">
        <v>208</v>
      </c>
      <c r="C129" s="59" t="s">
        <v>64</v>
      </c>
      <c r="D129" s="43">
        <v>216</v>
      </c>
      <c r="E129" s="63">
        <v>0.8</v>
      </c>
      <c r="F129" s="44">
        <v>200</v>
      </c>
      <c r="G129" s="43">
        <f t="shared" si="8"/>
        <v>160</v>
      </c>
    </row>
    <row r="130" spans="1:7" ht="27.6" x14ac:dyDescent="0.3">
      <c r="A130" s="59">
        <v>114</v>
      </c>
      <c r="B130" s="61" t="s">
        <v>209</v>
      </c>
      <c r="C130" s="59" t="s">
        <v>64</v>
      </c>
      <c r="D130" s="43">
        <v>412</v>
      </c>
      <c r="E130" s="63">
        <v>0.8</v>
      </c>
      <c r="F130" s="44">
        <v>375</v>
      </c>
      <c r="G130" s="43">
        <f t="shared" si="8"/>
        <v>300</v>
      </c>
    </row>
    <row r="131" spans="1:7" ht="27.6" x14ac:dyDescent="0.3">
      <c r="A131" s="59">
        <v>115</v>
      </c>
      <c r="B131" s="61" t="s">
        <v>210</v>
      </c>
      <c r="C131" s="59" t="s">
        <v>64</v>
      </c>
      <c r="D131" s="43">
        <v>470</v>
      </c>
      <c r="E131" s="63">
        <v>0.8</v>
      </c>
      <c r="F131" s="44">
        <v>400</v>
      </c>
      <c r="G131" s="43">
        <f t="shared" si="8"/>
        <v>320</v>
      </c>
    </row>
    <row r="132" spans="1:7" ht="27.6" x14ac:dyDescent="0.3">
      <c r="A132" s="59">
        <v>116</v>
      </c>
      <c r="B132" s="61" t="s">
        <v>211</v>
      </c>
      <c r="C132" s="59" t="s">
        <v>64</v>
      </c>
      <c r="D132" s="43">
        <v>270</v>
      </c>
      <c r="E132" s="63">
        <v>0.8</v>
      </c>
      <c r="F132" s="44">
        <v>200</v>
      </c>
      <c r="G132" s="43">
        <f t="shared" si="8"/>
        <v>160</v>
      </c>
    </row>
    <row r="133" spans="1:7" ht="27.6" x14ac:dyDescent="0.3">
      <c r="A133" s="59">
        <v>117</v>
      </c>
      <c r="B133" s="61" t="s">
        <v>212</v>
      </c>
      <c r="C133" s="59" t="s">
        <v>64</v>
      </c>
      <c r="D133" s="43">
        <v>325</v>
      </c>
      <c r="E133" s="63">
        <v>0.8</v>
      </c>
      <c r="F133" s="44">
        <v>240</v>
      </c>
      <c r="G133" s="43">
        <f t="shared" si="8"/>
        <v>192</v>
      </c>
    </row>
    <row r="134" spans="1:7" ht="41.4" x14ac:dyDescent="0.3">
      <c r="A134" s="59">
        <v>118</v>
      </c>
      <c r="B134" s="61" t="s">
        <v>213</v>
      </c>
      <c r="C134" s="59" t="s">
        <v>64</v>
      </c>
      <c r="D134" s="43">
        <v>310</v>
      </c>
      <c r="E134" s="63">
        <v>0.8</v>
      </c>
      <c r="F134" s="44">
        <v>250</v>
      </c>
      <c r="G134" s="43">
        <f t="shared" si="8"/>
        <v>200</v>
      </c>
    </row>
    <row r="135" spans="1:7" ht="41.4" x14ac:dyDescent="0.3">
      <c r="A135" s="59">
        <v>119</v>
      </c>
      <c r="B135" s="61" t="s">
        <v>214</v>
      </c>
      <c r="C135" s="59" t="s">
        <v>64</v>
      </c>
      <c r="D135" s="43">
        <v>460</v>
      </c>
      <c r="E135" s="63">
        <v>0.8</v>
      </c>
      <c r="F135" s="44">
        <v>390</v>
      </c>
      <c r="G135" s="43">
        <f t="shared" si="8"/>
        <v>312</v>
      </c>
    </row>
    <row r="136" spans="1:7" ht="27.6" x14ac:dyDescent="0.3">
      <c r="A136" s="59">
        <v>120</v>
      </c>
      <c r="B136" s="61" t="s">
        <v>215</v>
      </c>
      <c r="C136" s="59" t="s">
        <v>64</v>
      </c>
      <c r="D136" s="43">
        <v>20</v>
      </c>
      <c r="E136" s="59">
        <v>0.5</v>
      </c>
      <c r="F136" s="44">
        <v>20</v>
      </c>
      <c r="G136" s="43">
        <f t="shared" si="8"/>
        <v>10</v>
      </c>
    </row>
    <row r="137" spans="1:7" x14ac:dyDescent="0.3">
      <c r="A137" s="59">
        <v>121</v>
      </c>
      <c r="B137" s="61" t="s">
        <v>216</v>
      </c>
      <c r="C137" s="59" t="s">
        <v>64</v>
      </c>
      <c r="D137" s="43">
        <v>89</v>
      </c>
      <c r="E137" s="59">
        <v>0.8</v>
      </c>
      <c r="F137" s="44">
        <v>75</v>
      </c>
      <c r="G137" s="43">
        <f t="shared" si="8"/>
        <v>60</v>
      </c>
    </row>
    <row r="138" spans="1:7" x14ac:dyDescent="0.3">
      <c r="A138" s="59"/>
      <c r="B138" s="60" t="s">
        <v>217</v>
      </c>
      <c r="C138" s="59"/>
      <c r="D138" s="43"/>
      <c r="E138" s="59"/>
      <c r="F138" s="44"/>
      <c r="G138" s="43"/>
    </row>
    <row r="139" spans="1:7" ht="15" x14ac:dyDescent="0.3">
      <c r="A139" s="59">
        <v>122</v>
      </c>
      <c r="B139" s="61" t="s">
        <v>218</v>
      </c>
      <c r="C139" s="59" t="s">
        <v>123</v>
      </c>
      <c r="D139" s="43">
        <v>14</v>
      </c>
      <c r="E139" s="59">
        <v>0.6</v>
      </c>
      <c r="F139" s="44">
        <v>13</v>
      </c>
      <c r="G139" s="43">
        <f t="shared" ref="G139:G141" si="9">SUM(E139*F139)</f>
        <v>7.8</v>
      </c>
    </row>
    <row r="140" spans="1:7" ht="15" x14ac:dyDescent="0.3">
      <c r="A140" s="59">
        <v>123</v>
      </c>
      <c r="B140" s="61" t="s">
        <v>219</v>
      </c>
      <c r="C140" s="59" t="s">
        <v>123</v>
      </c>
      <c r="D140" s="43">
        <v>18</v>
      </c>
      <c r="E140" s="59">
        <v>0.3</v>
      </c>
      <c r="F140" s="44">
        <v>18</v>
      </c>
      <c r="G140" s="43">
        <f t="shared" si="9"/>
        <v>5.3999999999999995</v>
      </c>
    </row>
    <row r="141" spans="1:7" ht="15" x14ac:dyDescent="0.3">
      <c r="A141" s="59">
        <v>124</v>
      </c>
      <c r="B141" s="61" t="s">
        <v>220</v>
      </c>
      <c r="C141" s="59" t="s">
        <v>123</v>
      </c>
      <c r="D141" s="43">
        <v>20</v>
      </c>
      <c r="E141" s="59">
        <v>0.4</v>
      </c>
      <c r="F141" s="44">
        <v>20</v>
      </c>
      <c r="G141" s="43">
        <f t="shared" si="9"/>
        <v>8</v>
      </c>
    </row>
    <row r="142" spans="1:7" x14ac:dyDescent="0.3">
      <c r="A142" s="59"/>
      <c r="B142" s="60" t="s">
        <v>221</v>
      </c>
      <c r="C142" s="62"/>
      <c r="D142" s="43"/>
      <c r="E142" s="62"/>
      <c r="F142" s="44"/>
      <c r="G142" s="43"/>
    </row>
    <row r="143" spans="1:7" ht="27.6" x14ac:dyDescent="0.3">
      <c r="A143" s="59">
        <v>125</v>
      </c>
      <c r="B143" s="61" t="s">
        <v>74</v>
      </c>
      <c r="C143" s="59" t="s">
        <v>75</v>
      </c>
      <c r="D143" s="43">
        <v>21</v>
      </c>
      <c r="E143" s="59">
        <v>0.7</v>
      </c>
      <c r="F143" s="44">
        <v>14</v>
      </c>
      <c r="G143" s="43">
        <f t="shared" ref="G143:G148" si="10">SUM(E143*F143)</f>
        <v>9.7999999999999989</v>
      </c>
    </row>
    <row r="144" spans="1:7" ht="27.6" x14ac:dyDescent="0.3">
      <c r="A144" s="59">
        <v>126</v>
      </c>
      <c r="B144" s="61" t="s">
        <v>76</v>
      </c>
      <c r="C144" s="59" t="s">
        <v>75</v>
      </c>
      <c r="D144" s="43">
        <v>30</v>
      </c>
      <c r="E144" s="59">
        <v>0.1</v>
      </c>
      <c r="F144" s="44">
        <v>20</v>
      </c>
      <c r="G144" s="43">
        <f t="shared" si="10"/>
        <v>2</v>
      </c>
    </row>
    <row r="145" spans="1:7" ht="27.6" x14ac:dyDescent="0.3">
      <c r="A145" s="59">
        <v>127</v>
      </c>
      <c r="B145" s="61" t="s">
        <v>77</v>
      </c>
      <c r="C145" s="59" t="s">
        <v>75</v>
      </c>
      <c r="D145" s="43">
        <v>31</v>
      </c>
      <c r="E145" s="59">
        <v>0.1</v>
      </c>
      <c r="F145" s="44">
        <v>21</v>
      </c>
      <c r="G145" s="43">
        <f t="shared" si="10"/>
        <v>2.1</v>
      </c>
    </row>
    <row r="146" spans="1:7" ht="27.6" x14ac:dyDescent="0.3">
      <c r="A146" s="59">
        <v>128</v>
      </c>
      <c r="B146" s="61" t="s">
        <v>222</v>
      </c>
      <c r="C146" s="59" t="s">
        <v>75</v>
      </c>
      <c r="D146" s="43">
        <v>42</v>
      </c>
      <c r="E146" s="59">
        <v>0.5</v>
      </c>
      <c r="F146" s="44">
        <v>37</v>
      </c>
      <c r="G146" s="43">
        <f t="shared" si="10"/>
        <v>18.5</v>
      </c>
    </row>
    <row r="147" spans="1:7" ht="27.6" x14ac:dyDescent="0.3">
      <c r="A147" s="59">
        <v>129</v>
      </c>
      <c r="B147" s="61" t="s">
        <v>223</v>
      </c>
      <c r="C147" s="59" t="s">
        <v>75</v>
      </c>
      <c r="D147" s="43">
        <v>48</v>
      </c>
      <c r="E147" s="59">
        <v>0.4</v>
      </c>
      <c r="F147" s="44">
        <v>43</v>
      </c>
      <c r="G147" s="43">
        <f t="shared" si="10"/>
        <v>17.2</v>
      </c>
    </row>
    <row r="148" spans="1:7" ht="27.6" x14ac:dyDescent="0.3">
      <c r="A148" s="59">
        <v>130</v>
      </c>
      <c r="B148" s="61" t="s">
        <v>224</v>
      </c>
      <c r="C148" s="59" t="s">
        <v>75</v>
      </c>
      <c r="D148" s="43">
        <v>51</v>
      </c>
      <c r="E148" s="59">
        <v>0.1</v>
      </c>
      <c r="F148" s="44">
        <v>49</v>
      </c>
      <c r="G148" s="43">
        <f t="shared" si="10"/>
        <v>4.9000000000000004</v>
      </c>
    </row>
    <row r="149" spans="1:7" x14ac:dyDescent="0.3">
      <c r="A149" s="59"/>
      <c r="B149" s="60" t="s">
        <v>225</v>
      </c>
      <c r="C149" s="62"/>
      <c r="D149" s="43"/>
      <c r="E149" s="62"/>
      <c r="F149" s="44"/>
      <c r="G149" s="43"/>
    </row>
    <row r="150" spans="1:7" ht="15" x14ac:dyDescent="0.3">
      <c r="A150" s="59">
        <v>131</v>
      </c>
      <c r="B150" s="61" t="s">
        <v>78</v>
      </c>
      <c r="C150" s="59" t="s">
        <v>123</v>
      </c>
      <c r="D150" s="43">
        <v>100</v>
      </c>
      <c r="E150" s="63">
        <v>0.9</v>
      </c>
      <c r="F150" s="44">
        <v>100</v>
      </c>
      <c r="G150" s="43">
        <f t="shared" ref="G150:G154" si="11">SUM(E150*F150)</f>
        <v>90</v>
      </c>
    </row>
    <row r="151" spans="1:7" ht="15" x14ac:dyDescent="0.3">
      <c r="A151" s="59">
        <v>132</v>
      </c>
      <c r="B151" s="61" t="s">
        <v>79</v>
      </c>
      <c r="C151" s="59" t="s">
        <v>123</v>
      </c>
      <c r="D151" s="43">
        <v>30</v>
      </c>
      <c r="E151" s="59">
        <v>0.7</v>
      </c>
      <c r="F151" s="44">
        <v>30</v>
      </c>
      <c r="G151" s="43">
        <f t="shared" si="11"/>
        <v>21</v>
      </c>
    </row>
    <row r="152" spans="1:7" ht="15" x14ac:dyDescent="0.3">
      <c r="A152" s="59">
        <v>133</v>
      </c>
      <c r="B152" s="61" t="s">
        <v>80</v>
      </c>
      <c r="C152" s="59" t="s">
        <v>123</v>
      </c>
      <c r="D152" s="43">
        <v>21</v>
      </c>
      <c r="E152" s="59">
        <v>0.4</v>
      </c>
      <c r="F152" s="44">
        <v>21</v>
      </c>
      <c r="G152" s="43">
        <f t="shared" si="11"/>
        <v>8.4</v>
      </c>
    </row>
    <row r="153" spans="1:7" ht="15" x14ac:dyDescent="0.3">
      <c r="A153" s="59">
        <v>134</v>
      </c>
      <c r="B153" s="61" t="s">
        <v>226</v>
      </c>
      <c r="C153" s="59" t="s">
        <v>123</v>
      </c>
      <c r="D153" s="43">
        <v>9</v>
      </c>
      <c r="E153" s="59">
        <v>0.4</v>
      </c>
      <c r="F153" s="44">
        <v>9</v>
      </c>
      <c r="G153" s="43">
        <f t="shared" si="11"/>
        <v>3.6</v>
      </c>
    </row>
    <row r="154" spans="1:7" ht="15" x14ac:dyDescent="0.3">
      <c r="A154" s="59">
        <v>135</v>
      </c>
      <c r="B154" s="61" t="s">
        <v>227</v>
      </c>
      <c r="C154" s="59" t="s">
        <v>123</v>
      </c>
      <c r="D154" s="43">
        <v>10</v>
      </c>
      <c r="E154" s="59">
        <v>0.4</v>
      </c>
      <c r="F154" s="44">
        <v>10</v>
      </c>
      <c r="G154" s="43">
        <f t="shared" si="11"/>
        <v>4</v>
      </c>
    </row>
    <row r="155" spans="1:7" x14ac:dyDescent="0.3">
      <c r="A155" s="59"/>
      <c r="B155" s="60" t="s">
        <v>228</v>
      </c>
      <c r="C155" s="62"/>
      <c r="D155" s="43"/>
      <c r="E155" s="62"/>
      <c r="F155" s="44"/>
      <c r="G155" s="43"/>
    </row>
    <row r="156" spans="1:7" ht="15" x14ac:dyDescent="0.3">
      <c r="A156" s="59">
        <v>136</v>
      </c>
      <c r="B156" s="61" t="s">
        <v>229</v>
      </c>
      <c r="C156" s="59" t="s">
        <v>123</v>
      </c>
      <c r="D156" s="43">
        <v>50</v>
      </c>
      <c r="E156" s="59">
        <v>0.2</v>
      </c>
      <c r="F156" s="44">
        <v>45</v>
      </c>
      <c r="G156" s="43">
        <f t="shared" ref="G156:G163" si="12">SUM(E156*F156)</f>
        <v>9</v>
      </c>
    </row>
    <row r="157" spans="1:7" ht="15" x14ac:dyDescent="0.3">
      <c r="A157" s="59">
        <v>137</v>
      </c>
      <c r="B157" s="61" t="s">
        <v>230</v>
      </c>
      <c r="C157" s="59" t="s">
        <v>123</v>
      </c>
      <c r="D157" s="43">
        <v>50</v>
      </c>
      <c r="E157" s="59">
        <v>0.2</v>
      </c>
      <c r="F157" s="44">
        <v>45</v>
      </c>
      <c r="G157" s="43">
        <f t="shared" si="12"/>
        <v>9</v>
      </c>
    </row>
    <row r="158" spans="1:7" x14ac:dyDescent="0.3">
      <c r="A158" s="59">
        <v>138</v>
      </c>
      <c r="B158" s="61" t="s">
        <v>239</v>
      </c>
      <c r="C158" s="59" t="s">
        <v>240</v>
      </c>
      <c r="D158" s="43">
        <v>70</v>
      </c>
      <c r="E158" s="59">
        <v>0.8</v>
      </c>
      <c r="F158" s="44">
        <v>70</v>
      </c>
      <c r="G158" s="43">
        <f t="shared" si="12"/>
        <v>56</v>
      </c>
    </row>
    <row r="159" spans="1:7" ht="15" x14ac:dyDescent="0.3">
      <c r="A159" s="59">
        <v>139</v>
      </c>
      <c r="B159" s="64" t="s">
        <v>81</v>
      </c>
      <c r="C159" s="65" t="s">
        <v>231</v>
      </c>
      <c r="D159" s="43">
        <v>70</v>
      </c>
      <c r="E159" s="65">
        <v>0.1</v>
      </c>
      <c r="F159" s="44">
        <v>70</v>
      </c>
      <c r="G159" s="43">
        <f t="shared" si="12"/>
        <v>7</v>
      </c>
    </row>
    <row r="160" spans="1:7" ht="15" x14ac:dyDescent="0.3">
      <c r="A160" s="59">
        <v>140</v>
      </c>
      <c r="B160" s="64" t="s">
        <v>82</v>
      </c>
      <c r="C160" s="65" t="s">
        <v>231</v>
      </c>
      <c r="D160" s="43">
        <v>220</v>
      </c>
      <c r="E160" s="65">
        <v>0.1</v>
      </c>
      <c r="F160" s="44">
        <v>220</v>
      </c>
      <c r="G160" s="43">
        <f t="shared" si="12"/>
        <v>22</v>
      </c>
    </row>
    <row r="161" spans="1:7" ht="15" x14ac:dyDescent="0.3">
      <c r="A161" s="59">
        <v>141</v>
      </c>
      <c r="B161" s="61" t="s">
        <v>241</v>
      </c>
      <c r="C161" s="59" t="s">
        <v>123</v>
      </c>
      <c r="D161" s="43">
        <v>58</v>
      </c>
      <c r="E161" s="59">
        <v>0.4</v>
      </c>
      <c r="F161" s="44">
        <v>58</v>
      </c>
      <c r="G161" s="43">
        <f t="shared" si="12"/>
        <v>23.200000000000003</v>
      </c>
    </row>
    <row r="162" spans="1:7" ht="27.6" x14ac:dyDescent="0.3">
      <c r="A162" s="59">
        <v>142</v>
      </c>
      <c r="B162" s="61" t="s">
        <v>242</v>
      </c>
      <c r="C162" s="59" t="s">
        <v>71</v>
      </c>
      <c r="D162" s="43">
        <v>65</v>
      </c>
      <c r="E162" s="59">
        <v>0.2</v>
      </c>
      <c r="F162" s="44">
        <v>65</v>
      </c>
      <c r="G162" s="43">
        <f t="shared" si="12"/>
        <v>13</v>
      </c>
    </row>
    <row r="163" spans="1:7" ht="27.6" x14ac:dyDescent="0.3">
      <c r="A163" s="59">
        <v>143</v>
      </c>
      <c r="B163" s="61" t="s">
        <v>243</v>
      </c>
      <c r="C163" s="59" t="s">
        <v>71</v>
      </c>
      <c r="D163" s="43">
        <v>95</v>
      </c>
      <c r="E163" s="59">
        <v>0.2</v>
      </c>
      <c r="F163" s="44">
        <v>95</v>
      </c>
      <c r="G163" s="43">
        <f t="shared" si="12"/>
        <v>19</v>
      </c>
    </row>
    <row r="164" spans="1:7" x14ac:dyDescent="0.3">
      <c r="A164" s="95" t="s">
        <v>83</v>
      </c>
      <c r="B164" s="95"/>
      <c r="C164" s="95"/>
      <c r="D164" s="95"/>
      <c r="E164" s="95"/>
      <c r="F164" s="95"/>
      <c r="G164" s="51">
        <f>SUM(G156:G163,G150:G154,G143:G148,G139:G141,G130:G137,G124:G129,G109:G123,G108,G106,G103:G104,G96:G101,G95,G86:G93,G81:G84,G76:G79,G72:G74,G64:G70,G8:G62)</f>
        <v>40252.849999999991</v>
      </c>
    </row>
    <row r="165" spans="1:7" x14ac:dyDescent="0.3">
      <c r="A165" s="57"/>
      <c r="B165" s="57"/>
      <c r="C165" s="57"/>
      <c r="D165" s="57"/>
      <c r="E165" s="57"/>
      <c r="F165" s="57"/>
      <c r="G165" s="45"/>
    </row>
    <row r="166" spans="1:7" x14ac:dyDescent="0.3">
      <c r="D166" s="45"/>
      <c r="F166" s="45"/>
      <c r="G166" s="45"/>
    </row>
    <row r="167" spans="1:7" ht="30" customHeight="1" x14ac:dyDescent="0.3">
      <c r="A167" s="96" t="s">
        <v>244</v>
      </c>
      <c r="B167" s="96"/>
      <c r="C167" s="96"/>
      <c r="D167" s="96"/>
      <c r="E167" s="96"/>
      <c r="F167" s="96"/>
      <c r="G167" s="96"/>
    </row>
    <row r="168" spans="1:7" x14ac:dyDescent="0.3">
      <c r="D168" s="45"/>
      <c r="F168" s="45"/>
      <c r="G168" s="45"/>
    </row>
    <row r="169" spans="1:7" ht="28.35" customHeight="1" x14ac:dyDescent="0.3">
      <c r="A169" s="90" t="s">
        <v>232</v>
      </c>
      <c r="B169" s="90"/>
      <c r="C169" s="90"/>
      <c r="D169" s="90"/>
      <c r="E169" s="90"/>
      <c r="F169" s="90"/>
      <c r="G169" s="90"/>
    </row>
    <row r="170" spans="1:7" x14ac:dyDescent="0.3">
      <c r="A170" s="46" t="s">
        <v>84</v>
      </c>
      <c r="B170" s="47"/>
      <c r="C170" s="48"/>
      <c r="D170" s="49"/>
      <c r="E170" s="50"/>
      <c r="F170" s="49"/>
      <c r="G170" s="49"/>
    </row>
    <row r="171" spans="1:7" ht="40.5" customHeight="1" x14ac:dyDescent="0.3">
      <c r="A171" s="90" t="s">
        <v>85</v>
      </c>
      <c r="B171" s="90"/>
      <c r="C171" s="90"/>
      <c r="D171" s="90"/>
      <c r="E171" s="90"/>
      <c r="F171" s="90"/>
      <c r="G171" s="90"/>
    </row>
    <row r="172" spans="1:7" x14ac:dyDescent="0.3">
      <c r="D172" s="45"/>
      <c r="F172" s="45"/>
      <c r="G172" s="45"/>
    </row>
    <row r="173" spans="1:7" x14ac:dyDescent="0.3">
      <c r="D173" s="45"/>
      <c r="F173" s="45"/>
      <c r="G173" s="45"/>
    </row>
    <row r="174" spans="1:7" x14ac:dyDescent="0.3">
      <c r="D174" s="45"/>
      <c r="F174" s="45"/>
      <c r="G174" s="45"/>
    </row>
    <row r="175" spans="1:7" x14ac:dyDescent="0.3">
      <c r="D175" s="45"/>
      <c r="F175" s="45"/>
      <c r="G175" s="45"/>
    </row>
    <row r="176" spans="1:7" x14ac:dyDescent="0.3">
      <c r="D176" s="45"/>
      <c r="F176" s="45"/>
      <c r="G176" s="45"/>
    </row>
    <row r="177" spans="4:7" x14ac:dyDescent="0.3">
      <c r="D177" s="45"/>
      <c r="F177" s="45"/>
      <c r="G177" s="45"/>
    </row>
    <row r="178" spans="4:7" x14ac:dyDescent="0.3">
      <c r="D178" s="45"/>
      <c r="F178" s="45"/>
      <c r="G178" s="45"/>
    </row>
    <row r="179" spans="4:7" x14ac:dyDescent="0.3">
      <c r="D179" s="45"/>
      <c r="F179" s="45"/>
      <c r="G179" s="45"/>
    </row>
    <row r="180" spans="4:7" x14ac:dyDescent="0.3">
      <c r="D180" s="45"/>
      <c r="F180" s="45"/>
      <c r="G180" s="45"/>
    </row>
    <row r="181" spans="4:7" x14ac:dyDescent="0.3">
      <c r="D181" s="45"/>
      <c r="F181" s="45"/>
      <c r="G181" s="45"/>
    </row>
    <row r="182" spans="4:7" x14ac:dyDescent="0.3">
      <c r="D182" s="45"/>
      <c r="F182" s="45"/>
      <c r="G182" s="45"/>
    </row>
    <row r="183" spans="4:7" x14ac:dyDescent="0.3">
      <c r="D183" s="45"/>
      <c r="F183" s="45"/>
      <c r="G183" s="45"/>
    </row>
    <row r="184" spans="4:7" x14ac:dyDescent="0.3">
      <c r="D184" s="45"/>
      <c r="F184" s="45"/>
      <c r="G184" s="45"/>
    </row>
    <row r="185" spans="4:7" x14ac:dyDescent="0.3">
      <c r="D185" s="45"/>
      <c r="F185" s="45"/>
      <c r="G185" s="45"/>
    </row>
    <row r="186" spans="4:7" x14ac:dyDescent="0.3">
      <c r="D186" s="45"/>
      <c r="F186" s="45"/>
      <c r="G186" s="45"/>
    </row>
    <row r="187" spans="4:7" x14ac:dyDescent="0.3">
      <c r="D187" s="45"/>
      <c r="F187" s="45"/>
      <c r="G187" s="45"/>
    </row>
    <row r="188" spans="4:7" x14ac:dyDescent="0.3">
      <c r="D188" s="45"/>
      <c r="F188" s="45"/>
      <c r="G188" s="45"/>
    </row>
    <row r="189" spans="4:7" x14ac:dyDescent="0.3">
      <c r="D189" s="45"/>
      <c r="F189" s="45"/>
      <c r="G189" s="45"/>
    </row>
    <row r="190" spans="4:7" x14ac:dyDescent="0.3">
      <c r="D190" s="45"/>
      <c r="F190" s="45"/>
      <c r="G190" s="45"/>
    </row>
    <row r="191" spans="4:7" x14ac:dyDescent="0.3">
      <c r="D191" s="45"/>
      <c r="F191" s="45"/>
      <c r="G191" s="45"/>
    </row>
    <row r="192" spans="4:7" x14ac:dyDescent="0.3">
      <c r="D192" s="45"/>
      <c r="F192" s="45"/>
      <c r="G192" s="45"/>
    </row>
    <row r="193" spans="4:7" x14ac:dyDescent="0.3">
      <c r="D193" s="45"/>
      <c r="F193" s="45"/>
      <c r="G193" s="45"/>
    </row>
    <row r="194" spans="4:7" x14ac:dyDescent="0.3">
      <c r="D194" s="45"/>
      <c r="F194" s="45"/>
      <c r="G194" s="45"/>
    </row>
    <row r="195" spans="4:7" x14ac:dyDescent="0.3">
      <c r="D195" s="45"/>
      <c r="F195" s="45"/>
      <c r="G195" s="45"/>
    </row>
    <row r="196" spans="4:7" x14ac:dyDescent="0.3">
      <c r="D196" s="45"/>
      <c r="F196" s="45"/>
      <c r="G196" s="45"/>
    </row>
    <row r="197" spans="4:7" x14ac:dyDescent="0.3">
      <c r="D197" s="45"/>
      <c r="F197" s="45"/>
      <c r="G197" s="45"/>
    </row>
    <row r="198" spans="4:7" x14ac:dyDescent="0.3">
      <c r="D198" s="45"/>
      <c r="F198" s="45"/>
      <c r="G198" s="45"/>
    </row>
  </sheetData>
  <mergeCells count="6">
    <mergeCell ref="A171:G171"/>
    <mergeCell ref="A1:G1"/>
    <mergeCell ref="A3:G3"/>
    <mergeCell ref="A164:F164"/>
    <mergeCell ref="A167:G167"/>
    <mergeCell ref="A169:G169"/>
  </mergeCells>
  <printOptions horizontalCentered="1"/>
  <pageMargins left="0.51181102362204722" right="0.31496062992125984" top="0.55118110236220474" bottom="0.35433070866141736" header="0.31496062992125984" footer="0.11811023622047245"/>
  <pageSetup paperSize="9" scale="62" fitToHeight="4"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5"/>
  <sheetViews>
    <sheetView topLeftCell="A18" workbookViewId="0">
      <selection activeCell="B25" sqref="B25:G25"/>
    </sheetView>
  </sheetViews>
  <sheetFormatPr defaultColWidth="10.69921875" defaultRowHeight="14.4" x14ac:dyDescent="0.3"/>
  <cols>
    <col min="1" max="1" width="13.69921875" style="1" customWidth="1"/>
    <col min="2" max="2" width="10.69921875" style="1" customWidth="1"/>
    <col min="3" max="16384" width="10.69921875" style="1"/>
  </cols>
  <sheetData>
    <row r="2" spans="1:11" x14ac:dyDescent="0.3">
      <c r="A2" s="124" t="s">
        <v>29</v>
      </c>
      <c r="B2" s="73"/>
      <c r="C2" s="73"/>
      <c r="D2" s="73"/>
      <c r="E2" s="73"/>
      <c r="F2" s="73"/>
      <c r="G2" s="73"/>
      <c r="H2" s="73"/>
      <c r="I2" s="73"/>
      <c r="J2" s="73"/>
      <c r="K2" s="73"/>
    </row>
    <row r="3" spans="1:11" x14ac:dyDescent="0.3">
      <c r="A3" s="73"/>
      <c r="B3" s="73"/>
      <c r="C3" s="73"/>
      <c r="D3" s="73"/>
      <c r="E3" s="73"/>
      <c r="F3" s="73"/>
      <c r="G3" s="73"/>
      <c r="H3" s="73"/>
      <c r="I3" s="73"/>
      <c r="J3" s="73"/>
      <c r="K3" s="73"/>
    </row>
    <row r="4" spans="1:11" ht="16.2" customHeight="1" thickBot="1" x14ac:dyDescent="0.35">
      <c r="A4" s="7"/>
      <c r="B4" s="7"/>
      <c r="C4" s="7"/>
      <c r="D4" s="7"/>
      <c r="E4" s="7"/>
      <c r="F4" s="7"/>
      <c r="G4" s="7"/>
      <c r="H4" s="7"/>
      <c r="I4" s="7"/>
      <c r="J4" s="7"/>
    </row>
    <row r="5" spans="1:11" ht="48" customHeight="1" x14ac:dyDescent="0.3">
      <c r="A5" s="127" t="s">
        <v>30</v>
      </c>
      <c r="B5" s="116"/>
      <c r="C5" s="125" t="s">
        <v>31</v>
      </c>
      <c r="D5" s="115"/>
      <c r="E5" s="116"/>
      <c r="F5" s="125" t="s">
        <v>32</v>
      </c>
      <c r="G5" s="115"/>
      <c r="H5" s="116"/>
      <c r="I5" s="125" t="s">
        <v>33</v>
      </c>
      <c r="J5" s="116"/>
      <c r="K5" s="9" t="s">
        <v>34</v>
      </c>
    </row>
    <row r="6" spans="1:11" ht="49.2" customHeight="1" x14ac:dyDescent="0.3">
      <c r="A6" s="119"/>
      <c r="B6" s="82"/>
      <c r="C6" s="98"/>
      <c r="D6" s="99"/>
      <c r="E6" s="82"/>
      <c r="F6" s="98"/>
      <c r="G6" s="99"/>
      <c r="H6" s="82"/>
      <c r="I6" s="98"/>
      <c r="J6" s="82"/>
      <c r="K6" s="17"/>
    </row>
    <row r="7" spans="1:11" ht="49.2" customHeight="1" x14ac:dyDescent="0.3">
      <c r="A7" s="119"/>
      <c r="B7" s="82"/>
      <c r="C7" s="98"/>
      <c r="D7" s="99"/>
      <c r="E7" s="82"/>
      <c r="F7" s="98"/>
      <c r="G7" s="99"/>
      <c r="H7" s="82"/>
      <c r="I7" s="98"/>
      <c r="J7" s="82"/>
      <c r="K7" s="17"/>
    </row>
    <row r="8" spans="1:11" ht="19.2" customHeight="1" x14ac:dyDescent="0.3">
      <c r="A8" s="10"/>
      <c r="B8" s="10"/>
      <c r="C8" s="10"/>
      <c r="D8" s="10"/>
      <c r="E8" s="10"/>
      <c r="F8" s="10"/>
      <c r="G8" s="10"/>
      <c r="H8" s="10"/>
      <c r="I8" s="10"/>
      <c r="J8" s="10"/>
      <c r="K8" s="11"/>
    </row>
    <row r="9" spans="1:11" ht="49.2" customHeight="1" x14ac:dyDescent="0.3">
      <c r="A9" s="126" t="s">
        <v>35</v>
      </c>
      <c r="B9" s="73"/>
      <c r="C9" s="73"/>
      <c r="D9" s="73"/>
      <c r="E9" s="73"/>
      <c r="F9" s="73"/>
      <c r="G9" s="73"/>
      <c r="H9" s="73"/>
      <c r="I9" s="73"/>
      <c r="J9" s="73"/>
      <c r="K9" s="73"/>
    </row>
    <row r="10" spans="1:11" ht="16.2" customHeight="1" thickBot="1" x14ac:dyDescent="0.35">
      <c r="A10" s="10"/>
      <c r="B10" s="10"/>
      <c r="C10" s="10"/>
      <c r="D10" s="10"/>
      <c r="E10" s="10"/>
      <c r="F10" s="10"/>
      <c r="G10" s="10"/>
      <c r="H10" s="10"/>
      <c r="I10" s="10"/>
      <c r="J10" s="10"/>
      <c r="K10" s="11"/>
    </row>
    <row r="11" spans="1:11" ht="49.2" customHeight="1" x14ac:dyDescent="0.3">
      <c r="A11" s="127" t="s">
        <v>27</v>
      </c>
      <c r="B11" s="116"/>
      <c r="C11" s="125" t="s">
        <v>31</v>
      </c>
      <c r="D11" s="115"/>
      <c r="E11" s="116"/>
      <c r="F11" s="125" t="s">
        <v>36</v>
      </c>
      <c r="G11" s="115"/>
      <c r="H11" s="116"/>
      <c r="I11" s="128" t="s">
        <v>33</v>
      </c>
      <c r="J11" s="118"/>
      <c r="K11" s="11"/>
    </row>
    <row r="12" spans="1:11" ht="49.2" customHeight="1" x14ac:dyDescent="0.3">
      <c r="A12" s="119"/>
      <c r="B12" s="82"/>
      <c r="C12" s="98"/>
      <c r="D12" s="99"/>
      <c r="E12" s="82"/>
      <c r="F12" s="98"/>
      <c r="G12" s="99"/>
      <c r="H12" s="82"/>
      <c r="I12" s="123"/>
      <c r="J12" s="103"/>
      <c r="K12" s="11"/>
    </row>
    <row r="13" spans="1:11" ht="49.2" customHeight="1" x14ac:dyDescent="0.3">
      <c r="A13" s="119"/>
      <c r="B13" s="82"/>
      <c r="C13" s="98"/>
      <c r="D13" s="99"/>
      <c r="E13" s="82"/>
      <c r="F13" s="98"/>
      <c r="G13" s="99"/>
      <c r="H13" s="82"/>
      <c r="I13" s="123"/>
      <c r="J13" s="103"/>
      <c r="K13" s="11"/>
    </row>
    <row r="14" spans="1:11" ht="49.2" customHeight="1" x14ac:dyDescent="0.3">
      <c r="A14" s="119"/>
      <c r="B14" s="82"/>
      <c r="C14" s="98"/>
      <c r="D14" s="99"/>
      <c r="E14" s="82"/>
      <c r="F14" s="98"/>
      <c r="G14" s="99"/>
      <c r="H14" s="82"/>
      <c r="I14" s="123"/>
      <c r="J14" s="103"/>
      <c r="K14" s="11"/>
    </row>
    <row r="16" spans="1:11" ht="33" customHeight="1" x14ac:dyDescent="0.3">
      <c r="A16" s="100"/>
      <c r="B16" s="73"/>
      <c r="C16" s="73"/>
      <c r="D16" s="73"/>
      <c r="E16" s="73"/>
      <c r="F16" s="73"/>
      <c r="G16" s="73"/>
      <c r="H16" s="73"/>
      <c r="I16" s="73"/>
      <c r="J16" s="73"/>
    </row>
    <row r="18" spans="1:10" ht="16.2" customHeight="1" x14ac:dyDescent="0.3">
      <c r="A18" s="106" t="s">
        <v>37</v>
      </c>
      <c r="B18" s="73"/>
      <c r="C18" s="73"/>
      <c r="D18" s="73"/>
      <c r="E18" s="73"/>
      <c r="F18" s="73"/>
      <c r="G18" s="73"/>
      <c r="H18" s="73"/>
      <c r="I18" s="73"/>
      <c r="J18" s="73"/>
    </row>
    <row r="19" spans="1:10" ht="16.2" customHeight="1" thickBot="1" x14ac:dyDescent="0.35"/>
    <row r="20" spans="1:10" ht="16.2" customHeight="1" x14ac:dyDescent="0.3">
      <c r="A20" s="8" t="s">
        <v>26</v>
      </c>
      <c r="B20" s="114" t="s">
        <v>38</v>
      </c>
      <c r="C20" s="115"/>
      <c r="D20" s="115"/>
      <c r="E20" s="115"/>
      <c r="F20" s="115"/>
      <c r="G20" s="116"/>
      <c r="H20" s="117" t="s">
        <v>39</v>
      </c>
      <c r="I20" s="115"/>
      <c r="J20" s="118"/>
    </row>
    <row r="21" spans="1:10" ht="48" customHeight="1" x14ac:dyDescent="0.3">
      <c r="A21" s="18" t="s">
        <v>40</v>
      </c>
      <c r="B21" s="107" t="s">
        <v>41</v>
      </c>
      <c r="C21" s="99"/>
      <c r="D21" s="99"/>
      <c r="E21" s="99"/>
      <c r="F21" s="99"/>
      <c r="G21" s="82"/>
      <c r="H21" s="102" t="s">
        <v>86</v>
      </c>
      <c r="I21" s="99"/>
      <c r="J21" s="103"/>
    </row>
    <row r="22" spans="1:10" ht="48" customHeight="1" x14ac:dyDescent="0.3">
      <c r="A22" s="18" t="s">
        <v>42</v>
      </c>
      <c r="B22" s="107" t="s">
        <v>43</v>
      </c>
      <c r="C22" s="99"/>
      <c r="D22" s="99"/>
      <c r="E22" s="99"/>
      <c r="F22" s="99"/>
      <c r="G22" s="82"/>
      <c r="H22" s="102" t="s">
        <v>259</v>
      </c>
      <c r="I22" s="99"/>
      <c r="J22" s="103"/>
    </row>
    <row r="23" spans="1:10" ht="48" customHeight="1" x14ac:dyDescent="0.3">
      <c r="A23" s="18" t="s">
        <v>44</v>
      </c>
      <c r="B23" s="107" t="s">
        <v>45</v>
      </c>
      <c r="C23" s="99"/>
      <c r="D23" s="99"/>
      <c r="E23" s="99"/>
      <c r="F23" s="99"/>
      <c r="G23" s="82"/>
      <c r="H23" s="102" t="s">
        <v>86</v>
      </c>
      <c r="I23" s="99"/>
      <c r="J23" s="103"/>
    </row>
    <row r="24" spans="1:10" ht="48" customHeight="1" x14ac:dyDescent="0.3">
      <c r="A24" s="18">
        <v>4</v>
      </c>
      <c r="B24" s="107" t="s">
        <v>265</v>
      </c>
      <c r="C24" s="99"/>
      <c r="D24" s="99"/>
      <c r="E24" s="99"/>
      <c r="F24" s="99"/>
      <c r="G24" s="82"/>
      <c r="H24" s="102" t="s">
        <v>259</v>
      </c>
      <c r="I24" s="99"/>
      <c r="J24" s="103"/>
    </row>
    <row r="25" spans="1:10" ht="48" customHeight="1" x14ac:dyDescent="0.3">
      <c r="A25" s="69">
        <v>5</v>
      </c>
      <c r="B25" s="120"/>
      <c r="C25" s="121"/>
      <c r="D25" s="121"/>
      <c r="E25" s="121"/>
      <c r="F25" s="121"/>
      <c r="G25" s="122"/>
      <c r="H25" s="102" t="s">
        <v>259</v>
      </c>
      <c r="I25" s="99"/>
      <c r="J25" s="103"/>
    </row>
    <row r="26" spans="1:10" ht="48" customHeight="1" x14ac:dyDescent="0.3">
      <c r="A26" s="19"/>
      <c r="B26" s="101"/>
      <c r="C26" s="99"/>
      <c r="D26" s="99"/>
      <c r="E26" s="99"/>
      <c r="F26" s="99"/>
      <c r="G26" s="82"/>
      <c r="H26" s="104"/>
      <c r="I26" s="99"/>
      <c r="J26" s="103"/>
    </row>
    <row r="27" spans="1:10" ht="48" customHeight="1" x14ac:dyDescent="0.3">
      <c r="A27" s="19"/>
      <c r="B27" s="101"/>
      <c r="C27" s="99"/>
      <c r="D27" s="99"/>
      <c r="E27" s="99"/>
      <c r="F27" s="99"/>
      <c r="G27" s="82"/>
      <c r="H27" s="104"/>
      <c r="I27" s="99"/>
      <c r="J27" s="103"/>
    </row>
    <row r="28" spans="1:10" ht="48" customHeight="1" x14ac:dyDescent="0.3">
      <c r="A28" s="19"/>
      <c r="B28" s="101"/>
      <c r="C28" s="99"/>
      <c r="D28" s="99"/>
      <c r="E28" s="99"/>
      <c r="F28" s="99"/>
      <c r="G28" s="82"/>
      <c r="H28" s="104"/>
      <c r="I28" s="99"/>
      <c r="J28" s="103"/>
    </row>
    <row r="29" spans="1:10" ht="48" customHeight="1" x14ac:dyDescent="0.3">
      <c r="A29" s="19"/>
      <c r="B29" s="101"/>
      <c r="C29" s="99"/>
      <c r="D29" s="99"/>
      <c r="E29" s="99"/>
      <c r="F29" s="99"/>
      <c r="G29" s="82"/>
      <c r="H29" s="104"/>
      <c r="I29" s="99"/>
      <c r="J29" s="103"/>
    </row>
    <row r="30" spans="1:10" ht="48" customHeight="1" x14ac:dyDescent="0.3">
      <c r="A30" s="19"/>
      <c r="B30" s="101"/>
      <c r="C30" s="99"/>
      <c r="D30" s="99"/>
      <c r="E30" s="99"/>
      <c r="F30" s="99"/>
      <c r="G30" s="82"/>
      <c r="H30" s="104"/>
      <c r="I30" s="99"/>
      <c r="J30" s="103"/>
    </row>
    <row r="31" spans="1:10" ht="49.2" customHeight="1" thickBot="1" x14ac:dyDescent="0.35">
      <c r="A31" s="20"/>
      <c r="B31" s="108"/>
      <c r="C31" s="109"/>
      <c r="D31" s="109"/>
      <c r="E31" s="109"/>
      <c r="F31" s="109"/>
      <c r="G31" s="110"/>
      <c r="H31" s="111"/>
      <c r="I31" s="112"/>
      <c r="J31" s="113"/>
    </row>
    <row r="33" spans="1:10" ht="102" customHeight="1" x14ac:dyDescent="0.3">
      <c r="A33" s="100" t="s">
        <v>46</v>
      </c>
      <c r="B33" s="73"/>
      <c r="C33" s="73"/>
      <c r="D33" s="73"/>
      <c r="E33" s="73"/>
      <c r="F33" s="73"/>
      <c r="G33" s="73"/>
      <c r="H33" s="73"/>
      <c r="I33" s="73"/>
      <c r="J33" s="73"/>
    </row>
    <row r="36" spans="1:10" x14ac:dyDescent="0.3">
      <c r="A36" s="97" t="s">
        <v>47</v>
      </c>
      <c r="B36" s="73"/>
      <c r="C36" s="73"/>
      <c r="D36" s="73"/>
      <c r="E36" s="105"/>
      <c r="F36" s="73"/>
      <c r="G36" s="73"/>
      <c r="H36" s="73"/>
      <c r="I36" s="73"/>
      <c r="J36" s="73"/>
    </row>
    <row r="38" spans="1:10" x14ac:dyDescent="0.3">
      <c r="A38" s="97" t="s">
        <v>48</v>
      </c>
      <c r="B38" s="73"/>
      <c r="C38" s="73"/>
      <c r="D38" s="73"/>
      <c r="E38" s="105"/>
      <c r="F38" s="73"/>
      <c r="G38" s="73"/>
      <c r="H38" s="73"/>
      <c r="I38" s="73"/>
      <c r="J38" s="73"/>
    </row>
    <row r="85" spans="1:1" ht="15.6" x14ac:dyDescent="0.3">
      <c r="A85" t="s">
        <v>49</v>
      </c>
    </row>
  </sheetData>
  <mergeCells count="61">
    <mergeCell ref="C6:E6"/>
    <mergeCell ref="I11:J11"/>
    <mergeCell ref="A11:B11"/>
    <mergeCell ref="F13:H13"/>
    <mergeCell ref="C12:E12"/>
    <mergeCell ref="C11:E11"/>
    <mergeCell ref="H28:J28"/>
    <mergeCell ref="A12:B12"/>
    <mergeCell ref="F11:H11"/>
    <mergeCell ref="H26:J26"/>
    <mergeCell ref="H24:J24"/>
    <mergeCell ref="B28:G28"/>
    <mergeCell ref="I12:J12"/>
    <mergeCell ref="A2:K3"/>
    <mergeCell ref="I5:J5"/>
    <mergeCell ref="C5:E5"/>
    <mergeCell ref="F12:H12"/>
    <mergeCell ref="B27:G27"/>
    <mergeCell ref="H21:J21"/>
    <mergeCell ref="A7:B7"/>
    <mergeCell ref="I7:J7"/>
    <mergeCell ref="C7:E7"/>
    <mergeCell ref="A9:K9"/>
    <mergeCell ref="I6:J6"/>
    <mergeCell ref="A5:B5"/>
    <mergeCell ref="F7:H7"/>
    <mergeCell ref="F6:H6"/>
    <mergeCell ref="F5:H5"/>
    <mergeCell ref="A6:B6"/>
    <mergeCell ref="A33:J33"/>
    <mergeCell ref="B31:G31"/>
    <mergeCell ref="H31:J31"/>
    <mergeCell ref="C13:E13"/>
    <mergeCell ref="B20:G20"/>
    <mergeCell ref="H20:J20"/>
    <mergeCell ref="B23:G23"/>
    <mergeCell ref="B21:G21"/>
    <mergeCell ref="A14:B14"/>
    <mergeCell ref="B25:G25"/>
    <mergeCell ref="I13:J13"/>
    <mergeCell ref="A13:B13"/>
    <mergeCell ref="B29:G29"/>
    <mergeCell ref="B22:G22"/>
    <mergeCell ref="H22:J22"/>
    <mergeCell ref="I14:J14"/>
    <mergeCell ref="A38:D38"/>
    <mergeCell ref="C14:E14"/>
    <mergeCell ref="A16:J16"/>
    <mergeCell ref="A36:D36"/>
    <mergeCell ref="B30:G30"/>
    <mergeCell ref="H23:J23"/>
    <mergeCell ref="H29:J29"/>
    <mergeCell ref="H25:J25"/>
    <mergeCell ref="E38:J38"/>
    <mergeCell ref="A18:J18"/>
    <mergeCell ref="E36:J36"/>
    <mergeCell ref="B24:G24"/>
    <mergeCell ref="H30:J30"/>
    <mergeCell ref="F14:H14"/>
    <mergeCell ref="H27:J27"/>
    <mergeCell ref="B26:G2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BD9245-175D-472B-AA33-186FB141E19C}">
  <dimension ref="B1:H7"/>
  <sheetViews>
    <sheetView workbookViewId="0">
      <selection activeCell="C9" sqref="C9"/>
    </sheetView>
  </sheetViews>
  <sheetFormatPr defaultColWidth="8.69921875" defaultRowHeight="15.6" x14ac:dyDescent="0.3"/>
  <cols>
    <col min="1" max="1" width="8.69921875" style="21"/>
    <col min="2" max="2" width="16.3984375" style="21" customWidth="1"/>
    <col min="3" max="3" width="11.69921875" style="21" customWidth="1"/>
    <col min="4" max="16384" width="8.69921875" style="21"/>
  </cols>
  <sheetData>
    <row r="1" spans="2:8" ht="65.25" customHeight="1" x14ac:dyDescent="0.3">
      <c r="B1" s="129" t="s">
        <v>58</v>
      </c>
      <c r="C1" s="129"/>
      <c r="D1" s="129"/>
      <c r="E1" s="129"/>
    </row>
    <row r="2" spans="2:8" x14ac:dyDescent="0.3">
      <c r="B2" s="22"/>
      <c r="C2" s="22"/>
      <c r="D2" s="22"/>
    </row>
    <row r="3" spans="2:8" ht="62.4" x14ac:dyDescent="0.3">
      <c r="B3" s="42" t="s">
        <v>233</v>
      </c>
      <c r="C3" s="67">
        <v>15</v>
      </c>
    </row>
    <row r="5" spans="2:8" x14ac:dyDescent="0.3">
      <c r="B5" s="34"/>
      <c r="C5" s="34"/>
      <c r="D5" s="34"/>
      <c r="E5" s="34"/>
      <c r="F5" s="34"/>
      <c r="G5" s="34"/>
      <c r="H5" s="34"/>
    </row>
    <row r="6" spans="2:8" ht="57.75" customHeight="1" x14ac:dyDescent="0.3">
      <c r="B6" s="130" t="s">
        <v>234</v>
      </c>
      <c r="C6" s="130"/>
      <c r="D6" s="130"/>
      <c r="E6" s="130"/>
      <c r="F6" s="130"/>
      <c r="G6" s="34"/>
      <c r="H6" s="34"/>
    </row>
    <row r="7" spans="2:8" x14ac:dyDescent="0.3">
      <c r="B7" s="34"/>
      <c r="C7" s="34"/>
      <c r="D7" s="34"/>
      <c r="E7" s="34"/>
      <c r="F7" s="34"/>
      <c r="G7" s="34"/>
      <c r="H7" s="34"/>
    </row>
  </sheetData>
  <mergeCells count="2">
    <mergeCell ref="B1:E1"/>
    <mergeCell ref="B6:F6"/>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E82388-877D-4D06-89BB-79CFFE1AE0FA}">
  <dimension ref="B1:J11"/>
  <sheetViews>
    <sheetView workbookViewId="0">
      <selection activeCell="D6" sqref="D6"/>
    </sheetView>
  </sheetViews>
  <sheetFormatPr defaultColWidth="8.69921875" defaultRowHeight="15.6" x14ac:dyDescent="0.3"/>
  <cols>
    <col min="1" max="2" width="8.69921875" style="21"/>
    <col min="3" max="3" width="31.09765625" style="21" customWidth="1"/>
    <col min="4" max="4" width="27.19921875" style="21" customWidth="1"/>
    <col min="5" max="5" width="22.8984375" style="21" customWidth="1"/>
    <col min="6" max="6" width="20.19921875" style="21" customWidth="1"/>
    <col min="7" max="7" width="22.3984375" style="21" customWidth="1"/>
    <col min="8" max="8" width="20" style="21" customWidth="1"/>
    <col min="9" max="16384" width="8.69921875" style="21"/>
  </cols>
  <sheetData>
    <row r="1" spans="2:10" x14ac:dyDescent="0.3">
      <c r="B1" s="131" t="s">
        <v>50</v>
      </c>
      <c r="C1" s="131"/>
      <c r="D1" s="131"/>
      <c r="E1" s="131"/>
      <c r="F1" s="131"/>
      <c r="G1" s="131"/>
      <c r="H1" s="131"/>
      <c r="I1" s="131"/>
      <c r="J1" s="131"/>
    </row>
    <row r="3" spans="2:10" ht="46.8" x14ac:dyDescent="0.3">
      <c r="B3" s="28" t="s">
        <v>51</v>
      </c>
      <c r="C3" s="29" t="s">
        <v>52</v>
      </c>
      <c r="D3" s="29" t="s">
        <v>53</v>
      </c>
      <c r="E3" s="29" t="s">
        <v>54</v>
      </c>
      <c r="F3" s="29" t="s">
        <v>57</v>
      </c>
      <c r="G3" s="29" t="s">
        <v>56</v>
      </c>
      <c r="H3" s="30" t="s">
        <v>55</v>
      </c>
    </row>
    <row r="4" spans="2:10" ht="93.6" x14ac:dyDescent="0.3">
      <c r="B4" s="31">
        <v>1</v>
      </c>
      <c r="C4" s="68" t="s">
        <v>266</v>
      </c>
      <c r="D4" s="68" t="s">
        <v>256</v>
      </c>
      <c r="E4" s="27" t="s">
        <v>257</v>
      </c>
      <c r="F4" s="27">
        <v>1673956.5</v>
      </c>
      <c r="G4" s="27">
        <v>1469387.5</v>
      </c>
      <c r="H4" s="68" t="s">
        <v>258</v>
      </c>
    </row>
    <row r="5" spans="2:10" x14ac:dyDescent="0.3">
      <c r="B5" s="31">
        <v>2</v>
      </c>
      <c r="C5" s="23"/>
      <c r="D5" s="23"/>
      <c r="E5" s="23"/>
      <c r="F5" s="23"/>
      <c r="G5" s="23"/>
      <c r="H5" s="24"/>
    </row>
    <row r="6" spans="2:10" x14ac:dyDescent="0.3">
      <c r="B6" s="31">
        <v>3</v>
      </c>
      <c r="C6" s="23"/>
      <c r="D6" s="23"/>
      <c r="E6" s="23"/>
      <c r="F6" s="23"/>
      <c r="G6" s="23"/>
      <c r="H6" s="24"/>
    </row>
    <row r="7" spans="2:10" x14ac:dyDescent="0.3">
      <c r="B7" s="31">
        <v>4</v>
      </c>
      <c r="C7" s="23"/>
      <c r="D7" s="23"/>
      <c r="E7" s="23"/>
      <c r="F7" s="23"/>
      <c r="G7" s="23"/>
      <c r="H7" s="24"/>
    </row>
    <row r="8" spans="2:10" x14ac:dyDescent="0.3">
      <c r="B8" s="31">
        <v>5</v>
      </c>
      <c r="C8" s="23"/>
      <c r="D8" s="23"/>
      <c r="E8" s="23"/>
      <c r="F8" s="23"/>
      <c r="G8" s="23"/>
      <c r="H8" s="24"/>
    </row>
    <row r="9" spans="2:10" x14ac:dyDescent="0.3">
      <c r="B9" s="31">
        <v>6</v>
      </c>
      <c r="C9" s="23"/>
      <c r="D9" s="23"/>
      <c r="E9" s="23"/>
      <c r="F9" s="23"/>
      <c r="G9" s="23"/>
      <c r="H9" s="24"/>
    </row>
    <row r="10" spans="2:10" x14ac:dyDescent="0.3">
      <c r="B10" s="31">
        <v>7</v>
      </c>
      <c r="C10" s="23"/>
      <c r="D10" s="23"/>
      <c r="E10" s="23"/>
      <c r="F10" s="23"/>
      <c r="G10" s="23"/>
      <c r="H10" s="24"/>
    </row>
    <row r="11" spans="2:10" x14ac:dyDescent="0.3">
      <c r="B11" s="32">
        <v>8</v>
      </c>
      <c r="C11" s="25"/>
      <c r="D11" s="25"/>
      <c r="E11" s="25"/>
      <c r="F11" s="25"/>
      <c r="G11" s="25"/>
      <c r="H11" s="26"/>
    </row>
  </sheetData>
  <mergeCells count="1">
    <mergeCell ref="B1:J1"/>
  </mergeCell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25EB6DB085E7F14483AFA109906E6669" ma:contentTypeVersion="18" ma:contentTypeDescription="Create a new document." ma:contentTypeScope="" ma:versionID="ae2d52b2ee59d7166b9e7a135141f249">
  <xsd:schema xmlns:xsd="http://www.w3.org/2001/XMLSchema" xmlns:xs="http://www.w3.org/2001/XMLSchema" xmlns:p="http://schemas.microsoft.com/office/2006/metadata/properties" xmlns:ns2="88e22f17-664e-4e45-807b-6fed6d5c24fb" xmlns:ns3="1d3d2065-9669-4670-a60c-7bf55a153534" targetNamespace="http://schemas.microsoft.com/office/2006/metadata/properties" ma:root="true" ma:fieldsID="4bd16ba4f50607d7f1e9952a62065e08" ns2:_="" ns3:_="">
    <xsd:import namespace="88e22f17-664e-4e45-807b-6fed6d5c24fb"/>
    <xsd:import namespace="1d3d2065-9669-4670-a60c-7bf55a153534"/>
    <xsd:element name="properties">
      <xsd:complexType>
        <xsd:sequence>
          <xsd:element name="documentManagement">
            <xsd:complexType>
              <xsd:all>
                <xsd:element ref="ns2:SharedWithUsers" minOccurs="0"/>
                <xsd:element ref="ns2:SharedWithDetails" minOccurs="0"/>
                <xsd:element ref="ns3:lcf76f155ced4ddcb4097134ff3c332f" minOccurs="0"/>
                <xsd:element ref="ns2:TaxCatchAll"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Location" minOccurs="0"/>
                <xsd:element ref="ns3:MediaServiceGenerationTime" minOccurs="0"/>
                <xsd:element ref="ns3:MediaServiceEventHashCode" minOccurs="0"/>
                <xsd:element ref="ns3:MediaLengthInSeconds" minOccurs="0"/>
                <xsd:element ref="ns3:MediaServiceOCR" minOccurs="0"/>
                <xsd:element ref="ns3:Apra_x0161_as" minOccurs="0"/>
                <xsd:element ref="ns3:Pilnasobjektopavadinima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22f17-664e-4e45-807b-6fed6d5c24fb" elementFormDefault="qualified">
    <xsd:import namespace="http://schemas.microsoft.com/office/2006/documentManagement/types"/>
    <xsd:import namespace="http://schemas.microsoft.com/office/infopath/2007/PartnerControls"/>
    <xsd:element name="SharedWithUsers" ma:index="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internalName="SharedWithDetails" ma:readOnly="true">
      <xsd:simpleType>
        <xsd:restriction base="dms:Note">
          <xsd:maxLength value="255"/>
        </xsd:restriction>
      </xsd:simpleType>
    </xsd:element>
    <xsd:element name="TaxCatchAll" ma:index="12" nillable="true" ma:displayName="Taxonomy Catch All Column" ma:hidden="true" ma:list="{f345df70-6bac-4b16-93bc-9177a499a4d4}" ma:internalName="TaxCatchAll" ma:showField="CatchAllData" ma:web="88e22f17-664e-4e45-807b-6fed6d5c24fb">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d3d2065-9669-4670-a60c-7bf55a153534" elementFormDefault="qualified">
    <xsd:import namespace="http://schemas.microsoft.com/office/2006/documentManagement/types"/>
    <xsd:import namespace="http://schemas.microsoft.com/office/infopath/2007/PartnerControls"/>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5316aa6a-1ae1-495d-896b-3cc3b1b5b4a6" ma:termSetId="09814cd3-568e-fe90-9814-8d621ff8fb84" ma:anchorId="fba54fb3-c3e1-fe81-a776-ca4b69148c4d" ma:open="true" ma:isKeyword="false">
      <xsd:complexType>
        <xsd:sequence>
          <xsd:element ref="pc:Terms" minOccurs="0" maxOccurs="1"/>
        </xsd:sequence>
      </xsd:complex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MediaServiceSearchProperties" ma:index="15" nillable="true" ma:displayName="MediaServiceSearchProperties" ma:hidden="true" ma:internalName="MediaServiceSearchProperties" ma:readOnly="true">
      <xsd:simpleType>
        <xsd:restriction base="dms:Note"/>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MediaServiceObjectDetectorVersions" ma:index="17" nillable="true" ma:displayName="MediaServiceObjectDetectorVersions" ma:hidden="true" ma:indexed="true" ma:internalName="MediaServiceObjectDetectorVersions"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OCR" ma:index="22" nillable="true" ma:displayName="Extracted Text" ma:internalName="MediaServiceOCR" ma:readOnly="true">
      <xsd:simpleType>
        <xsd:restriction base="dms:Note">
          <xsd:maxLength value="255"/>
        </xsd:restriction>
      </xsd:simpleType>
    </xsd:element>
    <xsd:element name="Apra_x0161_as" ma:index="23" nillable="true" ma:displayName="Aprašas" ma:description="Rašomas pilnas objekto aprašymas&#10;" ma:format="Dropdown" ma:internalName="Apra_x0161_as">
      <xsd:simpleType>
        <xsd:restriction base="dms:Note">
          <xsd:maxLength value="255"/>
        </xsd:restriction>
      </xsd:simpleType>
    </xsd:element>
    <xsd:element name="Pilnasobjektopavadinimas" ma:index="24" nillable="true" ma:displayName="Pilnas objekto pavadinimas" ma:description="Pilnas aprašas&#10;" ma:format="Dropdown" ma:internalName="Pilnasobjektopavadinimas">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BECE7BCE-C0CF-43BA-9DB4-97FF76F9D5AC}">
  <ds:schemaRefs>
    <ds:schemaRef ds:uri="http://schemas.microsoft.com/sharepoint/v3/contenttype/forms"/>
  </ds:schemaRefs>
</ds:datastoreItem>
</file>

<file path=customXml/itemProps2.xml><?xml version="1.0" encoding="utf-8"?>
<ds:datastoreItem xmlns:ds="http://schemas.openxmlformats.org/officeDocument/2006/customXml" ds:itemID="{E29032A7-5AC1-49C9-B8B0-1A1257DEE2F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22f17-664e-4e45-807b-6fed6d5c24fb"/>
    <ds:schemaRef ds:uri="1d3d2065-9669-4670-a60c-7bf55a1535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Pasiūlymas</vt:lpstr>
      <vt:lpstr>Fiksuoti įkainiai</vt:lpstr>
      <vt:lpstr>Subtiekėjai ir priedai</vt:lpstr>
      <vt:lpstr>Ekonominis kriterijus (B)</vt:lpstr>
      <vt:lpstr>Atliktų darbų sąrašas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Greta Kerienė</cp:lastModifiedBy>
  <dcterms:created xsi:type="dcterms:W3CDTF">2023-04-04T12:16:45Z</dcterms:created>
  <dcterms:modified xsi:type="dcterms:W3CDTF">2024-09-06T09:57:21Z</dcterms:modified>
</cp:coreProperties>
</file>