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LTVILN-001SV001\Vartotoju grupes\01 Rinkotyra\KONKURSAI\2022\LAKD_Kelias Nr. 5259 Sudervė-Paąžuoliai-Maišiagala 01-14\EL komerciniai pasiulymai\"/>
    </mc:Choice>
  </mc:AlternateContent>
  <xr:revisionPtr revIDLastSave="0" documentId="13_ncr:1_{4497B222-E058-4987-9900-106469AA61FE}" xr6:coauthVersionLast="47" xr6:coauthVersionMax="47" xr10:uidLastSave="{00000000-0000-0000-0000-000000000000}"/>
  <bookViews>
    <workbookView xWindow="-28350" yWindow="5655" windowWidth="17280" windowHeight="8970" activeTab="2" xr2:uid="{00000000-000D-0000-FFFF-FFFF00000000}"/>
  </bookViews>
  <sheets>
    <sheet name="DKŽ_1" sheetId="1" r:id="rId1"/>
    <sheet name="DKŽ_2_MEL" sheetId="3" r:id="rId2"/>
    <sheet name="santrauka" sheetId="2"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3" i="1" l="1"/>
  <c r="G139" i="1"/>
  <c r="G138" i="1"/>
  <c r="G114" i="1"/>
  <c r="G15" i="1" l="1"/>
  <c r="G16" i="1"/>
  <c r="G17" i="1"/>
  <c r="G18" i="1"/>
  <c r="G19" i="1"/>
  <c r="G11" i="3"/>
  <c r="G12" i="3"/>
  <c r="G175" i="1"/>
  <c r="G176" i="1"/>
  <c r="G177" i="1"/>
  <c r="G178" i="1"/>
  <c r="G179" i="1"/>
  <c r="G180" i="1"/>
  <c r="G181" i="1"/>
  <c r="G182" i="1"/>
  <c r="G183" i="1"/>
  <c r="G184" i="1"/>
  <c r="G185" i="1"/>
  <c r="G174" i="1"/>
  <c r="G171" i="1"/>
  <c r="G172" i="1"/>
  <c r="G173" i="1"/>
  <c r="G186"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37" i="1"/>
  <c r="G136" i="1"/>
  <c r="G135" i="1"/>
  <c r="G134" i="1"/>
  <c r="G133" i="1"/>
  <c r="G132" i="1"/>
  <c r="G131" i="1"/>
  <c r="G130" i="1"/>
  <c r="G121" i="1"/>
  <c r="G122" i="1"/>
  <c r="G123" i="1"/>
  <c r="G124" i="1"/>
  <c r="G125" i="1"/>
  <c r="G126" i="1"/>
  <c r="G127" i="1"/>
  <c r="G128" i="1"/>
  <c r="G129" i="1"/>
  <c r="G120" i="1"/>
  <c r="G119" i="1"/>
  <c r="G118" i="1"/>
  <c r="G117" i="1"/>
  <c r="G116" i="1"/>
  <c r="G115" i="1"/>
  <c r="G113" i="1"/>
  <c r="G112" i="1"/>
  <c r="G111" i="1"/>
  <c r="G110" i="1"/>
  <c r="G109" i="1"/>
  <c r="G108" i="1"/>
  <c r="G107" i="1"/>
  <c r="G106" i="1"/>
  <c r="G101" i="1"/>
  <c r="G102" i="1"/>
  <c r="G103" i="1"/>
  <c r="G104" i="1"/>
  <c r="G105" i="1"/>
  <c r="G100" i="1"/>
  <c r="G99" i="1"/>
  <c r="G98" i="1"/>
  <c r="G90" i="1"/>
  <c r="G82" i="1"/>
  <c r="G81" i="1"/>
  <c r="G80" i="1"/>
  <c r="I139" i="1" l="1"/>
  <c r="I185" i="1"/>
  <c r="G141" i="1"/>
  <c r="G61" i="1"/>
  <c r="G62" i="1"/>
  <c r="G63" i="1"/>
  <c r="G64" i="1"/>
  <c r="G65" i="1"/>
  <c r="G66" i="1"/>
  <c r="G67" i="1"/>
  <c r="G68" i="1"/>
  <c r="G54" i="1"/>
  <c r="G53" i="1"/>
  <c r="G52" i="1"/>
  <c r="G51" i="1"/>
  <c r="G50" i="1"/>
  <c r="G49" i="1"/>
  <c r="G48" i="1"/>
  <c r="G47" i="1"/>
  <c r="G60" i="1"/>
  <c r="G46" i="1"/>
  <c r="G41" i="1"/>
  <c r="G40" i="1"/>
  <c r="G39" i="1"/>
  <c r="G38" i="1"/>
  <c r="G37" i="1"/>
  <c r="G36" i="1"/>
  <c r="G12" i="1"/>
  <c r="G13" i="1"/>
  <c r="G14" i="1"/>
  <c r="G7" i="1"/>
  <c r="G8" i="1"/>
  <c r="G9" i="1"/>
  <c r="G10" i="1"/>
  <c r="G11" i="1"/>
  <c r="G6" i="1"/>
  <c r="G42" i="1"/>
  <c r="G69" i="1"/>
  <c r="G59" i="1"/>
  <c r="G58" i="1"/>
  <c r="G57" i="1"/>
  <c r="G56" i="1"/>
  <c r="G44" i="1"/>
  <c r="G45" i="1"/>
  <c r="G55" i="1"/>
  <c r="G43" i="1"/>
  <c r="I69" i="1" l="1"/>
  <c r="I41" i="1"/>
  <c r="G13" i="3"/>
  <c r="G34" i="1" l="1"/>
  <c r="G14" i="3" l="1"/>
  <c r="G15" i="3"/>
  <c r="G84" i="1"/>
  <c r="G85" i="1"/>
  <c r="G86" i="1"/>
  <c r="G87" i="1"/>
  <c r="G88" i="1"/>
  <c r="G89" i="1"/>
  <c r="G91" i="1"/>
  <c r="G92" i="1"/>
  <c r="G93" i="1"/>
  <c r="G94" i="1"/>
  <c r="G95" i="1"/>
  <c r="G96" i="1"/>
  <c r="G26" i="1"/>
  <c r="G27" i="1"/>
  <c r="G28" i="1"/>
  <c r="G29" i="1"/>
  <c r="G30" i="1"/>
  <c r="G31" i="1"/>
  <c r="G32" i="1"/>
  <c r="G33" i="1"/>
  <c r="G35" i="1"/>
  <c r="G25" i="1"/>
  <c r="G20" i="1" l="1"/>
  <c r="G21" i="1"/>
  <c r="G22" i="1"/>
  <c r="G24" i="1"/>
  <c r="G5" i="1"/>
  <c r="I24" i="1" l="1"/>
  <c r="G17" i="3"/>
  <c r="G97" i="1"/>
  <c r="G142" i="1"/>
  <c r="G140" i="1"/>
  <c r="G9" i="3"/>
  <c r="G8" i="3"/>
  <c r="I155" i="1" l="1"/>
  <c r="G18" i="3"/>
  <c r="G16" i="3"/>
  <c r="G10" i="3"/>
  <c r="G7" i="3"/>
  <c r="G6" i="3"/>
  <c r="G83" i="1"/>
  <c r="G79" i="1"/>
  <c r="G78" i="1"/>
  <c r="G77" i="1"/>
  <c r="G76" i="1"/>
  <c r="G74" i="1"/>
  <c r="G73" i="1"/>
  <c r="G72" i="1"/>
  <c r="G71" i="1"/>
  <c r="I18" i="3" l="1"/>
  <c r="G5" i="3"/>
  <c r="I13" i="3" s="1"/>
  <c r="G19" i="3" l="1"/>
  <c r="C5" i="2" s="1"/>
  <c r="I97" i="1" l="1"/>
  <c r="G75" i="1"/>
  <c r="G70" i="1"/>
  <c r="G187" i="1" s="1"/>
  <c r="I83" i="1" l="1"/>
  <c r="I35" i="1"/>
  <c r="I186" i="1" l="1"/>
  <c r="C4" i="2"/>
  <c r="C7" i="2" s="1"/>
</calcChain>
</file>

<file path=xl/sharedStrings.xml><?xml version="1.0" encoding="utf-8"?>
<sst xmlns="http://schemas.openxmlformats.org/spreadsheetml/2006/main" count="835" uniqueCount="400">
  <si>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</si>
  <si>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</si>
  <si>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</si>
  <si>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</si>
  <si>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</si>
  <si>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</si>
  <si>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Paruošiamieji darbai</t>
  </si>
  <si>
    <t>kompl.</t>
  </si>
  <si>
    <t>m2</t>
  </si>
  <si>
    <t>m3</t>
  </si>
  <si>
    <t>m</t>
  </si>
  <si>
    <t>6.1</t>
  </si>
  <si>
    <t>1.1</t>
  </si>
  <si>
    <t>1.2</t>
  </si>
  <si>
    <t>1.4</t>
  </si>
  <si>
    <t>1.5</t>
  </si>
  <si>
    <t>1.6</t>
  </si>
  <si>
    <t>1.8</t>
  </si>
  <si>
    <t>vnt.</t>
  </si>
  <si>
    <t>2.1</t>
  </si>
  <si>
    <t>2.2</t>
  </si>
  <si>
    <t>2.3</t>
  </si>
  <si>
    <t>2.4</t>
  </si>
  <si>
    <t>2.5</t>
  </si>
  <si>
    <t>2.6</t>
  </si>
  <si>
    <t>2.7</t>
  </si>
  <si>
    <t>4.1</t>
  </si>
  <si>
    <t>4.2</t>
  </si>
  <si>
    <t>4.3</t>
  </si>
  <si>
    <t>4.4</t>
  </si>
  <si>
    <t>5.1</t>
  </si>
  <si>
    <t>5.2</t>
  </si>
  <si>
    <t>5.3</t>
  </si>
  <si>
    <t>5.4</t>
  </si>
  <si>
    <t>5.5</t>
  </si>
  <si>
    <t>5.6</t>
  </si>
  <si>
    <t>6.2</t>
  </si>
  <si>
    <t>3.1</t>
  </si>
  <si>
    <t>3.2</t>
  </si>
  <si>
    <t>3.3</t>
  </si>
  <si>
    <t>3.4</t>
  </si>
  <si>
    <t>4.5</t>
  </si>
  <si>
    <t>Skyrius</t>
  </si>
  <si>
    <t>Iš viso skyriuje 1, Eur be PVM</t>
  </si>
  <si>
    <t>Iš viso skyriuje 2, Eur be PVM</t>
  </si>
  <si>
    <t>Iš viso skyriuje 3, Eur be PVM</t>
  </si>
  <si>
    <t>Iš viso skyriuje 4, Eur be PVM</t>
  </si>
  <si>
    <t>Iš viso skyriuje 5, Eur be PVM</t>
  </si>
  <si>
    <t>IŠ VISO ŽINIARAŠTYJE 1, EUR BE PVM</t>
  </si>
  <si>
    <t>1.11</t>
  </si>
  <si>
    <t>1.13</t>
  </si>
  <si>
    <t>1.14</t>
  </si>
  <si>
    <t>5.7</t>
  </si>
  <si>
    <t>5.8</t>
  </si>
  <si>
    <t>DARBŲ KIEKIŲ ŽINIARAŠTIS NR. 1 – SUSISIEKIMO DALIS</t>
  </si>
  <si>
    <t>DARBŲ KIEKIŲ ŽINIARAŠČIŲ SANTRAUKA</t>
  </si>
  <si>
    <t>Darbų kiekių žin. nr.</t>
  </si>
  <si>
    <t>Žiniaraščio pavadinimas</t>
  </si>
  <si>
    <t>Vertė, EUR be PVM</t>
  </si>
  <si>
    <t>SUSISIEKIMO DALIS</t>
  </si>
  <si>
    <t>Vertės į pasiūlymo formą</t>
  </si>
  <si>
    <t>Iš viso žiniaraščiuose  (Eur be PVM):</t>
  </si>
  <si>
    <t>Žiniaraščio priedas</t>
  </si>
  <si>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</si>
  <si>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</si>
  <si>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1.3</t>
  </si>
  <si>
    <t>1.7</t>
  </si>
  <si>
    <t>IŠ VISO ŽINIARAŠTYJE 2, EUR BE PVM</t>
  </si>
  <si>
    <t>5.9</t>
  </si>
  <si>
    <t>Iš viso skyriuje 6, Eur be PVM</t>
  </si>
  <si>
    <t>1.9</t>
  </si>
  <si>
    <t>1.10</t>
  </si>
  <si>
    <t>1.12</t>
  </si>
  <si>
    <t>7.1</t>
  </si>
  <si>
    <t>5.10</t>
  </si>
  <si>
    <t>MELIORACIJOS DALIS</t>
  </si>
  <si>
    <t>Pastaba: Rangovas statybvietės išlaidose arba laisvai pasirinktoje (-ose) darbų kiekių žiniaraščių eilutėje (-ėse) turi įsivertinti visus su sutarties vykdymu susijusius dokumentus (įskaitant deklaracijos apie statybos užbaigimą parengimą ir perdavimą užsakovui).</t>
  </si>
  <si>
    <t>3.5</t>
  </si>
  <si>
    <r>
      <t xml:space="preserve">Vieneto kaina, Eur be PVM  </t>
    </r>
    <r>
      <rPr>
        <b/>
        <sz val="12"/>
        <color rgb="FFFF0000"/>
        <rFont val="Times New Roman"/>
        <family val="1"/>
        <charset val="186"/>
      </rPr>
      <t>(pildo Tiekėjas)</t>
    </r>
  </si>
  <si>
    <t>1. Drenažo tinklai</t>
  </si>
  <si>
    <t>Gatvės trasos nužymėjimas</t>
  </si>
  <si>
    <t>1.15</t>
  </si>
  <si>
    <t>1.16</t>
  </si>
  <si>
    <t>1.17</t>
  </si>
  <si>
    <t>1.18</t>
  </si>
  <si>
    <t>1.19</t>
  </si>
  <si>
    <t>Medžių kelmų rovimas, pakrovimas į autosavivarčius ir išvežimas utilizavimui rangovo pasirinktu atstumu</t>
  </si>
  <si>
    <t>ha</t>
  </si>
  <si>
    <t>2.8</t>
  </si>
  <si>
    <t>2.9</t>
  </si>
  <si>
    <t>2.10</t>
  </si>
  <si>
    <t>vnt</t>
  </si>
  <si>
    <t>4.6</t>
  </si>
  <si>
    <t>4.7</t>
  </si>
  <si>
    <t>4.8</t>
  </si>
  <si>
    <t>4.9</t>
  </si>
  <si>
    <t>4.10</t>
  </si>
  <si>
    <t>4.11</t>
  </si>
  <si>
    <t>6.3</t>
  </si>
  <si>
    <t>6.4</t>
  </si>
  <si>
    <t>6.5</t>
  </si>
  <si>
    <t>6.6</t>
  </si>
  <si>
    <t>6.7</t>
  </si>
  <si>
    <t>6.8</t>
  </si>
  <si>
    <t>6.9</t>
  </si>
  <si>
    <t>6.10</t>
  </si>
  <si>
    <t>6.11</t>
  </si>
  <si>
    <t>Krūmų šalinimas, pakrovimas į autosavivarčius ir išvežimas (žiūrėti žiniaraščio priedą dėl išvežimo)</t>
  </si>
  <si>
    <t>Iš viso skyriuje 7, Eur be PVM</t>
  </si>
  <si>
    <t>t</t>
  </si>
  <si>
    <t>Statybinių šiukšlių (plastiko) pakrovimas ir išvežimas rangovo pasirinktu atstumu (žiūrėti žiniaraščio priedą dėl išvežimo)</t>
  </si>
  <si>
    <t>m²</t>
  </si>
  <si>
    <t>5.11</t>
  </si>
  <si>
    <t>5.12</t>
  </si>
  <si>
    <t>5.13</t>
  </si>
  <si>
    <t>5.14</t>
  </si>
  <si>
    <t>6.12</t>
  </si>
  <si>
    <t>6.13</t>
  </si>
  <si>
    <t>6.14</t>
  </si>
  <si>
    <t>kg</t>
  </si>
  <si>
    <t>2.11</t>
  </si>
  <si>
    <t>DARBŲ KIEKIŲ ŽINIARAŠTIS NR. 2 – MELIORACIJOS DALIS</t>
  </si>
  <si>
    <t>Vienstiebių kelio ženklų atramų išardymas, pakrovimas ir išvežimas rangovo pasirinktu atstumu (žiūrėti žiniaraščio priedą dėl išvežimo)</t>
  </si>
  <si>
    <t>Dvistiebių kelio ženklų atramų išardymas, pakrovimas ir išvežimas rangovo pasirinktu atstumu (žiūrėti žiniaraščio priedą dėl išvežimo)</t>
  </si>
  <si>
    <t>Skydų nuėmimas, pakrovimas ir išvežimas rangovo pasirinktu atstumu (žiūrėti žiniaraščio priedą dėl išvežimo) ir išvežimas (žiūrėti žiniaraščio priedą dėl išvežimo)</t>
  </si>
  <si>
    <t>Gelžbetoninių suoliukų, išardymas, pakrovimas ir išvežimas rangovo pasirinktu atstumu (žiūrėti žiniaraščio priedą dėl išvežimo)</t>
  </si>
  <si>
    <r>
      <t xml:space="preserve">Vykdant valstybinės reikšmės kelių rekonstravimo/remonto darbus susidarančios medžiagos, kurios nenaudojamos projekte ir kurios gali būti panaudotos pakartotinai, turi būti gabenamos į užsakovo – VĮ Lietuvos automobilių kelių direkcijos (toliau – Kelių direkcija) nurodytą sandėliavimo vietą – </t>
    </r>
    <r>
      <rPr>
        <b/>
        <sz val="10"/>
        <rFont val="Times New Roman"/>
        <family val="1"/>
        <charset val="186"/>
      </rPr>
      <t xml:space="preserve"> Širvintų kelių tarnyba, Zibalų g. 21, Širvintos</t>
    </r>
    <r>
      <rPr>
        <sz val="10"/>
        <rFont val="Times New Roman"/>
        <family val="1"/>
        <charset val="186"/>
      </rPr>
      <t xml:space="preserve">
Medžiagos, kurios turi būti gabenamos į sandėliavimo vietas:
1. Metalo gaminiai (neužteršti betonu ir kt. medžiagomis (t. y. turi būti nuvalyti)): kelio ženklai, kelio ženklų atramos, apšvietimo ir kiti stulpai,  apsauginiai atitvarai ir jų elementai, tiltų ir viadukų turėklai, kiti metalo gaminiai, sijos, spraustasienės, pralaidos ir kt.;
2. Betono ir gelžbetonio gaminiai (tik nepažeisti mechaniškai ir tinkami naudoti): pralaidos, trinkelės, bortai ir kt.;
3. Plastiko gaminiai (tik nepažeisti mechaniškai ir tinkami naudoti): signaliniai stulpeliai, pralaidos ir kt.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</si>
  <si>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t>Asfaltbetonio dangos ardymas, h= 0,08 m (naujos ir senos dangos suvedimui)</t>
  </si>
  <si>
    <t>Augalinio grunto pašalinimas</t>
  </si>
  <si>
    <t>Augalinio grunto sandėliavimas (panaudojama kelkraščių ir šlaitų apželdinimui)</t>
  </si>
  <si>
    <t>Augalinio grunto išvežimas rangovo pasiriktu atstumu į sandėliavimo aikštelę (panaudojama kelkraščių ir šlaitų apželdinimui)</t>
  </si>
  <si>
    <t>Augalinio grunto išvėžimas rangovo pasirinktu atstumu (į išlikį)</t>
  </si>
  <si>
    <t>Minkštų veislių medžių nuo 12 cm iki 16 cm skersmens kirtimas</t>
  </si>
  <si>
    <t>Minkštų veislių medžių nuo 25 cm iki 32 cm skersmens kirtimas</t>
  </si>
  <si>
    <t>Kietų veislių medžių nuo 12 cm iki 16 cm skersmens kirtimas</t>
  </si>
  <si>
    <t>Kietų veislių medžių nuo 25 cm iki 32 cm skersmens kirtimas</t>
  </si>
  <si>
    <t>Kietų veislių medžių nuo 32 cm skersmens kirtimas</t>
  </si>
  <si>
    <t>Grįžtamosios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 (21 vnt.)</t>
  </si>
  <si>
    <t>Signalinių stulpelių išardymas, pakrovimas ir išvežimas rangovo pasirinktu atstumu (žiūrėti žiniaraščio priedą dėl išvežimo)</t>
  </si>
  <si>
    <t>2. Žemės sankasos įrengimo darbai</t>
  </si>
  <si>
    <t>Žemės darbai - žemės sankasos formavimas iškasos</t>
  </si>
  <si>
    <t>Žemės darbai - žemės sankasos formavimas pylimai (panaudojant iškasų gruntą)</t>
  </si>
  <si>
    <t>Žemės darbai - grunto išvežimas rangovo pasirinktu atstumu (į išlykį)</t>
  </si>
  <si>
    <t>Žemės sankasos įrengimui netinkamų (silpnų) sankasos gruntų pakeitimas - iškasimas, grunto išvežimas rangovo pasirinktu atstumu (į išlykį)</t>
  </si>
  <si>
    <t>Žemės darbai - žemės sankasos formavimas (dėl silpnų sankasos gruntų pakeitimo) pylimai iš atvežtinio, sankasos įrengimui tinkamo grunto (pagal LST 1331)</t>
  </si>
  <si>
    <t>Žemės sankasos įrengimas pylime įrengiant pakopas, pylimai iš atvežtinio, sankasos įrengimui tinkamo grunto (pagal LST 1331)</t>
  </si>
  <si>
    <t>Sankasos dugno planiravimas mechanizuotai</t>
  </si>
  <si>
    <t>Griovio dugno ir šlaitų planiravimas mechanizuotai</t>
  </si>
  <si>
    <t>Sankasos dugno tankinimas h= 0,30 m</t>
  </si>
  <si>
    <t>Griovio dugno ir šlaitų planiravimas rankiniu būdu</t>
  </si>
  <si>
    <t>Sankasos dugno planiravimas rankiniu būdu</t>
  </si>
  <si>
    <t>3.6</t>
  </si>
  <si>
    <t>3. Kelio dangos konstrukcijos drenažas</t>
  </si>
  <si>
    <t>PVC rifliuoto drenažo vamzdžio su neaustinės geotesktilės filtru, d113/126 mm įrengimas</t>
  </si>
  <si>
    <t>Neaustinės geotekstilės (≥95 g/m²) drenažo konstrukcijai įrengimas</t>
  </si>
  <si>
    <t>Skaldelės iš mineralinių medžiagų mišinio 11/16 (drenažui) įrengimas</t>
  </si>
  <si>
    <t>Skaldelės iš mineralinių medžiagų mišinio 5/8 (drenažui) įrengimas</t>
  </si>
  <si>
    <t>Neperforuotų drenažo žiočių d160 (ilgis 4,00 m) įrengimas</t>
  </si>
  <si>
    <t>Naujų plastikinių drenažo apžiūros šulinėlių, d315 mm skersmens, iki 1,50 m gylio, su visomis jungtimis bei atramomis tiekimas, sumontavimas, išbandymas ir pridavimas užsakovui</t>
  </si>
  <si>
    <t>4. Kelio dangos konstrukcija (I konstrukcijos variantas)</t>
  </si>
  <si>
    <t>Valstybinės reikšmės rajoninio kelio Nr. 5259 Sudervė–Paąžuoliai–Maišiagala ruožo nuo 4,444 iki 9,523 km kapitalinis remontas</t>
  </si>
  <si>
    <t>Apsauginio šalčiui atsparaus sluoksnio įrengimas, h(min)=0,53 m (ant F3 jautrio šalčiui klasės gruntų)</t>
  </si>
  <si>
    <t>Apsauginio šalčiui atsparaus sluoksnio įrengimas h(min)=0,38 m (ant F2 jautrio šalčiui klasės gruntų)</t>
  </si>
  <si>
    <t>Skaldos pagrindo sluoknio iš nesurišto mineralinių medžaigų mišinio įrengimas fr. 0/45 h= 0,20 m</t>
  </si>
  <si>
    <t>Asfaltbetonio pagrindo sluoksnio įrengimas iš mišinio AC 22 PN, h=0,08m</t>
  </si>
  <si>
    <t>Asfaltbetonio dangos įrengimas iš mišinio AC 11 VN, h=0,04m</t>
  </si>
  <si>
    <t>Šalčiui nejautrių medžiagų sluoksnio įrengimas, h(min)=0,48 m (ant F3 jautrio šalčiui klasės gruntų)</t>
  </si>
  <si>
    <t>Šalčiui nejautrių medžiagų sluoksnio įrengimas, h(min)=0,33 įrengimas (ant F2 jautrio šalčiui klasės gruntų)</t>
  </si>
  <si>
    <t>Skaldos pagrindo sluoknio iš nesurišto mineralinių medžaigų mišinio įrengimas fr. 0/45 h=0,25 m</t>
  </si>
  <si>
    <t>4. Kelio dangos konstrukcija (II konstrukcijos variantas)</t>
  </si>
  <si>
    <t xml:space="preserve">Grunto sluoksnio po kelkraščiu įrengimas (Panaudojant tinkamą iškasų gruntą) </t>
  </si>
  <si>
    <t>Pagruntavimas bitumine emulsija C40B5-S tarp sluoksnių</t>
  </si>
  <si>
    <t>Asfalto dangos krašto padengimas bitumine emulsija (viraže)</t>
  </si>
  <si>
    <t>Skersinių ir išilginių siūlių pagruntavimas bitumine emulsija</t>
  </si>
  <si>
    <t>Kelkraščių įrengimas: Skaldos pagrindas fr. 11/22  h=0,076 m - 800,8 m³. Augalinis gruntas h=0,014 m kelkraščiams (panaudojamas nuimtas augalinis sluoksnis) 141,3 m³</t>
  </si>
  <si>
    <t>Griovio dugno stiprinimas žvyru fr. 16/32, h= 0,10 m.</t>
  </si>
  <si>
    <t>Griovio dugno stiprinimas skalda fr. 22/56, h= 0,10 m.</t>
  </si>
  <si>
    <t>Šlaito tvirtinimas priešeroziniu dembliu (tvirtinamas plotas)</t>
  </si>
  <si>
    <t>4.12</t>
  </si>
  <si>
    <t>4.13</t>
  </si>
  <si>
    <t>4.14</t>
  </si>
  <si>
    <t>Apsauginių atitvarų N2 W4 A įrengimas</t>
  </si>
  <si>
    <t>Apsauginių atitvarų N2 W4 A pradinių/galinių elementų įrengimas</t>
  </si>
  <si>
    <t>Pradinių/galinių elementų GE-1 įrengiamas</t>
  </si>
  <si>
    <t>5. Nuovažų įrengimas</t>
  </si>
  <si>
    <t>Po nuovažomis esamų plastikinių pralaidų, d=250–400 mm ardymas (pralaidos ardomos su antgaliais), pakrovimas ir išvežimas rangovo pasirinktu atstumu (žiūrėti žiniaraščio priedą dėl išvežimo)</t>
  </si>
  <si>
    <t>Po nuovažomis esamų gelžbetoninių pralaidų, d=250–700 mm ardymas (pralaidos ardomos su antgaliais), pakrovimas ir išvežimas rangovo pasirinktu atstumu (žiūrėti žiniaraščio priedą dėl išvežimo)</t>
  </si>
  <si>
    <t>Po nuovažomis esamų metalinių pralaidų, d=250 mm ardymas (pralaidos ardomos su antgaliais), pakrovimas ir išvežimas rangovo pasirinktu atstumu (žiūrėti žiniaraščio priedą dėl išvežimo)</t>
  </si>
  <si>
    <t>Statybinių šiukšlių (betono) pakrovimas ir išvežimas rangovo pasirinktu atstumu (žiūrėti žiniaraščio priedą dėl išvežimo)</t>
  </si>
  <si>
    <t>Statybinių šiukšlių (metalo) pakrovimas ir išvežimas rangovo pasirinktu atstumu (žiūrėti žiniaraščio priedą dėl išvežimo)</t>
  </si>
  <si>
    <t>Asfaltbetonio sluoksnio iš mišinio AC16PD, h=0,06 m įrengimas</t>
  </si>
  <si>
    <t>Skaldos pagrindo sluoknio iš nesurišto mineralinių medžaigų mišinio įrengimas fr. 0/45 h=0,20 m</t>
  </si>
  <si>
    <t>Apsauginio šalčiui atsparaus sluoksnio įrengimas, h=0,59 m</t>
  </si>
  <si>
    <t>Smėlio pagrindo įrengimas</t>
  </si>
  <si>
    <t>Pralaidų antgalių įrengimas</t>
  </si>
  <si>
    <t>Kelkraščių įrengimas: augalinis gruntas h=0,03 m kelkraščiams (panaudojamas nuimtas augalinis sluoksnis) 16,2 m³</t>
  </si>
  <si>
    <t>Pažvyravimas fr. 0/32 (dangų suvedimui)</t>
  </si>
  <si>
    <t>6. Autobusų sustojimų įrengimas</t>
  </si>
  <si>
    <t>Betoninių kelio bordiūrų ant betono pagrindo (C20/25) įrengimas 1000/150/300</t>
  </si>
  <si>
    <t xml:space="preserve">Betoninių vejos bordiūrų ant betono pagrindo (C20/25) įrengimas 1000/80/200 </t>
  </si>
  <si>
    <t>Gruntavimas prieš sandarinimo juostos įrengimą (gruntas tinkantis juostai)</t>
  </si>
  <si>
    <t>Sandurų izoliavimas sandariklio juostomis</t>
  </si>
  <si>
    <t>6. Autobusų sustojimų įrengimas (I konstrukcijos variantas)</t>
  </si>
  <si>
    <t>6. Autobusų sustojimų įrengimas (II konstrukcijos variantas)</t>
  </si>
  <si>
    <t>Apsauginio šalčiui atsparaus sluoksnio įrengimas, h(min)= 0,84 m</t>
  </si>
  <si>
    <t>Šalčiui nejautrių medžiagų sluoksnio įrengimas,  h(min)= 0,84 m</t>
  </si>
  <si>
    <t>Skaldos 0/45 pagrindo įrengimas h=0,15 m</t>
  </si>
  <si>
    <t>Išlyginamojo sluoksnio iš dolomito skaldos atsijų 0/5 įrengimas kai h= 0,03</t>
  </si>
  <si>
    <t>PP d= 400 vamzdžio įrengimas, perforuotas vamzdis apvyniotas geotekstile</t>
  </si>
  <si>
    <t>Reljefinės dangos silpnaregiems įrengimas (betoninės trinkelės 200x100x80; su apvaliais kauburėliais)</t>
  </si>
  <si>
    <t xml:space="preserve">Reljefinės dangos silpnaregiems įrengimas (betoninės trinkelės 200x100x80; juostelės) </t>
  </si>
  <si>
    <t xml:space="preserve">Betoninių trinkelių įrengimas (betoninės trinkelės 200x100x80; pilkos spalvos) </t>
  </si>
  <si>
    <t>Suoliukų įrengimas</t>
  </si>
  <si>
    <t>Šiukšliadėžių įrengimas</t>
  </si>
  <si>
    <t>7. Vandens nuleidimo įrenginiai</t>
  </si>
  <si>
    <t>7.2</t>
  </si>
  <si>
    <t>Žemės darbai (iškasos) mechanizuotai</t>
  </si>
  <si>
    <t>Žemės darbai (iškasos) rankiniu būdu</t>
  </si>
  <si>
    <t>Žemės darbai (supylimas ir sutankinimas) (naudojant iškastą gruntą)</t>
  </si>
  <si>
    <t>Žemės darbai - grunto išvežimas į išlykį rangovo pasirinktu atstumu</t>
  </si>
  <si>
    <t>Filtruojančios neaustinės geotekstilės įrengimas 200 g/m2, šalčiui atspariam sluoksniui atskirti</t>
  </si>
  <si>
    <t>Geomembranos įrengimas</t>
  </si>
  <si>
    <t>Pagrindo iš šalčiui atsparaus grunto įrengimas</t>
  </si>
  <si>
    <t>Smėlio pagrindo pralaidoms įrengimas</t>
  </si>
  <si>
    <t>Metalinių gofruotų pralaidų d=800mm įrengimas (vamzdžius jungiant apkabomis)</t>
  </si>
  <si>
    <t>Apkabų d=800 mm pralaidos vamzdžiams įrengimas</t>
  </si>
  <si>
    <t>Metalinių gofruotų pralaidų d=1000 mm įrengimas (vamzdžius jungiant apkabomis)</t>
  </si>
  <si>
    <t>Apkabų d=1000mm pralaidos vamzdžiams įrengimas</t>
  </si>
  <si>
    <t>Gelžbetoninių pralaidų sekcijų d=800 mm įrengimas, L=2500 mm pastatymas į projektinę padėtį</t>
  </si>
  <si>
    <t>Gelžbetoninių pralaidų sekcijų d=1000 mm įrengimas, L=2500 mm pastatymas į projektinę padėtį</t>
  </si>
  <si>
    <t>Pagrindo iš žvyro mišinio fr. 0/32 įrengimas</t>
  </si>
  <si>
    <t>Metalinių gofruotų pralaidų d=1600 mm įrengimas (vamzdžius jungiant apkabomis)</t>
  </si>
  <si>
    <t>Apkabų d=1600 mm pralaidos vamzdžiams įrengimas</t>
  </si>
  <si>
    <t>Monolitinamas portalinis antgalis C30/37-XC4-XF4 betonu</t>
  </si>
  <si>
    <t>Teptinės hidroizoliacijos įrengimas (2 sluoksniai)</t>
  </si>
  <si>
    <t>Filtruojanti neaustinė geotekstilė, apvyniojama aplink apkabas 170 g/m2</t>
  </si>
  <si>
    <t>Filtruojanti neaustinė geotekstilė, apvyniojama aplink pralaidos vamzdį 170 g/m2</t>
  </si>
  <si>
    <t>Pralaidų užpylimas smulkiagrūdžiais, vidutiniagrūdžiais, stambiagrūdžiais smėlio ir žvyro mišiniais</t>
  </si>
  <si>
    <t>Filtruojanti neaustinė geotekstilė, apvyniojama aplink užpilamą gruntą 200 g/m2</t>
  </si>
  <si>
    <t>Armatūros tinklų montavimas ir sudėjimas į projektinę padėtį 200x200 ∅6 mm</t>
  </si>
  <si>
    <t>Tašėlių, impregnuotų antiseptiku, montavimas</t>
  </si>
  <si>
    <t>Pralaidos antgalių betonavimas C30/37-XF4-XC4, h=10 cm</t>
  </si>
  <si>
    <t>Vagos tvirtinimas betonu C30/37-XF4-XC4, h=12 cm</t>
  </si>
  <si>
    <t>Vagos ir šlaitų tvirtinimas betonu C30/37-XF4-XC4, h=10 cm</t>
  </si>
  <si>
    <t>Vagos tvirtinimas skalda fr, 22/32, h=15 cm</t>
  </si>
  <si>
    <t>Vandens siurblių darbas</t>
  </si>
  <si>
    <t>Statybinių šiukšlių (esamų PVC pralaidų d400 ir d800)plastiko) pakrovimas ir išvežimas rangovo pasirinktu atstumu (žiūrėti žiniaraščio priedą dėl išvežimo)</t>
  </si>
  <si>
    <t>Statybinių šiukšlių (gelžbetonio) pakrovimas ir išvežimas rangovo pasirinktu atstumu (žiūrėti žiniaraščio priedą dėl išvežimo)</t>
  </si>
  <si>
    <t>Sąnašų išvalymas iš griovio dugno</t>
  </si>
  <si>
    <t>Sąnašų išsklaidymas</t>
  </si>
  <si>
    <t>Dirbtinių kliūčių išardymas</t>
  </si>
  <si>
    <t>Monolitinis betonas C30/37 tarp pralaidos ir atraminio bloko tarpo užpildymui</t>
  </si>
  <si>
    <t>Krūmų ir aukštų žolių šalinimas, pakrovimas į autosavivarčius ir išvežimas (žiūrėti žiniaraščio priedą dėl išvežimo)</t>
  </si>
  <si>
    <t>7.3</t>
  </si>
  <si>
    <t>7.4</t>
  </si>
  <si>
    <t>7.5</t>
  </si>
  <si>
    <t>7.6</t>
  </si>
  <si>
    <t>7.7</t>
  </si>
  <si>
    <t>7.8</t>
  </si>
  <si>
    <t>7.9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</si>
  <si>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</si>
  <si>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</si>
  <si>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</si>
  <si>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</si>
  <si>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</si>
  <si>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</si>
  <si>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</si>
  <si>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</si>
  <si>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</si>
  <si>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</si>
  <si>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</si>
  <si>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</si>
  <si>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</si>
  <si>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</si>
  <si>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</si>
  <si>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</si>
  <si>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</si>
  <si>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</si>
  <si>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</si>
  <si>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</si>
  <si>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</si>
  <si>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</si>
  <si>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</si>
  <si>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</si>
  <si>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</si>
  <si>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</si>
  <si>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</si>
  <si>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</si>
  <si>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</si>
  <si>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</si>
  <si>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</si>
  <si>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Iš viso skyriuje 8, Eur be PVM</t>
  </si>
  <si>
    <t>8. Saugaus eismo organizavimas</t>
  </si>
  <si>
    <t>8.1</t>
  </si>
  <si>
    <t>8.2</t>
  </si>
  <si>
    <t>8.3</t>
  </si>
  <si>
    <t>8.4</t>
  </si>
  <si>
    <t>8.5</t>
  </si>
  <si>
    <t>8.6</t>
  </si>
  <si>
    <t>8.7</t>
  </si>
  <si>
    <t>8.8</t>
  </si>
  <si>
    <t>8.9</t>
  </si>
  <si>
    <t>8.10</t>
  </si>
  <si>
    <t>8.11</t>
  </si>
  <si>
    <t>8.12</t>
  </si>
  <si>
    <t>8.13</t>
  </si>
  <si>
    <t>8.14</t>
  </si>
  <si>
    <t>8.15</t>
  </si>
  <si>
    <t>8.16</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</si>
  <si>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 Statybos užbaigimo dokumento gavimas (patvirtinti ir užregistruoti deklaraciją apie statybos užbaigimą)</t>
  </si>
  <si>
    <t>10. Kitos paslaugos</t>
  </si>
  <si>
    <t>10.1</t>
  </si>
  <si>
    <t>Kelio ženklų vienatramių metalinių 76,1 mm skersmens (sienelės storis 2,9 mm, h=4,00 m) atramų pastatymas</t>
  </si>
  <si>
    <t>Kelio ženklų dvistiebių metalinių 76,1 mm skersmens (sienelės storis 2,9 mm, h=4,00 m) atramų pastatymas</t>
  </si>
  <si>
    <t>Kelio ženklų skydų montavimas prie vienstiebių atramų</t>
  </si>
  <si>
    <t>Kelio ženklų skydų montavimas prie dvistiebių atramų</t>
  </si>
  <si>
    <t>Signalinių stulpelių įrengimas</t>
  </si>
  <si>
    <t>Horizontalusis ženklinimas polimerinėmis medžiagomis su stiklo rutuliukais 1.1</t>
  </si>
  <si>
    <t>Horizontalusis ženklinimas polimerinėmis medžiagomis su stiklo rutuliukais 1.2</t>
  </si>
  <si>
    <t>Horizontalusis ženklinimas polimerinėmis medžiagomis su stiklo rutuliukais 1.5(3/9)</t>
  </si>
  <si>
    <t>Horizontalusis ženklinimas polimerinėmis medžiagomis su stiklo rutuliukais 1.6</t>
  </si>
  <si>
    <t>Horizontalusis ženklinimas polimerinėmis medžiagomis su stiklo rutuliukais 1.7</t>
  </si>
  <si>
    <t>Horizontalusis ženklinimas polimerinėmis medžiagomis su stiklo rutuliukais 1.12</t>
  </si>
  <si>
    <t>Horizontalusis ženklinimas polimerinėmis medžiagomis su stiklo rutuliukais 1.22</t>
  </si>
  <si>
    <t>Augalinio grunto užpylimas ir užsėjimas žole h=0,06 m, (panaudojant nuimtą augalinį gruntą)</t>
  </si>
  <si>
    <t>Iš viso skyriuje 10, Eur be PVM</t>
  </si>
  <si>
    <t>Iš viso skyriuje 9, Eur be PVM</t>
  </si>
  <si>
    <t>9.1</t>
  </si>
  <si>
    <t>9.2</t>
  </si>
  <si>
    <t>9.3</t>
  </si>
  <si>
    <t>9. Dangų suvedimas su keliu Nr. 5221 Dūkštos - Paąžuoliai</t>
  </si>
  <si>
    <t xml:space="preserve">Skaldos pagrindo sluoknio iš nesurišto mineralinių medžaigų mišinio įrengimas fr. 0/45 h=0,20 m.      </t>
  </si>
  <si>
    <t>Trasos nužymėjimas</t>
  </si>
  <si>
    <t>Sankasos dugno planiravimas (5% darbų atliekama rankiniu būdu)</t>
  </si>
  <si>
    <t>Griovio dugno ir šlaitų planiravimas (5% darbų atliekama rankiniu būdu)</t>
  </si>
  <si>
    <t>Sankasos dungno tankinimas (h=0,3 m)</t>
  </si>
  <si>
    <t>9.4</t>
  </si>
  <si>
    <t>9.5</t>
  </si>
  <si>
    <t>9.6</t>
  </si>
  <si>
    <t>9.7</t>
  </si>
  <si>
    <t>9.8</t>
  </si>
  <si>
    <t>9.9</t>
  </si>
  <si>
    <t>9.10</t>
  </si>
  <si>
    <t>9.11</t>
  </si>
  <si>
    <t>9. Dangų suvedimas su keliu Nr. 5221 Dūkštos - Paąžuoliai (I dangos konstrukcijos variantas)</t>
  </si>
  <si>
    <t>9.12</t>
  </si>
  <si>
    <t xml:space="preserve">Apsauginio šalčiui atsparaus sluoksnio įrengimas (ant F3 jautrio šalčiui klasės gruntų) </t>
  </si>
  <si>
    <t>Asfaltbetonio pagrindo sluoksnio įrengimas iš mišinio AC 22 PN, h=0,08 m</t>
  </si>
  <si>
    <t>Asfaltbetonio dangos įrengimas iš mišinio AC 11 VN, h=0,04 m</t>
  </si>
  <si>
    <t>9. Dangų suvedimas su keliu Nr. 5221 Dūkštos - Paąžuoliai (II dangos konstrukcijos variantas)</t>
  </si>
  <si>
    <t xml:space="preserve">Skaldos pagrindo sluoknio iš nesurišto mineralinių medžaigų mišinio įrengimas fr. 0/45 h=0,25 m.    </t>
  </si>
  <si>
    <t xml:space="preserve">Šalčiui nejautrių medžiagų sluoksnio įrengimas h(min)= 0,48 m (ant F3 jautrio šalčiui klasės gruntų) </t>
  </si>
  <si>
    <t>Kelkraščių įrengimas (apželdinti kelkraščiai); Skaldos pagrindas fr. 11/22  h=0,06 m - 1,46 m³. Augalinis gruntas h=0,010 m kelkraščiams (panaudojamas nuimtas augalinis sluoksnis) 0,26 m³</t>
  </si>
  <si>
    <t>9.13</t>
  </si>
  <si>
    <t>9.14</t>
  </si>
  <si>
    <t>9.15</t>
  </si>
  <si>
    <t>9.16</t>
  </si>
  <si>
    <t>9.17</t>
  </si>
  <si>
    <t>9.18</t>
  </si>
  <si>
    <t>9.19</t>
  </si>
  <si>
    <t>9.20</t>
  </si>
  <si>
    <t>9.21</t>
  </si>
  <si>
    <t>9.22</t>
  </si>
  <si>
    <t>9.23</t>
  </si>
  <si>
    <t>9.24</t>
  </si>
  <si>
    <t>9.25</t>
  </si>
  <si>
    <t>9.26</t>
  </si>
  <si>
    <t>Išpildomoji nuotrauka</t>
  </si>
  <si>
    <t>Rangovas pasirenka ir pildo tik 1 pasirinktą dangos konstrukcijos variantą</t>
  </si>
  <si>
    <t xml:space="preserve">Sąnašų išsklaidymas </t>
  </si>
  <si>
    <t>Išsklaidytų sąnašų lėkščiavimas (2 kartai)</t>
  </si>
  <si>
    <t>2. Plotų ir griovių sutvarkymo darbai</t>
  </si>
  <si>
    <t>Esamų drenų ieškojimas</t>
  </si>
  <si>
    <t>Drenažo rinktuvų iš neperforuotų lygių PVC N klasės Ø110 x 3,2 mm vamzdžių įrengimas vienakaušiais ekskavatoriais</t>
  </si>
  <si>
    <t>Drenažo rinktuvų iš neperforuotų lygių PVC S klasės Ø110x3,4 mm vamzdžių įrengimas vienakaušiais ekskavatoriais</t>
  </si>
  <si>
    <t>Požeminių drenažo šulinių įrengimas</t>
  </si>
  <si>
    <t>Paviršinio vandens nuleistuvo F-5-1 įrengimas</t>
  </si>
  <si>
    <t>Sumontuojama d50/58 mm drenažo vamzdis aplinks nuleistuva</t>
  </si>
  <si>
    <t>Grunto kasimas rankiniu būdu požeminių inžinerinių komunikacijų bei kitose zonose</t>
  </si>
  <si>
    <t>Esamų keramikinių vamzdžių pajungimas</t>
  </si>
  <si>
    <t>Vandens pašalinimas iš tranšėjų</t>
  </si>
  <si>
    <r>
      <t xml:space="preserve">Grįžtamosios medžiagos (išardytas asfaltas), įkainis 5,99 Eur/t </t>
    </r>
    <r>
      <rPr>
        <sz val="12"/>
        <color rgb="FFFF0000"/>
        <rFont val="Times New Roman"/>
        <family val="1"/>
        <charset val="186"/>
      </rPr>
      <t>(sąmatoje įvertinamas su minuso ženklu)</t>
    </r>
  </si>
  <si>
    <t>9.27</t>
  </si>
  <si>
    <t>9.28</t>
  </si>
  <si>
    <t>9.29</t>
  </si>
  <si>
    <t>9.30</t>
  </si>
  <si>
    <t>ELEKTROTECHNIKOS DALIS (AB ESO)*</t>
  </si>
  <si>
    <t>Darbai atlikti       2021-04-01</t>
  </si>
  <si>
    <t>Griovio dugno tvirtinimas įrengiant betoninį 400x500x240 lataką ant 20 cm C20/25 betono pagrindo</t>
  </si>
  <si>
    <t>Gelžbetoninių pralaidų sekcijų d=1200 mm įrengimas, L=2500 mm pastatymas į projektinę padėtį</t>
  </si>
  <si>
    <t>Armatūros įrengimas portaliniams blokams</t>
  </si>
  <si>
    <t>Skaldos pagrindo po betonu įrengimas fr. 22/32</t>
  </si>
  <si>
    <t>Surenkamų atraminių blokų įrengimas</t>
  </si>
  <si>
    <t>Cementinio skiedinio S15 pralaidų vamzdžių sujungimui ir pralaidos vamzdžių su portaliniais blokais sujungimui</t>
  </si>
  <si>
    <t>7.41</t>
  </si>
  <si>
    <t>PP pralaidų d=400 įrengimas (bendras ilgis - 381 m)</t>
  </si>
  <si>
    <t>1.20</t>
  </si>
  <si>
    <t>Archeologinių tyrimų atlikimas</t>
  </si>
  <si>
    <t>7.16.1</t>
  </si>
  <si>
    <t>Augalinio grunto užpylimas ir užsėjimas žole h=0,06 m, (panaudojant nuimtą augalinį gruntą. Augalinio grunto kiekis - 2927,4 m3)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</si>
</sst>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0"/>
  </numFmts>
  <fonts count="29"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i/>
      <sz val="11"/>
      <color theme="1"/>
      <name val="Times New Roman"/>
      <family val="1"/>
      <charset val="186"/>
    </font>
    <font>
      <b/>
      <sz val="12"/>
      <color rgb="FF000000"/>
      <name val="Times New Roman"/>
      <family val="1"/>
      <charset val="186"/>
    </font>
    <font>
      <sz val="8"/>
      <name val="Calibri"/>
      <family val="2"/>
      <charset val="186"/>
      <scheme val="minor"/>
    </font>
    <font>
      <b/>
      <sz val="11"/>
      <color theme="1"/>
      <name val="Times New Roman"/>
      <family val="1"/>
      <charset val="186"/>
    </font>
    <font>
      <sz val="10"/>
      <name val="Times New Roman"/>
      <family val="1"/>
      <charset val="186"/>
    </font>
    <font>
      <b/>
      <sz val="10"/>
      <name val="Times New Roman"/>
      <family val="1"/>
      <charset val="186"/>
    </font>
    <font>
      <sz val="9"/>
      <name val="Times New Roman"/>
      <family val="1"/>
      <charset val="186"/>
    </font>
    <font>
      <i/>
      <sz val="10"/>
      <name val="Times New Roman"/>
      <family val="1"/>
      <charset val="186"/>
    </font>
    <font>
      <i/>
      <sz val="10"/>
      <color theme="1"/>
      <name val="Times New Roman"/>
      <family val="1"/>
      <charset val="186"/>
    </font>
    <font>
      <sz val="10"/>
      <color theme="1"/>
      <name val="Times New Roman"/>
      <family val="1"/>
      <charset val="186"/>
    </font>
    <font>
      <sz val="12"/>
      <name val="Times New Roman"/>
      <family val="1"/>
      <charset val="186"/>
    </font>
    <font>
      <b/>
      <sz val="12"/>
      <name val="Times New Roman"/>
      <family val="1"/>
      <charset val="186"/>
    </font>
    <font>
      <sz val="12"/>
      <color rgb="FFFF0000"/>
      <name val="Times New Roman"/>
      <family val="1"/>
      <charset val="186"/>
    </font>
    <font>
      <sz val="12"/>
      <color theme="1"/>
      <name val="Times New Roman"/>
      <family val="1"/>
      <charset val="186"/>
    </font>
    <font>
      <b/>
      <sz val="12"/>
      <color theme="1"/>
      <name val="Times New Roman"/>
      <family val="1"/>
      <charset val="186"/>
    </font>
    <font>
      <b/>
      <sz val="12"/>
      <color rgb="FFFF0000"/>
      <name val="Times New Roman"/>
      <family val="1"/>
      <charset val="186"/>
    </font>
    <font>
      <sz val="12"/>
      <color rgb="FF000000"/>
      <name val="Times New Roman"/>
      <family val="1"/>
      <charset val="186"/>
    </font>
    <font>
      <sz val="12"/>
      <name val="Calibri"/>
      <family val="2"/>
      <charset val="186"/>
    </font>
    <font>
      <i/>
      <sz val="12"/>
      <name val="Times New Roman"/>
      <family val="1"/>
      <charset val="186"/>
    </font>
    <font>
      <sz val="12"/>
      <color theme="1"/>
      <name val="Calibri"/>
      <family val="2"/>
      <charset val="186"/>
    </font>
    <font>
      <i/>
      <sz val="12"/>
      <color rgb="FFFF0000"/>
      <name val="Times New Roman"/>
      <family val="1"/>
      <charset val="186"/>
    </font>
  </fonts>
  <fills count="10">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s>
  <cellStyleXfs count="5">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cellStyleXfs>
  <cellXfs count="318">
    <xf numFmtId="0" fontId="0" fillId="0" borderId="0" xfId="0"/>
    <xf numFmtId="0" fontId="2" fillId="0" borderId="0" xfId="1" applyFont="1" applyAlignment="1" applyProtection="1">
      <alignment horizontal="center" vertical="center" wrapText="1"/>
    </xf>
    <xf numFmtId="0" fontId="7" fillId="0" borderId="0" xfId="0" applyFont="1" applyProtection="1">
      <protection locked="0"/>
    </xf>
    <xf numFmtId="0" fontId="7" fillId="0" borderId="0" xfId="0" applyFont="1" applyAlignment="1" applyProtection="1">
      <alignment wrapText="1"/>
      <protection locked="0"/>
    </xf>
    <xf numFmtId="0" fontId="6" fillId="0" borderId="0" xfId="0" applyFont="1" applyAlignment="1" applyProtection="1">
      <alignment wrapText="1"/>
      <protection locked="0"/>
    </xf>
    <xf numFmtId="0" fontId="7" fillId="0" borderId="0" xfId="0" applyFont="1" applyAlignment="1" applyProtection="1">
      <alignment horizontal="center" vertical="center"/>
      <protection locked="0"/>
    </xf>
    <xf numFmtId="0" fontId="2" fillId="0" borderId="0" xfId="1" applyNumberFormat="1" applyFont="1" applyAlignment="1" applyProtection="1">
      <alignment horizontal="center" vertical="center" wrapText="1"/>
    </xf>
    <xf numFmtId="0" fontId="2" fillId="0" borderId="8" xfId="2" applyFont="1" applyBorder="1" applyAlignment="1" applyProtection="1">
      <alignment horizontal="center" vertical="center" wrapText="1"/>
    </xf>
    <xf numFmtId="0" fontId="2" fillId="0" borderId="8" xfId="2" applyNumberFormat="1" applyFont="1" applyBorder="1" applyAlignment="1" applyProtection="1">
      <alignment horizontal="center" vertical="center" wrapText="1"/>
    </xf>
    <xf numFmtId="0" fontId="2" fillId="0" borderId="8"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0" fontId="7" fillId="0" borderId="0" xfId="0" applyFont="1" applyBorder="1" applyProtection="1">
      <protection locked="0"/>
    </xf>
    <xf numFmtId="0" fontId="2" fillId="0" borderId="19" xfId="2" applyFont="1" applyBorder="1" applyAlignment="1" applyProtection="1">
      <alignment horizontal="center" vertical="center" wrapText="1"/>
    </xf>
    <xf numFmtId="0" fontId="12" fillId="0" borderId="0" xfId="0" applyFont="1"/>
    <xf numFmtId="0" fontId="13"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4" fontId="14" fillId="0" borderId="1" xfId="0" applyNumberFormat="1" applyFont="1" applyBorder="1" applyAlignment="1">
      <alignment horizontal="center" vertical="center"/>
    </xf>
    <xf numFmtId="0" fontId="13" fillId="0" borderId="1" xfId="0" applyFont="1" applyBorder="1" applyAlignment="1">
      <alignment horizontal="right" vertical="center"/>
    </xf>
    <xf numFmtId="0" fontId="15" fillId="0" borderId="0" xfId="0" applyFont="1" applyAlignment="1">
      <alignment horizontal="left" vertical="center"/>
    </xf>
    <xf numFmtId="0" fontId="15" fillId="0" borderId="0" xfId="0" applyFont="1"/>
    <xf numFmtId="0" fontId="5" fillId="0" borderId="0" xfId="0" applyFont="1" applyAlignment="1" applyProtection="1">
      <alignment wrapText="1"/>
      <protection locked="0"/>
    </xf>
    <xf numFmtId="0" fontId="5" fillId="0" borderId="0" xfId="0" applyFont="1" applyFill="1" applyAlignment="1" applyProtection="1">
      <alignment wrapText="1"/>
      <protection locked="0"/>
    </xf>
    <xf numFmtId="0" fontId="5" fillId="0" borderId="0" xfId="0" applyFont="1" applyFill="1" applyAlignment="1" applyProtection="1">
      <alignment vertical="center" wrapText="1"/>
      <protection locked="0"/>
    </xf>
    <xf numFmtId="0" fontId="2" fillId="0" borderId="0" xfId="1" applyFont="1" applyAlignment="1" applyProtection="1">
      <alignment horizontal="left" vertical="center" wrapText="1"/>
    </xf>
    <xf numFmtId="4" fontId="19" fillId="4" borderId="3" xfId="3" applyNumberFormat="1" applyFont="1" applyFill="1" applyBorder="1" applyAlignment="1" applyProtection="1">
      <alignment horizontal="center" vertical="center" wrapText="1"/>
      <protection locked="0"/>
    </xf>
    <xf numFmtId="0" fontId="21" fillId="0" borderId="0" xfId="0" applyFont="1" applyProtection="1">
      <protection locked="0"/>
    </xf>
    <xf numFmtId="4" fontId="19" fillId="4" borderId="1" xfId="3" applyNumberFormat="1" applyFont="1" applyFill="1" applyBorder="1" applyAlignment="1" applyProtection="1">
      <alignment horizontal="center" vertical="center" wrapText="1"/>
      <protection locked="0"/>
    </xf>
    <xf numFmtId="4" fontId="19" fillId="4" borderId="8" xfId="3" applyNumberFormat="1" applyFont="1" applyFill="1" applyBorder="1" applyAlignment="1" applyProtection="1">
      <alignment horizontal="center" vertical="center" wrapText="1"/>
      <protection locked="0"/>
    </xf>
    <xf numFmtId="0" fontId="9" fillId="0" borderId="7" xfId="2" applyFont="1" applyBorder="1" applyAlignment="1" applyProtection="1">
      <alignment horizontal="center" vertical="center" wrapText="1"/>
    </xf>
    <xf numFmtId="0" fontId="9" fillId="0" borderId="19" xfId="2" applyFont="1" applyBorder="1" applyAlignment="1" applyProtection="1">
      <alignment horizontal="center" vertical="center" wrapText="1"/>
    </xf>
    <xf numFmtId="0" fontId="9" fillId="0" borderId="8" xfId="2" applyFont="1" applyBorder="1" applyAlignment="1" applyProtection="1">
      <alignment horizontal="center" vertical="center" wrapText="1"/>
    </xf>
    <xf numFmtId="0" fontId="9" fillId="0" borderId="8" xfId="2" applyNumberFormat="1" applyFont="1" applyBorder="1" applyAlignment="1" applyProtection="1">
      <alignment horizontal="center" vertical="center" wrapText="1"/>
    </xf>
    <xf numFmtId="0" fontId="9" fillId="0" borderId="8" xfId="1" applyFont="1" applyBorder="1" applyAlignment="1" applyProtection="1">
      <alignment horizontal="center" vertical="center" wrapText="1"/>
    </xf>
    <xf numFmtId="0" fontId="9" fillId="0" borderId="9" xfId="1" applyFont="1" applyBorder="1" applyAlignment="1" applyProtection="1">
      <alignment horizontal="center" vertical="center" wrapText="1"/>
    </xf>
    <xf numFmtId="0" fontId="7" fillId="0" borderId="0" xfId="0" applyFont="1" applyFill="1" applyProtection="1">
      <protection locked="0"/>
    </xf>
    <xf numFmtId="0" fontId="7" fillId="0" borderId="0" xfId="0" applyFont="1" applyAlignment="1" applyProtection="1">
      <alignment horizontal="center"/>
      <protection locked="0"/>
    </xf>
    <xf numFmtId="0" fontId="3" fillId="0" borderId="0" xfId="0" applyFont="1" applyAlignment="1" applyProtection="1">
      <alignment vertical="center" wrapText="1"/>
      <protection locked="0"/>
    </xf>
    <xf numFmtId="0" fontId="6" fillId="0" borderId="0" xfId="0" applyFont="1" applyAlignment="1" applyProtection="1">
      <alignment horizontal="center" vertical="center" wrapText="1"/>
      <protection locked="0"/>
    </xf>
    <xf numFmtId="0" fontId="2" fillId="0" borderId="7" xfId="2" applyFont="1" applyBorder="1" applyAlignment="1" applyProtection="1">
      <alignment horizontal="left" vertical="center" wrapText="1"/>
    </xf>
    <xf numFmtId="0" fontId="2" fillId="0" borderId="8" xfId="2" applyFont="1" applyBorder="1" applyAlignment="1" applyProtection="1">
      <alignment horizontal="left" vertical="center" wrapText="1"/>
    </xf>
    <xf numFmtId="0" fontId="7" fillId="0" borderId="0" xfId="0" applyFont="1" applyAlignment="1" applyProtection="1">
      <protection locked="0"/>
    </xf>
    <xf numFmtId="4" fontId="19" fillId="4" borderId="27" xfId="3" applyNumberFormat="1" applyFont="1" applyFill="1" applyBorder="1" applyAlignment="1" applyProtection="1">
      <alignment horizontal="center" vertical="center" wrapText="1"/>
      <protection locked="0"/>
    </xf>
    <xf numFmtId="0" fontId="21" fillId="0" borderId="0" xfId="0" applyFont="1" applyAlignment="1" applyProtection="1">
      <alignment vertical="center"/>
      <protection locked="0"/>
    </xf>
    <xf numFmtId="0" fontId="24" fillId="0" borderId="2" xfId="2" applyFont="1" applyBorder="1" applyAlignment="1" applyProtection="1">
      <alignment horizontal="left" vertical="center" wrapText="1"/>
    </xf>
    <xf numFmtId="0" fontId="24" fillId="0" borderId="3" xfId="2" applyFont="1" applyBorder="1" applyAlignment="1" applyProtection="1">
      <alignment horizontal="center" vertical="center" wrapText="1"/>
    </xf>
    <xf numFmtId="0" fontId="9" fillId="4" borderId="3" xfId="1" applyFont="1" applyFill="1" applyBorder="1" applyAlignment="1" applyProtection="1">
      <alignment horizontal="center" vertical="center" wrapText="1"/>
      <protection locked="0"/>
    </xf>
    <xf numFmtId="0" fontId="24" fillId="0" borderId="28" xfId="2" applyFont="1" applyBorder="1" applyAlignment="1" applyProtection="1">
      <alignment horizontal="left" vertical="center" wrapText="1"/>
    </xf>
    <xf numFmtId="0" fontId="24" fillId="0" borderId="29" xfId="2" applyFont="1" applyBorder="1" applyAlignment="1" applyProtection="1">
      <alignment horizontal="center" vertical="center" wrapText="1"/>
    </xf>
    <xf numFmtId="0" fontId="9" fillId="4" borderId="29" xfId="1" applyFont="1" applyFill="1" applyBorder="1" applyAlignment="1" applyProtection="1">
      <alignment horizontal="center" vertical="center" wrapText="1"/>
      <protection locked="0"/>
    </xf>
    <xf numFmtId="0" fontId="24" fillId="0" borderId="5" xfId="2" applyFont="1" applyBorder="1" applyAlignment="1" applyProtection="1">
      <alignment horizontal="left" vertical="center" wrapText="1"/>
    </xf>
    <xf numFmtId="0" fontId="9" fillId="4" borderId="1" xfId="1" applyFont="1" applyFill="1" applyBorder="1" applyAlignment="1" applyProtection="1">
      <alignment horizontal="center" vertical="center" wrapText="1"/>
      <protection locked="0"/>
    </xf>
    <xf numFmtId="164" fontId="18" fillId="6" borderId="3" xfId="0" applyNumberFormat="1" applyFont="1" applyFill="1" applyBorder="1" applyAlignment="1" applyProtection="1">
      <alignment horizontal="center" vertical="center"/>
      <protection locked="0"/>
    </xf>
    <xf numFmtId="164" fontId="18" fillId="6" borderId="1" xfId="0" applyNumberFormat="1" applyFont="1" applyFill="1" applyBorder="1" applyAlignment="1" applyProtection="1">
      <alignment horizontal="center" vertical="center"/>
      <protection locked="0"/>
    </xf>
    <xf numFmtId="164" fontId="18" fillId="6" borderId="8" xfId="0" applyNumberFormat="1" applyFont="1" applyFill="1" applyBorder="1" applyAlignment="1" applyProtection="1">
      <alignment horizontal="center" vertical="center"/>
      <protection locked="0"/>
    </xf>
    <xf numFmtId="164" fontId="18" fillId="6" borderId="34" xfId="0" applyNumberFormat="1" applyFont="1" applyFill="1" applyBorder="1" applyAlignment="1" applyProtection="1">
      <alignment horizontal="center" vertical="center"/>
      <protection locked="0"/>
    </xf>
    <xf numFmtId="4" fontId="19" fillId="6" borderId="3" xfId="4" applyNumberFormat="1" applyFont="1" applyFill="1" applyBorder="1" applyAlignment="1" applyProtection="1">
      <alignment horizontal="center" vertical="center" wrapText="1"/>
      <protection locked="0"/>
    </xf>
    <xf numFmtId="4" fontId="19" fillId="6" borderId="1" xfId="4" applyNumberFormat="1" applyFont="1" applyFill="1" applyBorder="1" applyAlignment="1" applyProtection="1">
      <alignment horizontal="center" vertical="center" wrapText="1"/>
      <protection locked="0"/>
    </xf>
    <xf numFmtId="4" fontId="19" fillId="6" borderId="27" xfId="4" applyNumberFormat="1" applyFont="1" applyFill="1" applyBorder="1" applyAlignment="1" applyProtection="1">
      <alignment horizontal="center" vertical="center" wrapText="1"/>
      <protection locked="0"/>
    </xf>
    <xf numFmtId="4" fontId="18" fillId="6" borderId="3" xfId="0" applyNumberFormat="1" applyFont="1" applyFill="1" applyBorder="1" applyAlignment="1" applyProtection="1">
      <alignment horizontal="center" vertical="center" wrapText="1"/>
      <protection locked="0"/>
    </xf>
    <xf numFmtId="4" fontId="18" fillId="6" borderId="1" xfId="0" applyNumberFormat="1" applyFont="1" applyFill="1" applyBorder="1" applyAlignment="1" applyProtection="1">
      <alignment horizontal="center" vertical="center" wrapText="1"/>
      <protection locked="0"/>
    </xf>
    <xf numFmtId="4" fontId="18" fillId="6" borderId="27" xfId="0" applyNumberFormat="1" applyFont="1" applyFill="1" applyBorder="1" applyAlignment="1" applyProtection="1">
      <alignment horizontal="center" vertical="center" wrapText="1"/>
      <protection locked="0"/>
    </xf>
    <xf numFmtId="4" fontId="18" fillId="6" borderId="8" xfId="0" applyNumberFormat="1" applyFont="1" applyFill="1" applyBorder="1" applyAlignment="1" applyProtection="1">
      <alignment horizontal="center" vertical="center" wrapText="1"/>
      <protection locked="0"/>
    </xf>
    <xf numFmtId="4" fontId="19" fillId="6" borderId="8" xfId="4" applyNumberFormat="1" applyFont="1" applyFill="1" applyBorder="1" applyAlignment="1" applyProtection="1">
      <alignment horizontal="center" vertical="center" wrapText="1"/>
      <protection locked="0"/>
    </xf>
    <xf numFmtId="4" fontId="19" fillId="6" borderId="29" xfId="4" applyNumberFormat="1" applyFont="1" applyFill="1" applyBorder="1" applyAlignment="1" applyProtection="1">
      <alignment horizontal="center" vertical="center" wrapText="1"/>
      <protection locked="0"/>
    </xf>
    <xf numFmtId="4" fontId="19" fillId="6" borderId="34" xfId="4" applyNumberFormat="1" applyFont="1" applyFill="1" applyBorder="1" applyAlignment="1" applyProtection="1">
      <alignment horizontal="center" vertical="center" wrapText="1"/>
      <protection locked="0"/>
    </xf>
    <xf numFmtId="4" fontId="19" fillId="6" borderId="32" xfId="4" applyNumberFormat="1" applyFont="1" applyFill="1" applyBorder="1" applyAlignment="1" applyProtection="1">
      <alignment horizontal="center" vertical="center" wrapText="1"/>
      <protection locked="0"/>
    </xf>
    <xf numFmtId="4" fontId="18" fillId="6" borderId="14" xfId="4" applyNumberFormat="1" applyFont="1" applyFill="1" applyBorder="1" applyAlignment="1" applyProtection="1">
      <alignment horizontal="center" vertical="center" wrapText="1"/>
      <protection locked="0"/>
    </xf>
    <xf numFmtId="4" fontId="14" fillId="0" borderId="1" xfId="0" applyNumberFormat="1" applyFont="1" applyBorder="1" applyAlignment="1">
      <alignment horizontal="center" vertical="center" wrapText="1"/>
    </xf>
    <xf numFmtId="4" fontId="19" fillId="9" borderId="27" xfId="4" applyNumberFormat="1" applyFont="1" applyFill="1" applyBorder="1" applyAlignment="1" applyProtection="1">
      <alignment horizontal="center" vertical="center" wrapText="1"/>
      <protection locked="0"/>
    </xf>
    <xf numFmtId="4" fontId="19" fillId="9" borderId="1" xfId="4" applyNumberFormat="1" applyFont="1" applyFill="1" applyBorder="1" applyAlignment="1" applyProtection="1">
      <alignment horizontal="center" vertical="center" wrapText="1"/>
      <protection locked="0"/>
    </xf>
    <xf numFmtId="4" fontId="19" fillId="9" borderId="8" xfId="4" applyNumberFormat="1" applyFont="1" applyFill="1" applyBorder="1" applyAlignment="1" applyProtection="1">
      <alignment horizontal="center" vertical="center" wrapText="1"/>
      <protection locked="0"/>
    </xf>
    <xf numFmtId="0" fontId="9" fillId="4" borderId="27" xfId="1" applyFont="1" applyFill="1" applyBorder="1" applyAlignment="1" applyProtection="1">
      <alignment horizontal="center" vertical="center" wrapText="1"/>
      <protection locked="0"/>
    </xf>
    <xf numFmtId="0" fontId="24" fillId="0" borderId="27" xfId="2" applyFont="1" applyBorder="1" applyAlignment="1" applyProtection="1">
      <alignment horizontal="center" vertical="center" wrapText="1"/>
    </xf>
    <xf numFmtId="0" fontId="24" fillId="9" borderId="8" xfId="2" applyFont="1" applyFill="1" applyBorder="1" applyAlignment="1" applyProtection="1">
      <alignment horizontal="center" vertical="center" wrapText="1"/>
    </xf>
    <xf numFmtId="0" fontId="9" fillId="9" borderId="8" xfId="1" applyFont="1" applyFill="1" applyBorder="1" applyAlignment="1" applyProtection="1">
      <alignment horizontal="center" vertical="center" wrapText="1"/>
      <protection locked="0"/>
    </xf>
    <xf numFmtId="0" fontId="15" fillId="0" borderId="0" xfId="0" applyFont="1" applyAlignment="1">
      <alignment horizontal="left" vertical="center" wrapText="1"/>
    </xf>
    <xf numFmtId="0" fontId="12" fillId="0" borderId="0" xfId="0" applyFont="1" applyAlignment="1">
      <alignment horizontal="left" vertical="center"/>
    </xf>
    <xf numFmtId="4" fontId="20" fillId="6" borderId="27" xfId="0" applyNumberFormat="1" applyFont="1" applyFill="1" applyBorder="1" applyAlignment="1" applyProtection="1">
      <alignment horizontal="center" vertical="center" wrapText="1"/>
      <protection locked="0"/>
    </xf>
    <xf numFmtId="0" fontId="9" fillId="2" borderId="0" xfId="1" applyFont="1" applyFill="1" applyAlignment="1" applyProtection="1">
      <alignment vertical="center"/>
    </xf>
    <xf numFmtId="0" fontId="2" fillId="3" borderId="10" xfId="1" applyFont="1" applyFill="1" applyBorder="1" applyAlignment="1" applyProtection="1">
      <alignment vertical="center"/>
    </xf>
    <xf numFmtId="0" fontId="2" fillId="3" borderId="11" xfId="1" applyFont="1" applyFill="1" applyBorder="1" applyAlignment="1" applyProtection="1">
      <alignment vertical="center"/>
    </xf>
    <xf numFmtId="0" fontId="2" fillId="3" borderId="12" xfId="1" applyFont="1" applyFill="1" applyBorder="1" applyAlignment="1" applyProtection="1">
      <alignment vertical="center"/>
    </xf>
    <xf numFmtId="0" fontId="8" fillId="0" borderId="0" xfId="0" applyFont="1" applyAlignment="1" applyProtection="1">
      <alignment horizontal="center" vertical="center" wrapText="1"/>
      <protection locked="0"/>
    </xf>
    <xf numFmtId="0" fontId="21" fillId="0" borderId="3" xfId="0" applyFont="1" applyFill="1" applyBorder="1" applyAlignment="1" applyProtection="1">
      <alignment horizontal="left" vertical="center" wrapText="1"/>
    </xf>
    <xf numFmtId="0" fontId="21" fillId="0" borderId="3" xfId="0" applyFont="1" applyFill="1" applyBorder="1" applyAlignment="1" applyProtection="1">
      <alignment horizontal="center" vertical="center" wrapText="1"/>
    </xf>
    <xf numFmtId="0" fontId="21" fillId="0" borderId="29" xfId="0" applyFont="1" applyFill="1" applyBorder="1" applyAlignment="1" applyProtection="1">
      <alignment horizontal="left" vertical="center" wrapText="1"/>
    </xf>
    <xf numFmtId="0" fontId="21" fillId="0" borderId="29" xfId="0" applyFont="1" applyFill="1" applyBorder="1" applyAlignment="1" applyProtection="1">
      <alignment horizontal="center" vertical="center" wrapText="1"/>
    </xf>
    <xf numFmtId="2" fontId="21" fillId="0" borderId="29" xfId="0" applyNumberFormat="1" applyFont="1" applyFill="1" applyBorder="1" applyAlignment="1" applyProtection="1">
      <alignment horizontal="center" vertical="center" wrapText="1"/>
    </xf>
    <xf numFmtId="0" fontId="18" fillId="7" borderId="1" xfId="4" applyFont="1" applyFill="1" applyBorder="1" applyAlignment="1" applyProtection="1">
      <alignment horizontal="center" vertical="center"/>
    </xf>
    <xf numFmtId="2" fontId="18" fillId="7" borderId="21" xfId="4" applyNumberFormat="1" applyFont="1" applyFill="1" applyBorder="1" applyAlignment="1" applyProtection="1">
      <alignment horizontal="center" vertical="center"/>
    </xf>
    <xf numFmtId="165" fontId="18" fillId="7" borderId="21" xfId="4" applyNumberFormat="1" applyFont="1" applyFill="1" applyBorder="1" applyAlignment="1" applyProtection="1">
      <alignment horizontal="center" vertical="center"/>
    </xf>
    <xf numFmtId="49" fontId="18" fillId="0" borderId="1" xfId="0" applyNumberFormat="1" applyFont="1" applyBorder="1" applyAlignment="1" applyProtection="1">
      <alignment horizontal="left" vertical="center" wrapText="1"/>
    </xf>
    <xf numFmtId="0" fontId="21" fillId="0" borderId="1" xfId="0" applyFont="1" applyFill="1" applyBorder="1" applyAlignment="1" applyProtection="1">
      <alignment horizontal="center" vertical="center" wrapText="1"/>
    </xf>
    <xf numFmtId="0" fontId="21" fillId="0" borderId="1" xfId="0" applyFont="1" applyBorder="1" applyAlignment="1" applyProtection="1">
      <alignment horizontal="left" vertical="center" wrapText="1"/>
    </xf>
    <xf numFmtId="0" fontId="21" fillId="0" borderId="1" xfId="0" applyFont="1" applyBorder="1" applyAlignment="1" applyProtection="1">
      <alignment horizontal="center" vertical="center" wrapText="1"/>
    </xf>
    <xf numFmtId="49" fontId="18" fillId="0" borderId="26" xfId="0" applyNumberFormat="1" applyFont="1" applyBorder="1" applyAlignment="1" applyProtection="1">
      <alignment horizontal="left" vertical="center" wrapText="1"/>
    </xf>
    <xf numFmtId="49" fontId="18" fillId="0" borderId="27" xfId="0" applyNumberFormat="1" applyFont="1" applyFill="1" applyBorder="1" applyAlignment="1" applyProtection="1">
      <alignment horizontal="left" vertical="center" wrapText="1"/>
    </xf>
    <xf numFmtId="49" fontId="18" fillId="0" borderId="27" xfId="0" applyNumberFormat="1" applyFont="1" applyFill="1" applyBorder="1" applyAlignment="1" applyProtection="1">
      <alignment horizontal="center" vertical="center" wrapText="1"/>
    </xf>
    <xf numFmtId="0" fontId="18" fillId="0" borderId="27" xfId="0" applyNumberFormat="1" applyFont="1" applyFill="1" applyBorder="1" applyAlignment="1" applyProtection="1">
      <alignment horizontal="center" vertical="center"/>
    </xf>
    <xf numFmtId="49" fontId="18" fillId="9" borderId="7" xfId="0" applyNumberFormat="1" applyFont="1" applyFill="1" applyBorder="1" applyAlignment="1" applyProtection="1">
      <alignment horizontal="left" vertical="center" wrapText="1"/>
    </xf>
    <xf numFmtId="49" fontId="18" fillId="9" borderId="8" xfId="0" applyNumberFormat="1" applyFont="1" applyFill="1" applyBorder="1" applyAlignment="1" applyProtection="1">
      <alignment horizontal="left" vertical="center" wrapText="1"/>
    </xf>
    <xf numFmtId="49" fontId="18" fillId="9" borderId="8" xfId="0" applyNumberFormat="1" applyFont="1" applyFill="1" applyBorder="1" applyAlignment="1" applyProtection="1">
      <alignment horizontal="center" vertical="center" wrapText="1"/>
    </xf>
    <xf numFmtId="0" fontId="18" fillId="9" borderId="8" xfId="0" applyNumberFormat="1" applyFont="1" applyFill="1" applyBorder="1" applyAlignment="1" applyProtection="1">
      <alignment horizontal="center" vertical="center"/>
    </xf>
    <xf numFmtId="49" fontId="18" fillId="0" borderId="2" xfId="0" applyNumberFormat="1" applyFont="1" applyBorder="1" applyAlignment="1" applyProtection="1">
      <alignment horizontal="left" vertical="center" wrapText="1"/>
    </xf>
    <xf numFmtId="49" fontId="18" fillId="0" borderId="3" xfId="0" applyNumberFormat="1" applyFont="1" applyBorder="1" applyAlignment="1" applyProtection="1">
      <alignment horizontal="center" vertical="center"/>
    </xf>
    <xf numFmtId="0" fontId="21" fillId="0" borderId="3" xfId="0" applyFont="1" applyBorder="1" applyAlignment="1" applyProtection="1">
      <alignment horizontal="left" vertical="center" wrapText="1"/>
    </xf>
    <xf numFmtId="0" fontId="21" fillId="0" borderId="3" xfId="0" applyFont="1" applyBorder="1" applyAlignment="1" applyProtection="1">
      <alignment horizontal="center" vertical="center"/>
    </xf>
    <xf numFmtId="1" fontId="21" fillId="0" borderId="3" xfId="0" applyNumberFormat="1" applyFont="1" applyFill="1" applyBorder="1" applyAlignment="1" applyProtection="1">
      <alignment horizontal="center" vertical="center"/>
    </xf>
    <xf numFmtId="49" fontId="18" fillId="0" borderId="5" xfId="0" applyNumberFormat="1" applyFont="1" applyBorder="1" applyAlignment="1" applyProtection="1">
      <alignment horizontal="left" vertical="center" wrapText="1"/>
    </xf>
    <xf numFmtId="49" fontId="18" fillId="0" borderId="1" xfId="0" applyNumberFormat="1" applyFont="1" applyBorder="1" applyAlignment="1" applyProtection="1">
      <alignment horizontal="center" vertical="center"/>
    </xf>
    <xf numFmtId="0" fontId="21" fillId="0" borderId="1" xfId="0" applyFont="1" applyBorder="1" applyAlignment="1" applyProtection="1">
      <alignment horizontal="center" vertical="center"/>
    </xf>
    <xf numFmtId="1" fontId="21" fillId="0" borderId="1" xfId="0" applyNumberFormat="1" applyFont="1" applyFill="1" applyBorder="1" applyAlignment="1" applyProtection="1">
      <alignment horizontal="center" vertical="center"/>
    </xf>
    <xf numFmtId="0" fontId="21" fillId="9" borderId="1" xfId="0" applyFont="1" applyFill="1" applyBorder="1" applyAlignment="1" applyProtection="1">
      <alignment horizontal="center" vertical="center"/>
    </xf>
    <xf numFmtId="0" fontId="24" fillId="0" borderId="1" xfId="0" applyFont="1" applyBorder="1" applyAlignment="1" applyProtection="1">
      <alignment horizontal="center" vertical="center"/>
    </xf>
    <xf numFmtId="0" fontId="18" fillId="0" borderId="1" xfId="0" applyFont="1" applyBorder="1" applyAlignment="1" applyProtection="1">
      <alignment horizontal="left" vertical="center" wrapText="1"/>
    </xf>
    <xf numFmtId="0" fontId="18" fillId="0" borderId="1" xfId="0" applyFont="1" applyBorder="1" applyAlignment="1" applyProtection="1">
      <alignment horizontal="center" vertical="center"/>
    </xf>
    <xf numFmtId="49" fontId="18" fillId="0" borderId="7" xfId="0" applyNumberFormat="1" applyFont="1" applyBorder="1" applyAlignment="1" applyProtection="1">
      <alignment horizontal="left" vertical="center" wrapText="1"/>
    </xf>
    <xf numFmtId="49" fontId="18" fillId="0" borderId="8" xfId="0" applyNumberFormat="1" applyFont="1" applyBorder="1" applyAlignment="1" applyProtection="1">
      <alignment horizontal="center" vertical="center"/>
    </xf>
    <xf numFmtId="0" fontId="21" fillId="0" borderId="8" xfId="0" applyFont="1" applyBorder="1" applyAlignment="1" applyProtection="1">
      <alignment horizontal="left" vertical="center" wrapText="1"/>
    </xf>
    <xf numFmtId="0" fontId="21" fillId="0" borderId="8" xfId="0" applyFont="1" applyBorder="1" applyAlignment="1" applyProtection="1">
      <alignment horizontal="center" vertical="center"/>
    </xf>
    <xf numFmtId="49" fontId="18" fillId="0" borderId="17" xfId="0" applyNumberFormat="1" applyFont="1" applyBorder="1" applyAlignment="1" applyProtection="1">
      <alignment horizontal="left" vertical="center" wrapText="1"/>
    </xf>
    <xf numFmtId="49" fontId="18" fillId="0" borderId="34" xfId="0" applyNumberFormat="1" applyFont="1" applyBorder="1" applyAlignment="1" applyProtection="1">
      <alignment horizontal="center" vertical="center"/>
    </xf>
    <xf numFmtId="0" fontId="21" fillId="0" borderId="34" xfId="0" applyFont="1" applyBorder="1" applyAlignment="1" applyProtection="1">
      <alignment horizontal="left" vertical="center" wrapText="1"/>
    </xf>
    <xf numFmtId="0" fontId="21" fillId="0" borderId="34" xfId="0" applyFont="1" applyBorder="1" applyAlignment="1" applyProtection="1">
      <alignment horizontal="center" vertical="center"/>
    </xf>
    <xf numFmtId="49" fontId="18" fillId="0" borderId="2" xfId="0" applyNumberFormat="1" applyFont="1" applyFill="1" applyBorder="1" applyAlignment="1" applyProtection="1">
      <alignment horizontal="left" vertical="center" wrapText="1"/>
    </xf>
    <xf numFmtId="49" fontId="18" fillId="0" borderId="3" xfId="0" applyNumberFormat="1" applyFont="1" applyFill="1" applyBorder="1" applyAlignment="1" applyProtection="1">
      <alignment horizontal="center" vertical="center"/>
    </xf>
    <xf numFmtId="49" fontId="18" fillId="0" borderId="5" xfId="0" applyNumberFormat="1" applyFont="1" applyFill="1" applyBorder="1" applyAlignment="1" applyProtection="1">
      <alignment horizontal="left" vertical="center" wrapText="1"/>
    </xf>
    <xf numFmtId="49" fontId="18" fillId="0" borderId="1" xfId="0" applyNumberFormat="1" applyFont="1" applyFill="1" applyBorder="1" applyAlignment="1" applyProtection="1">
      <alignment horizontal="center" vertical="center"/>
    </xf>
    <xf numFmtId="0" fontId="21" fillId="0" borderId="27" xfId="0" applyFont="1" applyBorder="1" applyAlignment="1" applyProtection="1">
      <alignment horizontal="left" vertical="center" wrapText="1"/>
    </xf>
    <xf numFmtId="0" fontId="21" fillId="0" borderId="27" xfId="0" applyFont="1" applyBorder="1" applyAlignment="1" applyProtection="1">
      <alignment horizontal="center" vertical="center"/>
    </xf>
    <xf numFmtId="0" fontId="24" fillId="0" borderId="27" xfId="0" applyFont="1" applyBorder="1" applyAlignment="1" applyProtection="1">
      <alignment horizontal="center" vertical="center"/>
    </xf>
    <xf numFmtId="49" fontId="18" fillId="0" borderId="26" xfId="0" applyNumberFormat="1" applyFont="1" applyFill="1" applyBorder="1" applyAlignment="1" applyProtection="1">
      <alignment horizontal="left" vertical="center" wrapText="1"/>
    </xf>
    <xf numFmtId="49" fontId="18" fillId="0" borderId="27" xfId="0" applyNumberFormat="1" applyFont="1" applyFill="1" applyBorder="1" applyAlignment="1" applyProtection="1">
      <alignment horizontal="center" vertical="center"/>
    </xf>
    <xf numFmtId="0" fontId="18" fillId="0" borderId="27" xfId="0" applyFont="1" applyFill="1" applyBorder="1" applyAlignment="1" applyProtection="1">
      <alignment horizontal="left" vertical="center" wrapText="1"/>
    </xf>
    <xf numFmtId="0" fontId="18" fillId="0" borderId="27" xfId="0" applyFont="1" applyBorder="1" applyAlignment="1" applyProtection="1">
      <alignment horizontal="center" vertical="center" wrapText="1"/>
    </xf>
    <xf numFmtId="0" fontId="25" fillId="0" borderId="27" xfId="0" applyFont="1" applyBorder="1" applyAlignment="1" applyProtection="1">
      <alignment horizontal="center" vertical="center" wrapText="1"/>
    </xf>
    <xf numFmtId="49" fontId="26" fillId="0" borderId="3" xfId="0" applyNumberFormat="1" applyFont="1" applyBorder="1" applyAlignment="1" applyProtection="1">
      <alignment horizontal="center" vertical="center" wrapText="1"/>
    </xf>
    <xf numFmtId="49" fontId="26" fillId="0" borderId="1" xfId="0" applyNumberFormat="1" applyFont="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8" fillId="0" borderId="1" xfId="0" applyNumberFormat="1" applyFont="1" applyBorder="1" applyAlignment="1" applyProtection="1">
      <alignment horizontal="center" vertical="center" wrapText="1"/>
    </xf>
    <xf numFmtId="0" fontId="20" fillId="0" borderId="27" xfId="0" applyFont="1" applyBorder="1" applyAlignment="1" applyProtection="1">
      <alignment horizontal="left" vertical="center" wrapText="1"/>
    </xf>
    <xf numFmtId="0" fontId="20" fillId="0" borderId="27" xfId="0" applyFont="1" applyBorder="1" applyAlignment="1" applyProtection="1">
      <alignment horizontal="center" vertical="center"/>
    </xf>
    <xf numFmtId="49" fontId="26" fillId="0" borderId="8" xfId="0" applyNumberFormat="1" applyFont="1" applyBorder="1" applyAlignment="1" applyProtection="1">
      <alignment horizontal="center" vertical="center" wrapText="1"/>
    </xf>
    <xf numFmtId="0" fontId="21" fillId="0" borderId="8" xfId="0" applyFont="1" applyFill="1" applyBorder="1" applyAlignment="1" applyProtection="1">
      <alignment horizontal="left" vertical="center" wrapText="1"/>
    </xf>
    <xf numFmtId="0" fontId="21" fillId="0" borderId="8" xfId="0" applyFont="1" applyBorder="1" applyAlignment="1" applyProtection="1">
      <alignment horizontal="center" vertical="center" wrapText="1"/>
    </xf>
    <xf numFmtId="0" fontId="27" fillId="0" borderId="8" xfId="0" applyFont="1" applyBorder="1" applyAlignment="1" applyProtection="1">
      <alignment horizontal="center" vertical="center" wrapText="1"/>
    </xf>
    <xf numFmtId="49" fontId="18" fillId="0" borderId="3" xfId="0" applyNumberFormat="1" applyFont="1" applyBorder="1" applyAlignment="1" applyProtection="1">
      <alignment horizontal="center" vertical="center" wrapText="1"/>
    </xf>
    <xf numFmtId="49" fontId="18" fillId="0" borderId="1" xfId="0" applyNumberFormat="1" applyFont="1" applyBorder="1" applyAlignment="1" applyProtection="1">
      <alignment horizontal="center" vertical="center" wrapText="1"/>
    </xf>
    <xf numFmtId="0" fontId="21" fillId="0" borderId="1" xfId="0" applyFont="1" applyFill="1" applyBorder="1" applyAlignment="1" applyProtection="1">
      <alignment horizontal="left" vertical="center" wrapText="1"/>
    </xf>
    <xf numFmtId="0" fontId="24" fillId="0" borderId="1" xfId="0" applyFont="1" applyFill="1" applyBorder="1" applyAlignment="1" applyProtection="1">
      <alignment horizontal="center" vertical="center"/>
    </xf>
    <xf numFmtId="0" fontId="21" fillId="0" borderId="27" xfId="0" applyFont="1" applyFill="1" applyBorder="1" applyAlignment="1" applyProtection="1">
      <alignment horizontal="left" vertical="center" wrapText="1"/>
    </xf>
    <xf numFmtId="0" fontId="24" fillId="0" borderId="27" xfId="0" applyFont="1" applyFill="1" applyBorder="1" applyAlignment="1" applyProtection="1">
      <alignment horizontal="center" vertical="center"/>
    </xf>
    <xf numFmtId="49" fontId="18" fillId="0" borderId="8" xfId="0" applyNumberFormat="1" applyFont="1" applyBorder="1" applyAlignment="1" applyProtection="1">
      <alignment horizontal="center" vertical="center" wrapText="1"/>
    </xf>
    <xf numFmtId="0" fontId="24" fillId="0" borderId="8" xfId="0" applyFont="1" applyBorder="1" applyAlignment="1" applyProtection="1">
      <alignment horizontal="center" vertical="center"/>
    </xf>
    <xf numFmtId="49" fontId="18" fillId="0" borderId="27" xfId="0" applyNumberFormat="1" applyFont="1" applyBorder="1" applyAlignment="1" applyProtection="1">
      <alignment horizontal="center" vertical="center" wrapText="1"/>
    </xf>
    <xf numFmtId="0" fontId="18" fillId="0" borderId="27" xfId="0" applyFont="1" applyBorder="1" applyAlignment="1" applyProtection="1">
      <alignment horizontal="left" vertical="center" wrapText="1"/>
    </xf>
    <xf numFmtId="49" fontId="18" fillId="8" borderId="2" xfId="0" applyNumberFormat="1" applyFont="1" applyFill="1" applyBorder="1" applyAlignment="1" applyProtection="1">
      <alignment horizontal="left" vertical="center" wrapText="1"/>
    </xf>
    <xf numFmtId="49" fontId="18" fillId="8" borderId="3" xfId="0" applyNumberFormat="1" applyFont="1" applyFill="1" applyBorder="1" applyAlignment="1" applyProtection="1">
      <alignment horizontal="center" vertical="center" wrapText="1"/>
    </xf>
    <xf numFmtId="0" fontId="21" fillId="8" borderId="3" xfId="0" applyFont="1" applyFill="1" applyBorder="1" applyAlignment="1" applyProtection="1">
      <alignment horizontal="left" vertical="center" wrapText="1"/>
    </xf>
    <xf numFmtId="0" fontId="21" fillId="8" borderId="3" xfId="0" applyFont="1" applyFill="1" applyBorder="1" applyAlignment="1" applyProtection="1">
      <alignment horizontal="center" vertical="center"/>
    </xf>
    <xf numFmtId="49" fontId="18" fillId="8" borderId="7" xfId="0" applyNumberFormat="1" applyFont="1" applyFill="1" applyBorder="1" applyAlignment="1" applyProtection="1">
      <alignment horizontal="left" vertical="center" wrapText="1"/>
    </xf>
    <xf numFmtId="49" fontId="18" fillId="8" borderId="8" xfId="0" applyNumberFormat="1" applyFont="1" applyFill="1" applyBorder="1" applyAlignment="1" applyProtection="1">
      <alignment horizontal="center" vertical="center" wrapText="1"/>
    </xf>
    <xf numFmtId="0" fontId="21" fillId="8" borderId="8" xfId="0" applyFont="1" applyFill="1" applyBorder="1" applyAlignment="1" applyProtection="1">
      <alignment horizontal="left" vertical="center" wrapText="1"/>
    </xf>
    <xf numFmtId="0" fontId="21" fillId="8" borderId="8" xfId="0" applyFont="1" applyFill="1" applyBorder="1" applyAlignment="1" applyProtection="1">
      <alignment horizontal="center" vertical="center"/>
    </xf>
    <xf numFmtId="49" fontId="18" fillId="0" borderId="28" xfId="0" applyNumberFormat="1" applyFont="1" applyBorder="1" applyAlignment="1" applyProtection="1">
      <alignment horizontal="left" vertical="center" wrapText="1"/>
    </xf>
    <xf numFmtId="49" fontId="18" fillId="0" borderId="29" xfId="0" applyNumberFormat="1" applyFont="1" applyBorder="1" applyAlignment="1" applyProtection="1">
      <alignment horizontal="center" vertical="center" wrapText="1"/>
    </xf>
    <xf numFmtId="0" fontId="21" fillId="0" borderId="29" xfId="0" applyFont="1" applyFill="1" applyBorder="1" applyAlignment="1" applyProtection="1">
      <alignment horizontal="center" vertical="center"/>
    </xf>
    <xf numFmtId="49" fontId="18" fillId="0" borderId="17" xfId="0" applyNumberFormat="1" applyFont="1" applyFill="1" applyBorder="1" applyAlignment="1" applyProtection="1">
      <alignment horizontal="left" vertical="center" wrapText="1"/>
    </xf>
    <xf numFmtId="49" fontId="18" fillId="0" borderId="34" xfId="0" applyNumberFormat="1" applyFont="1" applyBorder="1" applyAlignment="1" applyProtection="1">
      <alignment horizontal="center" vertical="center" wrapText="1"/>
    </xf>
    <xf numFmtId="49" fontId="18" fillId="0" borderId="28" xfId="0" applyNumberFormat="1" applyFont="1" applyFill="1" applyBorder="1" applyAlignment="1" applyProtection="1">
      <alignment horizontal="left" vertical="center" wrapText="1"/>
    </xf>
    <xf numFmtId="0" fontId="21" fillId="0" borderId="29" xfId="0" applyFont="1" applyBorder="1" applyAlignment="1" applyProtection="1">
      <alignment horizontal="left" vertical="center" wrapText="1"/>
    </xf>
    <xf numFmtId="0" fontId="21" fillId="0" borderId="29" xfId="0" applyFont="1" applyBorder="1" applyAlignment="1" applyProtection="1">
      <alignment horizontal="center" vertical="center"/>
    </xf>
    <xf numFmtId="0" fontId="21" fillId="9" borderId="29" xfId="0" applyFont="1" applyFill="1" applyBorder="1" applyAlignment="1" applyProtection="1">
      <alignment horizontal="center" vertical="center"/>
    </xf>
    <xf numFmtId="49" fontId="18" fillId="9" borderId="28" xfId="0" applyNumberFormat="1" applyFont="1" applyFill="1" applyBorder="1" applyAlignment="1" applyProtection="1">
      <alignment horizontal="left" vertical="center" wrapText="1"/>
    </xf>
    <xf numFmtId="49" fontId="18" fillId="9" borderId="29" xfId="0" applyNumberFormat="1" applyFont="1" applyFill="1" applyBorder="1" applyAlignment="1" applyProtection="1">
      <alignment horizontal="center" vertical="center" wrapText="1"/>
    </xf>
    <xf numFmtId="0" fontId="21" fillId="9" borderId="27" xfId="0" applyFont="1" applyFill="1" applyBorder="1" applyAlignment="1" applyProtection="1">
      <alignment horizontal="left" vertical="center" wrapText="1"/>
    </xf>
    <xf numFmtId="0" fontId="21" fillId="9" borderId="27" xfId="0" applyFont="1" applyFill="1" applyBorder="1" applyAlignment="1" applyProtection="1">
      <alignment horizontal="center" vertical="center"/>
    </xf>
    <xf numFmtId="49" fontId="18" fillId="9" borderId="26" xfId="0" applyNumberFormat="1" applyFont="1" applyFill="1" applyBorder="1" applyAlignment="1" applyProtection="1">
      <alignment horizontal="left" vertical="center" wrapText="1"/>
    </xf>
    <xf numFmtId="49" fontId="18" fillId="9" borderId="1" xfId="0" applyNumberFormat="1" applyFont="1" applyFill="1" applyBorder="1" applyAlignment="1" applyProtection="1">
      <alignment horizontal="center" vertical="center" wrapText="1"/>
    </xf>
    <xf numFmtId="0" fontId="21" fillId="9" borderId="1" xfId="0" applyFont="1" applyFill="1" applyBorder="1" applyAlignment="1" applyProtection="1">
      <alignment horizontal="left" vertical="center" wrapText="1"/>
    </xf>
    <xf numFmtId="0" fontId="18" fillId="9" borderId="8" xfId="0" applyFont="1" applyFill="1" applyBorder="1" applyAlignment="1" applyProtection="1">
      <alignment horizontal="center" vertical="center" wrapText="1"/>
    </xf>
    <xf numFmtId="0" fontId="18" fillId="9" borderId="8" xfId="0" applyFont="1" applyFill="1" applyBorder="1" applyAlignment="1" applyProtection="1">
      <alignment wrapText="1"/>
    </xf>
    <xf numFmtId="49" fontId="18" fillId="0" borderId="34" xfId="0" applyNumberFormat="1" applyFont="1" applyFill="1" applyBorder="1" applyAlignment="1" applyProtection="1">
      <alignment horizontal="center" vertical="center" wrapText="1"/>
    </xf>
    <xf numFmtId="0" fontId="21" fillId="0" borderId="34" xfId="0" applyFont="1" applyFill="1" applyBorder="1" applyAlignment="1" applyProtection="1">
      <alignment horizontal="left" vertical="center" wrapText="1"/>
    </xf>
    <xf numFmtId="0" fontId="21" fillId="0" borderId="34" xfId="0" applyFont="1" applyFill="1" applyBorder="1" applyAlignment="1" applyProtection="1">
      <alignment horizontal="center" vertical="center"/>
    </xf>
    <xf numFmtId="49" fontId="18" fillId="0" borderId="1" xfId="0" applyNumberFormat="1" applyFont="1" applyFill="1" applyBorder="1" applyAlignment="1" applyProtection="1">
      <alignment horizontal="left" vertical="center" wrapText="1"/>
    </xf>
    <xf numFmtId="49" fontId="18" fillId="0" borderId="1" xfId="0" applyNumberFormat="1" applyFont="1" applyFill="1" applyBorder="1" applyAlignment="1" applyProtection="1">
      <alignment horizontal="center" vertical="center" wrapText="1"/>
    </xf>
    <xf numFmtId="0" fontId="21" fillId="0" borderId="1" xfId="0" applyFont="1" applyFill="1" applyBorder="1" applyAlignment="1" applyProtection="1">
      <alignment horizontal="center" vertical="center"/>
    </xf>
    <xf numFmtId="0" fontId="24" fillId="0" borderId="1" xfId="0" applyFont="1" applyBorder="1" applyAlignment="1" applyProtection="1">
      <alignment horizontal="left" vertical="center" wrapText="1"/>
    </xf>
    <xf numFmtId="49" fontId="18" fillId="9" borderId="27" xfId="0" applyNumberFormat="1" applyFont="1" applyFill="1" applyBorder="1" applyAlignment="1" applyProtection="1">
      <alignment horizontal="center" vertical="center" wrapText="1"/>
    </xf>
    <xf numFmtId="49" fontId="18" fillId="0" borderId="3" xfId="0" applyNumberFormat="1" applyFont="1" applyFill="1" applyBorder="1" applyAlignment="1" applyProtection="1">
      <alignment horizontal="center" vertical="center" wrapText="1"/>
    </xf>
    <xf numFmtId="49" fontId="18" fillId="0" borderId="31" xfId="0" applyNumberFormat="1" applyFont="1" applyFill="1" applyBorder="1" applyAlignment="1" applyProtection="1">
      <alignment horizontal="left" vertical="center" wrapText="1"/>
    </xf>
    <xf numFmtId="49" fontId="18" fillId="0" borderId="32" xfId="0" applyNumberFormat="1" applyFont="1" applyFill="1" applyBorder="1" applyAlignment="1" applyProtection="1">
      <alignment horizontal="center" vertical="center" wrapText="1"/>
    </xf>
    <xf numFmtId="0" fontId="21" fillId="0" borderId="32" xfId="0" applyFont="1" applyBorder="1" applyAlignment="1" applyProtection="1">
      <alignment horizontal="left" vertical="center" wrapText="1"/>
    </xf>
    <xf numFmtId="0" fontId="21" fillId="0" borderId="32" xfId="0" applyFont="1" applyBorder="1" applyAlignment="1" applyProtection="1">
      <alignment horizontal="center" vertical="center"/>
    </xf>
    <xf numFmtId="49" fontId="18" fillId="0" borderId="7" xfId="0" applyNumberFormat="1" applyFont="1" applyFill="1" applyBorder="1" applyAlignment="1" applyProtection="1">
      <alignment horizontal="left" vertical="center" wrapText="1"/>
    </xf>
    <xf numFmtId="49" fontId="18" fillId="0" borderId="8" xfId="0" applyNumberFormat="1" applyFont="1" applyFill="1" applyBorder="1" applyAlignment="1" applyProtection="1">
      <alignment horizontal="center" vertical="center" wrapText="1"/>
    </xf>
    <xf numFmtId="49" fontId="18" fillId="0" borderId="13" xfId="4" applyNumberFormat="1" applyFont="1" applyBorder="1" applyAlignment="1" applyProtection="1">
      <alignment horizontal="left" vertical="center" wrapText="1"/>
    </xf>
    <xf numFmtId="49" fontId="18" fillId="0" borderId="20" xfId="4" applyNumberFormat="1" applyFont="1" applyBorder="1" applyAlignment="1" applyProtection="1">
      <alignment horizontal="center" vertical="center" wrapText="1"/>
    </xf>
    <xf numFmtId="0" fontId="18" fillId="0" borderId="14" xfId="4" applyFont="1" applyBorder="1" applyAlignment="1" applyProtection="1">
      <alignment horizontal="left" vertical="center" wrapText="1"/>
    </xf>
    <xf numFmtId="0" fontId="18" fillId="0" borderId="14" xfId="0" applyFont="1" applyBorder="1" applyAlignment="1" applyProtection="1">
      <alignment horizontal="center" vertical="center" wrapText="1"/>
    </xf>
    <xf numFmtId="0" fontId="18" fillId="0" borderId="14" xfId="0" applyNumberFormat="1" applyFont="1" applyBorder="1" applyAlignment="1" applyProtection="1">
      <alignment horizontal="center" vertical="center" wrapText="1"/>
    </xf>
    <xf numFmtId="0" fontId="19" fillId="0" borderId="0" xfId="4" applyFont="1" applyBorder="1" applyAlignment="1" applyProtection="1">
      <alignment horizontal="left" vertical="center" wrapText="1"/>
    </xf>
    <xf numFmtId="0" fontId="19" fillId="0" borderId="0" xfId="4" applyFont="1" applyBorder="1" applyAlignment="1" applyProtection="1">
      <alignment horizontal="center" vertical="center"/>
    </xf>
    <xf numFmtId="0" fontId="19" fillId="0" borderId="0" xfId="4" applyNumberFormat="1" applyFont="1" applyBorder="1" applyAlignment="1" applyProtection="1">
      <alignment horizontal="center" vertical="center"/>
    </xf>
    <xf numFmtId="0" fontId="7" fillId="0" borderId="0" xfId="0" applyFont="1" applyAlignment="1" applyProtection="1">
      <alignment horizontal="left" vertical="center"/>
    </xf>
    <xf numFmtId="0" fontId="7" fillId="0" borderId="0" xfId="0" applyFont="1" applyAlignment="1" applyProtection="1">
      <alignment horizontal="center" vertical="center"/>
    </xf>
    <xf numFmtId="0" fontId="8" fillId="0" borderId="0" xfId="0" applyFont="1" applyAlignment="1" applyProtection="1">
      <alignment horizontal="left" vertical="center" wrapText="1"/>
    </xf>
    <xf numFmtId="0" fontId="8" fillId="0" borderId="0" xfId="0" applyFont="1" applyAlignment="1" applyProtection="1">
      <alignment horizontal="center" vertical="center" wrapText="1"/>
    </xf>
    <xf numFmtId="0" fontId="8" fillId="0" borderId="0" xfId="0" applyNumberFormat="1" applyFont="1" applyAlignment="1" applyProtection="1">
      <alignment horizontal="center" vertical="center" wrapText="1"/>
    </xf>
    <xf numFmtId="0" fontId="7" fillId="0" borderId="0" xfId="0" applyFont="1" applyAlignment="1" applyProtection="1">
      <alignment horizontal="left" vertical="center" wrapText="1"/>
    </xf>
    <xf numFmtId="0" fontId="7" fillId="0" borderId="0" xfId="0" applyNumberFormat="1" applyFont="1" applyAlignment="1" applyProtection="1">
      <alignment horizontal="center" vertical="center"/>
    </xf>
    <xf numFmtId="0" fontId="6" fillId="0" borderId="0" xfId="0" applyFont="1" applyProtection="1"/>
    <xf numFmtId="0" fontId="7" fillId="0" borderId="0" xfId="0" applyFont="1" applyProtection="1"/>
    <xf numFmtId="0" fontId="6" fillId="0" borderId="0" xfId="0" applyFont="1" applyAlignment="1" applyProtection="1">
      <alignment horizontal="center"/>
    </xf>
    <xf numFmtId="0" fontId="7" fillId="0" borderId="0" xfId="0" applyFont="1" applyAlignment="1" applyProtection="1">
      <alignment horizontal="center"/>
    </xf>
    <xf numFmtId="4" fontId="18" fillId="0" borderId="33" xfId="0" applyNumberFormat="1" applyFont="1" applyBorder="1" applyAlignment="1" applyProtection="1">
      <alignment horizontal="center" vertical="center" wrapText="1"/>
    </xf>
    <xf numFmtId="0" fontId="20" fillId="0" borderId="0" xfId="0" applyFont="1" applyProtection="1"/>
    <xf numFmtId="0" fontId="21" fillId="0" borderId="0" xfId="0" applyFont="1" applyProtection="1"/>
    <xf numFmtId="4" fontId="18" fillId="0" borderId="6" xfId="0" applyNumberFormat="1" applyFont="1" applyBorder="1" applyAlignment="1" applyProtection="1">
      <alignment horizontal="center" vertical="center" wrapText="1"/>
    </xf>
    <xf numFmtId="4" fontId="18" fillId="9" borderId="9" xfId="0" applyNumberFormat="1" applyFont="1" applyFill="1" applyBorder="1" applyAlignment="1" applyProtection="1">
      <alignment horizontal="center" vertical="center" wrapText="1"/>
    </xf>
    <xf numFmtId="4" fontId="19" fillId="0" borderId="13" xfId="0" applyNumberFormat="1" applyFont="1" applyBorder="1" applyAlignment="1" applyProtection="1">
      <alignment horizontal="center" vertical="center" wrapText="1"/>
    </xf>
    <xf numFmtId="4" fontId="22" fillId="0" borderId="15" xfId="0" applyNumberFormat="1" applyFont="1" applyBorder="1" applyAlignment="1" applyProtection="1">
      <alignment horizontal="center" vertical="center"/>
    </xf>
    <xf numFmtId="4" fontId="18" fillId="0" borderId="4" xfId="0" applyNumberFormat="1" applyFont="1" applyBorder="1" applyAlignment="1" applyProtection="1">
      <alignment horizontal="center" vertical="center" wrapText="1"/>
    </xf>
    <xf numFmtId="0" fontId="20" fillId="0" borderId="0" xfId="0" applyFont="1" applyAlignment="1" applyProtection="1">
      <alignment wrapText="1"/>
    </xf>
    <xf numFmtId="0" fontId="21" fillId="0" borderId="0" xfId="0" applyFont="1" applyAlignment="1" applyProtection="1">
      <alignment wrapText="1"/>
    </xf>
    <xf numFmtId="0" fontId="23" fillId="0" borderId="0" xfId="0" applyFont="1" applyAlignment="1" applyProtection="1">
      <alignment wrapText="1"/>
    </xf>
    <xf numFmtId="4" fontId="18" fillId="0" borderId="9" xfId="0" applyNumberFormat="1" applyFont="1" applyBorder="1" applyAlignment="1" applyProtection="1">
      <alignment horizontal="center" vertical="center" wrapText="1"/>
    </xf>
    <xf numFmtId="4" fontId="18" fillId="0" borderId="35" xfId="0" applyNumberFormat="1" applyFont="1" applyBorder="1" applyAlignment="1" applyProtection="1">
      <alignment horizontal="center" vertical="center" wrapText="1"/>
    </xf>
    <xf numFmtId="4" fontId="19" fillId="0" borderId="37" xfId="0" applyNumberFormat="1" applyFont="1" applyBorder="1" applyAlignment="1" applyProtection="1">
      <alignment horizontal="center" vertical="center" wrapText="1"/>
    </xf>
    <xf numFmtId="4" fontId="22" fillId="0" borderId="0" xfId="0" applyNumberFormat="1" applyFont="1" applyBorder="1" applyAlignment="1" applyProtection="1">
      <alignment horizontal="center" vertical="center"/>
    </xf>
    <xf numFmtId="4" fontId="19" fillId="0" borderId="25" xfId="0" applyNumberFormat="1" applyFont="1" applyBorder="1" applyAlignment="1" applyProtection="1">
      <alignment horizontal="center" vertical="center" wrapText="1"/>
    </xf>
    <xf numFmtId="4" fontId="19" fillId="0" borderId="23" xfId="0" applyNumberFormat="1" applyFont="1" applyBorder="1" applyAlignment="1" applyProtection="1">
      <alignment horizontal="center" vertical="center" wrapText="1"/>
    </xf>
    <xf numFmtId="0" fontId="21" fillId="0" borderId="0" xfId="0" applyFont="1" applyBorder="1" applyAlignment="1" applyProtection="1">
      <alignment wrapText="1"/>
    </xf>
    <xf numFmtId="4" fontId="20" fillId="0" borderId="35" xfId="0" applyNumberFormat="1" applyFont="1" applyBorder="1" applyAlignment="1" applyProtection="1">
      <alignment horizontal="center" vertical="center" wrapText="1"/>
    </xf>
    <xf numFmtId="4" fontId="18" fillId="0" borderId="4" xfId="0" applyNumberFormat="1" applyFont="1" applyFill="1" applyBorder="1" applyAlignment="1" applyProtection="1">
      <alignment horizontal="center" vertical="center" wrapText="1"/>
    </xf>
    <xf numFmtId="4" fontId="18" fillId="0" borderId="6" xfId="0" applyNumberFormat="1" applyFont="1" applyFill="1" applyBorder="1" applyAlignment="1" applyProtection="1">
      <alignment horizontal="center" vertical="center" wrapText="1"/>
    </xf>
    <xf numFmtId="0" fontId="18" fillId="0" borderId="0" xfId="0" applyFont="1" applyAlignment="1" applyProtection="1">
      <alignment wrapText="1"/>
    </xf>
    <xf numFmtId="4" fontId="18" fillId="0" borderId="35" xfId="0" applyNumberFormat="1" applyFont="1" applyFill="1" applyBorder="1" applyAlignment="1" applyProtection="1">
      <alignment horizontal="center" vertical="center" wrapText="1"/>
    </xf>
    <xf numFmtId="0" fontId="20" fillId="0" borderId="0" xfId="0" applyFont="1" applyAlignment="1" applyProtection="1">
      <alignment horizontal="left" vertical="center" wrapText="1"/>
    </xf>
    <xf numFmtId="4" fontId="18" fillId="8" borderId="4" xfId="0" applyNumberFormat="1" applyFont="1" applyFill="1" applyBorder="1" applyAlignment="1" applyProtection="1">
      <alignment horizontal="center" vertical="center" wrapText="1"/>
    </xf>
    <xf numFmtId="0" fontId="18" fillId="0" borderId="0" xfId="0" applyFont="1" applyFill="1" applyAlignment="1" applyProtection="1">
      <alignment wrapText="1"/>
    </xf>
    <xf numFmtId="4" fontId="18" fillId="8" borderId="9" xfId="0" applyNumberFormat="1" applyFont="1" applyFill="1" applyBorder="1" applyAlignment="1" applyProtection="1">
      <alignment horizontal="center" vertical="center" wrapText="1"/>
    </xf>
    <xf numFmtId="4" fontId="18" fillId="0" borderId="30" xfId="0" applyNumberFormat="1" applyFont="1" applyFill="1" applyBorder="1" applyAlignment="1" applyProtection="1">
      <alignment horizontal="center" vertical="center" wrapText="1"/>
    </xf>
    <xf numFmtId="4" fontId="18" fillId="0" borderId="36" xfId="0" applyNumberFormat="1" applyFont="1" applyFill="1" applyBorder="1" applyAlignment="1" applyProtection="1">
      <alignment horizontal="center" vertical="center" wrapText="1"/>
    </xf>
    <xf numFmtId="4" fontId="19" fillId="0" borderId="13" xfId="0" applyNumberFormat="1" applyFont="1" applyFill="1" applyBorder="1" applyAlignment="1" applyProtection="1">
      <alignment horizontal="center" vertical="center" wrapText="1"/>
    </xf>
    <xf numFmtId="4" fontId="19" fillId="0" borderId="15" xfId="0" applyNumberFormat="1" applyFont="1" applyFill="1" applyBorder="1" applyAlignment="1" applyProtection="1">
      <alignment horizontal="center" vertical="center"/>
    </xf>
    <xf numFmtId="4" fontId="19" fillId="0" borderId="0" xfId="0" applyNumberFormat="1" applyFont="1" applyFill="1" applyBorder="1" applyAlignment="1" applyProtection="1">
      <alignment horizontal="center" vertical="center" wrapText="1"/>
    </xf>
    <xf numFmtId="4" fontId="19" fillId="0" borderId="0" xfId="0" applyNumberFormat="1" applyFont="1" applyFill="1" applyBorder="1" applyAlignment="1" applyProtection="1">
      <alignment horizontal="center" vertical="center"/>
    </xf>
    <xf numFmtId="4" fontId="18" fillId="9" borderId="35" xfId="0" applyNumberFormat="1" applyFont="1" applyFill="1" applyBorder="1" applyAlignment="1" applyProtection="1">
      <alignment horizontal="center" vertical="center" wrapText="1"/>
    </xf>
    <xf numFmtId="4" fontId="18" fillId="9" borderId="6" xfId="0" applyNumberFormat="1" applyFont="1" applyFill="1" applyBorder="1" applyAlignment="1" applyProtection="1">
      <alignment horizontal="center" vertical="center" wrapText="1"/>
    </xf>
    <xf numFmtId="4" fontId="19" fillId="0" borderId="20" xfId="0" applyNumberFormat="1" applyFont="1" applyFill="1" applyBorder="1" applyAlignment="1" applyProtection="1">
      <alignment horizontal="center" vertical="center" wrapText="1"/>
    </xf>
    <xf numFmtId="4" fontId="19" fillId="0" borderId="25" xfId="0" applyNumberFormat="1" applyFont="1" applyFill="1" applyBorder="1" applyAlignment="1" applyProtection="1">
      <alignment horizontal="center" vertical="center" wrapText="1"/>
    </xf>
    <xf numFmtId="0" fontId="20" fillId="0" borderId="25" xfId="0" applyFont="1" applyFill="1" applyBorder="1" applyAlignment="1" applyProtection="1">
      <alignment wrapText="1"/>
    </xf>
    <xf numFmtId="0" fontId="18" fillId="0" borderId="0" xfId="0" applyFont="1" applyFill="1" applyBorder="1" applyAlignment="1" applyProtection="1">
      <alignment wrapText="1"/>
    </xf>
    <xf numFmtId="0" fontId="18" fillId="0" borderId="0" xfId="0" applyFont="1" applyFill="1" applyAlignment="1" applyProtection="1">
      <alignment vertical="center" wrapText="1"/>
    </xf>
    <xf numFmtId="4" fontId="19" fillId="0" borderId="37" xfId="0" applyNumberFormat="1" applyFont="1" applyFill="1" applyBorder="1" applyAlignment="1" applyProtection="1">
      <alignment horizontal="center" vertical="center" wrapText="1"/>
    </xf>
    <xf numFmtId="4" fontId="19" fillId="0" borderId="38" xfId="0" applyNumberFormat="1" applyFont="1" applyFill="1" applyBorder="1" applyAlignment="1" applyProtection="1">
      <alignment horizontal="center" vertical="center"/>
    </xf>
    <xf numFmtId="4" fontId="23" fillId="0" borderId="0" xfId="0" applyNumberFormat="1" applyFont="1" applyFill="1" applyBorder="1" applyAlignment="1" applyProtection="1">
      <alignment horizontal="center" vertical="center"/>
    </xf>
    <xf numFmtId="4" fontId="18" fillId="0" borderId="9" xfId="0" applyNumberFormat="1" applyFont="1" applyFill="1" applyBorder="1" applyAlignment="1" applyProtection="1">
      <alignment horizontal="center" vertical="center" wrapText="1"/>
    </xf>
    <xf numFmtId="4" fontId="19" fillId="0" borderId="23" xfId="0" applyNumberFormat="1" applyFont="1" applyFill="1" applyBorder="1" applyAlignment="1" applyProtection="1">
      <alignment horizontal="center" vertical="center" wrapText="1"/>
    </xf>
    <xf numFmtId="4" fontId="19" fillId="0" borderId="39" xfId="0" applyNumberFormat="1" applyFont="1" applyFill="1" applyBorder="1" applyAlignment="1" applyProtection="1">
      <alignment horizontal="center" vertical="center"/>
    </xf>
    <xf numFmtId="4" fontId="18" fillId="0" borderId="15" xfId="0" applyNumberFormat="1" applyFont="1" applyBorder="1" applyAlignment="1" applyProtection="1">
      <alignment horizontal="center" vertical="center" wrapText="1"/>
    </xf>
    <xf numFmtId="4" fontId="19" fillId="0" borderId="15" xfId="0" applyNumberFormat="1" applyFont="1" applyBorder="1" applyAlignment="1" applyProtection="1">
      <alignment horizontal="center" vertical="center"/>
    </xf>
    <xf numFmtId="4" fontId="4" fillId="0" borderId="15" xfId="3" applyNumberFormat="1" applyFont="1" applyBorder="1" applyAlignment="1" applyProtection="1">
      <alignment horizontal="center" vertical="center" wrapText="1"/>
    </xf>
    <xf numFmtId="0" fontId="19" fillId="0" borderId="0" xfId="0" applyFont="1" applyBorder="1" applyAlignment="1" applyProtection="1">
      <alignment horizontal="center" vertical="center" wrapText="1"/>
    </xf>
    <xf numFmtId="4" fontId="4" fillId="0" borderId="0" xfId="3" applyNumberFormat="1" applyFont="1" applyBorder="1" applyAlignment="1" applyProtection="1">
      <alignment horizontal="center" vertical="center" wrapText="1"/>
    </xf>
    <xf numFmtId="0" fontId="9" fillId="4" borderId="29" xfId="1" applyFont="1" applyFill="1" applyBorder="1" applyAlignment="1" applyProtection="1">
      <alignment horizontal="center" vertical="center" wrapText="1"/>
    </xf>
    <xf numFmtId="0" fontId="19" fillId="0" borderId="16" xfId="3" applyFont="1" applyBorder="1" applyAlignment="1" applyProtection="1">
      <alignment horizontal="center" vertical="center" wrapText="1"/>
    </xf>
    <xf numFmtId="4" fontId="4" fillId="0" borderId="0" xfId="4" applyNumberFormat="1" applyFont="1" applyBorder="1" applyAlignment="1" applyProtection="1">
      <alignment horizontal="right" vertical="center"/>
      <protection locked="0"/>
    </xf>
    <xf numFmtId="49" fontId="18" fillId="0" borderId="2" xfId="0" applyNumberFormat="1" applyFont="1" applyBorder="1" applyAlignment="1" applyProtection="1">
      <alignment horizontal="center" vertical="center" wrapText="1"/>
    </xf>
    <xf numFmtId="0" fontId="24" fillId="0" borderId="3" xfId="0" applyFont="1" applyBorder="1" applyAlignment="1" applyProtection="1">
      <alignment horizontal="justify" vertical="center" wrapText="1"/>
    </xf>
    <xf numFmtId="0" fontId="24" fillId="0" borderId="3" xfId="0" applyFont="1" applyBorder="1" applyAlignment="1" applyProtection="1">
      <alignment horizontal="center" vertical="center" wrapText="1"/>
    </xf>
    <xf numFmtId="0" fontId="21" fillId="0" borderId="3" xfId="0" applyFont="1" applyBorder="1" applyAlignment="1" applyProtection="1">
      <alignment horizontal="center" vertical="center" wrapText="1"/>
    </xf>
    <xf numFmtId="49" fontId="18" fillId="0" borderId="5" xfId="0" applyNumberFormat="1" applyFont="1" applyBorder="1" applyAlignment="1" applyProtection="1">
      <alignment horizontal="center" vertical="center" wrapText="1"/>
    </xf>
    <xf numFmtId="0" fontId="24" fillId="0" borderId="1" xfId="0" applyFont="1" applyBorder="1" applyAlignment="1" applyProtection="1">
      <alignment horizontal="justify" vertical="center" wrapText="1"/>
    </xf>
    <xf numFmtId="0" fontId="24" fillId="0" borderId="1" xfId="0" applyFont="1" applyBorder="1" applyAlignment="1" applyProtection="1">
      <alignment horizontal="center" vertical="center" wrapText="1"/>
    </xf>
    <xf numFmtId="0" fontId="21" fillId="0" borderId="1" xfId="0" applyFont="1" applyBorder="1" applyAlignment="1" applyProtection="1">
      <alignment horizontal="justify" vertical="center" wrapText="1"/>
    </xf>
    <xf numFmtId="0" fontId="21" fillId="0" borderId="0" xfId="0" applyFont="1" applyAlignment="1" applyProtection="1">
      <alignment vertical="center"/>
    </xf>
    <xf numFmtId="49" fontId="18" fillId="0" borderId="26" xfId="0" applyNumberFormat="1" applyFont="1" applyBorder="1" applyAlignment="1" applyProtection="1">
      <alignment horizontal="center" vertical="center" wrapText="1"/>
    </xf>
    <xf numFmtId="49" fontId="18" fillId="0" borderId="27" xfId="0" applyNumberFormat="1" applyFont="1" applyBorder="1" applyAlignment="1" applyProtection="1">
      <alignment horizontal="center" vertical="center"/>
    </xf>
    <xf numFmtId="0" fontId="21" fillId="0" borderId="27" xfId="0" applyFont="1" applyBorder="1" applyAlignment="1" applyProtection="1">
      <alignment horizontal="justify" vertical="center" wrapText="1"/>
    </xf>
    <xf numFmtId="0" fontId="24" fillId="0" borderId="27" xfId="0" applyFont="1" applyBorder="1" applyAlignment="1" applyProtection="1">
      <alignment horizontal="center" vertical="center" wrapText="1"/>
    </xf>
    <xf numFmtId="0" fontId="21" fillId="0" borderId="3" xfId="0" applyFont="1" applyBorder="1" applyAlignment="1" applyProtection="1">
      <alignment horizontal="justify" vertical="center" wrapText="1"/>
    </xf>
    <xf numFmtId="49" fontId="18" fillId="0" borderId="7" xfId="0" applyNumberFormat="1" applyFont="1" applyBorder="1" applyAlignment="1" applyProtection="1">
      <alignment horizontal="center" vertical="center" wrapText="1"/>
    </xf>
    <xf numFmtId="0" fontId="21" fillId="0" borderId="8" xfId="0" applyFont="1" applyBorder="1" applyAlignment="1" applyProtection="1">
      <alignment horizontal="justify" vertical="center" wrapText="1"/>
    </xf>
    <xf numFmtId="0" fontId="24" fillId="0" borderId="8" xfId="0" applyFont="1" applyBorder="1" applyAlignment="1" applyProtection="1">
      <alignment horizontal="center" vertical="center" wrapText="1"/>
    </xf>
    <xf numFmtId="0" fontId="19" fillId="0" borderId="0" xfId="4" applyFont="1" applyBorder="1" applyAlignment="1" applyProtection="1">
      <alignment vertical="center" wrapText="1"/>
    </xf>
    <xf numFmtId="0" fontId="19" fillId="0" borderId="0" xfId="4" applyFont="1" applyBorder="1" applyAlignment="1" applyProtection="1">
      <alignment vertical="center"/>
    </xf>
    <xf numFmtId="0" fontId="19" fillId="0" borderId="0" xfId="4" applyNumberFormat="1" applyFont="1" applyBorder="1" applyAlignment="1" applyProtection="1">
      <alignment vertical="center"/>
    </xf>
    <xf numFmtId="4" fontId="4" fillId="0" borderId="0" xfId="4" applyNumberFormat="1" applyFont="1" applyBorder="1" applyAlignment="1" applyProtection="1">
      <alignment horizontal="right" vertical="center" wrapText="1"/>
    </xf>
    <xf numFmtId="4" fontId="4" fillId="0" borderId="0" xfId="4" applyNumberFormat="1" applyFont="1" applyBorder="1" applyAlignment="1" applyProtection="1">
      <alignment horizontal="right" vertical="center"/>
    </xf>
    <xf numFmtId="0" fontId="4" fillId="0" borderId="0" xfId="4" applyNumberFormat="1" applyFont="1" applyBorder="1" applyAlignment="1" applyProtection="1">
      <alignment horizontal="right" vertical="center"/>
    </xf>
    <xf numFmtId="0" fontId="7" fillId="0" borderId="0" xfId="0" applyFont="1" applyAlignment="1" applyProtection="1">
      <alignment wrapText="1"/>
    </xf>
    <xf numFmtId="0" fontId="7" fillId="0" borderId="0" xfId="0" applyFont="1" applyAlignment="1" applyProtection="1">
      <alignment vertical="center" wrapText="1"/>
    </xf>
    <xf numFmtId="0" fontId="7" fillId="0" borderId="0" xfId="0" applyNumberFormat="1" applyFont="1" applyProtection="1"/>
    <xf numFmtId="0" fontId="20" fillId="0" borderId="0" xfId="0" applyFont="1" applyAlignment="1" applyProtection="1">
      <alignment vertical="center"/>
    </xf>
    <xf numFmtId="4" fontId="19" fillId="0" borderId="24" xfId="3" applyNumberFormat="1"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4" fontId="11" fillId="0" borderId="0" xfId="0" applyNumberFormat="1" applyFont="1" applyBorder="1" applyAlignment="1" applyProtection="1">
      <alignment horizontal="center" vertical="center"/>
    </xf>
    <xf numFmtId="0" fontId="19" fillId="0" borderId="23" xfId="3" applyFont="1" applyBorder="1" applyAlignment="1" applyProtection="1">
      <alignment horizontal="center" vertical="center" wrapText="1"/>
    </xf>
    <xf numFmtId="4" fontId="23" fillId="0" borderId="25" xfId="0" applyNumberFormat="1" applyFont="1" applyFill="1" applyBorder="1" applyAlignment="1" applyProtection="1">
      <alignment horizontal="center" vertical="center" wrapText="1"/>
    </xf>
    <xf numFmtId="0" fontId="23" fillId="0" borderId="25" xfId="0" applyFont="1" applyFill="1" applyBorder="1" applyAlignment="1" applyProtection="1">
      <alignment horizontal="center" vertical="center" wrapText="1"/>
    </xf>
    <xf numFmtId="0" fontId="20" fillId="0" borderId="37" xfId="0" applyFont="1" applyBorder="1" applyAlignment="1" applyProtection="1">
      <alignment horizontal="center" vertical="center" wrapText="1"/>
    </xf>
    <xf numFmtId="0" fontId="20" fillId="0" borderId="25" xfId="0" applyFont="1" applyBorder="1" applyAlignment="1" applyProtection="1">
      <alignment horizontal="center" vertical="center" wrapText="1"/>
    </xf>
    <xf numFmtId="0" fontId="20" fillId="0" borderId="23" xfId="0" applyFont="1" applyBorder="1" applyAlignment="1" applyProtection="1">
      <alignment horizontal="center" vertical="center" wrapText="1"/>
    </xf>
    <xf numFmtId="0" fontId="16" fillId="0" borderId="0" xfId="0" applyFont="1" applyAlignment="1">
      <alignment vertical="center" wrapText="1"/>
    </xf>
    <xf numFmtId="0" fontId="17" fillId="0" borderId="0" xfId="0" applyFont="1" applyAlignment="1">
      <alignment vertical="center" wrapText="1"/>
    </xf>
    <xf numFmtId="0" fontId="4" fillId="3" borderId="21"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13" fillId="5" borderId="21" xfId="0" applyFont="1" applyFill="1" applyBorder="1" applyAlignment="1">
      <alignment horizontal="center" vertical="center"/>
    </xf>
    <xf numFmtId="0" fontId="13" fillId="5" borderId="22" xfId="0" applyFont="1" applyFill="1" applyBorder="1" applyAlignment="1">
      <alignment horizontal="center" vertical="center"/>
    </xf>
    <xf numFmtId="0" fontId="13" fillId="5" borderId="18" xfId="0" applyFont="1" applyFill="1" applyBorder="1" applyAlignment="1">
      <alignment horizontal="center" vertical="center"/>
    </xf>
    <xf numFmtId="0" fontId="15"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center"/>
    </xf>
  </cellXfs>
  <cellStyles count="5">
    <cellStyle name="Normal" xfId="0" builtinId="0"/>
    <cellStyle name="Normal 2 2" xfId="1" xr:uid="{00000000-0005-0000-0000-000001000000}"/>
    <cellStyle name="Normal 3" xfId="4" xr:uid="{00000000-0005-0000-0000-000002000000}"/>
    <cellStyle name="TableStyleLight1" xfId="3" xr:uid="{00000000-0005-0000-0000-000003000000}"/>
    <cellStyle name="TableStyleLight1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89"/>
  <sheetViews>
    <sheetView view="pageBreakPreview" topLeftCell="A172" zoomScale="60" zoomScaleNormal="70" workbookViewId="0">
      <selection activeCell="H42" sqref="H42:H68"/>
    </sheetView>
  </sheetViews>
  <sheetFormatPr defaultColWidth="9.33203125" defaultRowHeight="13.8" x14ac:dyDescent="0.25"/>
  <cols>
    <col min="1" max="1" width="39.6640625" style="211" customWidth="1"/>
    <col min="2" max="2" width="10.5546875" style="207" customWidth="1"/>
    <col min="3" max="3" width="71.6640625" style="211" customWidth="1"/>
    <col min="4" max="4" width="9.33203125" style="207"/>
    <col min="5" max="5" width="16.33203125" style="212" customWidth="1"/>
    <col min="6" max="6" width="20.6640625" style="5" customWidth="1"/>
    <col min="7" max="7" width="14.6640625" style="207" customWidth="1"/>
    <col min="8" max="8" width="21.5546875" style="213" customWidth="1"/>
    <col min="9" max="9" width="16.6640625" style="214" customWidth="1"/>
    <col min="10" max="10" width="31.44140625" style="2" customWidth="1"/>
    <col min="11" max="16384" width="9.33203125" style="2"/>
  </cols>
  <sheetData>
    <row r="1" spans="1:9" ht="40.200000000000003" customHeight="1" x14ac:dyDescent="0.25">
      <c r="A1" s="79" t="s">
        <v>160</v>
      </c>
      <c r="B1" s="79"/>
      <c r="C1" s="79"/>
      <c r="D1" s="79"/>
      <c r="E1" s="79"/>
      <c r="F1" s="79"/>
      <c r="G1" s="79"/>
    </row>
    <row r="2" spans="1:9" ht="21.75" customHeight="1" thickBot="1" x14ac:dyDescent="0.3">
      <c r="A2" s="24"/>
      <c r="B2" s="1"/>
      <c r="C2" s="24"/>
      <c r="D2" s="1"/>
      <c r="E2" s="6"/>
      <c r="F2" s="1"/>
      <c r="G2" s="1"/>
    </row>
    <row r="3" spans="1:9" ht="21.75" customHeight="1" x14ac:dyDescent="0.25">
      <c r="A3" s="80" t="s">
        <v>54</v>
      </c>
      <c r="B3" s="81"/>
      <c r="C3" s="81"/>
      <c r="D3" s="81"/>
      <c r="E3" s="81"/>
      <c r="F3" s="81"/>
      <c r="G3" s="82"/>
    </row>
    <row r="4" spans="1:9" s="36" customFormat="1" ht="47.7" customHeight="1" thickBot="1" x14ac:dyDescent="0.3">
      <c r="A4" s="39" t="s">
        <v>42</v>
      </c>
      <c r="B4" s="12" t="s">
        <v>0</v>
      </c>
      <c r="C4" s="40" t="s">
        <v>1</v>
      </c>
      <c r="D4" s="7" t="s">
        <v>2</v>
      </c>
      <c r="E4" s="8" t="s">
        <v>3</v>
      </c>
      <c r="F4" s="9" t="s">
        <v>4</v>
      </c>
      <c r="G4" s="10" t="s">
        <v>5</v>
      </c>
      <c r="H4" s="215"/>
      <c r="I4" s="216"/>
    </row>
    <row r="5" spans="1:9" ht="47.7" customHeight="1" x14ac:dyDescent="0.3">
      <c r="A5" s="44" t="s">
        <v>6</v>
      </c>
      <c r="B5" s="45" t="s">
        <v>12</v>
      </c>
      <c r="C5" s="84" t="s">
        <v>80</v>
      </c>
      <c r="D5" s="85" t="s">
        <v>10</v>
      </c>
      <c r="E5" s="85">
        <v>5090</v>
      </c>
      <c r="F5" s="46">
        <v>0.28999999999999998</v>
      </c>
      <c r="G5" s="217">
        <f t="shared" ref="G5:G24" si="0">ROUND((E5*F5),2)</f>
        <v>1476.1</v>
      </c>
      <c r="H5" s="218"/>
      <c r="I5" s="219"/>
    </row>
    <row r="6" spans="1:9" ht="47.7" customHeight="1" x14ac:dyDescent="0.3">
      <c r="A6" s="47" t="s">
        <v>6</v>
      </c>
      <c r="B6" s="48" t="s">
        <v>13</v>
      </c>
      <c r="C6" s="86" t="s">
        <v>122</v>
      </c>
      <c r="D6" s="87" t="s">
        <v>91</v>
      </c>
      <c r="E6" s="87">
        <v>30</v>
      </c>
      <c r="F6" s="49">
        <v>19.239999999999998</v>
      </c>
      <c r="G6" s="220">
        <f t="shared" si="0"/>
        <v>577.20000000000005</v>
      </c>
      <c r="H6" s="218"/>
      <c r="I6" s="219"/>
    </row>
    <row r="7" spans="1:9" ht="47.7" customHeight="1" x14ac:dyDescent="0.3">
      <c r="A7" s="47" t="s">
        <v>6</v>
      </c>
      <c r="B7" s="48" t="s">
        <v>65</v>
      </c>
      <c r="C7" s="86" t="s">
        <v>123</v>
      </c>
      <c r="D7" s="87" t="s">
        <v>91</v>
      </c>
      <c r="E7" s="87">
        <v>21</v>
      </c>
      <c r="F7" s="49">
        <v>32.07</v>
      </c>
      <c r="G7" s="220">
        <f t="shared" si="0"/>
        <v>673.47</v>
      </c>
      <c r="H7" s="218"/>
      <c r="I7" s="219"/>
    </row>
    <row r="8" spans="1:9" ht="75" customHeight="1" x14ac:dyDescent="0.3">
      <c r="A8" s="47" t="s">
        <v>6</v>
      </c>
      <c r="B8" s="48" t="s">
        <v>14</v>
      </c>
      <c r="C8" s="86" t="s">
        <v>124</v>
      </c>
      <c r="D8" s="87" t="s">
        <v>91</v>
      </c>
      <c r="E8" s="87">
        <v>48</v>
      </c>
      <c r="F8" s="49">
        <v>9.7200000000000006</v>
      </c>
      <c r="G8" s="220">
        <f t="shared" si="0"/>
        <v>466.56</v>
      </c>
      <c r="H8" s="218"/>
      <c r="I8" s="219"/>
    </row>
    <row r="9" spans="1:9" ht="47.7" customHeight="1" x14ac:dyDescent="0.3">
      <c r="A9" s="47" t="s">
        <v>6</v>
      </c>
      <c r="B9" s="48" t="s">
        <v>15</v>
      </c>
      <c r="C9" s="86" t="s">
        <v>125</v>
      </c>
      <c r="D9" s="87" t="s">
        <v>91</v>
      </c>
      <c r="E9" s="87">
        <v>6</v>
      </c>
      <c r="F9" s="49">
        <v>34.950000000000003</v>
      </c>
      <c r="G9" s="220">
        <f t="shared" si="0"/>
        <v>209.7</v>
      </c>
      <c r="H9" s="218"/>
      <c r="I9" s="219"/>
    </row>
    <row r="10" spans="1:9" ht="47.7" customHeight="1" x14ac:dyDescent="0.3">
      <c r="A10" s="47" t="s">
        <v>6</v>
      </c>
      <c r="B10" s="48" t="s">
        <v>16</v>
      </c>
      <c r="C10" s="86" t="s">
        <v>127</v>
      </c>
      <c r="D10" s="87" t="s">
        <v>8</v>
      </c>
      <c r="E10" s="88">
        <v>159.9</v>
      </c>
      <c r="F10" s="49">
        <v>3.59</v>
      </c>
      <c r="G10" s="220">
        <f t="shared" si="0"/>
        <v>574.04</v>
      </c>
      <c r="H10" s="218"/>
      <c r="I10" s="219"/>
    </row>
    <row r="11" spans="1:9" ht="47.7" customHeight="1" x14ac:dyDescent="0.3">
      <c r="A11" s="47" t="s">
        <v>6</v>
      </c>
      <c r="B11" s="48" t="s">
        <v>66</v>
      </c>
      <c r="C11" s="86" t="s">
        <v>381</v>
      </c>
      <c r="D11" s="87" t="s">
        <v>109</v>
      </c>
      <c r="E11" s="87">
        <v>31</v>
      </c>
      <c r="F11" s="268">
        <v>-5.99</v>
      </c>
      <c r="G11" s="220">
        <f t="shared" si="0"/>
        <v>-185.69</v>
      </c>
      <c r="H11" s="218"/>
      <c r="I11" s="219"/>
    </row>
    <row r="12" spans="1:9" ht="47.7" customHeight="1" x14ac:dyDescent="0.3">
      <c r="A12" s="47" t="s">
        <v>6</v>
      </c>
      <c r="B12" s="48" t="s">
        <v>17</v>
      </c>
      <c r="C12" s="86" t="s">
        <v>128</v>
      </c>
      <c r="D12" s="89" t="s">
        <v>9</v>
      </c>
      <c r="E12" s="90">
        <v>7879.5</v>
      </c>
      <c r="F12" s="49">
        <v>2.0499999999999998</v>
      </c>
      <c r="G12" s="220">
        <f t="shared" si="0"/>
        <v>16152.98</v>
      </c>
      <c r="H12" s="218"/>
      <c r="I12" s="219"/>
    </row>
    <row r="13" spans="1:9" ht="47.7" customHeight="1" x14ac:dyDescent="0.3">
      <c r="A13" s="47" t="s">
        <v>6</v>
      </c>
      <c r="B13" s="48" t="s">
        <v>70</v>
      </c>
      <c r="C13" s="86" t="s">
        <v>130</v>
      </c>
      <c r="D13" s="89" t="s">
        <v>9</v>
      </c>
      <c r="E13" s="91">
        <v>3085</v>
      </c>
      <c r="F13" s="49">
        <v>3.04</v>
      </c>
      <c r="G13" s="220">
        <f t="shared" si="0"/>
        <v>9378.4</v>
      </c>
      <c r="H13" s="218"/>
      <c r="I13" s="219"/>
    </row>
    <row r="14" spans="1:9" ht="47.7" customHeight="1" x14ac:dyDescent="0.3">
      <c r="A14" s="47" t="s">
        <v>6</v>
      </c>
      <c r="B14" s="48" t="s">
        <v>71</v>
      </c>
      <c r="C14" s="86" t="s">
        <v>131</v>
      </c>
      <c r="D14" s="87" t="s">
        <v>9</v>
      </c>
      <c r="E14" s="87">
        <v>4794.6000000000004</v>
      </c>
      <c r="F14" s="49">
        <v>3.87</v>
      </c>
      <c r="G14" s="220">
        <f t="shared" si="0"/>
        <v>18555.099999999999</v>
      </c>
      <c r="H14" s="218"/>
      <c r="I14" s="219"/>
    </row>
    <row r="15" spans="1:9" ht="47.7" customHeight="1" x14ac:dyDescent="0.3">
      <c r="A15" s="47" t="s">
        <v>6</v>
      </c>
      <c r="B15" s="48" t="s">
        <v>49</v>
      </c>
      <c r="C15" s="86" t="s">
        <v>132</v>
      </c>
      <c r="D15" s="87" t="s">
        <v>91</v>
      </c>
      <c r="E15" s="87">
        <v>1</v>
      </c>
      <c r="F15" s="49">
        <v>11.54</v>
      </c>
      <c r="G15" s="220">
        <f t="shared" si="0"/>
        <v>11.54</v>
      </c>
      <c r="H15" s="218"/>
      <c r="I15" s="219"/>
    </row>
    <row r="16" spans="1:9" ht="47.7" customHeight="1" x14ac:dyDescent="0.3">
      <c r="A16" s="47" t="s">
        <v>6</v>
      </c>
      <c r="B16" s="48" t="s">
        <v>72</v>
      </c>
      <c r="C16" s="86" t="s">
        <v>133</v>
      </c>
      <c r="D16" s="87" t="s">
        <v>91</v>
      </c>
      <c r="E16" s="87">
        <v>1</v>
      </c>
      <c r="F16" s="49">
        <v>46.13</v>
      </c>
      <c r="G16" s="220">
        <f t="shared" si="0"/>
        <v>46.13</v>
      </c>
      <c r="H16" s="218"/>
      <c r="I16" s="219"/>
    </row>
    <row r="17" spans="1:9" ht="47.7" customHeight="1" x14ac:dyDescent="0.3">
      <c r="A17" s="47" t="s">
        <v>6</v>
      </c>
      <c r="B17" s="48" t="s">
        <v>50</v>
      </c>
      <c r="C17" s="86" t="s">
        <v>134</v>
      </c>
      <c r="D17" s="87" t="s">
        <v>91</v>
      </c>
      <c r="E17" s="87">
        <v>7</v>
      </c>
      <c r="F17" s="49">
        <v>11.54</v>
      </c>
      <c r="G17" s="220">
        <f t="shared" si="0"/>
        <v>80.78</v>
      </c>
      <c r="H17" s="218"/>
      <c r="I17" s="219"/>
    </row>
    <row r="18" spans="1:9" ht="47.7" customHeight="1" x14ac:dyDescent="0.3">
      <c r="A18" s="47" t="s">
        <v>6</v>
      </c>
      <c r="B18" s="48" t="s">
        <v>51</v>
      </c>
      <c r="C18" s="86" t="s">
        <v>135</v>
      </c>
      <c r="D18" s="87" t="s">
        <v>91</v>
      </c>
      <c r="E18" s="87">
        <v>1</v>
      </c>
      <c r="F18" s="49">
        <v>46.13</v>
      </c>
      <c r="G18" s="220">
        <f t="shared" si="0"/>
        <v>46.13</v>
      </c>
      <c r="H18" s="218"/>
      <c r="I18" s="219"/>
    </row>
    <row r="19" spans="1:9" ht="47.7" customHeight="1" x14ac:dyDescent="0.3">
      <c r="A19" s="47" t="s">
        <v>6</v>
      </c>
      <c r="B19" s="48" t="s">
        <v>81</v>
      </c>
      <c r="C19" s="86" t="s">
        <v>136</v>
      </c>
      <c r="D19" s="87" t="s">
        <v>91</v>
      </c>
      <c r="E19" s="87">
        <v>11</v>
      </c>
      <c r="F19" s="49">
        <v>76.88</v>
      </c>
      <c r="G19" s="220">
        <f t="shared" si="0"/>
        <v>845.68</v>
      </c>
      <c r="H19" s="218"/>
      <c r="I19" s="219"/>
    </row>
    <row r="20" spans="1:9" ht="47.7" customHeight="1" x14ac:dyDescent="0.3">
      <c r="A20" s="50" t="s">
        <v>6</v>
      </c>
      <c r="B20" s="48" t="s">
        <v>82</v>
      </c>
      <c r="C20" s="92" t="s">
        <v>86</v>
      </c>
      <c r="D20" s="93" t="s">
        <v>18</v>
      </c>
      <c r="E20" s="93">
        <v>21</v>
      </c>
      <c r="F20" s="51">
        <v>35.61</v>
      </c>
      <c r="G20" s="220">
        <f t="shared" si="0"/>
        <v>747.81</v>
      </c>
      <c r="H20" s="218"/>
      <c r="I20" s="219"/>
    </row>
    <row r="21" spans="1:9" ht="125.1" customHeight="1" x14ac:dyDescent="0.3">
      <c r="A21" s="50" t="s">
        <v>6</v>
      </c>
      <c r="B21" s="48" t="s">
        <v>83</v>
      </c>
      <c r="C21" s="92" t="s">
        <v>137</v>
      </c>
      <c r="D21" s="93" t="s">
        <v>7</v>
      </c>
      <c r="E21" s="93">
        <v>1</v>
      </c>
      <c r="F21" s="51">
        <v>-1</v>
      </c>
      <c r="G21" s="220">
        <f t="shared" si="0"/>
        <v>-1</v>
      </c>
      <c r="H21" s="218"/>
      <c r="I21" s="219"/>
    </row>
    <row r="22" spans="1:9" ht="45" customHeight="1" x14ac:dyDescent="0.3">
      <c r="A22" s="50" t="s">
        <v>6</v>
      </c>
      <c r="B22" s="48" t="s">
        <v>84</v>
      </c>
      <c r="C22" s="94" t="s">
        <v>107</v>
      </c>
      <c r="D22" s="95" t="s">
        <v>87</v>
      </c>
      <c r="E22" s="95">
        <v>0.05</v>
      </c>
      <c r="F22" s="51">
        <v>25657.88</v>
      </c>
      <c r="G22" s="220">
        <f t="shared" si="0"/>
        <v>1282.8900000000001</v>
      </c>
      <c r="H22" s="218"/>
      <c r="I22" s="219"/>
    </row>
    <row r="23" spans="1:9" ht="45" customHeight="1" thickBot="1" x14ac:dyDescent="0.35">
      <c r="A23" s="96" t="s">
        <v>6</v>
      </c>
      <c r="B23" s="73" t="s">
        <v>85</v>
      </c>
      <c r="C23" s="97" t="s">
        <v>138</v>
      </c>
      <c r="D23" s="98" t="s">
        <v>91</v>
      </c>
      <c r="E23" s="99">
        <v>70</v>
      </c>
      <c r="F23" s="72">
        <v>2.33</v>
      </c>
      <c r="G23" s="220">
        <f t="shared" si="0"/>
        <v>163.1</v>
      </c>
      <c r="H23" s="218"/>
      <c r="I23" s="219"/>
    </row>
    <row r="24" spans="1:9" s="35" customFormat="1" ht="45" customHeight="1" thickBot="1" x14ac:dyDescent="0.3">
      <c r="A24" s="100" t="s">
        <v>6</v>
      </c>
      <c r="B24" s="74" t="s">
        <v>396</v>
      </c>
      <c r="C24" s="101" t="s">
        <v>397</v>
      </c>
      <c r="D24" s="102" t="s">
        <v>87</v>
      </c>
      <c r="E24" s="103">
        <v>0.66200000000000003</v>
      </c>
      <c r="F24" s="75">
        <v>44919</v>
      </c>
      <c r="G24" s="221">
        <f t="shared" si="0"/>
        <v>29736.38</v>
      </c>
      <c r="H24" s="222" t="s">
        <v>43</v>
      </c>
      <c r="I24" s="223">
        <f>ROUND(SUM(G5:G24),2)</f>
        <v>80837.3</v>
      </c>
    </row>
    <row r="25" spans="1:9" s="3" customFormat="1" ht="40.200000000000003" customHeight="1" x14ac:dyDescent="0.3">
      <c r="A25" s="104" t="s">
        <v>139</v>
      </c>
      <c r="B25" s="105" t="s">
        <v>19</v>
      </c>
      <c r="C25" s="106" t="s">
        <v>140</v>
      </c>
      <c r="D25" s="107" t="s">
        <v>9</v>
      </c>
      <c r="E25" s="108">
        <v>32810</v>
      </c>
      <c r="F25" s="52">
        <v>1.72</v>
      </c>
      <c r="G25" s="224">
        <f>ROUND((E25*F25),2)</f>
        <v>56433.2</v>
      </c>
      <c r="H25" s="225"/>
      <c r="I25" s="226"/>
    </row>
    <row r="26" spans="1:9" s="3" customFormat="1" ht="40.200000000000003" customHeight="1" x14ac:dyDescent="0.3">
      <c r="A26" s="109" t="s">
        <v>139</v>
      </c>
      <c r="B26" s="110" t="s">
        <v>20</v>
      </c>
      <c r="C26" s="94" t="s">
        <v>141</v>
      </c>
      <c r="D26" s="111" t="s">
        <v>9</v>
      </c>
      <c r="E26" s="112">
        <v>2144</v>
      </c>
      <c r="F26" s="53">
        <v>6.65</v>
      </c>
      <c r="G26" s="220">
        <f t="shared" ref="G26:G41" si="1">ROUND((E26*F26),2)</f>
        <v>14257.6</v>
      </c>
      <c r="H26" s="225"/>
      <c r="I26" s="226"/>
    </row>
    <row r="27" spans="1:9" s="3" customFormat="1" ht="40.200000000000003" customHeight="1" x14ac:dyDescent="0.3">
      <c r="A27" s="109" t="s">
        <v>139</v>
      </c>
      <c r="B27" s="110" t="s">
        <v>21</v>
      </c>
      <c r="C27" s="94" t="s">
        <v>142</v>
      </c>
      <c r="D27" s="111" t="s">
        <v>9</v>
      </c>
      <c r="E27" s="113">
        <v>29611</v>
      </c>
      <c r="F27" s="53">
        <v>4.47</v>
      </c>
      <c r="G27" s="220">
        <f t="shared" si="1"/>
        <v>132361.17000000001</v>
      </c>
      <c r="H27" s="225"/>
      <c r="I27" s="226"/>
    </row>
    <row r="28" spans="1:9" s="3" customFormat="1" ht="40.200000000000003" customHeight="1" x14ac:dyDescent="0.3">
      <c r="A28" s="109" t="s">
        <v>139</v>
      </c>
      <c r="B28" s="110" t="s">
        <v>22</v>
      </c>
      <c r="C28" s="94" t="s">
        <v>143</v>
      </c>
      <c r="D28" s="111" t="s">
        <v>9</v>
      </c>
      <c r="E28" s="111">
        <v>2208</v>
      </c>
      <c r="F28" s="53">
        <v>5.41</v>
      </c>
      <c r="G28" s="220">
        <f t="shared" si="1"/>
        <v>11945.28</v>
      </c>
      <c r="H28" s="225"/>
      <c r="I28" s="226"/>
    </row>
    <row r="29" spans="1:9" s="3" customFormat="1" ht="75" customHeight="1" x14ac:dyDescent="0.3">
      <c r="A29" s="109" t="s">
        <v>139</v>
      </c>
      <c r="B29" s="110" t="s">
        <v>23</v>
      </c>
      <c r="C29" s="94" t="s">
        <v>144</v>
      </c>
      <c r="D29" s="111" t="s">
        <v>9</v>
      </c>
      <c r="E29" s="114">
        <v>2208</v>
      </c>
      <c r="F29" s="53">
        <v>7.63</v>
      </c>
      <c r="G29" s="220">
        <f t="shared" si="1"/>
        <v>16847.04</v>
      </c>
      <c r="H29" s="225"/>
      <c r="I29" s="226"/>
    </row>
    <row r="30" spans="1:9" s="3" customFormat="1" ht="40.200000000000003" customHeight="1" x14ac:dyDescent="0.3">
      <c r="A30" s="109" t="s">
        <v>139</v>
      </c>
      <c r="B30" s="110" t="s">
        <v>24</v>
      </c>
      <c r="C30" s="94" t="s">
        <v>145</v>
      </c>
      <c r="D30" s="111" t="s">
        <v>9</v>
      </c>
      <c r="E30" s="111">
        <v>656</v>
      </c>
      <c r="F30" s="53">
        <v>4.8099999999999996</v>
      </c>
      <c r="G30" s="220">
        <f t="shared" si="1"/>
        <v>3155.36</v>
      </c>
      <c r="H30" s="227"/>
      <c r="I30" s="225"/>
    </row>
    <row r="31" spans="1:9" s="3" customFormat="1" ht="40.200000000000003" customHeight="1" x14ac:dyDescent="0.3">
      <c r="A31" s="109" t="s">
        <v>139</v>
      </c>
      <c r="B31" s="110" t="s">
        <v>25</v>
      </c>
      <c r="C31" s="94" t="s">
        <v>146</v>
      </c>
      <c r="D31" s="111" t="s">
        <v>8</v>
      </c>
      <c r="E31" s="111">
        <v>53191</v>
      </c>
      <c r="F31" s="53">
        <v>0.21</v>
      </c>
      <c r="G31" s="220">
        <f t="shared" si="1"/>
        <v>11170.11</v>
      </c>
      <c r="H31" s="225"/>
      <c r="I31" s="226"/>
    </row>
    <row r="32" spans="1:9" s="3" customFormat="1" ht="40.200000000000003" customHeight="1" x14ac:dyDescent="0.3">
      <c r="A32" s="109" t="s">
        <v>139</v>
      </c>
      <c r="B32" s="110" t="s">
        <v>88</v>
      </c>
      <c r="C32" s="94" t="s">
        <v>150</v>
      </c>
      <c r="D32" s="111" t="s">
        <v>8</v>
      </c>
      <c r="E32" s="111">
        <v>2800</v>
      </c>
      <c r="F32" s="53">
        <v>0.51</v>
      </c>
      <c r="G32" s="220">
        <f t="shared" si="1"/>
        <v>1428</v>
      </c>
      <c r="H32" s="225"/>
      <c r="I32" s="226"/>
    </row>
    <row r="33" spans="1:11" s="3" customFormat="1" ht="40.200000000000003" customHeight="1" x14ac:dyDescent="0.3">
      <c r="A33" s="109" t="s">
        <v>139</v>
      </c>
      <c r="B33" s="110" t="s">
        <v>89</v>
      </c>
      <c r="C33" s="94" t="s">
        <v>147</v>
      </c>
      <c r="D33" s="111" t="s">
        <v>8</v>
      </c>
      <c r="E33" s="111">
        <v>48787</v>
      </c>
      <c r="F33" s="53">
        <v>0.37</v>
      </c>
      <c r="G33" s="220">
        <f t="shared" si="1"/>
        <v>18051.189999999999</v>
      </c>
      <c r="H33" s="225"/>
      <c r="I33" s="226"/>
    </row>
    <row r="34" spans="1:11" s="3" customFormat="1" ht="40.200000000000003" customHeight="1" thickBot="1" x14ac:dyDescent="0.35">
      <c r="A34" s="109" t="s">
        <v>139</v>
      </c>
      <c r="B34" s="110" t="s">
        <v>90</v>
      </c>
      <c r="C34" s="115" t="s">
        <v>149</v>
      </c>
      <c r="D34" s="116" t="s">
        <v>8</v>
      </c>
      <c r="E34" s="116">
        <v>2439</v>
      </c>
      <c r="F34" s="53">
        <v>0.64</v>
      </c>
      <c r="G34" s="220">
        <f t="shared" ref="G34" si="2">ROUND((E34*F34),2)</f>
        <v>1560.96</v>
      </c>
      <c r="H34" s="225"/>
      <c r="I34" s="226"/>
      <c r="J34" s="4"/>
    </row>
    <row r="35" spans="1:11" s="3" customFormat="1" ht="40.200000000000003" customHeight="1" thickBot="1" x14ac:dyDescent="0.3">
      <c r="A35" s="117" t="s">
        <v>139</v>
      </c>
      <c r="B35" s="118" t="s">
        <v>120</v>
      </c>
      <c r="C35" s="119" t="s">
        <v>148</v>
      </c>
      <c r="D35" s="120" t="s">
        <v>8</v>
      </c>
      <c r="E35" s="120">
        <v>55990</v>
      </c>
      <c r="F35" s="54">
        <v>0.25</v>
      </c>
      <c r="G35" s="228">
        <f t="shared" si="1"/>
        <v>13997.5</v>
      </c>
      <c r="H35" s="222" t="s">
        <v>44</v>
      </c>
      <c r="I35" s="223">
        <f>ROUND(SUM(G25:G35),2)</f>
        <v>281207.40999999997</v>
      </c>
      <c r="J35" s="37"/>
      <c r="K35" s="41"/>
    </row>
    <row r="36" spans="1:11" s="3" customFormat="1" ht="40.200000000000003" customHeight="1" x14ac:dyDescent="0.25">
      <c r="A36" s="121" t="s">
        <v>152</v>
      </c>
      <c r="B36" s="122" t="s">
        <v>37</v>
      </c>
      <c r="C36" s="123" t="s">
        <v>153</v>
      </c>
      <c r="D36" s="124" t="s">
        <v>10</v>
      </c>
      <c r="E36" s="124">
        <v>143</v>
      </c>
      <c r="F36" s="55">
        <v>20.77</v>
      </c>
      <c r="G36" s="229">
        <f t="shared" si="1"/>
        <v>2970.11</v>
      </c>
      <c r="H36" s="230"/>
      <c r="I36" s="231"/>
      <c r="J36" s="37"/>
      <c r="K36" s="41"/>
    </row>
    <row r="37" spans="1:11" s="3" customFormat="1" ht="40.200000000000003" customHeight="1" x14ac:dyDescent="0.25">
      <c r="A37" s="92" t="s">
        <v>152</v>
      </c>
      <c r="B37" s="110" t="s">
        <v>38</v>
      </c>
      <c r="C37" s="94" t="s">
        <v>154</v>
      </c>
      <c r="D37" s="111" t="s">
        <v>8</v>
      </c>
      <c r="E37" s="111">
        <v>286</v>
      </c>
      <c r="F37" s="53">
        <v>0.63</v>
      </c>
      <c r="G37" s="229">
        <f t="shared" si="1"/>
        <v>180.18</v>
      </c>
      <c r="H37" s="232"/>
      <c r="I37" s="231"/>
      <c r="J37" s="37"/>
      <c r="K37" s="41"/>
    </row>
    <row r="38" spans="1:11" s="3" customFormat="1" ht="40.200000000000003" customHeight="1" x14ac:dyDescent="0.25">
      <c r="A38" s="92" t="s">
        <v>152</v>
      </c>
      <c r="B38" s="110" t="s">
        <v>39</v>
      </c>
      <c r="C38" s="94" t="s">
        <v>155</v>
      </c>
      <c r="D38" s="111" t="s">
        <v>9</v>
      </c>
      <c r="E38" s="111">
        <v>17</v>
      </c>
      <c r="F38" s="53">
        <v>32.99</v>
      </c>
      <c r="G38" s="229">
        <f t="shared" si="1"/>
        <v>560.83000000000004</v>
      </c>
      <c r="H38" s="232"/>
      <c r="I38" s="231"/>
      <c r="J38" s="37"/>
      <c r="K38" s="41"/>
    </row>
    <row r="39" spans="1:11" s="3" customFormat="1" ht="40.200000000000003" customHeight="1" x14ac:dyDescent="0.25">
      <c r="A39" s="92" t="s">
        <v>152</v>
      </c>
      <c r="B39" s="110" t="s">
        <v>40</v>
      </c>
      <c r="C39" s="94" t="s">
        <v>156</v>
      </c>
      <c r="D39" s="111" t="s">
        <v>9</v>
      </c>
      <c r="E39" s="111">
        <v>7</v>
      </c>
      <c r="F39" s="53">
        <v>35.56</v>
      </c>
      <c r="G39" s="229">
        <f t="shared" si="1"/>
        <v>248.92</v>
      </c>
      <c r="H39" s="232"/>
      <c r="I39" s="231"/>
      <c r="J39" s="37"/>
      <c r="K39" s="41"/>
    </row>
    <row r="40" spans="1:11" s="3" customFormat="1" ht="40.200000000000003" customHeight="1" thickBot="1" x14ac:dyDescent="0.3">
      <c r="A40" s="92" t="s">
        <v>152</v>
      </c>
      <c r="B40" s="110" t="s">
        <v>77</v>
      </c>
      <c r="C40" s="94" t="s">
        <v>157</v>
      </c>
      <c r="D40" s="111" t="s">
        <v>91</v>
      </c>
      <c r="E40" s="111">
        <v>3</v>
      </c>
      <c r="F40" s="53">
        <v>103.26</v>
      </c>
      <c r="G40" s="229">
        <f t="shared" si="1"/>
        <v>309.77999999999997</v>
      </c>
      <c r="H40" s="233"/>
      <c r="I40" s="231"/>
      <c r="J40" s="37"/>
      <c r="K40" s="41"/>
    </row>
    <row r="41" spans="1:11" s="3" customFormat="1" ht="90" customHeight="1" thickBot="1" x14ac:dyDescent="0.3">
      <c r="A41" s="121" t="s">
        <v>152</v>
      </c>
      <c r="B41" s="122" t="s">
        <v>151</v>
      </c>
      <c r="C41" s="123" t="s">
        <v>158</v>
      </c>
      <c r="D41" s="124" t="s">
        <v>91</v>
      </c>
      <c r="E41" s="124">
        <v>3</v>
      </c>
      <c r="F41" s="55">
        <v>414.34</v>
      </c>
      <c r="G41" s="229">
        <f t="shared" si="1"/>
        <v>1243.02</v>
      </c>
      <c r="H41" s="222" t="s">
        <v>45</v>
      </c>
      <c r="I41" s="223">
        <f>ROUND(SUM(G36:G41),2)</f>
        <v>5512.84</v>
      </c>
      <c r="J41" s="37"/>
      <c r="K41" s="41"/>
    </row>
    <row r="42" spans="1:11" s="3" customFormat="1" ht="45" customHeight="1" x14ac:dyDescent="0.3">
      <c r="A42" s="125" t="s">
        <v>159</v>
      </c>
      <c r="B42" s="126" t="s">
        <v>26</v>
      </c>
      <c r="C42" s="84" t="s">
        <v>161</v>
      </c>
      <c r="D42" s="107" t="s">
        <v>9</v>
      </c>
      <c r="E42" s="107">
        <v>25875</v>
      </c>
      <c r="F42" s="56">
        <v>16.170000000000002</v>
      </c>
      <c r="G42" s="220">
        <f>ROUND((E42*F42),2)</f>
        <v>418398.75</v>
      </c>
      <c r="H42" s="304" t="s">
        <v>368</v>
      </c>
      <c r="I42" s="226"/>
    </row>
    <row r="43" spans="1:11" s="3" customFormat="1" ht="45" customHeight="1" x14ac:dyDescent="0.3">
      <c r="A43" s="127" t="s">
        <v>159</v>
      </c>
      <c r="B43" s="128" t="s">
        <v>27</v>
      </c>
      <c r="C43" s="94" t="s">
        <v>162</v>
      </c>
      <c r="D43" s="111" t="s">
        <v>9</v>
      </c>
      <c r="E43" s="111">
        <v>2682</v>
      </c>
      <c r="F43" s="57">
        <v>16.170000000000002</v>
      </c>
      <c r="G43" s="220">
        <f>ROUND((E43*F43),2)</f>
        <v>43367.94</v>
      </c>
      <c r="H43" s="305"/>
      <c r="I43" s="226"/>
    </row>
    <row r="44" spans="1:11" s="3" customFormat="1" ht="45" customHeight="1" x14ac:dyDescent="0.3">
      <c r="A44" s="127" t="s">
        <v>159</v>
      </c>
      <c r="B44" s="128" t="s">
        <v>28</v>
      </c>
      <c r="C44" s="94" t="s">
        <v>163</v>
      </c>
      <c r="D44" s="111" t="s">
        <v>8</v>
      </c>
      <c r="E44" s="111">
        <v>42500</v>
      </c>
      <c r="F44" s="57">
        <v>10.25</v>
      </c>
      <c r="G44" s="220">
        <f t="shared" ref="G44:G55" si="3">ROUND((E44*F44),2)</f>
        <v>435625</v>
      </c>
      <c r="H44" s="305"/>
      <c r="I44" s="226"/>
    </row>
    <row r="45" spans="1:11" s="3" customFormat="1" ht="45" customHeight="1" x14ac:dyDescent="0.3">
      <c r="A45" s="127" t="s">
        <v>159</v>
      </c>
      <c r="B45" s="128" t="s">
        <v>29</v>
      </c>
      <c r="C45" s="94" t="s">
        <v>164</v>
      </c>
      <c r="D45" s="111" t="s">
        <v>8</v>
      </c>
      <c r="E45" s="114">
        <v>32349</v>
      </c>
      <c r="F45" s="57">
        <v>13.09</v>
      </c>
      <c r="G45" s="220">
        <f t="shared" si="3"/>
        <v>423448.41</v>
      </c>
      <c r="H45" s="305"/>
      <c r="I45" s="226"/>
    </row>
    <row r="46" spans="1:11" s="3" customFormat="1" ht="45" customHeight="1" x14ac:dyDescent="0.3">
      <c r="A46" s="127" t="s">
        <v>159</v>
      </c>
      <c r="B46" s="128" t="s">
        <v>41</v>
      </c>
      <c r="C46" s="129" t="s">
        <v>165</v>
      </c>
      <c r="D46" s="130" t="s">
        <v>8</v>
      </c>
      <c r="E46" s="131">
        <v>32046</v>
      </c>
      <c r="F46" s="58">
        <v>8.66</v>
      </c>
      <c r="G46" s="220">
        <f t="shared" si="3"/>
        <v>277518.36</v>
      </c>
      <c r="H46" s="305"/>
      <c r="I46" s="226"/>
    </row>
    <row r="47" spans="1:11" s="3" customFormat="1" ht="45" customHeight="1" x14ac:dyDescent="0.3">
      <c r="A47" s="127" t="s">
        <v>159</v>
      </c>
      <c r="B47" s="128" t="s">
        <v>92</v>
      </c>
      <c r="C47" s="129" t="s">
        <v>170</v>
      </c>
      <c r="D47" s="130" t="s">
        <v>9</v>
      </c>
      <c r="E47" s="131">
        <v>26</v>
      </c>
      <c r="F47" s="58">
        <v>11.64</v>
      </c>
      <c r="G47" s="220">
        <f t="shared" si="3"/>
        <v>302.64</v>
      </c>
      <c r="H47" s="305"/>
      <c r="I47" s="226"/>
    </row>
    <row r="48" spans="1:11" s="3" customFormat="1" ht="45" customHeight="1" x14ac:dyDescent="0.3">
      <c r="A48" s="127" t="s">
        <v>159</v>
      </c>
      <c r="B48" s="128" t="s">
        <v>93</v>
      </c>
      <c r="C48" s="129" t="s">
        <v>171</v>
      </c>
      <c r="D48" s="130" t="s">
        <v>8</v>
      </c>
      <c r="E48" s="131">
        <v>32349</v>
      </c>
      <c r="F48" s="58">
        <v>0.43</v>
      </c>
      <c r="G48" s="220">
        <f t="shared" si="3"/>
        <v>13910.07</v>
      </c>
      <c r="H48" s="305"/>
      <c r="I48" s="226"/>
    </row>
    <row r="49" spans="1:9" s="3" customFormat="1" ht="45" customHeight="1" x14ac:dyDescent="0.3">
      <c r="A49" s="127" t="s">
        <v>159</v>
      </c>
      <c r="B49" s="128" t="s">
        <v>94</v>
      </c>
      <c r="C49" s="129" t="s">
        <v>172</v>
      </c>
      <c r="D49" s="130" t="s">
        <v>10</v>
      </c>
      <c r="E49" s="131">
        <v>2136</v>
      </c>
      <c r="F49" s="58">
        <v>0.34</v>
      </c>
      <c r="G49" s="220">
        <f t="shared" si="3"/>
        <v>726.24</v>
      </c>
      <c r="H49" s="305"/>
      <c r="I49" s="226"/>
    </row>
    <row r="50" spans="1:9" s="3" customFormat="1" ht="45" customHeight="1" x14ac:dyDescent="0.3">
      <c r="A50" s="127" t="s">
        <v>159</v>
      </c>
      <c r="B50" s="128" t="s">
        <v>95</v>
      </c>
      <c r="C50" s="129" t="s">
        <v>173</v>
      </c>
      <c r="D50" s="130" t="s">
        <v>10</v>
      </c>
      <c r="E50" s="131">
        <v>5936</v>
      </c>
      <c r="F50" s="58">
        <v>1.94</v>
      </c>
      <c r="G50" s="220">
        <f t="shared" si="3"/>
        <v>11515.84</v>
      </c>
      <c r="H50" s="305"/>
      <c r="I50" s="226"/>
    </row>
    <row r="51" spans="1:9" s="3" customFormat="1" ht="75" customHeight="1" x14ac:dyDescent="0.3">
      <c r="A51" s="127" t="s">
        <v>159</v>
      </c>
      <c r="B51" s="128" t="s">
        <v>96</v>
      </c>
      <c r="C51" s="129" t="s">
        <v>174</v>
      </c>
      <c r="D51" s="130" t="s">
        <v>8</v>
      </c>
      <c r="E51" s="131">
        <v>10468</v>
      </c>
      <c r="F51" s="58">
        <v>3.86</v>
      </c>
      <c r="G51" s="220">
        <f t="shared" si="3"/>
        <v>40406.480000000003</v>
      </c>
      <c r="H51" s="305"/>
      <c r="I51" s="226"/>
    </row>
    <row r="52" spans="1:9" s="3" customFormat="1" ht="45" customHeight="1" x14ac:dyDescent="0.3">
      <c r="A52" s="127" t="s">
        <v>159</v>
      </c>
      <c r="B52" s="128" t="s">
        <v>97</v>
      </c>
      <c r="C52" s="129" t="s">
        <v>175</v>
      </c>
      <c r="D52" s="130" t="s">
        <v>9</v>
      </c>
      <c r="E52" s="131">
        <v>231.8</v>
      </c>
      <c r="F52" s="58">
        <v>45.9</v>
      </c>
      <c r="G52" s="220">
        <f t="shared" si="3"/>
        <v>10639.62</v>
      </c>
      <c r="H52" s="305"/>
      <c r="I52" s="226"/>
    </row>
    <row r="53" spans="1:9" s="3" customFormat="1" ht="45" customHeight="1" x14ac:dyDescent="0.3">
      <c r="A53" s="127" t="s">
        <v>159</v>
      </c>
      <c r="B53" s="128" t="s">
        <v>178</v>
      </c>
      <c r="C53" s="129" t="s">
        <v>176</v>
      </c>
      <c r="D53" s="130" t="s">
        <v>9</v>
      </c>
      <c r="E53" s="131">
        <v>39.299999999999997</v>
      </c>
      <c r="F53" s="58">
        <v>51.24</v>
      </c>
      <c r="G53" s="220">
        <f t="shared" si="3"/>
        <v>2013.73</v>
      </c>
      <c r="H53" s="305"/>
      <c r="I53" s="226"/>
    </row>
    <row r="54" spans="1:9" s="3" customFormat="1" ht="45" customHeight="1" x14ac:dyDescent="0.3">
      <c r="A54" s="127" t="s">
        <v>159</v>
      </c>
      <c r="B54" s="128" t="s">
        <v>179</v>
      </c>
      <c r="C54" s="129" t="s">
        <v>388</v>
      </c>
      <c r="D54" s="130" t="s">
        <v>10</v>
      </c>
      <c r="E54" s="131">
        <v>1092</v>
      </c>
      <c r="F54" s="58">
        <v>66</v>
      </c>
      <c r="G54" s="220">
        <f t="shared" si="3"/>
        <v>72072</v>
      </c>
      <c r="H54" s="305"/>
      <c r="I54" s="226"/>
    </row>
    <row r="55" spans="1:9" s="3" customFormat="1" ht="45" customHeight="1" thickBot="1" x14ac:dyDescent="0.35">
      <c r="A55" s="132" t="s">
        <v>159</v>
      </c>
      <c r="B55" s="133" t="s">
        <v>180</v>
      </c>
      <c r="C55" s="134" t="s">
        <v>177</v>
      </c>
      <c r="D55" s="135" t="s">
        <v>8</v>
      </c>
      <c r="E55" s="136">
        <v>1036</v>
      </c>
      <c r="F55" s="58">
        <v>4.7699999999999996</v>
      </c>
      <c r="G55" s="220">
        <f t="shared" si="3"/>
        <v>4941.72</v>
      </c>
      <c r="H55" s="305"/>
      <c r="I55" s="226"/>
    </row>
    <row r="56" spans="1:9" s="3" customFormat="1" ht="45" customHeight="1" x14ac:dyDescent="0.3">
      <c r="A56" s="104" t="s">
        <v>169</v>
      </c>
      <c r="B56" s="137" t="s">
        <v>26</v>
      </c>
      <c r="C56" s="106" t="s">
        <v>166</v>
      </c>
      <c r="D56" s="107" t="s">
        <v>9</v>
      </c>
      <c r="E56" s="107">
        <v>23879</v>
      </c>
      <c r="F56" s="59"/>
      <c r="G56" s="224">
        <f>ROUND((E56*F56),2)</f>
        <v>0</v>
      </c>
      <c r="H56" s="305"/>
      <c r="I56" s="234"/>
    </row>
    <row r="57" spans="1:9" s="3" customFormat="1" ht="45" customHeight="1" x14ac:dyDescent="0.3">
      <c r="A57" s="109" t="s">
        <v>169</v>
      </c>
      <c r="B57" s="138" t="s">
        <v>27</v>
      </c>
      <c r="C57" s="94" t="s">
        <v>167</v>
      </c>
      <c r="D57" s="111" t="s">
        <v>9</v>
      </c>
      <c r="E57" s="111">
        <v>2441</v>
      </c>
      <c r="F57" s="60"/>
      <c r="G57" s="220">
        <f>ROUND((E57*F57),2)</f>
        <v>0</v>
      </c>
      <c r="H57" s="305"/>
      <c r="I57" s="226"/>
    </row>
    <row r="58" spans="1:9" s="3" customFormat="1" ht="45" customHeight="1" x14ac:dyDescent="0.3">
      <c r="A58" s="109" t="s">
        <v>169</v>
      </c>
      <c r="B58" s="138" t="s">
        <v>28</v>
      </c>
      <c r="C58" s="94" t="s">
        <v>168</v>
      </c>
      <c r="D58" s="111" t="s">
        <v>111</v>
      </c>
      <c r="E58" s="111">
        <v>42500</v>
      </c>
      <c r="F58" s="60"/>
      <c r="G58" s="220">
        <f>ROUND((E58*F58),2)</f>
        <v>0</v>
      </c>
      <c r="H58" s="305"/>
      <c r="I58" s="226"/>
    </row>
    <row r="59" spans="1:9" s="3" customFormat="1" ht="45" customHeight="1" x14ac:dyDescent="0.3">
      <c r="A59" s="109" t="s">
        <v>169</v>
      </c>
      <c r="B59" s="138" t="s">
        <v>29</v>
      </c>
      <c r="C59" s="94" t="s">
        <v>164</v>
      </c>
      <c r="D59" s="111" t="s">
        <v>8</v>
      </c>
      <c r="E59" s="114">
        <v>32349</v>
      </c>
      <c r="F59" s="60"/>
      <c r="G59" s="220">
        <f>ROUND((E59*F59),2)</f>
        <v>0</v>
      </c>
      <c r="H59" s="305"/>
      <c r="I59" s="226"/>
    </row>
    <row r="60" spans="1:9" s="3" customFormat="1" ht="45" customHeight="1" x14ac:dyDescent="0.3">
      <c r="A60" s="109" t="s">
        <v>169</v>
      </c>
      <c r="B60" s="138" t="s">
        <v>41</v>
      </c>
      <c r="C60" s="129" t="s">
        <v>165</v>
      </c>
      <c r="D60" s="130" t="s">
        <v>8</v>
      </c>
      <c r="E60" s="131">
        <v>32046</v>
      </c>
      <c r="F60" s="61"/>
      <c r="G60" s="229">
        <f>ROUND((E60*F60),2)</f>
        <v>0</v>
      </c>
      <c r="H60" s="305"/>
      <c r="I60" s="226"/>
    </row>
    <row r="61" spans="1:9" s="3" customFormat="1" ht="45" customHeight="1" x14ac:dyDescent="0.3">
      <c r="A61" s="109" t="s">
        <v>169</v>
      </c>
      <c r="B61" s="138" t="s">
        <v>92</v>
      </c>
      <c r="C61" s="129" t="s">
        <v>170</v>
      </c>
      <c r="D61" s="130" t="s">
        <v>9</v>
      </c>
      <c r="E61" s="131">
        <v>26</v>
      </c>
      <c r="F61" s="61"/>
      <c r="G61" s="229">
        <f t="shared" ref="G61:G68" si="4">ROUND((E61*F61),2)</f>
        <v>0</v>
      </c>
      <c r="H61" s="305"/>
      <c r="I61" s="226"/>
    </row>
    <row r="62" spans="1:9" s="3" customFormat="1" ht="45" customHeight="1" x14ac:dyDescent="0.3">
      <c r="A62" s="109" t="s">
        <v>169</v>
      </c>
      <c r="B62" s="138" t="s">
        <v>93</v>
      </c>
      <c r="C62" s="129" t="s">
        <v>171</v>
      </c>
      <c r="D62" s="130" t="s">
        <v>8</v>
      </c>
      <c r="E62" s="131">
        <v>32349</v>
      </c>
      <c r="F62" s="61"/>
      <c r="G62" s="229">
        <f t="shared" si="4"/>
        <v>0</v>
      </c>
      <c r="H62" s="305"/>
      <c r="I62" s="226"/>
    </row>
    <row r="63" spans="1:9" s="3" customFormat="1" ht="45" customHeight="1" x14ac:dyDescent="0.3">
      <c r="A63" s="109" t="s">
        <v>169</v>
      </c>
      <c r="B63" s="138" t="s">
        <v>94</v>
      </c>
      <c r="C63" s="129" t="s">
        <v>172</v>
      </c>
      <c r="D63" s="130" t="s">
        <v>10</v>
      </c>
      <c r="E63" s="131">
        <v>2136</v>
      </c>
      <c r="F63" s="61"/>
      <c r="G63" s="229">
        <f t="shared" si="4"/>
        <v>0</v>
      </c>
      <c r="H63" s="305"/>
      <c r="I63" s="226"/>
    </row>
    <row r="64" spans="1:9" s="3" customFormat="1" ht="45" customHeight="1" x14ac:dyDescent="0.3">
      <c r="A64" s="109" t="s">
        <v>169</v>
      </c>
      <c r="B64" s="138" t="s">
        <v>95</v>
      </c>
      <c r="C64" s="129" t="s">
        <v>173</v>
      </c>
      <c r="D64" s="130" t="s">
        <v>10</v>
      </c>
      <c r="E64" s="131">
        <v>5936</v>
      </c>
      <c r="F64" s="61"/>
      <c r="G64" s="229">
        <f t="shared" si="4"/>
        <v>0</v>
      </c>
      <c r="H64" s="305"/>
      <c r="I64" s="226"/>
    </row>
    <row r="65" spans="1:11" s="3" customFormat="1" ht="75" customHeight="1" x14ac:dyDescent="0.3">
      <c r="A65" s="109" t="s">
        <v>169</v>
      </c>
      <c r="B65" s="138" t="s">
        <v>96</v>
      </c>
      <c r="C65" s="129" t="s">
        <v>174</v>
      </c>
      <c r="D65" s="130" t="s">
        <v>8</v>
      </c>
      <c r="E65" s="131">
        <v>10468</v>
      </c>
      <c r="F65" s="61"/>
      <c r="G65" s="229">
        <f t="shared" si="4"/>
        <v>0</v>
      </c>
      <c r="H65" s="305"/>
      <c r="I65" s="226"/>
    </row>
    <row r="66" spans="1:11" s="3" customFormat="1" ht="45" customHeight="1" x14ac:dyDescent="0.3">
      <c r="A66" s="109" t="s">
        <v>169</v>
      </c>
      <c r="B66" s="138" t="s">
        <v>97</v>
      </c>
      <c r="C66" s="129" t="s">
        <v>175</v>
      </c>
      <c r="D66" s="130" t="s">
        <v>9</v>
      </c>
      <c r="E66" s="131">
        <v>231.8</v>
      </c>
      <c r="F66" s="61"/>
      <c r="G66" s="229">
        <f t="shared" si="4"/>
        <v>0</v>
      </c>
      <c r="H66" s="305"/>
      <c r="I66" s="226"/>
    </row>
    <row r="67" spans="1:11" s="3" customFormat="1" ht="45" customHeight="1" x14ac:dyDescent="0.3">
      <c r="A67" s="109" t="s">
        <v>169</v>
      </c>
      <c r="B67" s="138" t="s">
        <v>178</v>
      </c>
      <c r="C67" s="129" t="s">
        <v>176</v>
      </c>
      <c r="D67" s="130" t="s">
        <v>9</v>
      </c>
      <c r="E67" s="131">
        <v>39.299999999999997</v>
      </c>
      <c r="F67" s="61"/>
      <c r="G67" s="229">
        <f t="shared" si="4"/>
        <v>0</v>
      </c>
      <c r="H67" s="305"/>
      <c r="I67" s="226"/>
    </row>
    <row r="68" spans="1:11" s="3" customFormat="1" ht="45" customHeight="1" thickBot="1" x14ac:dyDescent="0.35">
      <c r="A68" s="139" t="s">
        <v>169</v>
      </c>
      <c r="B68" s="140" t="s">
        <v>179</v>
      </c>
      <c r="C68" s="141" t="s">
        <v>388</v>
      </c>
      <c r="D68" s="142" t="s">
        <v>10</v>
      </c>
      <c r="E68" s="142">
        <v>1092</v>
      </c>
      <c r="F68" s="78"/>
      <c r="G68" s="235">
        <f t="shared" si="4"/>
        <v>0</v>
      </c>
      <c r="H68" s="306"/>
      <c r="I68" s="226"/>
    </row>
    <row r="69" spans="1:11" s="3" customFormat="1" ht="45" customHeight="1" thickBot="1" x14ac:dyDescent="0.3">
      <c r="A69" s="117" t="s">
        <v>169</v>
      </c>
      <c r="B69" s="143" t="s">
        <v>180</v>
      </c>
      <c r="C69" s="144" t="s">
        <v>177</v>
      </c>
      <c r="D69" s="145" t="s">
        <v>8</v>
      </c>
      <c r="E69" s="146">
        <v>1036</v>
      </c>
      <c r="F69" s="62"/>
      <c r="G69" s="228">
        <f>ROUND((E69*F69),2)</f>
        <v>0</v>
      </c>
      <c r="H69" s="222" t="s">
        <v>46</v>
      </c>
      <c r="I69" s="223">
        <f>ROUND(SUM(G42:G69),2)</f>
        <v>1754886.8</v>
      </c>
      <c r="J69" s="38"/>
      <c r="K69" s="41"/>
    </row>
    <row r="70" spans="1:11" s="3" customFormat="1" ht="75" customHeight="1" x14ac:dyDescent="0.3">
      <c r="A70" s="104" t="s">
        <v>184</v>
      </c>
      <c r="B70" s="147" t="s">
        <v>30</v>
      </c>
      <c r="C70" s="106" t="s">
        <v>186</v>
      </c>
      <c r="D70" s="107" t="s">
        <v>18</v>
      </c>
      <c r="E70" s="107">
        <v>13</v>
      </c>
      <c r="F70" s="56">
        <v>123.81</v>
      </c>
      <c r="G70" s="224">
        <f t="shared" ref="G70:G71" si="5">ROUND((E70*F70),2)</f>
        <v>1609.53</v>
      </c>
      <c r="H70" s="225"/>
      <c r="I70" s="226"/>
    </row>
    <row r="71" spans="1:11" s="3" customFormat="1" ht="75" customHeight="1" x14ac:dyDescent="0.3">
      <c r="A71" s="109" t="s">
        <v>184</v>
      </c>
      <c r="B71" s="148" t="s">
        <v>31</v>
      </c>
      <c r="C71" s="94" t="s">
        <v>185</v>
      </c>
      <c r="D71" s="111" t="s">
        <v>91</v>
      </c>
      <c r="E71" s="114">
        <v>6</v>
      </c>
      <c r="F71" s="57">
        <v>96.22</v>
      </c>
      <c r="G71" s="220">
        <f t="shared" si="5"/>
        <v>577.32000000000005</v>
      </c>
      <c r="H71" s="225"/>
      <c r="I71" s="226"/>
    </row>
    <row r="72" spans="1:11" s="3" customFormat="1" ht="75" customHeight="1" x14ac:dyDescent="0.3">
      <c r="A72" s="109" t="s">
        <v>184</v>
      </c>
      <c r="B72" s="148" t="s">
        <v>32</v>
      </c>
      <c r="C72" s="94" t="s">
        <v>187</v>
      </c>
      <c r="D72" s="111" t="s">
        <v>91</v>
      </c>
      <c r="E72" s="114">
        <v>1</v>
      </c>
      <c r="F72" s="57">
        <v>96.22</v>
      </c>
      <c r="G72" s="220">
        <f t="shared" ref="G72:G74" si="6">ROUND((E72*F72),2)</f>
        <v>96.22</v>
      </c>
      <c r="H72" s="225"/>
      <c r="I72" s="226"/>
    </row>
    <row r="73" spans="1:11" s="3" customFormat="1" ht="45" customHeight="1" x14ac:dyDescent="0.3">
      <c r="A73" s="109" t="s">
        <v>184</v>
      </c>
      <c r="B73" s="148" t="s">
        <v>33</v>
      </c>
      <c r="C73" s="94" t="s">
        <v>188</v>
      </c>
      <c r="D73" s="111" t="s">
        <v>109</v>
      </c>
      <c r="E73" s="114">
        <v>87</v>
      </c>
      <c r="F73" s="57">
        <v>5.69</v>
      </c>
      <c r="G73" s="220">
        <f t="shared" si="6"/>
        <v>495.03</v>
      </c>
      <c r="H73" s="225"/>
      <c r="I73" s="226"/>
    </row>
    <row r="74" spans="1:11" s="3" customFormat="1" ht="45" customHeight="1" x14ac:dyDescent="0.25">
      <c r="A74" s="109" t="s">
        <v>184</v>
      </c>
      <c r="B74" s="148" t="s">
        <v>34</v>
      </c>
      <c r="C74" s="94" t="s">
        <v>110</v>
      </c>
      <c r="D74" s="111" t="s">
        <v>10</v>
      </c>
      <c r="E74" s="114">
        <v>41</v>
      </c>
      <c r="F74" s="57">
        <v>4.04</v>
      </c>
      <c r="G74" s="220">
        <f t="shared" si="6"/>
        <v>165.64</v>
      </c>
      <c r="H74" s="232"/>
      <c r="I74" s="231"/>
    </row>
    <row r="75" spans="1:11" s="3" customFormat="1" ht="40.200000000000003" customHeight="1" x14ac:dyDescent="0.3">
      <c r="A75" s="109" t="s">
        <v>184</v>
      </c>
      <c r="B75" s="148" t="s">
        <v>35</v>
      </c>
      <c r="C75" s="94" t="s">
        <v>189</v>
      </c>
      <c r="D75" s="111" t="s">
        <v>109</v>
      </c>
      <c r="E75" s="114">
        <v>0.1</v>
      </c>
      <c r="F75" s="57">
        <v>275.89</v>
      </c>
      <c r="G75" s="220">
        <f t="shared" ref="G75" si="7">ROUND((E75*F75),2)</f>
        <v>27.59</v>
      </c>
      <c r="H75" s="225"/>
      <c r="I75" s="226"/>
    </row>
    <row r="76" spans="1:11" s="3" customFormat="1" ht="40.200000000000003" customHeight="1" x14ac:dyDescent="0.3">
      <c r="A76" s="109" t="s">
        <v>184</v>
      </c>
      <c r="B76" s="148" t="s">
        <v>52</v>
      </c>
      <c r="C76" s="94" t="s">
        <v>190</v>
      </c>
      <c r="D76" s="111" t="s">
        <v>8</v>
      </c>
      <c r="E76" s="114">
        <v>1402</v>
      </c>
      <c r="F76" s="57">
        <v>18.21</v>
      </c>
      <c r="G76" s="220">
        <f t="shared" ref="G76:G82" si="8">ROUND((E76*F76),2)</f>
        <v>25530.42</v>
      </c>
      <c r="H76" s="225"/>
      <c r="I76" s="226"/>
    </row>
    <row r="77" spans="1:11" s="3" customFormat="1" ht="40.200000000000003" customHeight="1" x14ac:dyDescent="0.3">
      <c r="A77" s="109" t="s">
        <v>184</v>
      </c>
      <c r="B77" s="148" t="s">
        <v>53</v>
      </c>
      <c r="C77" s="94" t="s">
        <v>191</v>
      </c>
      <c r="D77" s="111" t="s">
        <v>8</v>
      </c>
      <c r="E77" s="114">
        <v>1968</v>
      </c>
      <c r="F77" s="57">
        <v>10.65</v>
      </c>
      <c r="G77" s="220">
        <f t="shared" si="8"/>
        <v>20959.2</v>
      </c>
      <c r="H77" s="225"/>
      <c r="I77" s="226"/>
    </row>
    <row r="78" spans="1:11" s="3" customFormat="1" ht="40.200000000000003" customHeight="1" x14ac:dyDescent="0.3">
      <c r="A78" s="109" t="s">
        <v>184</v>
      </c>
      <c r="B78" s="148" t="s">
        <v>68</v>
      </c>
      <c r="C78" s="94" t="s">
        <v>192</v>
      </c>
      <c r="D78" s="111" t="s">
        <v>9</v>
      </c>
      <c r="E78" s="111">
        <v>1317</v>
      </c>
      <c r="F78" s="57">
        <v>19.09</v>
      </c>
      <c r="G78" s="220">
        <f t="shared" si="8"/>
        <v>25141.53</v>
      </c>
      <c r="H78" s="225"/>
      <c r="I78" s="226"/>
    </row>
    <row r="79" spans="1:11" s="3" customFormat="1" ht="40.200000000000003" customHeight="1" x14ac:dyDescent="0.3">
      <c r="A79" s="109" t="s">
        <v>184</v>
      </c>
      <c r="B79" s="148" t="s">
        <v>74</v>
      </c>
      <c r="C79" s="149" t="s">
        <v>395</v>
      </c>
      <c r="D79" s="150" t="s">
        <v>91</v>
      </c>
      <c r="E79" s="150">
        <v>28</v>
      </c>
      <c r="F79" s="57">
        <v>707.42</v>
      </c>
      <c r="G79" s="220">
        <f t="shared" si="8"/>
        <v>19807.759999999998</v>
      </c>
      <c r="H79" s="225"/>
      <c r="I79" s="226"/>
    </row>
    <row r="80" spans="1:11" s="3" customFormat="1" ht="40.200000000000003" customHeight="1" x14ac:dyDescent="0.3">
      <c r="A80" s="109" t="s">
        <v>184</v>
      </c>
      <c r="B80" s="148" t="s">
        <v>112</v>
      </c>
      <c r="C80" s="151" t="s">
        <v>193</v>
      </c>
      <c r="D80" s="152" t="s">
        <v>9</v>
      </c>
      <c r="E80" s="152">
        <v>34</v>
      </c>
      <c r="F80" s="58">
        <v>32.35</v>
      </c>
      <c r="G80" s="229">
        <f t="shared" si="8"/>
        <v>1099.9000000000001</v>
      </c>
      <c r="H80" s="225"/>
      <c r="I80" s="226"/>
    </row>
    <row r="81" spans="1:9" s="3" customFormat="1" ht="40.200000000000003" customHeight="1" x14ac:dyDescent="0.3">
      <c r="A81" s="109" t="s">
        <v>184</v>
      </c>
      <c r="B81" s="148" t="s">
        <v>113</v>
      </c>
      <c r="C81" s="151" t="s">
        <v>194</v>
      </c>
      <c r="D81" s="152" t="s">
        <v>91</v>
      </c>
      <c r="E81" s="152">
        <v>56</v>
      </c>
      <c r="F81" s="58">
        <v>153.22</v>
      </c>
      <c r="G81" s="229">
        <f t="shared" si="8"/>
        <v>8580.32</v>
      </c>
      <c r="H81" s="225"/>
      <c r="I81" s="226"/>
    </row>
    <row r="82" spans="1:9" s="3" customFormat="1" ht="40.200000000000003" customHeight="1" thickBot="1" x14ac:dyDescent="0.35">
      <c r="A82" s="109" t="s">
        <v>184</v>
      </c>
      <c r="B82" s="148" t="s">
        <v>114</v>
      </c>
      <c r="C82" s="129" t="s">
        <v>195</v>
      </c>
      <c r="D82" s="131" t="s">
        <v>8</v>
      </c>
      <c r="E82" s="131">
        <v>552</v>
      </c>
      <c r="F82" s="58">
        <v>1.43</v>
      </c>
      <c r="G82" s="229">
        <f t="shared" si="8"/>
        <v>789.36</v>
      </c>
      <c r="H82" s="225"/>
      <c r="I82" s="226"/>
    </row>
    <row r="83" spans="1:9" s="3" customFormat="1" ht="40.200000000000003" customHeight="1" thickBot="1" x14ac:dyDescent="0.3">
      <c r="A83" s="117" t="s">
        <v>184</v>
      </c>
      <c r="B83" s="153" t="s">
        <v>115</v>
      </c>
      <c r="C83" s="119" t="s">
        <v>196</v>
      </c>
      <c r="D83" s="154" t="s">
        <v>9</v>
      </c>
      <c r="E83" s="154">
        <v>78</v>
      </c>
      <c r="F83" s="63">
        <v>17.54</v>
      </c>
      <c r="G83" s="228">
        <f t="shared" ref="G83:G96" si="9">ROUND((E83*F83),2)</f>
        <v>1368.12</v>
      </c>
      <c r="H83" s="222" t="s">
        <v>47</v>
      </c>
      <c r="I83" s="223">
        <f>ROUND(SUM(G70:G83),2)</f>
        <v>106247.94</v>
      </c>
    </row>
    <row r="84" spans="1:9" s="3" customFormat="1" ht="40.200000000000003" customHeight="1" x14ac:dyDescent="0.3">
      <c r="A84" s="104" t="s">
        <v>197</v>
      </c>
      <c r="B84" s="147" t="s">
        <v>11</v>
      </c>
      <c r="C84" s="106" t="s">
        <v>198</v>
      </c>
      <c r="D84" s="107" t="s">
        <v>10</v>
      </c>
      <c r="E84" s="107">
        <v>84</v>
      </c>
      <c r="F84" s="56">
        <v>32.6</v>
      </c>
      <c r="G84" s="236">
        <f t="shared" si="9"/>
        <v>2738.4</v>
      </c>
      <c r="H84" s="225"/>
      <c r="I84" s="226"/>
    </row>
    <row r="85" spans="1:9" s="3" customFormat="1" ht="40.200000000000003" customHeight="1" x14ac:dyDescent="0.25">
      <c r="A85" s="109" t="s">
        <v>197</v>
      </c>
      <c r="B85" s="148" t="s">
        <v>36</v>
      </c>
      <c r="C85" s="94" t="s">
        <v>199</v>
      </c>
      <c r="D85" s="111" t="s">
        <v>10</v>
      </c>
      <c r="E85" s="111">
        <v>102</v>
      </c>
      <c r="F85" s="57">
        <v>17.649999999999999</v>
      </c>
      <c r="G85" s="237">
        <f t="shared" si="9"/>
        <v>1800.3</v>
      </c>
      <c r="H85" s="232"/>
      <c r="I85" s="231"/>
    </row>
    <row r="86" spans="1:9" s="21" customFormat="1" ht="40.200000000000003" customHeight="1" x14ac:dyDescent="0.3">
      <c r="A86" s="109" t="s">
        <v>197</v>
      </c>
      <c r="B86" s="148" t="s">
        <v>98</v>
      </c>
      <c r="C86" s="94" t="s">
        <v>200</v>
      </c>
      <c r="D86" s="111" t="s">
        <v>10</v>
      </c>
      <c r="E86" s="111">
        <v>84</v>
      </c>
      <c r="F86" s="57">
        <v>0.26</v>
      </c>
      <c r="G86" s="237">
        <f t="shared" si="9"/>
        <v>21.84</v>
      </c>
      <c r="H86" s="238"/>
      <c r="I86" s="238"/>
    </row>
    <row r="87" spans="1:9" s="21" customFormat="1" ht="40.200000000000003" customHeight="1" thickBot="1" x14ac:dyDescent="0.35">
      <c r="A87" s="96" t="s">
        <v>197</v>
      </c>
      <c r="B87" s="155" t="s">
        <v>99</v>
      </c>
      <c r="C87" s="156" t="s">
        <v>201</v>
      </c>
      <c r="D87" s="130" t="s">
        <v>10</v>
      </c>
      <c r="E87" s="130">
        <v>84</v>
      </c>
      <c r="F87" s="58">
        <v>2.84</v>
      </c>
      <c r="G87" s="239">
        <f t="shared" si="9"/>
        <v>238.56</v>
      </c>
      <c r="H87" s="240"/>
      <c r="I87" s="238"/>
    </row>
    <row r="88" spans="1:9" s="22" customFormat="1" ht="40.200000000000003" customHeight="1" x14ac:dyDescent="0.3">
      <c r="A88" s="157" t="s">
        <v>202</v>
      </c>
      <c r="B88" s="158" t="s">
        <v>100</v>
      </c>
      <c r="C88" s="159" t="s">
        <v>204</v>
      </c>
      <c r="D88" s="160" t="s">
        <v>9</v>
      </c>
      <c r="E88" s="160">
        <v>166</v>
      </c>
      <c r="F88" s="56"/>
      <c r="G88" s="241">
        <f t="shared" si="9"/>
        <v>0</v>
      </c>
      <c r="H88" s="303" t="s">
        <v>368</v>
      </c>
      <c r="I88" s="242"/>
    </row>
    <row r="89" spans="1:9" s="22" customFormat="1" ht="40.200000000000003" customHeight="1" thickBot="1" x14ac:dyDescent="0.35">
      <c r="A89" s="161" t="s">
        <v>203</v>
      </c>
      <c r="B89" s="162" t="s">
        <v>101</v>
      </c>
      <c r="C89" s="163" t="s">
        <v>205</v>
      </c>
      <c r="D89" s="164" t="s">
        <v>9</v>
      </c>
      <c r="E89" s="164">
        <v>166</v>
      </c>
      <c r="F89" s="63">
        <v>24.32</v>
      </c>
      <c r="G89" s="243">
        <f t="shared" si="9"/>
        <v>4037.12</v>
      </c>
      <c r="H89" s="303"/>
      <c r="I89" s="242"/>
    </row>
    <row r="90" spans="1:9" s="22" customFormat="1" ht="40.200000000000003" customHeight="1" x14ac:dyDescent="0.3">
      <c r="A90" s="165" t="s">
        <v>197</v>
      </c>
      <c r="B90" s="166" t="s">
        <v>102</v>
      </c>
      <c r="C90" s="86" t="s">
        <v>206</v>
      </c>
      <c r="D90" s="167" t="s">
        <v>9</v>
      </c>
      <c r="E90" s="167">
        <v>18</v>
      </c>
      <c r="F90" s="64">
        <v>57.64</v>
      </c>
      <c r="G90" s="244">
        <f t="shared" si="9"/>
        <v>1037.52</v>
      </c>
      <c r="H90" s="242"/>
      <c r="I90" s="242"/>
    </row>
    <row r="91" spans="1:9" s="22" customFormat="1" ht="40.200000000000003" customHeight="1" x14ac:dyDescent="0.3">
      <c r="A91" s="109" t="s">
        <v>197</v>
      </c>
      <c r="B91" s="148" t="s">
        <v>103</v>
      </c>
      <c r="C91" s="94" t="s">
        <v>207</v>
      </c>
      <c r="D91" s="111" t="s">
        <v>8</v>
      </c>
      <c r="E91" s="111">
        <v>124.8</v>
      </c>
      <c r="F91" s="57">
        <v>4.25</v>
      </c>
      <c r="G91" s="237">
        <f t="shared" si="9"/>
        <v>530.4</v>
      </c>
      <c r="H91" s="242"/>
      <c r="I91" s="242"/>
    </row>
    <row r="92" spans="1:9" s="22" customFormat="1" ht="40.200000000000003" customHeight="1" x14ac:dyDescent="0.3">
      <c r="A92" s="109" t="s">
        <v>197</v>
      </c>
      <c r="B92" s="148" t="s">
        <v>104</v>
      </c>
      <c r="C92" s="94" t="s">
        <v>208</v>
      </c>
      <c r="D92" s="111" t="s">
        <v>10</v>
      </c>
      <c r="E92" s="111">
        <v>117</v>
      </c>
      <c r="F92" s="57">
        <v>64.58</v>
      </c>
      <c r="G92" s="237">
        <f t="shared" si="9"/>
        <v>7555.86</v>
      </c>
      <c r="H92" s="242"/>
      <c r="I92" s="242"/>
    </row>
    <row r="93" spans="1:9" s="22" customFormat="1" ht="40.200000000000003" customHeight="1" x14ac:dyDescent="0.3">
      <c r="A93" s="109" t="s">
        <v>197</v>
      </c>
      <c r="B93" s="148" t="s">
        <v>105</v>
      </c>
      <c r="C93" s="94" t="s">
        <v>209</v>
      </c>
      <c r="D93" s="111" t="s">
        <v>8</v>
      </c>
      <c r="E93" s="111">
        <v>51.6</v>
      </c>
      <c r="F93" s="57">
        <v>34.630000000000003</v>
      </c>
      <c r="G93" s="237">
        <f t="shared" si="9"/>
        <v>1786.91</v>
      </c>
      <c r="H93" s="242"/>
      <c r="I93" s="242"/>
    </row>
    <row r="94" spans="1:9" s="22" customFormat="1" ht="40.200000000000003" customHeight="1" x14ac:dyDescent="0.3">
      <c r="A94" s="109" t="s">
        <v>197</v>
      </c>
      <c r="B94" s="148" t="s">
        <v>106</v>
      </c>
      <c r="C94" s="94" t="s">
        <v>210</v>
      </c>
      <c r="D94" s="111" t="s">
        <v>8</v>
      </c>
      <c r="E94" s="111">
        <v>2.7</v>
      </c>
      <c r="F94" s="57">
        <v>34.630000000000003</v>
      </c>
      <c r="G94" s="237">
        <f t="shared" si="9"/>
        <v>93.5</v>
      </c>
      <c r="H94" s="242"/>
      <c r="I94" s="242"/>
    </row>
    <row r="95" spans="1:9" s="22" customFormat="1" ht="40.200000000000003" customHeight="1" x14ac:dyDescent="0.3">
      <c r="A95" s="109" t="s">
        <v>197</v>
      </c>
      <c r="B95" s="148" t="s">
        <v>116</v>
      </c>
      <c r="C95" s="94" t="s">
        <v>211</v>
      </c>
      <c r="D95" s="111" t="s">
        <v>8</v>
      </c>
      <c r="E95" s="111">
        <v>70.5</v>
      </c>
      <c r="F95" s="57">
        <v>27.46</v>
      </c>
      <c r="G95" s="237">
        <f t="shared" si="9"/>
        <v>1935.93</v>
      </c>
      <c r="H95" s="242"/>
      <c r="I95" s="242"/>
    </row>
    <row r="96" spans="1:9" s="22" customFormat="1" ht="40.200000000000003" customHeight="1" thickBot="1" x14ac:dyDescent="0.35">
      <c r="A96" s="109" t="s">
        <v>197</v>
      </c>
      <c r="B96" s="148" t="s">
        <v>117</v>
      </c>
      <c r="C96" s="94" t="s">
        <v>212</v>
      </c>
      <c r="D96" s="111" t="s">
        <v>91</v>
      </c>
      <c r="E96" s="111">
        <v>6</v>
      </c>
      <c r="F96" s="57">
        <v>540.24</v>
      </c>
      <c r="G96" s="237">
        <f t="shared" si="9"/>
        <v>3241.44</v>
      </c>
      <c r="H96" s="242"/>
      <c r="I96" s="242"/>
    </row>
    <row r="97" spans="1:9" s="22" customFormat="1" ht="40.200000000000003" customHeight="1" thickBot="1" x14ac:dyDescent="0.3">
      <c r="A97" s="168" t="s">
        <v>197</v>
      </c>
      <c r="B97" s="169" t="s">
        <v>118</v>
      </c>
      <c r="C97" s="123" t="s">
        <v>213</v>
      </c>
      <c r="D97" s="124" t="s">
        <v>91</v>
      </c>
      <c r="E97" s="124">
        <v>6</v>
      </c>
      <c r="F97" s="65">
        <v>287.24</v>
      </c>
      <c r="G97" s="245">
        <f t="shared" ref="G97:G136" si="10">ROUND((E97*F97),2)</f>
        <v>1723.44</v>
      </c>
      <c r="H97" s="246" t="s">
        <v>69</v>
      </c>
      <c r="I97" s="247">
        <f>ROUND(SUM(G84:G97),2)</f>
        <v>26741.22</v>
      </c>
    </row>
    <row r="98" spans="1:9" s="22" customFormat="1" ht="40.200000000000003" customHeight="1" x14ac:dyDescent="0.25">
      <c r="A98" s="125" t="s">
        <v>214</v>
      </c>
      <c r="B98" s="147" t="s">
        <v>73</v>
      </c>
      <c r="C98" s="106" t="s">
        <v>216</v>
      </c>
      <c r="D98" s="107" t="s">
        <v>9</v>
      </c>
      <c r="E98" s="107">
        <v>2231</v>
      </c>
      <c r="F98" s="56">
        <v>2.78</v>
      </c>
      <c r="G98" s="236">
        <f t="shared" si="10"/>
        <v>6202.18</v>
      </c>
      <c r="H98" s="248"/>
      <c r="I98" s="249"/>
    </row>
    <row r="99" spans="1:9" s="22" customFormat="1" ht="40.200000000000003" customHeight="1" x14ac:dyDescent="0.25">
      <c r="A99" s="170" t="s">
        <v>214</v>
      </c>
      <c r="B99" s="166" t="s">
        <v>215</v>
      </c>
      <c r="C99" s="171" t="s">
        <v>217</v>
      </c>
      <c r="D99" s="172" t="s">
        <v>9</v>
      </c>
      <c r="E99" s="172">
        <v>86</v>
      </c>
      <c r="F99" s="64">
        <v>8.77</v>
      </c>
      <c r="G99" s="244">
        <f t="shared" si="10"/>
        <v>754.22</v>
      </c>
      <c r="H99" s="248"/>
      <c r="I99" s="249"/>
    </row>
    <row r="100" spans="1:9" s="22" customFormat="1" ht="40.200000000000003" customHeight="1" x14ac:dyDescent="0.25">
      <c r="A100" s="170" t="s">
        <v>214</v>
      </c>
      <c r="B100" s="166" t="s">
        <v>253</v>
      </c>
      <c r="C100" s="171" t="s">
        <v>218</v>
      </c>
      <c r="D100" s="172" t="s">
        <v>9</v>
      </c>
      <c r="E100" s="173">
        <v>1030</v>
      </c>
      <c r="F100" s="64">
        <v>4.3</v>
      </c>
      <c r="G100" s="244">
        <f t="shared" si="10"/>
        <v>4429</v>
      </c>
      <c r="H100" s="248"/>
      <c r="I100" s="249"/>
    </row>
    <row r="101" spans="1:9" s="22" customFormat="1" ht="40.200000000000003" customHeight="1" x14ac:dyDescent="0.25">
      <c r="A101" s="170" t="s">
        <v>214</v>
      </c>
      <c r="B101" s="166" t="s">
        <v>254</v>
      </c>
      <c r="C101" s="171" t="s">
        <v>219</v>
      </c>
      <c r="D101" s="172" t="s">
        <v>9</v>
      </c>
      <c r="E101" s="173">
        <v>2317</v>
      </c>
      <c r="F101" s="64">
        <v>4.68</v>
      </c>
      <c r="G101" s="244">
        <f t="shared" si="10"/>
        <v>10843.56</v>
      </c>
      <c r="H101" s="248"/>
      <c r="I101" s="249"/>
    </row>
    <row r="102" spans="1:9" s="22" customFormat="1" ht="40.200000000000003" customHeight="1" x14ac:dyDescent="0.25">
      <c r="A102" s="170" t="s">
        <v>214</v>
      </c>
      <c r="B102" s="166" t="s">
        <v>255</v>
      </c>
      <c r="C102" s="171" t="s">
        <v>220</v>
      </c>
      <c r="D102" s="172" t="s">
        <v>8</v>
      </c>
      <c r="E102" s="172">
        <v>546</v>
      </c>
      <c r="F102" s="64">
        <v>1.03</v>
      </c>
      <c r="G102" s="244">
        <f t="shared" si="10"/>
        <v>562.38</v>
      </c>
      <c r="H102" s="248"/>
      <c r="I102" s="249"/>
    </row>
    <row r="103" spans="1:9" s="22" customFormat="1" ht="40.200000000000003" customHeight="1" x14ac:dyDescent="0.25">
      <c r="A103" s="170" t="s">
        <v>214</v>
      </c>
      <c r="B103" s="166" t="s">
        <v>256</v>
      </c>
      <c r="C103" s="171" t="s">
        <v>221</v>
      </c>
      <c r="D103" s="172" t="s">
        <v>8</v>
      </c>
      <c r="E103" s="172">
        <v>156</v>
      </c>
      <c r="F103" s="64">
        <v>8.2799999999999994</v>
      </c>
      <c r="G103" s="244">
        <f t="shared" si="10"/>
        <v>1291.68</v>
      </c>
      <c r="H103" s="248"/>
      <c r="I103" s="249"/>
    </row>
    <row r="104" spans="1:9" s="22" customFormat="1" ht="40.200000000000003" customHeight="1" x14ac:dyDescent="0.25">
      <c r="A104" s="170" t="s">
        <v>214</v>
      </c>
      <c r="B104" s="166" t="s">
        <v>257</v>
      </c>
      <c r="C104" s="171" t="s">
        <v>222</v>
      </c>
      <c r="D104" s="172" t="s">
        <v>9</v>
      </c>
      <c r="E104" s="172">
        <v>168.99999999999997</v>
      </c>
      <c r="F104" s="64">
        <v>14.4</v>
      </c>
      <c r="G104" s="244">
        <f t="shared" si="10"/>
        <v>2433.6</v>
      </c>
      <c r="H104" s="248"/>
      <c r="I104" s="249"/>
    </row>
    <row r="105" spans="1:9" s="22" customFormat="1" ht="40.200000000000003" customHeight="1" x14ac:dyDescent="0.25">
      <c r="A105" s="170" t="s">
        <v>214</v>
      </c>
      <c r="B105" s="166" t="s">
        <v>258</v>
      </c>
      <c r="C105" s="171" t="s">
        <v>223</v>
      </c>
      <c r="D105" s="172" t="s">
        <v>9</v>
      </c>
      <c r="E105" s="172">
        <v>42</v>
      </c>
      <c r="F105" s="64">
        <v>14.4</v>
      </c>
      <c r="G105" s="244">
        <f t="shared" si="10"/>
        <v>604.79999999999995</v>
      </c>
      <c r="H105" s="248"/>
      <c r="I105" s="249"/>
    </row>
    <row r="106" spans="1:9" s="22" customFormat="1" ht="40.200000000000003" customHeight="1" x14ac:dyDescent="0.25">
      <c r="A106" s="170" t="s">
        <v>214</v>
      </c>
      <c r="B106" s="166" t="s">
        <v>259</v>
      </c>
      <c r="C106" s="171" t="s">
        <v>224</v>
      </c>
      <c r="D106" s="172" t="s">
        <v>10</v>
      </c>
      <c r="E106" s="172">
        <v>114.6</v>
      </c>
      <c r="F106" s="64">
        <v>313.19</v>
      </c>
      <c r="G106" s="244">
        <f t="shared" si="10"/>
        <v>35891.57</v>
      </c>
      <c r="H106" s="248"/>
      <c r="I106" s="249"/>
    </row>
    <row r="107" spans="1:9" s="22" customFormat="1" ht="40.200000000000003" customHeight="1" x14ac:dyDescent="0.25">
      <c r="A107" s="170" t="s">
        <v>214</v>
      </c>
      <c r="B107" s="166" t="s">
        <v>260</v>
      </c>
      <c r="C107" s="171" t="s">
        <v>225</v>
      </c>
      <c r="D107" s="172" t="s">
        <v>91</v>
      </c>
      <c r="E107" s="172">
        <v>9</v>
      </c>
      <c r="F107" s="64">
        <v>142.19</v>
      </c>
      <c r="G107" s="244">
        <f t="shared" si="10"/>
        <v>1279.71</v>
      </c>
      <c r="H107" s="248"/>
      <c r="I107" s="249"/>
    </row>
    <row r="108" spans="1:9" s="22" customFormat="1" ht="40.200000000000003" customHeight="1" x14ac:dyDescent="0.25">
      <c r="A108" s="170" t="s">
        <v>214</v>
      </c>
      <c r="B108" s="166" t="s">
        <v>261</v>
      </c>
      <c r="C108" s="171" t="s">
        <v>226</v>
      </c>
      <c r="D108" s="172" t="s">
        <v>10</v>
      </c>
      <c r="E108" s="172">
        <v>34.049999999999997</v>
      </c>
      <c r="F108" s="64">
        <v>447.17</v>
      </c>
      <c r="G108" s="244">
        <f t="shared" si="10"/>
        <v>15226.14</v>
      </c>
      <c r="H108" s="248"/>
      <c r="I108" s="249"/>
    </row>
    <row r="109" spans="1:9" s="22" customFormat="1" ht="40.200000000000003" customHeight="1" x14ac:dyDescent="0.25">
      <c r="A109" s="170" t="s">
        <v>214</v>
      </c>
      <c r="B109" s="166" t="s">
        <v>262</v>
      </c>
      <c r="C109" s="171" t="s">
        <v>227</v>
      </c>
      <c r="D109" s="172" t="s">
        <v>91</v>
      </c>
      <c r="E109" s="172">
        <v>3</v>
      </c>
      <c r="F109" s="64">
        <v>234.7</v>
      </c>
      <c r="G109" s="244">
        <f t="shared" si="10"/>
        <v>704.1</v>
      </c>
      <c r="H109" s="248"/>
      <c r="I109" s="249"/>
    </row>
    <row r="110" spans="1:9" s="22" customFormat="1" ht="40.200000000000003" customHeight="1" x14ac:dyDescent="0.25">
      <c r="A110" s="170" t="s">
        <v>214</v>
      </c>
      <c r="B110" s="166" t="s">
        <v>263</v>
      </c>
      <c r="C110" s="171" t="s">
        <v>231</v>
      </c>
      <c r="D110" s="172" t="s">
        <v>10</v>
      </c>
      <c r="E110" s="173">
        <v>16.149999999999999</v>
      </c>
      <c r="F110" s="64">
        <v>857.78</v>
      </c>
      <c r="G110" s="244">
        <f t="shared" si="10"/>
        <v>13853.15</v>
      </c>
      <c r="H110" s="248"/>
      <c r="I110" s="249"/>
    </row>
    <row r="111" spans="1:9" s="22" customFormat="1" ht="40.200000000000003" customHeight="1" x14ac:dyDescent="0.25">
      <c r="A111" s="170" t="s">
        <v>214</v>
      </c>
      <c r="B111" s="166" t="s">
        <v>264</v>
      </c>
      <c r="C111" s="171" t="s">
        <v>232</v>
      </c>
      <c r="D111" s="172" t="s">
        <v>91</v>
      </c>
      <c r="E111" s="172">
        <v>2</v>
      </c>
      <c r="F111" s="64">
        <v>343.32</v>
      </c>
      <c r="G111" s="244">
        <f t="shared" si="10"/>
        <v>686.64</v>
      </c>
      <c r="H111" s="248"/>
      <c r="I111" s="249"/>
    </row>
    <row r="112" spans="1:9" s="22" customFormat="1" ht="40.200000000000003" customHeight="1" x14ac:dyDescent="0.25">
      <c r="A112" s="170" t="s">
        <v>214</v>
      </c>
      <c r="B112" s="166" t="s">
        <v>265</v>
      </c>
      <c r="C112" s="171" t="s">
        <v>228</v>
      </c>
      <c r="D112" s="172" t="s">
        <v>91</v>
      </c>
      <c r="E112" s="172">
        <v>6</v>
      </c>
      <c r="F112" s="64">
        <v>633.91</v>
      </c>
      <c r="G112" s="244">
        <f t="shared" si="10"/>
        <v>3803.46</v>
      </c>
      <c r="H112" s="248"/>
      <c r="I112" s="249"/>
    </row>
    <row r="113" spans="1:9" s="22" customFormat="1" ht="40.200000000000003" customHeight="1" x14ac:dyDescent="0.25">
      <c r="A113" s="170" t="s">
        <v>214</v>
      </c>
      <c r="B113" s="166" t="s">
        <v>266</v>
      </c>
      <c r="C113" s="94" t="s">
        <v>229</v>
      </c>
      <c r="D113" s="111" t="s">
        <v>91</v>
      </c>
      <c r="E113" s="113">
        <v>18</v>
      </c>
      <c r="F113" s="57">
        <v>957.91</v>
      </c>
      <c r="G113" s="237">
        <f t="shared" si="10"/>
        <v>17242.38</v>
      </c>
      <c r="H113" s="248"/>
      <c r="I113" s="249"/>
    </row>
    <row r="114" spans="1:9" s="22" customFormat="1" ht="40.200000000000003" customHeight="1" x14ac:dyDescent="0.25">
      <c r="A114" s="174" t="s">
        <v>214</v>
      </c>
      <c r="B114" s="175" t="s">
        <v>398</v>
      </c>
      <c r="C114" s="176" t="s">
        <v>389</v>
      </c>
      <c r="D114" s="113" t="s">
        <v>91</v>
      </c>
      <c r="E114" s="177">
        <v>8</v>
      </c>
      <c r="F114" s="69">
        <v>1380.83</v>
      </c>
      <c r="G114" s="250">
        <f t="shared" si="10"/>
        <v>11046.64</v>
      </c>
      <c r="H114" s="248"/>
      <c r="I114" s="249"/>
    </row>
    <row r="115" spans="1:9" s="22" customFormat="1" ht="40.200000000000003" customHeight="1" x14ac:dyDescent="0.25">
      <c r="A115" s="170" t="s">
        <v>214</v>
      </c>
      <c r="B115" s="166" t="s">
        <v>267</v>
      </c>
      <c r="C115" s="129" t="s">
        <v>230</v>
      </c>
      <c r="D115" s="130" t="s">
        <v>9</v>
      </c>
      <c r="E115" s="177">
        <v>402</v>
      </c>
      <c r="F115" s="58">
        <v>15.59</v>
      </c>
      <c r="G115" s="239">
        <f t="shared" si="10"/>
        <v>6267.18</v>
      </c>
      <c r="H115" s="248"/>
      <c r="I115" s="249"/>
    </row>
    <row r="116" spans="1:9" s="22" customFormat="1" ht="40.200000000000003" customHeight="1" x14ac:dyDescent="0.25">
      <c r="A116" s="170" t="s">
        <v>214</v>
      </c>
      <c r="B116" s="166" t="s">
        <v>268</v>
      </c>
      <c r="C116" s="129" t="s">
        <v>233</v>
      </c>
      <c r="D116" s="130" t="s">
        <v>9</v>
      </c>
      <c r="E116" s="177">
        <v>94</v>
      </c>
      <c r="F116" s="58">
        <v>557.16</v>
      </c>
      <c r="G116" s="239">
        <f t="shared" si="10"/>
        <v>52373.04</v>
      </c>
      <c r="H116" s="248"/>
      <c r="I116" s="249"/>
    </row>
    <row r="117" spans="1:9" s="22" customFormat="1" ht="40.200000000000003" customHeight="1" x14ac:dyDescent="0.25">
      <c r="A117" s="170" t="s">
        <v>214</v>
      </c>
      <c r="B117" s="166" t="s">
        <v>269</v>
      </c>
      <c r="C117" s="176" t="s">
        <v>390</v>
      </c>
      <c r="D117" s="130" t="s">
        <v>119</v>
      </c>
      <c r="E117" s="177">
        <v>12285</v>
      </c>
      <c r="F117" s="58">
        <v>2.2999999999999998</v>
      </c>
      <c r="G117" s="239">
        <f t="shared" si="10"/>
        <v>28255.5</v>
      </c>
      <c r="H117" s="248"/>
      <c r="I117" s="249"/>
    </row>
    <row r="118" spans="1:9" s="22" customFormat="1" ht="40.200000000000003" customHeight="1" x14ac:dyDescent="0.25">
      <c r="A118" s="170" t="s">
        <v>214</v>
      </c>
      <c r="B118" s="166" t="s">
        <v>270</v>
      </c>
      <c r="C118" s="129" t="s">
        <v>234</v>
      </c>
      <c r="D118" s="130" t="s">
        <v>8</v>
      </c>
      <c r="E118" s="177">
        <v>717</v>
      </c>
      <c r="F118" s="58">
        <v>4.47</v>
      </c>
      <c r="G118" s="239">
        <f t="shared" si="10"/>
        <v>3204.99</v>
      </c>
      <c r="H118" s="248"/>
      <c r="I118" s="249"/>
    </row>
    <row r="119" spans="1:9" s="22" customFormat="1" ht="40.200000000000003" customHeight="1" x14ac:dyDescent="0.25">
      <c r="A119" s="170" t="s">
        <v>214</v>
      </c>
      <c r="B119" s="166" t="s">
        <v>271</v>
      </c>
      <c r="C119" s="129" t="s">
        <v>235</v>
      </c>
      <c r="D119" s="130" t="s">
        <v>8</v>
      </c>
      <c r="E119" s="130">
        <v>18</v>
      </c>
      <c r="F119" s="58">
        <v>1.03</v>
      </c>
      <c r="G119" s="239">
        <f t="shared" si="10"/>
        <v>18.54</v>
      </c>
      <c r="H119" s="248"/>
      <c r="I119" s="249"/>
    </row>
    <row r="120" spans="1:9" s="22" customFormat="1" ht="40.200000000000003" customHeight="1" x14ac:dyDescent="0.25">
      <c r="A120" s="170" t="s">
        <v>214</v>
      </c>
      <c r="B120" s="166" t="s">
        <v>272</v>
      </c>
      <c r="C120" s="129" t="s">
        <v>236</v>
      </c>
      <c r="D120" s="130" t="s">
        <v>8</v>
      </c>
      <c r="E120" s="130">
        <v>470</v>
      </c>
      <c r="F120" s="58">
        <v>1.03</v>
      </c>
      <c r="G120" s="239">
        <f t="shared" si="10"/>
        <v>484.1</v>
      </c>
      <c r="H120" s="248"/>
      <c r="I120" s="249"/>
    </row>
    <row r="121" spans="1:9" s="22" customFormat="1" ht="40.200000000000003" customHeight="1" x14ac:dyDescent="0.25">
      <c r="A121" s="170" t="s">
        <v>214</v>
      </c>
      <c r="B121" s="166" t="s">
        <v>273</v>
      </c>
      <c r="C121" s="129" t="s">
        <v>237</v>
      </c>
      <c r="D121" s="130" t="s">
        <v>9</v>
      </c>
      <c r="E121" s="130">
        <v>561</v>
      </c>
      <c r="F121" s="58">
        <v>2.4</v>
      </c>
      <c r="G121" s="239">
        <f t="shared" si="10"/>
        <v>1346.4</v>
      </c>
      <c r="H121" s="248"/>
      <c r="I121" s="249"/>
    </row>
    <row r="122" spans="1:9" s="22" customFormat="1" ht="40.200000000000003" customHeight="1" x14ac:dyDescent="0.25">
      <c r="A122" s="170" t="s">
        <v>214</v>
      </c>
      <c r="B122" s="166" t="s">
        <v>274</v>
      </c>
      <c r="C122" s="129" t="s">
        <v>238</v>
      </c>
      <c r="D122" s="130" t="s">
        <v>8</v>
      </c>
      <c r="E122" s="130">
        <v>1060</v>
      </c>
      <c r="F122" s="58">
        <v>1.03</v>
      </c>
      <c r="G122" s="239">
        <f t="shared" si="10"/>
        <v>1091.8</v>
      </c>
      <c r="H122" s="248"/>
      <c r="I122" s="249"/>
    </row>
    <row r="123" spans="1:9" s="22" customFormat="1" ht="40.200000000000003" customHeight="1" x14ac:dyDescent="0.25">
      <c r="A123" s="170" t="s">
        <v>214</v>
      </c>
      <c r="B123" s="166" t="s">
        <v>275</v>
      </c>
      <c r="C123" s="176" t="s">
        <v>391</v>
      </c>
      <c r="D123" s="130" t="s">
        <v>9</v>
      </c>
      <c r="E123" s="177">
        <v>218</v>
      </c>
      <c r="F123" s="58">
        <v>54.99</v>
      </c>
      <c r="G123" s="239">
        <f t="shared" si="10"/>
        <v>11987.82</v>
      </c>
      <c r="H123" s="248"/>
      <c r="I123" s="249"/>
    </row>
    <row r="124" spans="1:9" s="22" customFormat="1" ht="40.200000000000003" customHeight="1" x14ac:dyDescent="0.25">
      <c r="A124" s="170" t="s">
        <v>214</v>
      </c>
      <c r="B124" s="166" t="s">
        <v>276</v>
      </c>
      <c r="C124" s="129" t="s">
        <v>239</v>
      </c>
      <c r="D124" s="130" t="s">
        <v>119</v>
      </c>
      <c r="E124" s="177">
        <v>1178</v>
      </c>
      <c r="F124" s="58">
        <v>2.2999999999999998</v>
      </c>
      <c r="G124" s="239">
        <f t="shared" si="10"/>
        <v>2709.4</v>
      </c>
      <c r="H124" s="248"/>
      <c r="I124" s="249"/>
    </row>
    <row r="125" spans="1:9" s="22" customFormat="1" ht="40.200000000000003" customHeight="1" x14ac:dyDescent="0.25">
      <c r="A125" s="170" t="s">
        <v>214</v>
      </c>
      <c r="B125" s="166" t="s">
        <v>277</v>
      </c>
      <c r="C125" s="129" t="s">
        <v>241</v>
      </c>
      <c r="D125" s="130" t="s">
        <v>9</v>
      </c>
      <c r="E125" s="130">
        <v>11</v>
      </c>
      <c r="F125" s="58">
        <v>557.16</v>
      </c>
      <c r="G125" s="239">
        <f t="shared" si="10"/>
        <v>6128.76</v>
      </c>
      <c r="H125" s="248"/>
      <c r="I125" s="249"/>
    </row>
    <row r="126" spans="1:9" s="22" customFormat="1" ht="40.200000000000003" customHeight="1" x14ac:dyDescent="0.25">
      <c r="A126" s="170" t="s">
        <v>214</v>
      </c>
      <c r="B126" s="166" t="s">
        <v>278</v>
      </c>
      <c r="C126" s="129" t="s">
        <v>242</v>
      </c>
      <c r="D126" s="130" t="s">
        <v>9</v>
      </c>
      <c r="E126" s="177">
        <v>11</v>
      </c>
      <c r="F126" s="58">
        <v>728.73</v>
      </c>
      <c r="G126" s="239">
        <f t="shared" si="10"/>
        <v>8016.03</v>
      </c>
      <c r="H126" s="248"/>
      <c r="I126" s="249"/>
    </row>
    <row r="127" spans="1:9" s="22" customFormat="1" ht="40.200000000000003" customHeight="1" x14ac:dyDescent="0.25">
      <c r="A127" s="170" t="s">
        <v>214</v>
      </c>
      <c r="B127" s="166" t="s">
        <v>279</v>
      </c>
      <c r="C127" s="129" t="s">
        <v>243</v>
      </c>
      <c r="D127" s="130" t="s">
        <v>9</v>
      </c>
      <c r="E127" s="130">
        <v>58</v>
      </c>
      <c r="F127" s="58">
        <v>728.73</v>
      </c>
      <c r="G127" s="239">
        <f t="shared" si="10"/>
        <v>42266.34</v>
      </c>
      <c r="H127" s="248"/>
      <c r="I127" s="249"/>
    </row>
    <row r="128" spans="1:9" s="22" customFormat="1" ht="40.200000000000003" customHeight="1" x14ac:dyDescent="0.25">
      <c r="A128" s="170" t="s">
        <v>214</v>
      </c>
      <c r="B128" s="166" t="s">
        <v>280</v>
      </c>
      <c r="C128" s="129" t="s">
        <v>244</v>
      </c>
      <c r="D128" s="130" t="s">
        <v>9</v>
      </c>
      <c r="E128" s="177">
        <v>9</v>
      </c>
      <c r="F128" s="58">
        <v>54.99</v>
      </c>
      <c r="G128" s="239">
        <f t="shared" si="10"/>
        <v>494.91</v>
      </c>
      <c r="H128" s="248"/>
      <c r="I128" s="249"/>
    </row>
    <row r="129" spans="1:9" s="22" customFormat="1" ht="40.200000000000003" customHeight="1" x14ac:dyDescent="0.25">
      <c r="A129" s="170" t="s">
        <v>214</v>
      </c>
      <c r="B129" s="166" t="s">
        <v>281</v>
      </c>
      <c r="C129" s="129" t="s">
        <v>240</v>
      </c>
      <c r="D129" s="130" t="s">
        <v>10</v>
      </c>
      <c r="E129" s="130">
        <v>1264</v>
      </c>
      <c r="F129" s="58">
        <v>0.47</v>
      </c>
      <c r="G129" s="239">
        <f t="shared" si="10"/>
        <v>594.08000000000004</v>
      </c>
      <c r="H129" s="248"/>
      <c r="I129" s="249"/>
    </row>
    <row r="130" spans="1:9" s="22" customFormat="1" ht="40.200000000000003" customHeight="1" x14ac:dyDescent="0.25">
      <c r="A130" s="170" t="s">
        <v>214</v>
      </c>
      <c r="B130" s="166" t="s">
        <v>282</v>
      </c>
      <c r="C130" s="129" t="s">
        <v>245</v>
      </c>
      <c r="D130" s="130" t="s">
        <v>7</v>
      </c>
      <c r="E130" s="130">
        <v>1</v>
      </c>
      <c r="F130" s="58">
        <v>1609.37</v>
      </c>
      <c r="G130" s="239">
        <f t="shared" si="10"/>
        <v>1609.37</v>
      </c>
      <c r="H130" s="248"/>
      <c r="I130" s="249"/>
    </row>
    <row r="131" spans="1:9" s="22" customFormat="1" ht="47.25" customHeight="1" x14ac:dyDescent="0.25">
      <c r="A131" s="170" t="s">
        <v>214</v>
      </c>
      <c r="B131" s="166" t="s">
        <v>283</v>
      </c>
      <c r="C131" s="129" t="s">
        <v>246</v>
      </c>
      <c r="D131" s="130" t="s">
        <v>109</v>
      </c>
      <c r="E131" s="130">
        <v>0.72</v>
      </c>
      <c r="F131" s="58">
        <v>668.17</v>
      </c>
      <c r="G131" s="239">
        <f t="shared" si="10"/>
        <v>481.08</v>
      </c>
      <c r="H131" s="248"/>
      <c r="I131" s="249"/>
    </row>
    <row r="132" spans="1:9" s="22" customFormat="1" ht="40.200000000000003" customHeight="1" x14ac:dyDescent="0.25">
      <c r="A132" s="170" t="s">
        <v>214</v>
      </c>
      <c r="B132" s="166" t="s">
        <v>284</v>
      </c>
      <c r="C132" s="129" t="s">
        <v>247</v>
      </c>
      <c r="D132" s="130" t="s">
        <v>109</v>
      </c>
      <c r="E132" s="130">
        <v>204</v>
      </c>
      <c r="F132" s="58">
        <v>17.73</v>
      </c>
      <c r="G132" s="239">
        <f t="shared" si="10"/>
        <v>3616.92</v>
      </c>
      <c r="H132" s="248"/>
      <c r="I132" s="249"/>
    </row>
    <row r="133" spans="1:9" s="22" customFormat="1" ht="40.200000000000003" customHeight="1" x14ac:dyDescent="0.25">
      <c r="A133" s="170" t="s">
        <v>214</v>
      </c>
      <c r="B133" s="166" t="s">
        <v>285</v>
      </c>
      <c r="C133" s="129" t="s">
        <v>252</v>
      </c>
      <c r="D133" s="130" t="s">
        <v>8</v>
      </c>
      <c r="E133" s="130">
        <v>1880</v>
      </c>
      <c r="F133" s="58">
        <v>2.57</v>
      </c>
      <c r="G133" s="239">
        <f t="shared" si="10"/>
        <v>4831.6000000000004</v>
      </c>
      <c r="H133" s="248"/>
      <c r="I133" s="249"/>
    </row>
    <row r="134" spans="1:9" s="22" customFormat="1" ht="40.200000000000003" customHeight="1" x14ac:dyDescent="0.25">
      <c r="A134" s="170" t="s">
        <v>214</v>
      </c>
      <c r="B134" s="166" t="s">
        <v>286</v>
      </c>
      <c r="C134" s="129" t="s">
        <v>248</v>
      </c>
      <c r="D134" s="130" t="s">
        <v>9</v>
      </c>
      <c r="E134" s="130">
        <v>180</v>
      </c>
      <c r="F134" s="58">
        <v>6.19</v>
      </c>
      <c r="G134" s="239">
        <f t="shared" si="10"/>
        <v>1114.2</v>
      </c>
      <c r="H134" s="248"/>
      <c r="I134" s="249"/>
    </row>
    <row r="135" spans="1:9" s="22" customFormat="1" ht="40.200000000000003" customHeight="1" x14ac:dyDescent="0.25">
      <c r="A135" s="170" t="s">
        <v>214</v>
      </c>
      <c r="B135" s="166" t="s">
        <v>287</v>
      </c>
      <c r="C135" s="129" t="s">
        <v>249</v>
      </c>
      <c r="D135" s="130" t="s">
        <v>87</v>
      </c>
      <c r="E135" s="130">
        <v>1</v>
      </c>
      <c r="F135" s="58">
        <v>248.3</v>
      </c>
      <c r="G135" s="239">
        <f t="shared" si="10"/>
        <v>248.3</v>
      </c>
      <c r="H135" s="248"/>
      <c r="I135" s="249"/>
    </row>
    <row r="136" spans="1:9" s="22" customFormat="1" ht="40.200000000000003" customHeight="1" x14ac:dyDescent="0.25">
      <c r="A136" s="170" t="s">
        <v>214</v>
      </c>
      <c r="B136" s="166" t="s">
        <v>288</v>
      </c>
      <c r="C136" s="129" t="s">
        <v>250</v>
      </c>
      <c r="D136" s="130" t="s">
        <v>9</v>
      </c>
      <c r="E136" s="130">
        <v>5</v>
      </c>
      <c r="F136" s="58">
        <v>30.49</v>
      </c>
      <c r="G136" s="239">
        <f t="shared" si="10"/>
        <v>152.44999999999999</v>
      </c>
      <c r="H136" s="248"/>
      <c r="I136" s="249"/>
    </row>
    <row r="137" spans="1:9" s="22" customFormat="1" ht="40.200000000000003" customHeight="1" x14ac:dyDescent="0.25">
      <c r="A137" s="132" t="s">
        <v>214</v>
      </c>
      <c r="B137" s="166" t="s">
        <v>289</v>
      </c>
      <c r="C137" s="129" t="s">
        <v>251</v>
      </c>
      <c r="D137" s="130" t="s">
        <v>9</v>
      </c>
      <c r="E137" s="130">
        <v>0.9</v>
      </c>
      <c r="F137" s="58">
        <v>728.73</v>
      </c>
      <c r="G137" s="239">
        <f>ROUND((E137*F137),2)</f>
        <v>655.86</v>
      </c>
      <c r="H137" s="248"/>
      <c r="I137" s="249"/>
    </row>
    <row r="138" spans="1:9" s="22" customFormat="1" ht="40.200000000000003" customHeight="1" thickBot="1" x14ac:dyDescent="0.3">
      <c r="A138" s="178" t="s">
        <v>214</v>
      </c>
      <c r="B138" s="179" t="s">
        <v>290</v>
      </c>
      <c r="C138" s="180" t="s">
        <v>392</v>
      </c>
      <c r="D138" s="113" t="s">
        <v>91</v>
      </c>
      <c r="E138" s="113">
        <v>2</v>
      </c>
      <c r="F138" s="70">
        <v>643.75</v>
      </c>
      <c r="G138" s="251">
        <f>ROUND((E138*F138),2)</f>
        <v>1287.5</v>
      </c>
      <c r="H138" s="248"/>
      <c r="I138" s="249"/>
    </row>
    <row r="139" spans="1:9" s="22" customFormat="1" ht="40.200000000000003" customHeight="1" thickBot="1" x14ac:dyDescent="0.35">
      <c r="A139" s="100" t="s">
        <v>214</v>
      </c>
      <c r="B139" s="181" t="s">
        <v>394</v>
      </c>
      <c r="C139" s="182" t="s">
        <v>393</v>
      </c>
      <c r="D139" s="181" t="s">
        <v>9</v>
      </c>
      <c r="E139" s="181">
        <v>4</v>
      </c>
      <c r="F139" s="71">
        <v>111.05</v>
      </c>
      <c r="G139" s="221">
        <f>ROUND((E139*F139),2)</f>
        <v>444.2</v>
      </c>
      <c r="H139" s="252" t="s">
        <v>108</v>
      </c>
      <c r="I139" s="247">
        <f>ROUND(SUM(G98:G139),2)</f>
        <v>306535.58</v>
      </c>
    </row>
    <row r="140" spans="1:9" s="22" customFormat="1" ht="40.200000000000003" customHeight="1" x14ac:dyDescent="0.3">
      <c r="A140" s="168" t="s">
        <v>292</v>
      </c>
      <c r="B140" s="183" t="s">
        <v>293</v>
      </c>
      <c r="C140" s="184" t="s">
        <v>181</v>
      </c>
      <c r="D140" s="185" t="s">
        <v>10</v>
      </c>
      <c r="E140" s="185">
        <v>500</v>
      </c>
      <c r="F140" s="64">
        <v>57.29</v>
      </c>
      <c r="G140" s="244">
        <f t="shared" ref="G140:G154" si="11">ROUND((E140*F140),2)</f>
        <v>28645</v>
      </c>
      <c r="H140" s="242"/>
      <c r="I140" s="242"/>
    </row>
    <row r="141" spans="1:9" s="22" customFormat="1" ht="40.200000000000003" customHeight="1" x14ac:dyDescent="0.3">
      <c r="A141" s="186" t="s">
        <v>292</v>
      </c>
      <c r="B141" s="187" t="s">
        <v>294</v>
      </c>
      <c r="C141" s="149" t="s">
        <v>182</v>
      </c>
      <c r="D141" s="188" t="s">
        <v>10</v>
      </c>
      <c r="E141" s="188">
        <v>216</v>
      </c>
      <c r="F141" s="64">
        <v>71.61</v>
      </c>
      <c r="G141" s="244">
        <f t="shared" si="11"/>
        <v>15467.76</v>
      </c>
      <c r="H141" s="242"/>
      <c r="I141" s="242"/>
    </row>
    <row r="142" spans="1:9" s="22" customFormat="1" ht="40.200000000000003" customHeight="1" x14ac:dyDescent="0.25">
      <c r="A142" s="186" t="s">
        <v>292</v>
      </c>
      <c r="B142" s="187" t="s">
        <v>295</v>
      </c>
      <c r="C142" s="149" t="s">
        <v>183</v>
      </c>
      <c r="D142" s="188" t="s">
        <v>91</v>
      </c>
      <c r="E142" s="188">
        <v>6</v>
      </c>
      <c r="F142" s="57">
        <v>91.14</v>
      </c>
      <c r="G142" s="237">
        <f t="shared" si="11"/>
        <v>546.84</v>
      </c>
      <c r="H142" s="253"/>
      <c r="I142" s="249"/>
    </row>
    <row r="143" spans="1:9" s="22" customFormat="1" ht="40.200000000000003" customHeight="1" x14ac:dyDescent="0.3">
      <c r="A143" s="186" t="s">
        <v>292</v>
      </c>
      <c r="B143" s="187" t="s">
        <v>296</v>
      </c>
      <c r="C143" s="94" t="s">
        <v>312</v>
      </c>
      <c r="D143" s="111" t="s">
        <v>91</v>
      </c>
      <c r="E143" s="111">
        <v>68</v>
      </c>
      <c r="F143" s="57">
        <v>106.33</v>
      </c>
      <c r="G143" s="237">
        <f t="shared" si="11"/>
        <v>7230.44</v>
      </c>
      <c r="H143" s="242"/>
      <c r="I143" s="242"/>
    </row>
    <row r="144" spans="1:9" s="22" customFormat="1" ht="40.200000000000003" customHeight="1" x14ac:dyDescent="0.3">
      <c r="A144" s="186" t="s">
        <v>292</v>
      </c>
      <c r="B144" s="187" t="s">
        <v>297</v>
      </c>
      <c r="C144" s="94" t="s">
        <v>313</v>
      </c>
      <c r="D144" s="111" t="s">
        <v>91</v>
      </c>
      <c r="E144" s="188">
        <v>8</v>
      </c>
      <c r="F144" s="57">
        <v>211.58</v>
      </c>
      <c r="G144" s="237">
        <f t="shared" si="11"/>
        <v>1692.64</v>
      </c>
      <c r="H144" s="254"/>
      <c r="I144" s="255"/>
    </row>
    <row r="145" spans="1:9" s="22" customFormat="1" ht="40.200000000000003" customHeight="1" x14ac:dyDescent="0.25">
      <c r="A145" s="186" t="s">
        <v>292</v>
      </c>
      <c r="B145" s="187" t="s">
        <v>298</v>
      </c>
      <c r="C145" s="94" t="s">
        <v>314</v>
      </c>
      <c r="D145" s="111" t="s">
        <v>91</v>
      </c>
      <c r="E145" s="111">
        <v>113</v>
      </c>
      <c r="F145" s="57">
        <v>51.86</v>
      </c>
      <c r="G145" s="237">
        <f t="shared" si="11"/>
        <v>5860.18</v>
      </c>
      <c r="H145" s="253"/>
      <c r="I145" s="249"/>
    </row>
    <row r="146" spans="1:9" s="23" customFormat="1" ht="40.200000000000003" customHeight="1" x14ac:dyDescent="0.3">
      <c r="A146" s="186" t="s">
        <v>292</v>
      </c>
      <c r="B146" s="187" t="s">
        <v>299</v>
      </c>
      <c r="C146" s="189" t="s">
        <v>315</v>
      </c>
      <c r="D146" s="114" t="s">
        <v>91</v>
      </c>
      <c r="E146" s="111">
        <v>9</v>
      </c>
      <c r="F146" s="57">
        <v>196.17</v>
      </c>
      <c r="G146" s="237">
        <f t="shared" si="11"/>
        <v>1765.53</v>
      </c>
      <c r="H146" s="256"/>
      <c r="I146" s="256"/>
    </row>
    <row r="147" spans="1:9" s="23" customFormat="1" ht="40.200000000000003" customHeight="1" x14ac:dyDescent="0.3">
      <c r="A147" s="186" t="s">
        <v>292</v>
      </c>
      <c r="B147" s="187" t="s">
        <v>300</v>
      </c>
      <c r="C147" s="189" t="s">
        <v>316</v>
      </c>
      <c r="D147" s="114" t="s">
        <v>91</v>
      </c>
      <c r="E147" s="111">
        <v>423</v>
      </c>
      <c r="F147" s="57">
        <v>23.33</v>
      </c>
      <c r="G147" s="237">
        <f t="shared" si="11"/>
        <v>9868.59</v>
      </c>
      <c r="H147" s="256"/>
      <c r="I147" s="256"/>
    </row>
    <row r="148" spans="1:9" s="23" customFormat="1" ht="40.200000000000003" customHeight="1" x14ac:dyDescent="0.3">
      <c r="A148" s="186" t="s">
        <v>292</v>
      </c>
      <c r="B148" s="187" t="s">
        <v>301</v>
      </c>
      <c r="C148" s="189" t="s">
        <v>317</v>
      </c>
      <c r="D148" s="114" t="s">
        <v>8</v>
      </c>
      <c r="E148" s="111">
        <v>429.1</v>
      </c>
      <c r="F148" s="57">
        <v>19.53</v>
      </c>
      <c r="G148" s="237">
        <f t="shared" si="11"/>
        <v>8380.32</v>
      </c>
      <c r="H148" s="253"/>
      <c r="I148" s="249"/>
    </row>
    <row r="149" spans="1:9" s="23" customFormat="1" ht="40.200000000000003" customHeight="1" x14ac:dyDescent="0.3">
      <c r="A149" s="186" t="s">
        <v>292</v>
      </c>
      <c r="B149" s="187" t="s">
        <v>302</v>
      </c>
      <c r="C149" s="189" t="s">
        <v>318</v>
      </c>
      <c r="D149" s="114" t="s">
        <v>8</v>
      </c>
      <c r="E149" s="111">
        <v>25.2</v>
      </c>
      <c r="F149" s="57">
        <v>19.53</v>
      </c>
      <c r="G149" s="237">
        <f t="shared" si="11"/>
        <v>492.16</v>
      </c>
      <c r="H149" s="248"/>
      <c r="I149" s="249"/>
    </row>
    <row r="150" spans="1:9" s="23" customFormat="1" ht="40.200000000000003" customHeight="1" x14ac:dyDescent="0.3">
      <c r="A150" s="186" t="s">
        <v>292</v>
      </c>
      <c r="B150" s="187" t="s">
        <v>303</v>
      </c>
      <c r="C150" s="189" t="s">
        <v>319</v>
      </c>
      <c r="D150" s="114" t="s">
        <v>8</v>
      </c>
      <c r="E150" s="111">
        <v>16.399999999999999</v>
      </c>
      <c r="F150" s="57">
        <v>19.53</v>
      </c>
      <c r="G150" s="237">
        <f t="shared" si="11"/>
        <v>320.29000000000002</v>
      </c>
      <c r="H150" s="248"/>
      <c r="I150" s="249"/>
    </row>
    <row r="151" spans="1:9" s="23" customFormat="1" ht="40.200000000000003" customHeight="1" x14ac:dyDescent="0.3">
      <c r="A151" s="186" t="s">
        <v>292</v>
      </c>
      <c r="B151" s="187" t="s">
        <v>304</v>
      </c>
      <c r="C151" s="189" t="s">
        <v>320</v>
      </c>
      <c r="D151" s="114" t="s">
        <v>8</v>
      </c>
      <c r="E151" s="111">
        <v>109.8</v>
      </c>
      <c r="F151" s="57">
        <v>19.53</v>
      </c>
      <c r="G151" s="237">
        <f t="shared" si="11"/>
        <v>2144.39</v>
      </c>
      <c r="H151" s="248"/>
      <c r="I151" s="249"/>
    </row>
    <row r="152" spans="1:9" s="23" customFormat="1" ht="40.200000000000003" customHeight="1" x14ac:dyDescent="0.3">
      <c r="A152" s="186" t="s">
        <v>292</v>
      </c>
      <c r="B152" s="187" t="s">
        <v>305</v>
      </c>
      <c r="C152" s="189" t="s">
        <v>321</v>
      </c>
      <c r="D152" s="114" t="s">
        <v>8</v>
      </c>
      <c r="E152" s="111">
        <v>28.3</v>
      </c>
      <c r="F152" s="57">
        <v>19.53</v>
      </c>
      <c r="G152" s="237">
        <f t="shared" si="11"/>
        <v>552.70000000000005</v>
      </c>
      <c r="H152" s="248"/>
      <c r="I152" s="249"/>
    </row>
    <row r="153" spans="1:9" s="23" customFormat="1" ht="40.200000000000003" customHeight="1" x14ac:dyDescent="0.3">
      <c r="A153" s="186" t="s">
        <v>292</v>
      </c>
      <c r="B153" s="187" t="s">
        <v>306</v>
      </c>
      <c r="C153" s="189" t="s">
        <v>322</v>
      </c>
      <c r="D153" s="114" t="s">
        <v>8</v>
      </c>
      <c r="E153" s="111">
        <v>6</v>
      </c>
      <c r="F153" s="57">
        <v>19.53</v>
      </c>
      <c r="G153" s="237">
        <f t="shared" si="11"/>
        <v>117.18</v>
      </c>
      <c r="H153" s="248"/>
      <c r="I153" s="249"/>
    </row>
    <row r="154" spans="1:9" s="23" customFormat="1" ht="40.200000000000003" customHeight="1" thickBot="1" x14ac:dyDescent="0.35">
      <c r="A154" s="186" t="s">
        <v>292</v>
      </c>
      <c r="B154" s="187" t="s">
        <v>307</v>
      </c>
      <c r="C154" s="94" t="s">
        <v>323</v>
      </c>
      <c r="D154" s="111" t="s">
        <v>8</v>
      </c>
      <c r="E154" s="111">
        <v>31.7</v>
      </c>
      <c r="F154" s="57">
        <v>19.53</v>
      </c>
      <c r="G154" s="237">
        <f t="shared" si="11"/>
        <v>619.1</v>
      </c>
      <c r="H154" s="248"/>
      <c r="I154" s="249"/>
    </row>
    <row r="155" spans="1:9" s="21" customFormat="1" ht="40.200000000000003" customHeight="1" thickBot="1" x14ac:dyDescent="0.3">
      <c r="A155" s="178" t="s">
        <v>292</v>
      </c>
      <c r="B155" s="190" t="s">
        <v>308</v>
      </c>
      <c r="C155" s="176" t="s">
        <v>399</v>
      </c>
      <c r="D155" s="177" t="s">
        <v>8</v>
      </c>
      <c r="E155" s="177">
        <v>48790</v>
      </c>
      <c r="F155" s="69">
        <v>1.48</v>
      </c>
      <c r="G155" s="250">
        <f t="shared" ref="G155:G185" si="12">ROUND((E155*F155),2)</f>
        <v>72209.2</v>
      </c>
      <c r="H155" s="246" t="s">
        <v>291</v>
      </c>
      <c r="I155" s="247">
        <f>ROUND(SUM(G140:G155),2)</f>
        <v>155912.32000000001</v>
      </c>
    </row>
    <row r="156" spans="1:9" s="21" customFormat="1" ht="40.200000000000003" customHeight="1" x14ac:dyDescent="0.25">
      <c r="A156" s="125" t="s">
        <v>330</v>
      </c>
      <c r="B156" s="191" t="s">
        <v>327</v>
      </c>
      <c r="C156" s="106" t="s">
        <v>332</v>
      </c>
      <c r="D156" s="107" t="s">
        <v>10</v>
      </c>
      <c r="E156" s="107">
        <v>10.5</v>
      </c>
      <c r="F156" s="56">
        <v>0.28999999999999998</v>
      </c>
      <c r="G156" s="236">
        <f t="shared" si="12"/>
        <v>3.05</v>
      </c>
      <c r="H156" s="257"/>
      <c r="I156" s="258"/>
    </row>
    <row r="157" spans="1:9" s="21" customFormat="1" ht="40.200000000000003" customHeight="1" x14ac:dyDescent="0.25">
      <c r="A157" s="127" t="s">
        <v>330</v>
      </c>
      <c r="B157" s="187" t="s">
        <v>328</v>
      </c>
      <c r="C157" s="94" t="s">
        <v>122</v>
      </c>
      <c r="D157" s="111" t="s">
        <v>91</v>
      </c>
      <c r="E157" s="111">
        <v>1</v>
      </c>
      <c r="F157" s="57">
        <v>19.239999999999998</v>
      </c>
      <c r="G157" s="237">
        <f t="shared" si="12"/>
        <v>19.239999999999998</v>
      </c>
      <c r="H157" s="253"/>
      <c r="I157" s="249"/>
    </row>
    <row r="158" spans="1:9" s="21" customFormat="1" ht="75" customHeight="1" x14ac:dyDescent="0.25">
      <c r="A158" s="127" t="s">
        <v>330</v>
      </c>
      <c r="B158" s="187" t="s">
        <v>329</v>
      </c>
      <c r="C158" s="94" t="s">
        <v>124</v>
      </c>
      <c r="D158" s="111" t="s">
        <v>91</v>
      </c>
      <c r="E158" s="111">
        <v>1</v>
      </c>
      <c r="F158" s="57">
        <v>6.76</v>
      </c>
      <c r="G158" s="237">
        <f t="shared" si="12"/>
        <v>6.76</v>
      </c>
      <c r="H158" s="253"/>
      <c r="I158" s="249"/>
    </row>
    <row r="159" spans="1:9" s="21" customFormat="1" ht="40.200000000000003" customHeight="1" x14ac:dyDescent="0.25">
      <c r="A159" s="127" t="s">
        <v>330</v>
      </c>
      <c r="B159" s="187" t="s">
        <v>336</v>
      </c>
      <c r="C159" s="129" t="s">
        <v>128</v>
      </c>
      <c r="D159" s="130" t="s">
        <v>9</v>
      </c>
      <c r="E159" s="130">
        <v>17</v>
      </c>
      <c r="F159" s="58">
        <v>1.7</v>
      </c>
      <c r="G159" s="239">
        <f t="shared" si="12"/>
        <v>28.9</v>
      </c>
      <c r="H159" s="253"/>
      <c r="I159" s="249"/>
    </row>
    <row r="160" spans="1:9" s="21" customFormat="1" ht="40.200000000000003" customHeight="1" x14ac:dyDescent="0.25">
      <c r="A160" s="127" t="s">
        <v>330</v>
      </c>
      <c r="B160" s="187" t="s">
        <v>337</v>
      </c>
      <c r="C160" s="129" t="s">
        <v>129</v>
      </c>
      <c r="D160" s="130" t="s">
        <v>9</v>
      </c>
      <c r="E160" s="130">
        <v>5.5</v>
      </c>
      <c r="F160" s="58">
        <v>1.68</v>
      </c>
      <c r="G160" s="239">
        <f t="shared" si="12"/>
        <v>9.24</v>
      </c>
      <c r="H160" s="253"/>
      <c r="I160" s="249"/>
    </row>
    <row r="161" spans="1:9" s="21" customFormat="1" ht="40.200000000000003" customHeight="1" x14ac:dyDescent="0.25">
      <c r="A161" s="127" t="s">
        <v>330</v>
      </c>
      <c r="B161" s="187" t="s">
        <v>338</v>
      </c>
      <c r="C161" s="129" t="s">
        <v>131</v>
      </c>
      <c r="D161" s="130" t="s">
        <v>9</v>
      </c>
      <c r="E161" s="130">
        <v>11</v>
      </c>
      <c r="F161" s="58">
        <v>3.87</v>
      </c>
      <c r="G161" s="239">
        <f t="shared" si="12"/>
        <v>42.57</v>
      </c>
      <c r="H161" s="253"/>
      <c r="I161" s="249"/>
    </row>
    <row r="162" spans="1:9" s="21" customFormat="1" ht="40.200000000000003" customHeight="1" x14ac:dyDescent="0.25">
      <c r="A162" s="127" t="s">
        <v>330</v>
      </c>
      <c r="B162" s="187" t="s">
        <v>339</v>
      </c>
      <c r="C162" s="129" t="s">
        <v>140</v>
      </c>
      <c r="D162" s="130" t="s">
        <v>9</v>
      </c>
      <c r="E162" s="130">
        <v>110</v>
      </c>
      <c r="F162" s="58">
        <v>1.87</v>
      </c>
      <c r="G162" s="239">
        <f t="shared" si="12"/>
        <v>205.7</v>
      </c>
      <c r="H162" s="253"/>
      <c r="I162" s="249"/>
    </row>
    <row r="163" spans="1:9" s="21" customFormat="1" ht="40.200000000000003" customHeight="1" x14ac:dyDescent="0.25">
      <c r="A163" s="127" t="s">
        <v>330</v>
      </c>
      <c r="B163" s="187" t="s">
        <v>340</v>
      </c>
      <c r="C163" s="129" t="s">
        <v>142</v>
      </c>
      <c r="D163" s="130" t="s">
        <v>9</v>
      </c>
      <c r="E163" s="130">
        <v>110</v>
      </c>
      <c r="F163" s="58">
        <v>3.89</v>
      </c>
      <c r="G163" s="239">
        <f t="shared" si="12"/>
        <v>427.9</v>
      </c>
      <c r="H163" s="253"/>
      <c r="I163" s="249"/>
    </row>
    <row r="164" spans="1:9" s="21" customFormat="1" ht="40.200000000000003" customHeight="1" x14ac:dyDescent="0.25">
      <c r="A164" s="127" t="s">
        <v>330</v>
      </c>
      <c r="B164" s="187" t="s">
        <v>341</v>
      </c>
      <c r="C164" s="129" t="s">
        <v>333</v>
      </c>
      <c r="D164" s="130" t="s">
        <v>8</v>
      </c>
      <c r="E164" s="130">
        <v>116</v>
      </c>
      <c r="F164" s="58">
        <v>0.23</v>
      </c>
      <c r="G164" s="239">
        <f t="shared" si="12"/>
        <v>26.68</v>
      </c>
      <c r="H164" s="253"/>
      <c r="I164" s="249"/>
    </row>
    <row r="165" spans="1:9" s="21" customFormat="1" ht="40.200000000000003" customHeight="1" x14ac:dyDescent="0.25">
      <c r="A165" s="127" t="s">
        <v>330</v>
      </c>
      <c r="B165" s="187" t="s">
        <v>342</v>
      </c>
      <c r="C165" s="129" t="s">
        <v>334</v>
      </c>
      <c r="D165" s="130" t="s">
        <v>8</v>
      </c>
      <c r="E165" s="130">
        <v>97</v>
      </c>
      <c r="F165" s="58">
        <v>0.39</v>
      </c>
      <c r="G165" s="239">
        <f t="shared" si="12"/>
        <v>37.83</v>
      </c>
      <c r="H165" s="253"/>
      <c r="I165" s="249"/>
    </row>
    <row r="166" spans="1:9" s="21" customFormat="1" ht="40.200000000000003" customHeight="1" thickBot="1" x14ac:dyDescent="0.3">
      <c r="A166" s="132" t="s">
        <v>330</v>
      </c>
      <c r="B166" s="98" t="s">
        <v>343</v>
      </c>
      <c r="C166" s="129" t="s">
        <v>335</v>
      </c>
      <c r="D166" s="130" t="s">
        <v>8</v>
      </c>
      <c r="E166" s="130">
        <v>116</v>
      </c>
      <c r="F166" s="58">
        <v>0.28000000000000003</v>
      </c>
      <c r="G166" s="239">
        <f t="shared" si="12"/>
        <v>32.479999999999997</v>
      </c>
      <c r="H166" s="253"/>
      <c r="I166" s="249"/>
    </row>
    <row r="167" spans="1:9" s="21" customFormat="1" ht="60" customHeight="1" x14ac:dyDescent="0.25">
      <c r="A167" s="125" t="s">
        <v>344</v>
      </c>
      <c r="B167" s="191" t="s">
        <v>345</v>
      </c>
      <c r="C167" s="106" t="s">
        <v>346</v>
      </c>
      <c r="D167" s="107" t="s">
        <v>9</v>
      </c>
      <c r="E167" s="107">
        <v>61</v>
      </c>
      <c r="F167" s="56">
        <v>16.170000000000002</v>
      </c>
      <c r="G167" s="236">
        <f t="shared" si="12"/>
        <v>986.37</v>
      </c>
      <c r="H167" s="302" t="s">
        <v>368</v>
      </c>
      <c r="I167" s="249"/>
    </row>
    <row r="168" spans="1:9" s="21" customFormat="1" ht="60" customHeight="1" x14ac:dyDescent="0.25">
      <c r="A168" s="132" t="s">
        <v>344</v>
      </c>
      <c r="B168" s="98" t="s">
        <v>353</v>
      </c>
      <c r="C168" s="129" t="s">
        <v>331</v>
      </c>
      <c r="D168" s="130" t="s">
        <v>8</v>
      </c>
      <c r="E168" s="130">
        <v>84</v>
      </c>
      <c r="F168" s="58">
        <v>10.25</v>
      </c>
      <c r="G168" s="239">
        <f t="shared" si="12"/>
        <v>861</v>
      </c>
      <c r="H168" s="302"/>
      <c r="I168" s="249"/>
    </row>
    <row r="169" spans="1:9" s="21" customFormat="1" ht="60" customHeight="1" x14ac:dyDescent="0.25">
      <c r="A169" s="132" t="s">
        <v>344</v>
      </c>
      <c r="B169" s="98" t="s">
        <v>354</v>
      </c>
      <c r="C169" s="129" t="s">
        <v>347</v>
      </c>
      <c r="D169" s="130" t="s">
        <v>8</v>
      </c>
      <c r="E169" s="130">
        <v>65.599999999999994</v>
      </c>
      <c r="F169" s="58">
        <v>13.09</v>
      </c>
      <c r="G169" s="239">
        <f t="shared" si="12"/>
        <v>858.7</v>
      </c>
      <c r="H169" s="302"/>
      <c r="I169" s="249"/>
    </row>
    <row r="170" spans="1:9" s="21" customFormat="1" ht="60" customHeight="1" x14ac:dyDescent="0.25">
      <c r="A170" s="132" t="s">
        <v>344</v>
      </c>
      <c r="B170" s="98" t="s">
        <v>355</v>
      </c>
      <c r="C170" s="129" t="s">
        <v>348</v>
      </c>
      <c r="D170" s="130" t="s">
        <v>8</v>
      </c>
      <c r="E170" s="130">
        <v>65</v>
      </c>
      <c r="F170" s="58">
        <v>8.66</v>
      </c>
      <c r="G170" s="239">
        <f t="shared" si="12"/>
        <v>562.9</v>
      </c>
      <c r="H170" s="302"/>
      <c r="I170" s="249"/>
    </row>
    <row r="171" spans="1:9" s="21" customFormat="1" ht="60" customHeight="1" x14ac:dyDescent="0.25">
      <c r="A171" s="132" t="s">
        <v>344</v>
      </c>
      <c r="B171" s="98" t="s">
        <v>356</v>
      </c>
      <c r="C171" s="129" t="s">
        <v>171</v>
      </c>
      <c r="D171" s="130" t="s">
        <v>8</v>
      </c>
      <c r="E171" s="130">
        <v>65.599999999999994</v>
      </c>
      <c r="F171" s="58">
        <v>0.43</v>
      </c>
      <c r="G171" s="239">
        <f t="shared" si="12"/>
        <v>28.21</v>
      </c>
      <c r="H171" s="302"/>
      <c r="I171" s="249"/>
    </row>
    <row r="172" spans="1:9" s="21" customFormat="1" ht="60" customHeight="1" x14ac:dyDescent="0.25">
      <c r="A172" s="132" t="s">
        <v>344</v>
      </c>
      <c r="B172" s="98" t="s">
        <v>357</v>
      </c>
      <c r="C172" s="129" t="s">
        <v>173</v>
      </c>
      <c r="D172" s="130" t="s">
        <v>10</v>
      </c>
      <c r="E172" s="130">
        <v>10.5</v>
      </c>
      <c r="F172" s="58">
        <v>1.94</v>
      </c>
      <c r="G172" s="239">
        <f t="shared" si="12"/>
        <v>20.37</v>
      </c>
      <c r="H172" s="302"/>
      <c r="I172" s="249"/>
    </row>
    <row r="173" spans="1:9" s="21" customFormat="1" ht="60" customHeight="1" thickBot="1" x14ac:dyDescent="0.3">
      <c r="A173" s="132" t="s">
        <v>344</v>
      </c>
      <c r="B173" s="98" t="s">
        <v>358</v>
      </c>
      <c r="C173" s="129" t="s">
        <v>352</v>
      </c>
      <c r="D173" s="130" t="s">
        <v>8</v>
      </c>
      <c r="E173" s="130">
        <v>24.5</v>
      </c>
      <c r="F173" s="58">
        <v>5.16</v>
      </c>
      <c r="G173" s="239">
        <f t="shared" si="12"/>
        <v>126.42</v>
      </c>
      <c r="H173" s="302"/>
      <c r="I173" s="249"/>
    </row>
    <row r="174" spans="1:9" s="21" customFormat="1" ht="60" customHeight="1" x14ac:dyDescent="0.25">
      <c r="A174" s="192" t="s">
        <v>349</v>
      </c>
      <c r="B174" s="193" t="s">
        <v>359</v>
      </c>
      <c r="C174" s="194" t="s">
        <v>351</v>
      </c>
      <c r="D174" s="195" t="s">
        <v>9</v>
      </c>
      <c r="E174" s="195">
        <v>57</v>
      </c>
      <c r="F174" s="66"/>
      <c r="G174" s="236">
        <f t="shared" si="12"/>
        <v>0</v>
      </c>
      <c r="H174" s="302"/>
      <c r="I174" s="249"/>
    </row>
    <row r="175" spans="1:9" s="21" customFormat="1" ht="60" customHeight="1" x14ac:dyDescent="0.25">
      <c r="A175" s="132" t="s">
        <v>349</v>
      </c>
      <c r="B175" s="98" t="s">
        <v>360</v>
      </c>
      <c r="C175" s="129" t="s">
        <v>350</v>
      </c>
      <c r="D175" s="130" t="s">
        <v>8</v>
      </c>
      <c r="E175" s="130">
        <v>84</v>
      </c>
      <c r="F175" s="58"/>
      <c r="G175" s="237">
        <f t="shared" si="12"/>
        <v>0</v>
      </c>
      <c r="H175" s="302"/>
      <c r="I175" s="249"/>
    </row>
    <row r="176" spans="1:9" s="21" customFormat="1" ht="60" customHeight="1" x14ac:dyDescent="0.25">
      <c r="A176" s="132" t="s">
        <v>349</v>
      </c>
      <c r="B176" s="98" t="s">
        <v>361</v>
      </c>
      <c r="C176" s="129" t="s">
        <v>347</v>
      </c>
      <c r="D176" s="130" t="s">
        <v>8</v>
      </c>
      <c r="E176" s="130">
        <v>65.599999999999994</v>
      </c>
      <c r="F176" s="58"/>
      <c r="G176" s="237">
        <f t="shared" si="12"/>
        <v>0</v>
      </c>
      <c r="H176" s="302"/>
      <c r="I176" s="249"/>
    </row>
    <row r="177" spans="1:10" s="21" customFormat="1" ht="60" customHeight="1" x14ac:dyDescent="0.25">
      <c r="A177" s="132" t="s">
        <v>349</v>
      </c>
      <c r="B177" s="98" t="s">
        <v>362</v>
      </c>
      <c r="C177" s="129" t="s">
        <v>348</v>
      </c>
      <c r="D177" s="130" t="s">
        <v>8</v>
      </c>
      <c r="E177" s="130">
        <v>65</v>
      </c>
      <c r="F177" s="58"/>
      <c r="G177" s="237">
        <f t="shared" si="12"/>
        <v>0</v>
      </c>
      <c r="H177" s="302"/>
      <c r="I177" s="259"/>
    </row>
    <row r="178" spans="1:10" s="21" customFormat="1" ht="60" customHeight="1" x14ac:dyDescent="0.25">
      <c r="A178" s="132" t="s">
        <v>349</v>
      </c>
      <c r="B178" s="98" t="s">
        <v>363</v>
      </c>
      <c r="C178" s="129" t="s">
        <v>171</v>
      </c>
      <c r="D178" s="130" t="s">
        <v>8</v>
      </c>
      <c r="E178" s="130">
        <v>65.599999999999994</v>
      </c>
      <c r="F178" s="58"/>
      <c r="G178" s="237">
        <f t="shared" si="12"/>
        <v>0</v>
      </c>
      <c r="H178" s="302"/>
      <c r="I178" s="259"/>
    </row>
    <row r="179" spans="1:10" s="21" customFormat="1" ht="60" customHeight="1" x14ac:dyDescent="0.25">
      <c r="A179" s="132" t="s">
        <v>349</v>
      </c>
      <c r="B179" s="98" t="s">
        <v>364</v>
      </c>
      <c r="C179" s="129" t="s">
        <v>173</v>
      </c>
      <c r="D179" s="130" t="s">
        <v>10</v>
      </c>
      <c r="E179" s="130">
        <v>10.5</v>
      </c>
      <c r="F179" s="58"/>
      <c r="G179" s="237">
        <f t="shared" si="12"/>
        <v>0</v>
      </c>
      <c r="H179" s="302"/>
      <c r="I179" s="249"/>
    </row>
    <row r="180" spans="1:10" s="21" customFormat="1" ht="60" customHeight="1" thickBot="1" x14ac:dyDescent="0.3">
      <c r="A180" s="196" t="s">
        <v>349</v>
      </c>
      <c r="B180" s="197" t="s">
        <v>365</v>
      </c>
      <c r="C180" s="119" t="s">
        <v>352</v>
      </c>
      <c r="D180" s="120" t="s">
        <v>8</v>
      </c>
      <c r="E180" s="120">
        <v>24.5</v>
      </c>
      <c r="F180" s="63"/>
      <c r="G180" s="260">
        <f t="shared" si="12"/>
        <v>0</v>
      </c>
      <c r="H180" s="302"/>
      <c r="I180" s="249"/>
    </row>
    <row r="181" spans="1:10" s="21" customFormat="1" ht="40.200000000000003" customHeight="1" x14ac:dyDescent="0.25">
      <c r="A181" s="168" t="s">
        <v>330</v>
      </c>
      <c r="B181" s="183" t="s">
        <v>366</v>
      </c>
      <c r="C181" s="123" t="s">
        <v>312</v>
      </c>
      <c r="D181" s="124" t="s">
        <v>91</v>
      </c>
      <c r="E181" s="124">
        <v>1</v>
      </c>
      <c r="F181" s="65">
        <v>106.33</v>
      </c>
      <c r="G181" s="236">
        <f t="shared" si="12"/>
        <v>106.33</v>
      </c>
      <c r="H181" s="253"/>
      <c r="I181" s="249"/>
    </row>
    <row r="182" spans="1:10" s="21" customFormat="1" ht="40.200000000000003" customHeight="1" x14ac:dyDescent="0.25">
      <c r="A182" s="168" t="s">
        <v>330</v>
      </c>
      <c r="B182" s="98" t="s">
        <v>382</v>
      </c>
      <c r="C182" s="129" t="s">
        <v>314</v>
      </c>
      <c r="D182" s="130" t="s">
        <v>91</v>
      </c>
      <c r="E182" s="130">
        <v>2</v>
      </c>
      <c r="F182" s="58">
        <v>49.91</v>
      </c>
      <c r="G182" s="237">
        <f t="shared" si="12"/>
        <v>99.82</v>
      </c>
      <c r="H182" s="253"/>
      <c r="I182" s="249"/>
    </row>
    <row r="183" spans="1:10" s="21" customFormat="1" ht="40.200000000000003" customHeight="1" x14ac:dyDescent="0.25">
      <c r="A183" s="168" t="s">
        <v>330</v>
      </c>
      <c r="B183" s="98" t="s">
        <v>383</v>
      </c>
      <c r="C183" s="129" t="s">
        <v>316</v>
      </c>
      <c r="D183" s="130" t="s">
        <v>91</v>
      </c>
      <c r="E183" s="130">
        <v>2</v>
      </c>
      <c r="F183" s="58">
        <v>23.33</v>
      </c>
      <c r="G183" s="237">
        <f t="shared" si="12"/>
        <v>46.66</v>
      </c>
      <c r="H183" s="253"/>
      <c r="I183" s="249"/>
    </row>
    <row r="184" spans="1:10" s="21" customFormat="1" ht="40.200000000000003" customHeight="1" thickBot="1" x14ac:dyDescent="0.3">
      <c r="A184" s="168" t="s">
        <v>330</v>
      </c>
      <c r="B184" s="98" t="s">
        <v>384</v>
      </c>
      <c r="C184" s="129" t="s">
        <v>324</v>
      </c>
      <c r="D184" s="130" t="s">
        <v>9</v>
      </c>
      <c r="E184" s="130">
        <v>5.3</v>
      </c>
      <c r="F184" s="58">
        <v>24.61</v>
      </c>
      <c r="G184" s="237">
        <f t="shared" si="12"/>
        <v>130.43</v>
      </c>
      <c r="H184" s="261"/>
      <c r="I184" s="262"/>
    </row>
    <row r="185" spans="1:10" s="21" customFormat="1" ht="40.200000000000003" customHeight="1" thickBot="1" x14ac:dyDescent="0.3">
      <c r="A185" s="196" t="s">
        <v>330</v>
      </c>
      <c r="B185" s="197" t="s">
        <v>385</v>
      </c>
      <c r="C185" s="119" t="s">
        <v>367</v>
      </c>
      <c r="D185" s="120" t="s">
        <v>87</v>
      </c>
      <c r="E185" s="120">
        <v>0.01</v>
      </c>
      <c r="F185" s="63">
        <v>6563.91</v>
      </c>
      <c r="G185" s="260">
        <f t="shared" si="12"/>
        <v>65.64</v>
      </c>
      <c r="H185" s="246" t="s">
        <v>326</v>
      </c>
      <c r="I185" s="247">
        <f>ROUND(SUM(G156:G185),2)</f>
        <v>4733.2</v>
      </c>
    </row>
    <row r="186" spans="1:10" s="21" customFormat="1" ht="125.1" customHeight="1" thickBot="1" x14ac:dyDescent="0.3">
      <c r="A186" s="198" t="s">
        <v>310</v>
      </c>
      <c r="B186" s="199" t="s">
        <v>311</v>
      </c>
      <c r="C186" s="200" t="s">
        <v>309</v>
      </c>
      <c r="D186" s="201" t="s">
        <v>7</v>
      </c>
      <c r="E186" s="202">
        <v>1</v>
      </c>
      <c r="F186" s="67">
        <v>4219.99</v>
      </c>
      <c r="G186" s="263">
        <f t="shared" ref="G186" si="13">ROUND((E186*F186),2)</f>
        <v>4219.99</v>
      </c>
      <c r="H186" s="222" t="s">
        <v>325</v>
      </c>
      <c r="I186" s="264">
        <f>ROUND(SUM(G186),2)</f>
        <v>4219.99</v>
      </c>
    </row>
    <row r="187" spans="1:10" ht="60" customHeight="1" thickBot="1" x14ac:dyDescent="0.3">
      <c r="A187" s="203"/>
      <c r="B187" s="204"/>
      <c r="C187" s="203"/>
      <c r="D187" s="204"/>
      <c r="E187" s="205"/>
      <c r="F187" s="269" t="s">
        <v>48</v>
      </c>
      <c r="G187" s="265">
        <f>SUM(G5:G186)</f>
        <v>2726834.6000000006</v>
      </c>
      <c r="H187" s="266"/>
      <c r="I187" s="231"/>
      <c r="J187" s="11"/>
    </row>
    <row r="188" spans="1:10" ht="20.25" customHeight="1" x14ac:dyDescent="0.25">
      <c r="A188" s="206"/>
      <c r="C188" s="206"/>
      <c r="E188" s="207"/>
      <c r="G188" s="267"/>
    </row>
    <row r="189" spans="1:10" ht="26.25" customHeight="1" x14ac:dyDescent="0.25">
      <c r="A189" s="208"/>
      <c r="B189" s="209"/>
      <c r="C189" s="208"/>
      <c r="D189" s="209"/>
      <c r="E189" s="210"/>
      <c r="F189" s="83"/>
      <c r="G189" s="209"/>
    </row>
  </sheetData>
  <sheetProtection algorithmName="SHA-512" hashValue="bze8+dnRooeMN/BXmlv5af1txJzJQBCsf7FjJfc0qg+aZ7585yoVqkHabeFCmbB6o/5lF1PbKIS7ToAl4qO+Ww==" saltValue="X0VvpiP0VGktYizmYDqePw==" spinCount="100000" sheet="1" objects="1" scenarios="1"/>
  <mergeCells count="3">
    <mergeCell ref="H167:H180"/>
    <mergeCell ref="H88:H89"/>
    <mergeCell ref="H42:H68"/>
  </mergeCells>
  <phoneticPr fontId="10" type="noConversion"/>
  <pageMargins left="0.7" right="0.7" top="0.75" bottom="0.75" header="0.3" footer="0.3"/>
  <pageSetup paperSize="9" scale="3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0"/>
  <sheetViews>
    <sheetView view="pageBreakPreview" topLeftCell="B1" zoomScale="70" zoomScaleNormal="70" zoomScaleSheetLayoutView="70" workbookViewId="0">
      <selection activeCell="F13" sqref="F13"/>
    </sheetView>
  </sheetViews>
  <sheetFormatPr defaultColWidth="9.33203125" defaultRowHeight="13.8" x14ac:dyDescent="0.25"/>
  <cols>
    <col min="1" max="1" width="39.6640625" style="294" customWidth="1"/>
    <col min="2" max="2" width="10.5546875" style="214" customWidth="1"/>
    <col min="3" max="3" width="71.6640625" style="295" customWidth="1"/>
    <col min="4" max="4" width="9.33203125" style="214"/>
    <col min="5" max="5" width="16.33203125" style="296" customWidth="1"/>
    <col min="6" max="6" width="20.6640625" style="5" customWidth="1"/>
    <col min="7" max="7" width="14.6640625" style="214" customWidth="1"/>
    <col min="8" max="8" width="21.5546875" style="213" customWidth="1"/>
    <col min="9" max="9" width="16.33203125" style="214" customWidth="1"/>
    <col min="10" max="16384" width="9.33203125" style="2"/>
  </cols>
  <sheetData>
    <row r="1" spans="1:9" ht="40.200000000000003" customHeight="1" x14ac:dyDescent="0.25">
      <c r="A1" s="79" t="s">
        <v>160</v>
      </c>
      <c r="B1" s="79"/>
      <c r="C1" s="79"/>
      <c r="D1" s="79"/>
      <c r="E1" s="79"/>
      <c r="F1" s="79"/>
      <c r="G1" s="79"/>
    </row>
    <row r="2" spans="1:9" ht="21.75" customHeight="1" thickBot="1" x14ac:dyDescent="0.3">
      <c r="A2" s="1"/>
      <c r="B2" s="1"/>
      <c r="C2" s="1"/>
      <c r="D2" s="1"/>
      <c r="E2" s="6"/>
      <c r="F2" s="1"/>
      <c r="G2" s="1"/>
    </row>
    <row r="3" spans="1:9" ht="21.75" customHeight="1" x14ac:dyDescent="0.25">
      <c r="A3" s="80" t="s">
        <v>121</v>
      </c>
      <c r="B3" s="81"/>
      <c r="C3" s="81"/>
      <c r="D3" s="81"/>
      <c r="E3" s="81"/>
      <c r="F3" s="81"/>
      <c r="G3" s="82"/>
    </row>
    <row r="4" spans="1:9" s="26" customFormat="1" ht="47.4" thickBot="1" x14ac:dyDescent="0.35">
      <c r="A4" s="29" t="s">
        <v>42</v>
      </c>
      <c r="B4" s="30" t="s">
        <v>0</v>
      </c>
      <c r="C4" s="31" t="s">
        <v>1</v>
      </c>
      <c r="D4" s="31" t="s">
        <v>2</v>
      </c>
      <c r="E4" s="32" t="s">
        <v>3</v>
      </c>
      <c r="F4" s="33" t="s">
        <v>78</v>
      </c>
      <c r="G4" s="34" t="s">
        <v>5</v>
      </c>
      <c r="H4" s="218"/>
      <c r="I4" s="219"/>
    </row>
    <row r="5" spans="1:9" s="43" customFormat="1" ht="45" customHeight="1" x14ac:dyDescent="0.3">
      <c r="A5" s="271" t="s">
        <v>79</v>
      </c>
      <c r="B5" s="105" t="s">
        <v>12</v>
      </c>
      <c r="C5" s="272" t="s">
        <v>372</v>
      </c>
      <c r="D5" s="273" t="s">
        <v>9</v>
      </c>
      <c r="E5" s="274">
        <v>35</v>
      </c>
      <c r="F5" s="25">
        <v>6.85</v>
      </c>
      <c r="G5" s="224">
        <f t="shared" ref="G5" si="0">ROUND((E5*F5),2)</f>
        <v>239.75</v>
      </c>
      <c r="H5" s="297"/>
      <c r="I5" s="279"/>
    </row>
    <row r="6" spans="1:9" s="43" customFormat="1" ht="45" customHeight="1" x14ac:dyDescent="0.3">
      <c r="A6" s="275" t="s">
        <v>79</v>
      </c>
      <c r="B6" s="110" t="s">
        <v>13</v>
      </c>
      <c r="C6" s="276" t="s">
        <v>373</v>
      </c>
      <c r="D6" s="277" t="s">
        <v>10</v>
      </c>
      <c r="E6" s="95">
        <v>35.799999999999997</v>
      </c>
      <c r="F6" s="27">
        <v>25.98</v>
      </c>
      <c r="G6" s="220">
        <f t="shared" ref="G6:G18" si="1">ROUND((E6*F6),2)</f>
        <v>930.08</v>
      </c>
      <c r="H6" s="297"/>
      <c r="I6" s="279"/>
    </row>
    <row r="7" spans="1:9" s="43" customFormat="1" ht="45" customHeight="1" x14ac:dyDescent="0.3">
      <c r="A7" s="275" t="s">
        <v>79</v>
      </c>
      <c r="B7" s="110" t="s">
        <v>65</v>
      </c>
      <c r="C7" s="276" t="s">
        <v>374</v>
      </c>
      <c r="D7" s="277" t="s">
        <v>10</v>
      </c>
      <c r="E7" s="277">
        <v>24.5</v>
      </c>
      <c r="F7" s="27">
        <v>25.98</v>
      </c>
      <c r="G7" s="220">
        <f t="shared" si="1"/>
        <v>636.51</v>
      </c>
      <c r="H7" s="297"/>
      <c r="I7" s="279"/>
    </row>
    <row r="8" spans="1:9" s="43" customFormat="1" ht="45" customHeight="1" x14ac:dyDescent="0.3">
      <c r="A8" s="275" t="s">
        <v>79</v>
      </c>
      <c r="B8" s="110" t="s">
        <v>14</v>
      </c>
      <c r="C8" s="278" t="s">
        <v>375</v>
      </c>
      <c r="D8" s="277" t="s">
        <v>91</v>
      </c>
      <c r="E8" s="277">
        <v>5</v>
      </c>
      <c r="F8" s="27">
        <v>523.85</v>
      </c>
      <c r="G8" s="220">
        <f t="shared" ref="G8:G9" si="2">ROUND((E8*F8),2)</f>
        <v>2619.25</v>
      </c>
      <c r="H8" s="297"/>
      <c r="I8" s="279"/>
    </row>
    <row r="9" spans="1:9" s="43" customFormat="1" ht="45" customHeight="1" x14ac:dyDescent="0.3">
      <c r="A9" s="275" t="s">
        <v>79</v>
      </c>
      <c r="B9" s="110" t="s">
        <v>15</v>
      </c>
      <c r="C9" s="279" t="s">
        <v>376</v>
      </c>
      <c r="D9" s="277" t="s">
        <v>91</v>
      </c>
      <c r="E9" s="277">
        <v>4</v>
      </c>
      <c r="F9" s="27">
        <v>816.33</v>
      </c>
      <c r="G9" s="220">
        <f t="shared" si="2"/>
        <v>3265.32</v>
      </c>
      <c r="H9" s="297"/>
      <c r="I9" s="279"/>
    </row>
    <row r="10" spans="1:9" s="43" customFormat="1" ht="45" customHeight="1" x14ac:dyDescent="0.3">
      <c r="A10" s="275" t="s">
        <v>79</v>
      </c>
      <c r="B10" s="110" t="s">
        <v>16</v>
      </c>
      <c r="C10" s="278" t="s">
        <v>377</v>
      </c>
      <c r="D10" s="277" t="s">
        <v>7</v>
      </c>
      <c r="E10" s="277">
        <v>1</v>
      </c>
      <c r="F10" s="27">
        <v>164.04</v>
      </c>
      <c r="G10" s="220">
        <f t="shared" si="1"/>
        <v>164.04</v>
      </c>
      <c r="H10" s="297"/>
      <c r="I10" s="279"/>
    </row>
    <row r="11" spans="1:9" s="43" customFormat="1" ht="45" customHeight="1" x14ac:dyDescent="0.3">
      <c r="A11" s="275" t="s">
        <v>79</v>
      </c>
      <c r="B11" s="110" t="s">
        <v>66</v>
      </c>
      <c r="C11" s="278" t="s">
        <v>378</v>
      </c>
      <c r="D11" s="277" t="s">
        <v>9</v>
      </c>
      <c r="E11" s="277">
        <v>16</v>
      </c>
      <c r="F11" s="42">
        <v>26.97</v>
      </c>
      <c r="G11" s="220">
        <f t="shared" si="1"/>
        <v>431.52</v>
      </c>
      <c r="H11" s="297"/>
      <c r="I11" s="279"/>
    </row>
    <row r="12" spans="1:9" s="43" customFormat="1" ht="45" customHeight="1" thickBot="1" x14ac:dyDescent="0.35">
      <c r="A12" s="275" t="s">
        <v>79</v>
      </c>
      <c r="B12" s="110" t="s">
        <v>17</v>
      </c>
      <c r="C12" s="278" t="s">
        <v>379</v>
      </c>
      <c r="D12" s="277" t="s">
        <v>91</v>
      </c>
      <c r="E12" s="277">
        <v>8</v>
      </c>
      <c r="F12" s="42">
        <v>36.17</v>
      </c>
      <c r="G12" s="220">
        <f t="shared" si="1"/>
        <v>289.36</v>
      </c>
      <c r="H12" s="297"/>
      <c r="I12" s="279"/>
    </row>
    <row r="13" spans="1:9" s="43" customFormat="1" ht="45" customHeight="1" thickBot="1" x14ac:dyDescent="0.35">
      <c r="A13" s="280" t="s">
        <v>79</v>
      </c>
      <c r="B13" s="281" t="s">
        <v>70</v>
      </c>
      <c r="C13" s="282" t="s">
        <v>380</v>
      </c>
      <c r="D13" s="283" t="s">
        <v>9</v>
      </c>
      <c r="E13" s="283">
        <v>7</v>
      </c>
      <c r="F13" s="42">
        <v>7.47</v>
      </c>
      <c r="G13" s="229">
        <f t="shared" ref="G13" si="3">ROUND((E13*F13),2)</f>
        <v>52.29</v>
      </c>
      <c r="H13" s="222" t="s">
        <v>43</v>
      </c>
      <c r="I13" s="223">
        <f>ROUND(SUM(G5:G13),2)</f>
        <v>8628.1200000000008</v>
      </c>
    </row>
    <row r="14" spans="1:9" s="43" customFormat="1" ht="45" customHeight="1" x14ac:dyDescent="0.3">
      <c r="A14" s="271" t="s">
        <v>371</v>
      </c>
      <c r="B14" s="105" t="s">
        <v>19</v>
      </c>
      <c r="C14" s="284" t="s">
        <v>107</v>
      </c>
      <c r="D14" s="273" t="s">
        <v>8</v>
      </c>
      <c r="E14" s="273">
        <v>9500</v>
      </c>
      <c r="F14" s="25">
        <v>0.18</v>
      </c>
      <c r="G14" s="224">
        <f t="shared" si="1"/>
        <v>1710</v>
      </c>
      <c r="H14" s="297"/>
      <c r="I14" s="279"/>
    </row>
    <row r="15" spans="1:9" s="43" customFormat="1" ht="45" customHeight="1" x14ac:dyDescent="0.3">
      <c r="A15" s="275" t="s">
        <v>371</v>
      </c>
      <c r="B15" s="110" t="s">
        <v>20</v>
      </c>
      <c r="C15" s="278" t="s">
        <v>248</v>
      </c>
      <c r="D15" s="277" t="s">
        <v>9</v>
      </c>
      <c r="E15" s="277">
        <v>465</v>
      </c>
      <c r="F15" s="27">
        <v>4.3099999999999996</v>
      </c>
      <c r="G15" s="220">
        <f t="shared" si="1"/>
        <v>2004.15</v>
      </c>
      <c r="H15" s="297"/>
      <c r="I15" s="279"/>
    </row>
    <row r="16" spans="1:9" s="43" customFormat="1" ht="45" customHeight="1" x14ac:dyDescent="0.3">
      <c r="A16" s="275" t="s">
        <v>371</v>
      </c>
      <c r="B16" s="110" t="s">
        <v>21</v>
      </c>
      <c r="C16" s="278" t="s">
        <v>369</v>
      </c>
      <c r="D16" s="277" t="s">
        <v>87</v>
      </c>
      <c r="E16" s="277">
        <v>1</v>
      </c>
      <c r="F16" s="27">
        <v>7005.19</v>
      </c>
      <c r="G16" s="220">
        <f t="shared" si="1"/>
        <v>7005.19</v>
      </c>
      <c r="H16" s="297"/>
      <c r="I16" s="279"/>
    </row>
    <row r="17" spans="1:10" s="43" customFormat="1" ht="45" customHeight="1" thickBot="1" x14ac:dyDescent="0.35">
      <c r="A17" s="275" t="s">
        <v>371</v>
      </c>
      <c r="B17" s="110" t="s">
        <v>22</v>
      </c>
      <c r="C17" s="278" t="s">
        <v>250</v>
      </c>
      <c r="D17" s="277" t="s">
        <v>9</v>
      </c>
      <c r="E17" s="277">
        <v>5</v>
      </c>
      <c r="F17" s="27">
        <v>2.73</v>
      </c>
      <c r="G17" s="220">
        <f t="shared" si="1"/>
        <v>13.65</v>
      </c>
      <c r="H17" s="297"/>
      <c r="I17" s="279"/>
    </row>
    <row r="18" spans="1:10" s="43" customFormat="1" ht="45" customHeight="1" thickBot="1" x14ac:dyDescent="0.35">
      <c r="A18" s="285" t="s">
        <v>371</v>
      </c>
      <c r="B18" s="118" t="s">
        <v>23</v>
      </c>
      <c r="C18" s="286" t="s">
        <v>370</v>
      </c>
      <c r="D18" s="287" t="s">
        <v>87</v>
      </c>
      <c r="E18" s="287">
        <v>1</v>
      </c>
      <c r="F18" s="28">
        <v>57.87</v>
      </c>
      <c r="G18" s="228">
        <f t="shared" si="1"/>
        <v>57.87</v>
      </c>
      <c r="H18" s="222" t="s">
        <v>44</v>
      </c>
      <c r="I18" s="223">
        <f>ROUND(SUM(G14:G18),2)</f>
        <v>10790.86</v>
      </c>
    </row>
    <row r="19" spans="1:10" ht="44.25" customHeight="1" thickBot="1" x14ac:dyDescent="0.3">
      <c r="A19" s="288"/>
      <c r="B19" s="289"/>
      <c r="C19" s="288"/>
      <c r="D19" s="289"/>
      <c r="E19" s="290"/>
      <c r="F19" s="301" t="s">
        <v>67</v>
      </c>
      <c r="G19" s="298">
        <f>SUM(G5:G18)</f>
        <v>19418.98</v>
      </c>
      <c r="H19" s="299"/>
      <c r="I19" s="300"/>
      <c r="J19" s="11"/>
    </row>
    <row r="20" spans="1:10" ht="20.25" customHeight="1" x14ac:dyDescent="0.25">
      <c r="A20" s="291"/>
      <c r="B20" s="292"/>
      <c r="C20" s="292"/>
      <c r="D20" s="292"/>
      <c r="E20" s="293"/>
      <c r="F20" s="270"/>
      <c r="G20" s="267"/>
    </row>
  </sheetData>
  <sheetProtection algorithmName="SHA-512" hashValue="FHKTdd6OF4+97A+KGiFsaHUjVUKNjLW9bG9Wmf2otvU6ps612UDTUs+nWng8z1SIw/tWWE8Z1NcDJ8oxMPlwRQ==" saltValue="jEKvj0x+RSFY5zEm4C/ukg==" spinCount="100000" sheet="1" objects="1" scenarios="1"/>
  <phoneticPr fontId="10" type="noConversion"/>
  <pageMargins left="0.7" right="0.7" top="0.75" bottom="0.75" header="0.3" footer="0.3"/>
  <pageSetup paperSize="9" scale="3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9"/>
  <sheetViews>
    <sheetView tabSelected="1" view="pageBreakPreview" topLeftCell="A4" zoomScaleNormal="100" zoomScaleSheetLayoutView="100" workbookViewId="0">
      <selection activeCell="C7" sqref="C7"/>
    </sheetView>
  </sheetViews>
  <sheetFormatPr defaultColWidth="9.33203125" defaultRowHeight="14.4" x14ac:dyDescent="0.3"/>
  <cols>
    <col min="1" max="1" width="11.6640625" customWidth="1"/>
    <col min="2" max="2" width="65.6640625" customWidth="1"/>
    <col min="3" max="3" width="15.6640625" customWidth="1"/>
  </cols>
  <sheetData>
    <row r="1" spans="1:3" s="13" customFormat="1" ht="51.75" customHeight="1" x14ac:dyDescent="0.25">
      <c r="A1" s="309" t="s">
        <v>160</v>
      </c>
      <c r="B1" s="310"/>
      <c r="C1" s="311"/>
    </row>
    <row r="2" spans="1:3" s="13" customFormat="1" ht="13.2" x14ac:dyDescent="0.25">
      <c r="A2" s="312" t="s">
        <v>55</v>
      </c>
      <c r="B2" s="313"/>
      <c r="C2" s="314"/>
    </row>
    <row r="3" spans="1:3" s="13" customFormat="1" ht="39.6" x14ac:dyDescent="0.25">
      <c r="A3" s="14" t="s">
        <v>56</v>
      </c>
      <c r="B3" s="14" t="s">
        <v>57</v>
      </c>
      <c r="C3" s="14" t="s">
        <v>58</v>
      </c>
    </row>
    <row r="4" spans="1:3" s="13" customFormat="1" ht="13.2" x14ac:dyDescent="0.25">
      <c r="A4" s="15">
        <v>1</v>
      </c>
      <c r="B4" s="16" t="s">
        <v>59</v>
      </c>
      <c r="C4" s="17">
        <f>DKŽ_1!G187</f>
        <v>2726834.6000000006</v>
      </c>
    </row>
    <row r="5" spans="1:3" s="13" customFormat="1" ht="13.2" x14ac:dyDescent="0.25">
      <c r="A5" s="15">
        <v>2</v>
      </c>
      <c r="B5" s="16" t="s">
        <v>75</v>
      </c>
      <c r="C5" s="17">
        <f>DKŽ_2_MEL!G19</f>
        <v>19418.98</v>
      </c>
    </row>
    <row r="6" spans="1:3" s="13" customFormat="1" ht="24" x14ac:dyDescent="0.25">
      <c r="A6" s="15">
        <v>3</v>
      </c>
      <c r="B6" s="16" t="s">
        <v>386</v>
      </c>
      <c r="C6" s="68" t="s">
        <v>387</v>
      </c>
    </row>
    <row r="7" spans="1:3" s="13" customFormat="1" ht="39.6" x14ac:dyDescent="0.25">
      <c r="A7" s="14" t="s">
        <v>60</v>
      </c>
      <c r="B7" s="18" t="s">
        <v>61</v>
      </c>
      <c r="C7" s="17">
        <f>ROUND(SUM(C4:C5),2)</f>
        <v>2746253.58</v>
      </c>
    </row>
    <row r="8" spans="1:3" s="13" customFormat="1" ht="13.2" x14ac:dyDescent="0.25"/>
    <row r="9" spans="1:3" s="13" customFormat="1" ht="13.2" x14ac:dyDescent="0.25"/>
    <row r="10" spans="1:3" s="13" customFormat="1" ht="13.2" x14ac:dyDescent="0.25">
      <c r="A10" s="19"/>
      <c r="B10" s="19"/>
      <c r="C10" s="19"/>
    </row>
    <row r="11" spans="1:3" s="77" customFormat="1" ht="68.25" customHeight="1" x14ac:dyDescent="0.3">
      <c r="A11" s="315" t="s">
        <v>76</v>
      </c>
      <c r="B11" s="315"/>
      <c r="C11" s="315"/>
    </row>
    <row r="12" spans="1:3" s="77" customFormat="1" ht="13.2" x14ac:dyDescent="0.3">
      <c r="A12" s="76"/>
      <c r="B12" s="76"/>
      <c r="C12" s="76"/>
    </row>
    <row r="13" spans="1:3" s="13" customFormat="1" ht="13.2" x14ac:dyDescent="0.25">
      <c r="C13" s="20" t="s">
        <v>62</v>
      </c>
    </row>
    <row r="14" spans="1:3" s="13" customFormat="1" ht="13.2" x14ac:dyDescent="0.25"/>
    <row r="15" spans="1:3" s="13" customFormat="1" ht="198" customHeight="1" x14ac:dyDescent="0.25">
      <c r="A15" s="316" t="s">
        <v>126</v>
      </c>
      <c r="B15" s="317"/>
      <c r="C15" s="317"/>
    </row>
    <row r="16" spans="1:3" s="13" customFormat="1" ht="121.5" customHeight="1" x14ac:dyDescent="0.25">
      <c r="A16" s="316" t="s">
        <v>63</v>
      </c>
      <c r="B16" s="317"/>
      <c r="C16" s="317"/>
    </row>
    <row r="17" spans="1:3" s="13" customFormat="1" ht="66.75" customHeight="1" x14ac:dyDescent="0.25">
      <c r="A17" s="316" t="s">
        <v>64</v>
      </c>
      <c r="B17" s="317"/>
      <c r="C17" s="317"/>
    </row>
    <row r="19" spans="1:3" ht="35.25" customHeight="1" x14ac:dyDescent="0.3">
      <c r="A19" s="307"/>
      <c r="B19" s="308"/>
      <c r="C19" s="308"/>
    </row>
  </sheetData>
  <sheetProtection algorithmName="SHA-512" hashValue="nCkPp84WWnuLGA8bYvV+HKBfwp/myQ5vcyFG+3kdV+rLtJlC6f7fV7SLxFPc+dvKee7vk5wUcm2l8F8PBKjSMw==" saltValue="GxQncUPT6AszZB6JZ/rlkw==" spinCount="100000" sheet="1" objects="1" scenarios="1"/>
  <mergeCells count="7">
    <mergeCell ref="A19:C19"/>
    <mergeCell ref="A1:C1"/>
    <mergeCell ref="A2:C2"/>
    <mergeCell ref="A11:C11"/>
    <mergeCell ref="A15:C15"/>
    <mergeCell ref="A16:C16"/>
    <mergeCell ref="A17:C17"/>
  </mergeCells>
  <pageMargins left="0.7" right="0.7" top="0.75" bottom="0.75" header="0.3" footer="0.3"/>
  <pageSetup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537DE5F8C49044D8066C04B0D0B71F8" ma:contentTypeVersion="0" ma:contentTypeDescription="Create a new document." ma:contentTypeScope="" ma:versionID="4e8119cbc6ddad0df01ad8912640992c">
  <xsd:schema xmlns:xsd="http://www.w3.org/2001/XMLSchema" xmlns:xs="http://www.w3.org/2001/XMLSchema" xmlns:p="http://schemas.microsoft.com/office/2006/metadata/properties" targetNamespace="http://schemas.microsoft.com/office/2006/metadata/properties" ma:root="true" ma:fieldsID="0967b7be50301903c78f9c39c6fd9af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050DB4-3E35-4AF2-97A2-CFD05933341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46D0ABA-8D15-4A5F-A133-1EDC7798BB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8E5935F-CA73-4DD5-A208-31EF9F9358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DKŽ_1</vt:lpstr>
      <vt:lpstr>DKŽ_2_MEL</vt:lpstr>
      <vt:lpstr>santrauka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Valdas Mielonas</cp:lastModifiedBy>
  <dcterms:created xsi:type="dcterms:W3CDTF">2020-10-05T14:48:34Z</dcterms:created>
  <dcterms:modified xsi:type="dcterms:W3CDTF">2022-03-16T07:43:26Z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0x0101004537DE5F8C49044D8066C04B0D0B71F8</vt:lpwstr>
  </property>
</Properties>
</file>