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codeName="ThisWorkbook" defaultThemeVersion="124226"/>
  <mc:AlternateContent xmlns:mc="http://schemas.openxmlformats.org/markup-compatibility/2006">
    <mc:Choice Requires="x15">
      <x15ac:absPath xmlns:x15ac="http://schemas.microsoft.com/office/spreadsheetml/2010/11/ac" url="Z:\Rasa\Dubravos uredija_Kankoreziu aizyklos rekonstrukcija_2021-09-20\Pasiulymas\2021-10-27\sam\"/>
    </mc:Choice>
  </mc:AlternateContent>
  <xr:revisionPtr revIDLastSave="0" documentId="13_ncr:1_{7BE4AA41-55FF-49E6-B798-1558B311748D}" xr6:coauthVersionLast="47" xr6:coauthVersionMax="47" xr10:uidLastSave="{00000000-0000-0000-0000-000000000000}"/>
  <bookViews>
    <workbookView xWindow="28680" yWindow="-120" windowWidth="38640" windowHeight="21240" xr2:uid="{00000000-000D-0000-FFFF-FFFF00000000}"/>
  </bookViews>
  <sheets>
    <sheet name="Spausdinimo variantas" sheetId="1" r:id="rId1"/>
  </sheets>
  <definedNames>
    <definedName name="_xlnm.Print_Area" localSheetId="0">'Spausdinimo variantas'!$A$1:$G$44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2" i="1" l="1"/>
  <c r="G13" i="1"/>
  <c r="G14" i="1"/>
  <c r="G15" i="1"/>
  <c r="G16" i="1"/>
  <c r="G17" i="1"/>
  <c r="G18" i="1"/>
  <c r="G19" i="1"/>
  <c r="G20" i="1"/>
  <c r="C21" i="1"/>
  <c r="C22" i="1"/>
  <c r="G23" i="1"/>
  <c r="G24" i="1"/>
  <c r="C25" i="1"/>
  <c r="C26" i="1"/>
  <c r="G27" i="1"/>
  <c r="G28" i="1"/>
  <c r="G29" i="1"/>
  <c r="G30" i="1"/>
  <c r="G31" i="1"/>
  <c r="C32" i="1"/>
  <c r="C33" i="1"/>
  <c r="G34" i="1"/>
  <c r="G35" i="1" s="1"/>
  <c r="C35" i="1"/>
  <c r="C36" i="1"/>
  <c r="G37" i="1"/>
  <c r="G38" i="1" s="1"/>
  <c r="C38" i="1"/>
  <c r="C8" i="1"/>
  <c r="C7" i="1"/>
  <c r="C6" i="1"/>
  <c r="G32" i="1" l="1"/>
  <c r="G25" i="1"/>
  <c r="G21" i="1"/>
  <c r="G40" i="1" l="1"/>
  <c r="G41" i="1" s="1"/>
  <c r="G42" i="1" s="1"/>
  <c r="G9" i="1" s="1"/>
</calcChain>
</file>

<file path=xl/sharedStrings.xml><?xml version="1.0" encoding="utf-8"?>
<sst xmlns="http://schemas.openxmlformats.org/spreadsheetml/2006/main" count="80" uniqueCount="62">
  <si>
    <t>Kiekis</t>
  </si>
  <si>
    <t>Kaina, Eur</t>
  </si>
  <si>
    <t>Iš viso</t>
  </si>
  <si>
    <t>Eil. Nr.</t>
  </si>
  <si>
    <t>Darbo kodas</t>
  </si>
  <si>
    <t>Mato vnt</t>
  </si>
  <si>
    <t>Statybos darbų aprašymai</t>
  </si>
  <si>
    <t>Statinys:</t>
  </si>
  <si>
    <t>Žiniaraštis:</t>
  </si>
  <si>
    <t>Statinių grupė:</t>
  </si>
  <si>
    <t>Iš viso:</t>
  </si>
  <si>
    <t>Vieneto kaina</t>
  </si>
  <si>
    <t>L o k a l i n ė  s ą m a t a N r. 1-010-2</t>
  </si>
  <si>
    <t>Kankorėžių sandėlio 7F1Ž, Miškininkų g.7, Vaišvydavos k., Samylių sen., Kauno r.sav., rekonstravimo projektas</t>
  </si>
  <si>
    <t>Bendrieji statybos darbai</t>
  </si>
  <si>
    <t>Šilumos gamyba (Įrengimai)</t>
  </si>
  <si>
    <t>Plieninis kieto kuro vandens šildymo katilas Q=500kW (kai kuro drėgnumas 50%.  Degimas vyksta ant ardyno,  komplektuojamas su apsauginiais vožtuvais,  pirminio ir antrinio oro padavimo ventiliatoriais, automatine pelenų šalinimo sistema, pneumo valymo sistemadirba kartu su dūmavamzdžių valymu mechaniškai  naudojant hidraulinę pavarą.  Numatomas kuras- smulkintas biokuras, sausi konkorėžiai,  Pmax.d=6bar, Tmax.=110oC. Pajungimo atvamzdžiai 2xDN100, Dūmtakis 400x1000, Svoris-8000kg. Vandens tūris- 1500 litrų. Instaliuotas elektrinis galingumas 8,15kW, (400V). Reguliavimo diapozonas 25-100 %. N.v.k.-85%_x000D_
Katilas numatomas komplekte su kuro maitintuvu, kuris susideda iš sraigtinio kuro padavimo transporterio N=0,75kW  (400V) ir tarpinės maitinimo talpos.  Maitintuvas turi  avarinio gesinimo sistemas šaltu vandeniu._x000D_
Katilas taip pat numatomas su pelenų šalinimo transporteriu į vietinį pelenų konteinerį</t>
  </si>
  <si>
    <t>vnt.</t>
  </si>
  <si>
    <t xml:space="preserve">Kondensacinis plieninis katilas, kuras- gamtinės dujos Q=100kW (80/600C), Pmax.=4,0bar, Tmax.=90oC, komplektuojamas su turbo degikliu, katilo kontūro siurbliu, apsaugine armatūra,  valdymo automatika. Pakabinamas. Katilo degimo kameros konstrukcija sandari, o oras degimui_x000D_
imamas iš lauko. Pajungimas 1 ½. Dūmų – oro kanalas d100/150_x000D_
</t>
  </si>
  <si>
    <t>Kondensato neutralizatorius skirtas 100 kW kondensaciniam gamtinių dujų katilui</t>
  </si>
  <si>
    <t xml:space="preserve">Multiciklonas numatomas darbui su 500kW nominalaus našumo kieto kuro katilu. Įeinančių dūmų temperatūra Tmax-200 oC. Nominalus dūmų tūris 2000m3/val.,    Pajungimo atvamzdžiai dūmams, 868x392mm, Padengiamas 60mm storio akmens vatos izoliacija. Su pelenu surinkimo kanalais. Komplektuojamas su nuimamu ir lengvai trasnportuojamu pelenu konteineriu.  Svoris – 495kg. </t>
  </si>
  <si>
    <t>Plieninis ekonomaizeris numatomas darbui su 500kW nominalaus našumo kieto kuro katilu. Mainų paviršiaus plotas- 10,9m2, (70kW) Įeinančių dūmų temperatūra Tmax-350 oC. Nominalus dūmų tūris 2000m3/val.,    Pajungimo atvamzdžiai DN65, Pmaxd- 6bar. Padengiamas 60mm storio akmens vatos izoliacija. Vandens tūris – 616 litrų, Svoris – 1355kg</t>
  </si>
  <si>
    <t xml:space="preserve">Dūmsiurbis kieto kuro katilui 500kW nominalaus našumo. Maksimalus dūmų kiekis 42003/val., maksimalus sukeliamas slėgis 2600Pa. Padengiamas 60mm storio akmens vatos izoliacija.  Nominalus elektrinis galingumas N= 7,5 kW (400V). Numatomas darbui su dažnio keitikliu. _x000D_
Iėjimo diametras –d350mm_x000D_
Išėjimo matmenys – 280x300mm_x000D_
Svoris – 350kg._x000D_
</t>
  </si>
  <si>
    <t>Oro kompresorius su 250 litrų resiveriu. Qnom=360l/h, ΔP=10bar, N=3.0kW (400V)</t>
  </si>
  <si>
    <t xml:space="preserve">Pelenų konteineris 1000 litrų talpos. Plieniniai su dangčiu. </t>
  </si>
  <si>
    <t xml:space="preserve">Kuro tiekimo sistema su lengvų konstrukcijų konteineriniu 45m3 sandėliu. _x000D_
Sandėlis su judamomis grindimis su dviem grėbliais ir dviem hidrocilindrais. Sandėlio stogas pakeliamas rankiniu būdu per dvi atskiras dalis. (stogas iš dviejų dangčių) Sandėlio hidrostotelės el. N=11kW (400V),  Hidrotepalo slėgis 150 bar. _x000D_
Sandėlis komplektuojamas su grandinkliniu transporteriu kuro tiekimui į tarpinį bunkerį. (Komplekte su tapiniu bunkeriu 0,5m3) Skaičiuotinas transporterių apkrovimas iki 320 kg/h biokuro. Numatomas kuras SM2 (35-55 proc drėgnumo)._x000D_
Sandėlio judamų grindų dalies išmatavimai 3300x6500mm._x000D_
</t>
  </si>
  <si>
    <t xml:space="preserve">Šnekinis kuro transporteris. Skirtas smulkintam biokurui tiekti. Našumas iki 320kg/h., ilgis 5,6m*.,  N=3,0kW (400V). Su motoreduktoriumi. </t>
  </si>
  <si>
    <t>Hidraulinio sumaišymo kolektorius, gaminamas iš DN250 vamzdžio, atvamzdžiai 2xDN100, 2xDN100, Drenažas DN25, nuorinimas DN15. Pmax.d=6bar, Tmax.=100oC, komplekte su izoliacija 100mm ir apskardinimu</t>
  </si>
  <si>
    <t>Šilumos energ. skaitikliai su el.magnet. srauto jutikliais Ds50mm, , Qmax=35 m3/h, Qnom=22,0m3/h,  Qmin=0.9 m3/h, Tmax=150oC, Pmax=16bar. Komplekte su skaičiuotuvo ir temperatūros davikliais. Laidų ilgis iki 10m</t>
  </si>
  <si>
    <t>Cirkuliacinis katilo siurblys. Viengubas, elektroninis.  Darbo taškas Q=28 m3/h, H=5 m, Tmax.=110oC, Pmax.d=10bar, Pajungimas flanšinis DN65.  N max- 24.68 .. 619 W. 230V</t>
  </si>
  <si>
    <t>Cirkuliacinis siurblys. Viengubas, elektroninis.  Darbo taškas Q=6 m3/h, H=7 m, Tmax.=110oC, Pmax.d=10bar, Pajungimas G 1 1/2".  N max- 9 .. 176 W, 230V</t>
  </si>
  <si>
    <t>Dozacinis siurblys su vamzdeliais ir purkštuku L=1,6 l/h, N=75W. Komplekte su 30-60 litrų talpos chemikalo talpykla</t>
  </si>
  <si>
    <t>Vandens minkštinimo įrenginys. Qn=2.8m3/h. Pajungimas DN25. Dvigubas, prasiplaunantis pagal debitą. Kopmlekte su druskos tirpinimo talpa. *- parenkamas pagal atliktus vandens  analizes duomenis. Valytas vanduo turi atitikti dūmavamzdžių neperkaitinto vandens katilų normas</t>
  </si>
  <si>
    <t>Stoginis oro ištraukimo ventiliatoriaus valdomas nuo patalpos temperatūros termostato. G- 8000m3/h, H-250Pa (400V)</t>
  </si>
  <si>
    <t>Skyrius Technologinės dalies įrenginiai</t>
  </si>
  <si>
    <t>Iš viso už skyrių Technologinės dalies įrenginiai</t>
  </si>
  <si>
    <t>Skyrius Kuro tiekimo sistema iš kuro sandėlio į katilus</t>
  </si>
  <si>
    <t>Iš viso už skyrių Kuro tiekimo sistema iš kuro sandėlio į katilus</t>
  </si>
  <si>
    <t>Skyrius Technologinė dalis</t>
  </si>
  <si>
    <t>Iš viso už skyrių Technologinė dalis</t>
  </si>
  <si>
    <t>Skyrius Chemiškai valyto vandens paruošimas</t>
  </si>
  <si>
    <t>Iš viso už skyrių Chemiškai valyto vandens paruošimas</t>
  </si>
  <si>
    <t>Skyrius Šildymo-vėdinimo dalis</t>
  </si>
  <si>
    <t>Iš viso už skyrių Šildymo-vėdinimo dalis</t>
  </si>
  <si>
    <t>Iš viso be PVM:</t>
  </si>
  <si>
    <t>PVM:</t>
  </si>
  <si>
    <t>Iš viso su PVM:</t>
  </si>
  <si>
    <t>X958-16</t>
  </si>
  <si>
    <t>PRN18-146</t>
  </si>
  <si>
    <t>PRN51-152</t>
  </si>
  <si>
    <t>PRN20-781</t>
  </si>
  <si>
    <t>PRN18-35</t>
  </si>
  <si>
    <t>PRN20-564</t>
  </si>
  <si>
    <t>R1</t>
  </si>
  <si>
    <t>CALC1-1</t>
  </si>
  <si>
    <t>PRN18-62</t>
  </si>
  <si>
    <t>PRN16P-1405</t>
  </si>
  <si>
    <t>PRN18-136</t>
  </si>
  <si>
    <t>PRN18-122</t>
  </si>
  <si>
    <t>PRN18-121</t>
  </si>
  <si>
    <t>PRN16P-1016</t>
  </si>
  <si>
    <t>PRN20P-0506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</si>
</sst>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00"/>
    <numFmt numFmtId="166" formatCode="#,##0.00\ \€"/>
  </numFmts>
  <fonts count="9">
    <font>
      <sz val="11"/>
      <color theme="1"/>
      <name val="Calibri"/>
      <family val="2"/>
      <charset val="186"/>
      <scheme val="minor"/>
    </font>
    <font>
      <b/>
      <sz val="8"/>
      <color rgb="FF000000"/>
      <name val="Arial"/>
      <family val="2"/>
      <charset val="186"/>
    </font>
    <font>
      <sz val="8"/>
      <color theme="1"/>
      <name val="Arial"/>
      <family val="2"/>
      <charset val="186"/>
    </font>
    <font>
      <sz val="8"/>
      <color rgb="FF000000"/>
      <name val="Arial"/>
      <family val="2"/>
      <charset val="186"/>
    </font>
    <font>
      <b/>
      <sz val="8"/>
      <color theme="1"/>
      <name val="Arial"/>
      <family val="2"/>
      <charset val="186"/>
    </font>
    <font>
      <b/>
      <sz val="8"/>
      <name val="Arial"/>
      <family val="2"/>
      <charset val="186"/>
    </font>
    <font>
      <sz val="8"/>
      <name val="Arial"/>
      <family val="2"/>
      <charset val="186"/>
    </font>
    <font>
      <sz val="8"/>
      <color theme="0"/>
      <name val="Arial"/>
      <family val="2"/>
      <charset val="186"/>
    </font>
    <font>
      <sz val="10"/>
      <name val="TimesLT"/>
      <charset val="186"/>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0" tint="-0.14993743705557422"/>
      </top>
      <bottom/>
      <diagonal/>
    </border>
    <border>
      <left/>
      <right/>
      <top style="thin">
        <color theme="0" tint="-0.14993743705557422"/>
      </top>
      <bottom style="thin">
        <color theme="0" tint="-0.14993743705557422"/>
      </bottom>
      <diagonal/>
    </border>
    <border>
      <left/>
      <right/>
      <top style="thin">
        <color indexed="64"/>
      </top>
      <bottom style="thin">
        <color indexed="64"/>
      </bottom>
      <diagonal/>
    </border>
  </borders>
  <cellStyleXfs count="2">
    <xf numFmtId="0" fontId="0" fillId="0" borderId="0"/>
    <xf numFmtId="0" fontId="8" fillId="0" borderId="0"/>
  </cellStyleXfs>
  <cellXfs count="59">
    <xf numFmtId="0" fontId="0" fillId="0" borderId="0" xfId="0"/>
    <xf numFmtId="0" fontId="1" fillId="0" borderId="0" xfId="0" applyFont="1" applyAlignment="1">
      <alignment horizontal="centerContinuous" vertical="center"/>
    </xf>
    <xf numFmtId="0" fontId="2" fillId="0" borderId="0" xfId="0" applyFont="1" applyAlignment="1">
      <alignment horizontal="centerContinuous" vertical="center"/>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centerContinuous" vertical="center"/>
    </xf>
    <xf numFmtId="0" fontId="2" fillId="0" borderId="0" xfId="0" applyFont="1"/>
    <xf numFmtId="0" fontId="4" fillId="0" borderId="0" xfId="0" applyFont="1" applyAlignment="1">
      <alignment horizontal="right" vertical="center"/>
    </xf>
    <xf numFmtId="2" fontId="5" fillId="0" borderId="2" xfId="0" applyNumberFormat="1" applyFont="1" applyBorder="1" applyAlignment="1">
      <alignment horizontal="center" vertical="center" wrapText="1"/>
    </xf>
    <xf numFmtId="1" fontId="6" fillId="0" borderId="0" xfId="0" applyNumberFormat="1" applyFont="1" applyBorder="1" applyAlignment="1">
      <alignment horizontal="center" vertical="top"/>
    </xf>
    <xf numFmtId="0" fontId="6" fillId="0" borderId="0" xfId="0" applyFont="1" applyBorder="1" applyAlignment="1">
      <alignment horizontal="center" vertical="top" wrapText="1"/>
    </xf>
    <xf numFmtId="0" fontId="6" fillId="0" borderId="0" xfId="0" applyFont="1" applyBorder="1" applyAlignment="1">
      <alignment horizontal="left" vertical="top" wrapText="1"/>
    </xf>
    <xf numFmtId="0" fontId="6" fillId="0" borderId="0" xfId="0" applyFont="1" applyBorder="1" applyAlignment="1">
      <alignment horizontal="center" vertical="top"/>
    </xf>
    <xf numFmtId="4" fontId="6" fillId="0" borderId="0" xfId="0" applyNumberFormat="1" applyFont="1" applyBorder="1" applyAlignment="1">
      <alignment horizontal="right" vertical="top"/>
    </xf>
    <xf numFmtId="0" fontId="3"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center" vertical="top"/>
    </xf>
    <xf numFmtId="2" fontId="5" fillId="0" borderId="4" xfId="0" applyNumberFormat="1" applyFont="1" applyBorder="1" applyAlignment="1">
      <alignment horizontal="centerContinuous" vertical="center"/>
    </xf>
    <xf numFmtId="2" fontId="5" fillId="0" borderId="5" xfId="0" applyNumberFormat="1" applyFont="1" applyBorder="1" applyAlignment="1">
      <alignment horizontal="centerContinuous" vertical="center"/>
    </xf>
    <xf numFmtId="164" fontId="4" fillId="0" borderId="0" xfId="0" applyNumberFormat="1" applyFont="1" applyAlignment="1">
      <alignment horizontal="right" vertical="center"/>
    </xf>
    <xf numFmtId="0" fontId="2" fillId="0" borderId="0" xfId="0" applyFont="1" applyAlignment="1">
      <alignment horizontal="right" vertical="top"/>
    </xf>
    <xf numFmtId="0" fontId="0" fillId="0" borderId="0" xfId="0" applyAlignment="1">
      <alignment horizontal="right" vertical="top"/>
    </xf>
    <xf numFmtId="0" fontId="7" fillId="0" borderId="0" xfId="0" applyFont="1" applyAlignment="1">
      <alignment horizontal="left"/>
    </xf>
    <xf numFmtId="0" fontId="6" fillId="0" borderId="0" xfId="0" applyFont="1" applyAlignment="1">
      <alignment horizontal="centerContinuous" vertical="center"/>
    </xf>
    <xf numFmtId="0" fontId="2" fillId="0" borderId="0" xfId="0" applyFont="1" applyAlignment="1">
      <alignment horizontal="left" vertical="top" wrapText="1"/>
    </xf>
    <xf numFmtId="0" fontId="5" fillId="0" borderId="0" xfId="0" applyFont="1" applyBorder="1" applyAlignment="1">
      <alignment horizontal="left" vertical="top" wrapText="1"/>
    </xf>
    <xf numFmtId="165" fontId="5" fillId="0" borderId="0" xfId="0" applyNumberFormat="1" applyFont="1" applyBorder="1" applyAlignment="1">
      <alignment horizontal="right" vertical="top"/>
    </xf>
    <xf numFmtId="4" fontId="5" fillId="0" borderId="0" xfId="0" applyNumberFormat="1" applyFont="1" applyBorder="1" applyAlignment="1">
      <alignment horizontal="right" vertical="top"/>
    </xf>
    <xf numFmtId="1" fontId="6" fillId="0" borderId="7" xfId="0" applyNumberFormat="1" applyFont="1" applyBorder="1" applyAlignment="1">
      <alignment horizontal="center" vertical="top"/>
    </xf>
    <xf numFmtId="0" fontId="6" fillId="0" borderId="7" xfId="0" applyFont="1" applyBorder="1" applyAlignment="1">
      <alignment horizontal="center" vertical="top" wrapText="1"/>
    </xf>
    <xf numFmtId="0" fontId="6" fillId="0" borderId="7" xfId="0" applyFont="1" applyBorder="1" applyAlignment="1">
      <alignment horizontal="left" vertical="top" wrapText="1"/>
    </xf>
    <xf numFmtId="0" fontId="6" fillId="0" borderId="7" xfId="0" applyFont="1" applyBorder="1" applyAlignment="1">
      <alignment horizontal="center" vertical="top"/>
    </xf>
    <xf numFmtId="4" fontId="6" fillId="0" borderId="7" xfId="0" applyNumberFormat="1" applyFont="1" applyBorder="1" applyAlignment="1">
      <alignment horizontal="right" vertical="top"/>
    </xf>
    <xf numFmtId="1" fontId="6" fillId="0" borderId="8" xfId="0" applyNumberFormat="1" applyFont="1" applyBorder="1" applyAlignment="1">
      <alignment horizontal="center" vertical="top"/>
    </xf>
    <xf numFmtId="0" fontId="6" fillId="0" borderId="8" xfId="0" applyFont="1" applyBorder="1" applyAlignment="1">
      <alignment horizontal="center" vertical="top" wrapText="1"/>
    </xf>
    <xf numFmtId="0" fontId="6" fillId="0" borderId="8" xfId="0" applyFont="1" applyBorder="1" applyAlignment="1">
      <alignment horizontal="left" vertical="top" wrapText="1"/>
    </xf>
    <xf numFmtId="0" fontId="6" fillId="0" borderId="8" xfId="0" applyFont="1" applyBorder="1" applyAlignment="1">
      <alignment horizontal="center" vertical="top"/>
    </xf>
    <xf numFmtId="4" fontId="6" fillId="0" borderId="8" xfId="0" applyNumberFormat="1" applyFont="1" applyBorder="1" applyAlignment="1">
      <alignment horizontal="right" vertical="top"/>
    </xf>
    <xf numFmtId="0" fontId="4" fillId="0" borderId="0" xfId="0" applyFont="1" applyAlignment="1">
      <alignment horizontal="left" vertical="top"/>
    </xf>
    <xf numFmtId="4" fontId="4" fillId="0" borderId="0" xfId="0" applyNumberFormat="1" applyFont="1" applyAlignment="1">
      <alignment horizontal="right" vertical="top"/>
    </xf>
    <xf numFmtId="0" fontId="4" fillId="0" borderId="0" xfId="0" applyFont="1" applyAlignment="1">
      <alignment horizontal="right" vertical="top"/>
    </xf>
    <xf numFmtId="0" fontId="4" fillId="0" borderId="9" xfId="0" applyFont="1" applyBorder="1" applyAlignment="1">
      <alignment horizontal="left" vertical="top"/>
    </xf>
    <xf numFmtId="0" fontId="4" fillId="0" borderId="9" xfId="0" applyFont="1" applyBorder="1" applyAlignment="1">
      <alignment horizontal="right" vertical="top"/>
    </xf>
    <xf numFmtId="166" fontId="4" fillId="0" borderId="0" xfId="0" applyNumberFormat="1" applyFont="1" applyAlignment="1">
      <alignment horizontal="right" vertical="top"/>
    </xf>
    <xf numFmtId="166" fontId="4" fillId="0" borderId="9" xfId="0" applyNumberFormat="1" applyFont="1" applyBorder="1" applyAlignment="1">
      <alignment horizontal="right" vertical="top"/>
    </xf>
    <xf numFmtId="0" fontId="2" fillId="0" borderId="0" xfId="0" applyFont="1" applyAlignment="1">
      <alignment horizontal="left" vertical="top" wrapText="1"/>
    </xf>
    <xf numFmtId="0" fontId="1" fillId="0" borderId="0" xfId="0" applyFont="1" applyAlignment="1">
      <alignment horizontal="right" vertical="center"/>
    </xf>
    <xf numFmtId="1" fontId="5" fillId="0" borderId="1"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left" vertical="top" wrapText="1"/>
    </xf>
    <xf numFmtId="0" fontId="0" fillId="0" borderId="6" xfId="0" applyBorder="1" applyAlignment="1">
      <alignment vertical="top"/>
    </xf>
    <xf numFmtId="0" fontId="5" fillId="0" borderId="0" xfId="0" applyFont="1" applyBorder="1" applyAlignment="1">
      <alignment horizontal="left" vertical="top" wrapText="1"/>
    </xf>
    <xf numFmtId="0" fontId="0" fillId="0" borderId="0" xfId="0" applyAlignment="1">
      <alignment vertical="top"/>
    </xf>
  </cellXfs>
  <cellStyles count="2">
    <cellStyle name="Normal" xfId="0" builtinId="0"/>
    <cellStyle name="Normal 2" xfId="1" xr:uid="{B396D778-4AA6-47A7-B5B8-1058919259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pageSetUpPr fitToPage="1"/>
  </sheetPr>
  <dimension ref="A1:BC165"/>
  <sheetViews>
    <sheetView showZeros="0" tabSelected="1" zoomScale="124" zoomScaleNormal="124" workbookViewId="0">
      <pane ySplit="11" topLeftCell="A25" activePane="bottomLeft" state="frozen"/>
      <selection pane="bottomLeft" activeCell="K28" sqref="K28"/>
    </sheetView>
  </sheetViews>
  <sheetFormatPr defaultRowHeight="15"/>
  <cols>
    <col min="1" max="1" width="5.5703125" customWidth="1"/>
    <col min="2" max="2" width="12.5703125" customWidth="1"/>
    <col min="3" max="3" width="39.28515625" customWidth="1"/>
    <col min="4" max="4" width="8.7109375" customWidth="1"/>
    <col min="5" max="5" width="9.7109375" customWidth="1"/>
    <col min="6" max="6" width="12.28515625" customWidth="1"/>
    <col min="7" max="7" width="15.140625" customWidth="1"/>
    <col min="8" max="8" width="9.140625" customWidth="1"/>
    <col min="54" max="54" width="52.85546875" style="27" customWidth="1"/>
    <col min="55" max="55" width="78.85546875" customWidth="1"/>
  </cols>
  <sheetData>
    <row r="1" spans="1:55">
      <c r="A1" s="1" t="s">
        <v>12</v>
      </c>
      <c r="B1" s="25"/>
      <c r="C1" s="2"/>
      <c r="D1" s="2"/>
      <c r="E1" s="2"/>
      <c r="F1" s="2"/>
      <c r="G1" s="2"/>
    </row>
    <row r="2" spans="1:55">
      <c r="A2" s="3"/>
      <c r="B2" s="24">
        <v>124688.5</v>
      </c>
      <c r="C2" s="4"/>
      <c r="D2" s="4"/>
      <c r="E2" s="4"/>
      <c r="F2" s="4"/>
      <c r="G2" s="4"/>
    </row>
    <row r="3" spans="1:55">
      <c r="A3" s="5"/>
      <c r="B3" s="2"/>
      <c r="C3" s="2"/>
      <c r="D3" s="2"/>
      <c r="E3" s="2"/>
      <c r="F3" s="2"/>
      <c r="G3" s="2"/>
    </row>
    <row r="4" spans="1:55">
      <c r="A4" s="5"/>
      <c r="B4" s="2"/>
      <c r="C4" s="2"/>
      <c r="D4" s="2"/>
      <c r="E4" s="2"/>
      <c r="F4" s="2"/>
      <c r="G4" s="2"/>
    </row>
    <row r="5" spans="1:55">
      <c r="A5" s="5"/>
      <c r="B5" s="2"/>
      <c r="C5" s="2"/>
      <c r="D5" s="2"/>
      <c r="E5" s="2"/>
      <c r="F5" s="2"/>
      <c r="G5" s="2"/>
    </row>
    <row r="6" spans="1:55" ht="22.5">
      <c r="A6" s="48" t="s">
        <v>9</v>
      </c>
      <c r="B6" s="48"/>
      <c r="C6" s="47" t="str">
        <f>IF(BC6&lt;&gt;0,BC6,"")</f>
        <v>Kankorėžių sandėlio 7F1Ž, Miškininkų g.7, Vaišvydavos k., Samylių sen., Kauno r.sav., rekonstravimo projektas</v>
      </c>
      <c r="D6" s="47"/>
      <c r="E6" s="47"/>
      <c r="F6" s="47"/>
      <c r="G6" s="47"/>
      <c r="BC6" s="26" t="s">
        <v>13</v>
      </c>
    </row>
    <row r="7" spans="1:55">
      <c r="A7" s="48" t="s">
        <v>7</v>
      </c>
      <c r="B7" s="48"/>
      <c r="C7" s="47" t="str">
        <f>IF(BC7&lt;&gt;0,BC7,"")</f>
        <v>Bendrieji statybos darbai</v>
      </c>
      <c r="D7" s="47"/>
      <c r="E7" s="47"/>
      <c r="F7" s="47"/>
      <c r="G7" s="47"/>
      <c r="BC7" s="26" t="s">
        <v>14</v>
      </c>
    </row>
    <row r="8" spans="1:55">
      <c r="A8" s="48" t="s">
        <v>8</v>
      </c>
      <c r="B8" s="48"/>
      <c r="C8" s="47" t="str">
        <f>IF(BC8&lt;&gt;0,BC8,"")</f>
        <v>Šilumos gamyba (Įrengimai)</v>
      </c>
      <c r="D8" s="47"/>
      <c r="E8" s="47"/>
      <c r="F8" s="47"/>
      <c r="G8" s="47"/>
      <c r="BC8" s="26" t="s">
        <v>15</v>
      </c>
    </row>
    <row r="9" spans="1:55" ht="25.5" customHeight="1">
      <c r="A9" s="5"/>
      <c r="B9" s="2"/>
      <c r="C9" s="2"/>
      <c r="D9" s="2"/>
      <c r="E9" s="2"/>
      <c r="F9" s="7" t="s">
        <v>10</v>
      </c>
      <c r="G9" s="21">
        <f>G42</f>
        <v>156218.06999999998</v>
      </c>
    </row>
    <row r="10" spans="1:55" ht="17.25" customHeight="1">
      <c r="A10" s="49" t="s">
        <v>3</v>
      </c>
      <c r="B10" s="51" t="s">
        <v>4</v>
      </c>
      <c r="C10" s="51" t="s">
        <v>6</v>
      </c>
      <c r="D10" s="52" t="s">
        <v>5</v>
      </c>
      <c r="E10" s="54" t="s">
        <v>0</v>
      </c>
      <c r="F10" s="19" t="s">
        <v>1</v>
      </c>
      <c r="G10" s="20"/>
    </row>
    <row r="11" spans="1:55">
      <c r="A11" s="50"/>
      <c r="B11" s="51"/>
      <c r="C11" s="51"/>
      <c r="D11" s="53"/>
      <c r="E11" s="54"/>
      <c r="F11" s="8" t="s">
        <v>11</v>
      </c>
      <c r="G11" s="8" t="s">
        <v>2</v>
      </c>
    </row>
    <row r="12" spans="1:55">
      <c r="A12" s="9"/>
      <c r="B12" s="10"/>
      <c r="C12" s="55" t="str">
        <f>BB12</f>
        <v>Skyrius Technologinės dalies įrenginiai</v>
      </c>
      <c r="D12" s="56"/>
      <c r="E12" s="56"/>
      <c r="F12" s="28"/>
      <c r="G12" s="29"/>
      <c r="BB12" s="27" t="s">
        <v>34</v>
      </c>
    </row>
    <row r="13" spans="1:55" ht="225">
      <c r="A13" s="30">
        <v>1</v>
      </c>
      <c r="B13" s="34" t="s">
        <v>47</v>
      </c>
      <c r="C13" s="32" t="s">
        <v>16</v>
      </c>
      <c r="D13" s="31" t="s">
        <v>17</v>
      </c>
      <c r="E13" s="33">
        <v>1</v>
      </c>
      <c r="F13" s="34">
        <v>51934.27</v>
      </c>
      <c r="G13" s="34">
        <f t="shared" ref="G13:G20" si="0">ROUND(F13*E13,2)</f>
        <v>51934.27</v>
      </c>
    </row>
    <row r="14" spans="1:55" ht="101.25">
      <c r="A14" s="30">
        <v>2</v>
      </c>
      <c r="B14" s="34" t="s">
        <v>48</v>
      </c>
      <c r="C14" s="32" t="s">
        <v>18</v>
      </c>
      <c r="D14" s="31" t="s">
        <v>17</v>
      </c>
      <c r="E14" s="33">
        <v>1</v>
      </c>
      <c r="F14" s="34">
        <v>7208.24</v>
      </c>
      <c r="G14" s="34">
        <f t="shared" si="0"/>
        <v>7208.24</v>
      </c>
    </row>
    <row r="15" spans="1:55" ht="22.5">
      <c r="A15" s="30">
        <v>3</v>
      </c>
      <c r="B15" s="34" t="s">
        <v>49</v>
      </c>
      <c r="C15" s="32" t="s">
        <v>19</v>
      </c>
      <c r="D15" s="31" t="s">
        <v>17</v>
      </c>
      <c r="E15" s="33">
        <v>1</v>
      </c>
      <c r="F15" s="34">
        <v>342.26</v>
      </c>
      <c r="G15" s="34">
        <f t="shared" si="0"/>
        <v>342.26</v>
      </c>
    </row>
    <row r="16" spans="1:55" ht="90">
      <c r="A16" s="30">
        <v>4</v>
      </c>
      <c r="B16" s="34" t="s">
        <v>50</v>
      </c>
      <c r="C16" s="32" t="s">
        <v>20</v>
      </c>
      <c r="D16" s="31" t="s">
        <v>17</v>
      </c>
      <c r="E16" s="33">
        <v>1</v>
      </c>
      <c r="F16" s="34">
        <v>3224.93</v>
      </c>
      <c r="G16" s="34">
        <f t="shared" si="0"/>
        <v>3224.93</v>
      </c>
    </row>
    <row r="17" spans="1:54" ht="78.75">
      <c r="A17" s="30">
        <v>5</v>
      </c>
      <c r="B17" s="34" t="s">
        <v>51</v>
      </c>
      <c r="C17" s="32" t="s">
        <v>21</v>
      </c>
      <c r="D17" s="31" t="s">
        <v>17</v>
      </c>
      <c r="E17" s="33">
        <v>1</v>
      </c>
      <c r="F17" s="34">
        <v>3460.04</v>
      </c>
      <c r="G17" s="34">
        <f t="shared" si="0"/>
        <v>3460.04</v>
      </c>
    </row>
    <row r="18" spans="1:54" ht="123.75" customHeight="1">
      <c r="A18" s="30">
        <v>6</v>
      </c>
      <c r="B18" s="34" t="s">
        <v>52</v>
      </c>
      <c r="C18" s="32" t="s">
        <v>22</v>
      </c>
      <c r="D18" s="31" t="s">
        <v>17</v>
      </c>
      <c r="E18" s="33">
        <v>1</v>
      </c>
      <c r="F18" s="34">
        <v>2380.21</v>
      </c>
      <c r="G18" s="34">
        <f t="shared" si="0"/>
        <v>2380.21</v>
      </c>
    </row>
    <row r="19" spans="1:54" ht="22.5">
      <c r="A19" s="30">
        <v>7</v>
      </c>
      <c r="B19" s="34" t="s">
        <v>53</v>
      </c>
      <c r="C19" s="32" t="s">
        <v>23</v>
      </c>
      <c r="D19" s="31" t="s">
        <v>17</v>
      </c>
      <c r="E19" s="33">
        <v>1</v>
      </c>
      <c r="F19" s="34">
        <v>1163.06</v>
      </c>
      <c r="G19" s="34">
        <f t="shared" si="0"/>
        <v>1163.06</v>
      </c>
    </row>
    <row r="20" spans="1:54" ht="22.5">
      <c r="A20" s="35">
        <v>8</v>
      </c>
      <c r="B20" s="34" t="s">
        <v>53</v>
      </c>
      <c r="C20" s="37" t="s">
        <v>24</v>
      </c>
      <c r="D20" s="36" t="s">
        <v>17</v>
      </c>
      <c r="E20" s="38">
        <v>2</v>
      </c>
      <c r="F20" s="34">
        <v>1025.74</v>
      </c>
      <c r="G20" s="39">
        <f t="shared" si="0"/>
        <v>2051.48</v>
      </c>
    </row>
    <row r="21" spans="1:54">
      <c r="A21" s="9"/>
      <c r="B21" s="34"/>
      <c r="C21" s="57" t="str">
        <f>BB21</f>
        <v>Iš viso už skyrių Technologinės dalies įrenginiai</v>
      </c>
      <c r="D21" s="58"/>
      <c r="E21" s="58"/>
      <c r="F21" s="28"/>
      <c r="G21" s="29" t="str">
        <f>IF(SUM(G12:G20)=0,"",TEXT(SUM(G12:G20),"# ##0,00"))</f>
        <v>71 764,49</v>
      </c>
      <c r="BB21" s="27" t="s">
        <v>35</v>
      </c>
    </row>
    <row r="22" spans="1:54">
      <c r="A22" s="9"/>
      <c r="B22" s="34"/>
      <c r="C22" s="57" t="str">
        <f>BB22</f>
        <v>Skyrius Kuro tiekimo sistema iš kuro sandėlio į katilus</v>
      </c>
      <c r="D22" s="58"/>
      <c r="E22" s="58"/>
      <c r="F22" s="28"/>
      <c r="G22" s="29"/>
      <c r="BB22" s="27" t="s">
        <v>36</v>
      </c>
    </row>
    <row r="23" spans="1:54" ht="180" customHeight="1">
      <c r="A23" s="30">
        <v>9</v>
      </c>
      <c r="B23" s="34" t="s">
        <v>54</v>
      </c>
      <c r="C23" s="32" t="s">
        <v>25</v>
      </c>
      <c r="D23" s="31" t="s">
        <v>17</v>
      </c>
      <c r="E23" s="33">
        <v>1</v>
      </c>
      <c r="F23" s="34">
        <v>38453.65</v>
      </c>
      <c r="G23" s="34">
        <f>ROUND(F23*E23,2)</f>
        <v>38453.65</v>
      </c>
    </row>
    <row r="24" spans="1:54" ht="33.75">
      <c r="A24" s="35">
        <v>10</v>
      </c>
      <c r="B24" s="34" t="s">
        <v>55</v>
      </c>
      <c r="C24" s="37" t="s">
        <v>26</v>
      </c>
      <c r="D24" s="36" t="s">
        <v>17</v>
      </c>
      <c r="E24" s="38">
        <v>1</v>
      </c>
      <c r="F24" s="34">
        <v>9314.85</v>
      </c>
      <c r="G24" s="39">
        <f>ROUND(F24*E24,2)</f>
        <v>9314.85</v>
      </c>
    </row>
    <row r="25" spans="1:54">
      <c r="A25" s="9"/>
      <c r="B25" s="10"/>
      <c r="C25" s="57" t="str">
        <f>BB25</f>
        <v>Iš viso už skyrių Kuro tiekimo sistema iš kuro sandėlio į katilus</v>
      </c>
      <c r="D25" s="58"/>
      <c r="E25" s="58"/>
      <c r="F25" s="28"/>
      <c r="G25" s="29" t="str">
        <f>IF(SUM(G22:G24)=0,"",TEXT(SUM(G22:G24),"# ##0,00"))</f>
        <v>47 768,50</v>
      </c>
      <c r="BB25" s="27" t="s">
        <v>37</v>
      </c>
    </row>
    <row r="26" spans="1:54">
      <c r="A26" s="9"/>
      <c r="B26" s="10"/>
      <c r="C26" s="57" t="str">
        <f>BB26</f>
        <v>Skyrius Technologinė dalis</v>
      </c>
      <c r="D26" s="58"/>
      <c r="E26" s="58"/>
      <c r="F26" s="28"/>
      <c r="G26" s="29"/>
      <c r="BB26" s="27" t="s">
        <v>38</v>
      </c>
    </row>
    <row r="27" spans="1:54" ht="56.25">
      <c r="A27" s="30">
        <v>11</v>
      </c>
      <c r="B27" s="34" t="s">
        <v>56</v>
      </c>
      <c r="C27" s="32" t="s">
        <v>27</v>
      </c>
      <c r="D27" s="31" t="s">
        <v>17</v>
      </c>
      <c r="E27" s="33">
        <v>1</v>
      </c>
      <c r="F27" s="34">
        <v>884.26</v>
      </c>
      <c r="G27" s="34">
        <f>ROUND(F27*E27,2)</f>
        <v>884.26</v>
      </c>
    </row>
    <row r="28" spans="1:54" ht="56.25">
      <c r="A28" s="30">
        <v>12</v>
      </c>
      <c r="B28" s="34" t="s">
        <v>57</v>
      </c>
      <c r="C28" s="32" t="s">
        <v>28</v>
      </c>
      <c r="D28" s="31" t="s">
        <v>17</v>
      </c>
      <c r="E28" s="33">
        <v>1</v>
      </c>
      <c r="F28" s="34">
        <v>384.91</v>
      </c>
      <c r="G28" s="34">
        <f>ROUND(F28*E28,2)</f>
        <v>384.91</v>
      </c>
    </row>
    <row r="29" spans="1:54" ht="45">
      <c r="A29" s="30">
        <v>13</v>
      </c>
      <c r="B29" s="34" t="s">
        <v>58</v>
      </c>
      <c r="C29" s="32" t="s">
        <v>29</v>
      </c>
      <c r="D29" s="31" t="s">
        <v>17</v>
      </c>
      <c r="E29" s="33">
        <v>1</v>
      </c>
      <c r="F29" s="34">
        <v>2407.25</v>
      </c>
      <c r="G29" s="34">
        <f>ROUND(F29*E29,2)</f>
        <v>2407.25</v>
      </c>
    </row>
    <row r="30" spans="1:54" ht="45">
      <c r="A30" s="30">
        <v>14</v>
      </c>
      <c r="B30" s="34" t="s">
        <v>59</v>
      </c>
      <c r="C30" s="32" t="s">
        <v>30</v>
      </c>
      <c r="D30" s="31" t="s">
        <v>17</v>
      </c>
      <c r="E30" s="33">
        <v>1</v>
      </c>
      <c r="F30" s="34">
        <v>830.16</v>
      </c>
      <c r="G30" s="34">
        <f>ROUND(F30*E30,2)</f>
        <v>830.16</v>
      </c>
    </row>
    <row r="31" spans="1:54" ht="33.75">
      <c r="A31" s="35">
        <v>15</v>
      </c>
      <c r="B31" s="34" t="s">
        <v>59</v>
      </c>
      <c r="C31" s="37" t="s">
        <v>31</v>
      </c>
      <c r="D31" s="36" t="s">
        <v>17</v>
      </c>
      <c r="E31" s="38">
        <v>1</v>
      </c>
      <c r="F31" s="34">
        <v>1165.1400000000001</v>
      </c>
      <c r="G31" s="39">
        <f>ROUND(F31*E31,2)</f>
        <v>1165.1400000000001</v>
      </c>
    </row>
    <row r="32" spans="1:54">
      <c r="A32" s="9"/>
      <c r="B32" s="34"/>
      <c r="C32" s="57" t="str">
        <f>BB32</f>
        <v>Iš viso už skyrių Technologinė dalis</v>
      </c>
      <c r="D32" s="58"/>
      <c r="E32" s="58"/>
      <c r="F32" s="28"/>
      <c r="G32" s="29" t="str">
        <f>IF(SUM(G26:G31)=0,"",TEXT(SUM(G26:G31),"# ##0,00"))</f>
        <v>5 671,72</v>
      </c>
      <c r="BB32" s="27" t="s">
        <v>39</v>
      </c>
    </row>
    <row r="33" spans="1:54">
      <c r="A33" s="9"/>
      <c r="B33" s="34"/>
      <c r="C33" s="57" t="str">
        <f>BB33</f>
        <v>Skyrius Chemiškai valyto vandens paruošimas</v>
      </c>
      <c r="D33" s="58"/>
      <c r="E33" s="58"/>
      <c r="F33" s="28"/>
      <c r="G33" s="29"/>
      <c r="BB33" s="27" t="s">
        <v>40</v>
      </c>
    </row>
    <row r="34" spans="1:54" ht="67.5">
      <c r="A34" s="35">
        <v>16</v>
      </c>
      <c r="B34" s="34" t="s">
        <v>60</v>
      </c>
      <c r="C34" s="37" t="s">
        <v>32</v>
      </c>
      <c r="D34" s="36" t="s">
        <v>17</v>
      </c>
      <c r="E34" s="38">
        <v>1</v>
      </c>
      <c r="F34" s="39">
        <v>884.26</v>
      </c>
      <c r="G34" s="39">
        <f>ROUND(F34*E34,2)</f>
        <v>884.26</v>
      </c>
    </row>
    <row r="35" spans="1:54">
      <c r="A35" s="9"/>
      <c r="B35" s="34"/>
      <c r="C35" s="57" t="str">
        <f>BB35</f>
        <v>Iš viso už skyrių Chemiškai valyto vandens paruošimas</v>
      </c>
      <c r="D35" s="58"/>
      <c r="E35" s="58"/>
      <c r="F35" s="28"/>
      <c r="G35" s="29" t="str">
        <f>IF(SUM(G33:G34)=0,"",TEXT(SUM(G33:G34),"# ##0,00"))</f>
        <v>884,26</v>
      </c>
      <c r="BB35" s="27" t="s">
        <v>41</v>
      </c>
    </row>
    <row r="36" spans="1:54">
      <c r="A36" s="9"/>
      <c r="B36" s="34"/>
      <c r="C36" s="57" t="str">
        <f>BB36</f>
        <v>Skyrius Šildymo-vėdinimo dalis</v>
      </c>
      <c r="D36" s="58"/>
      <c r="E36" s="58"/>
      <c r="F36" s="28"/>
      <c r="G36" s="29"/>
      <c r="BB36" s="27" t="s">
        <v>42</v>
      </c>
    </row>
    <row r="37" spans="1:54" ht="33.75">
      <c r="A37" s="35">
        <v>17</v>
      </c>
      <c r="B37" s="34" t="s">
        <v>61</v>
      </c>
      <c r="C37" s="37" t="s">
        <v>33</v>
      </c>
      <c r="D37" s="36" t="s">
        <v>17</v>
      </c>
      <c r="E37" s="38">
        <v>1</v>
      </c>
      <c r="F37" s="39">
        <v>3016.87</v>
      </c>
      <c r="G37" s="39">
        <f>ROUND(F37*E37,2)</f>
        <v>3016.87</v>
      </c>
    </row>
    <row r="38" spans="1:54">
      <c r="A38" s="9"/>
      <c r="B38" s="10"/>
      <c r="C38" s="57" t="str">
        <f>BB38</f>
        <v>Iš viso už skyrių Šildymo-vėdinimo dalis</v>
      </c>
      <c r="D38" s="58"/>
      <c r="E38" s="58"/>
      <c r="F38" s="29"/>
      <c r="G38" s="29" t="str">
        <f>IF(SUM(G36:G37)=0,"",TEXT(SUM(G36:G37),"# ##0,00"))</f>
        <v>3 016,87</v>
      </c>
      <c r="BB38" s="27" t="s">
        <v>43</v>
      </c>
    </row>
    <row r="39" spans="1:54">
      <c r="A39" s="9"/>
      <c r="B39" s="10"/>
      <c r="C39" s="11"/>
      <c r="D39" s="10"/>
      <c r="E39" s="12"/>
      <c r="F39" s="13"/>
      <c r="G39" s="13"/>
    </row>
    <row r="40" spans="1:54">
      <c r="A40" s="14"/>
      <c r="B40" s="40" t="s">
        <v>44</v>
      </c>
      <c r="C40" s="40"/>
      <c r="D40" s="40"/>
      <c r="E40" s="40"/>
      <c r="F40" s="41"/>
      <c r="G40" s="45">
        <f>SUM(G12:G39)</f>
        <v>129105.83999999998</v>
      </c>
    </row>
    <row r="41" spans="1:54">
      <c r="A41" s="14"/>
      <c r="B41" s="40" t="s">
        <v>45</v>
      </c>
      <c r="C41" s="40"/>
      <c r="D41" s="40"/>
      <c r="E41" s="40"/>
      <c r="F41" s="42"/>
      <c r="G41" s="45">
        <f>ROUND(G40*0.21, 2)</f>
        <v>27112.23</v>
      </c>
    </row>
    <row r="42" spans="1:54">
      <c r="A42" s="14"/>
      <c r="B42" s="43" t="s">
        <v>46</v>
      </c>
      <c r="C42" s="43"/>
      <c r="D42" s="43"/>
      <c r="E42" s="43"/>
      <c r="F42" s="44"/>
      <c r="G42" s="46">
        <f>SUM(G40:G41)</f>
        <v>156218.06999999998</v>
      </c>
    </row>
    <row r="43" spans="1:54">
      <c r="A43" s="14"/>
      <c r="B43" s="15"/>
      <c r="C43" s="15"/>
      <c r="D43" s="15"/>
      <c r="E43" s="15"/>
      <c r="F43" s="22"/>
      <c r="G43" s="22"/>
    </row>
    <row r="44" spans="1:54">
      <c r="A44" s="14"/>
      <c r="B44" s="15"/>
      <c r="C44" s="15"/>
      <c r="D44" s="15"/>
      <c r="E44" s="15"/>
      <c r="F44" s="22"/>
      <c r="G44" s="22"/>
    </row>
    <row r="45" spans="1:54">
      <c r="A45" s="16"/>
      <c r="B45" s="15"/>
      <c r="C45" s="15"/>
      <c r="D45" s="15"/>
      <c r="E45" s="15"/>
      <c r="F45" s="22"/>
      <c r="G45" s="22"/>
    </row>
    <row r="46" spans="1:54">
      <c r="A46" s="16"/>
      <c r="B46" s="15"/>
      <c r="C46" s="15"/>
      <c r="D46" s="15"/>
      <c r="E46" s="15"/>
      <c r="F46" s="22"/>
      <c r="G46" s="22"/>
    </row>
    <row r="47" spans="1:54">
      <c r="A47" s="16"/>
      <c r="B47" s="15"/>
      <c r="C47" s="15"/>
      <c r="D47" s="15"/>
      <c r="E47" s="15"/>
      <c r="F47" s="22"/>
      <c r="G47" s="22"/>
    </row>
    <row r="48" spans="1:54">
      <c r="A48" s="16"/>
      <c r="B48" s="15"/>
      <c r="C48" s="15"/>
      <c r="D48" s="15"/>
      <c r="E48" s="15"/>
      <c r="F48" s="22"/>
      <c r="G48" s="22"/>
    </row>
    <row r="49" spans="1:7">
      <c r="A49" s="16"/>
      <c r="B49" s="15"/>
      <c r="C49" s="15"/>
      <c r="D49" s="15"/>
      <c r="E49" s="15"/>
      <c r="F49" s="22"/>
      <c r="G49" s="22"/>
    </row>
    <row r="50" spans="1:7">
      <c r="A50" s="17"/>
      <c r="B50" s="17"/>
      <c r="C50" s="17"/>
      <c r="D50" s="17"/>
      <c r="E50" s="17"/>
      <c r="F50" s="22"/>
      <c r="G50" s="22"/>
    </row>
    <row r="51" spans="1:7">
      <c r="A51" s="17"/>
      <c r="B51" s="17"/>
      <c r="C51" s="17"/>
      <c r="D51" s="18"/>
      <c r="E51" s="17"/>
      <c r="F51" s="22"/>
      <c r="G51" s="22"/>
    </row>
    <row r="52" spans="1:7">
      <c r="A52" s="17"/>
      <c r="B52" s="17"/>
      <c r="C52" s="17"/>
      <c r="D52" s="17"/>
      <c r="E52" s="17"/>
      <c r="F52" s="22"/>
      <c r="G52" s="22"/>
    </row>
    <row r="53" spans="1:7">
      <c r="A53" s="17"/>
      <c r="B53" s="17"/>
      <c r="C53" s="17"/>
      <c r="D53" s="17"/>
      <c r="E53" s="17"/>
      <c r="F53" s="22"/>
      <c r="G53" s="22"/>
    </row>
    <row r="54" spans="1:7">
      <c r="A54" s="17"/>
      <c r="B54" s="17"/>
      <c r="C54" s="17"/>
      <c r="D54" s="17"/>
      <c r="E54" s="17"/>
      <c r="F54" s="22"/>
      <c r="G54" s="22"/>
    </row>
    <row r="55" spans="1:7">
      <c r="A55" s="17"/>
      <c r="B55" s="17"/>
      <c r="C55" s="17"/>
      <c r="D55" s="17"/>
      <c r="E55" s="17"/>
      <c r="F55" s="22"/>
      <c r="G55" s="22"/>
    </row>
    <row r="56" spans="1:7">
      <c r="A56" s="17"/>
      <c r="B56" s="17"/>
      <c r="C56" s="17"/>
      <c r="D56" s="17"/>
      <c r="E56" s="17"/>
      <c r="F56" s="22"/>
      <c r="G56" s="22"/>
    </row>
    <row r="57" spans="1:7">
      <c r="A57" s="17"/>
      <c r="B57" s="17"/>
      <c r="C57" s="17"/>
      <c r="D57" s="17"/>
      <c r="E57" s="17"/>
      <c r="F57" s="22"/>
      <c r="G57" s="22"/>
    </row>
    <row r="58" spans="1:7">
      <c r="A58" s="17"/>
      <c r="B58" s="17"/>
      <c r="C58" s="17"/>
      <c r="D58" s="17"/>
      <c r="E58" s="17"/>
      <c r="F58" s="22"/>
      <c r="G58" s="22"/>
    </row>
    <row r="59" spans="1:7">
      <c r="A59" s="6"/>
      <c r="B59" s="6"/>
      <c r="C59" s="6"/>
      <c r="D59" s="6"/>
      <c r="E59" s="6"/>
      <c r="F59" s="22"/>
      <c r="G59" s="22"/>
    </row>
    <row r="60" spans="1:7">
      <c r="A60" s="6"/>
      <c r="B60" s="6"/>
      <c r="C60" s="6"/>
      <c r="D60" s="6"/>
      <c r="E60" s="6"/>
      <c r="F60" s="22"/>
      <c r="G60" s="22"/>
    </row>
    <row r="61" spans="1:7">
      <c r="F61" s="23"/>
      <c r="G61" s="23"/>
    </row>
    <row r="62" spans="1:7">
      <c r="F62" s="23"/>
      <c r="G62" s="23"/>
    </row>
    <row r="63" spans="1:7">
      <c r="F63" s="23"/>
      <c r="G63" s="23"/>
    </row>
    <row r="64" spans="1:7">
      <c r="F64" s="23"/>
      <c r="G64" s="23"/>
    </row>
    <row r="65" spans="6:7">
      <c r="F65" s="23"/>
      <c r="G65" s="23"/>
    </row>
    <row r="66" spans="6:7">
      <c r="F66" s="23"/>
      <c r="G66" s="23"/>
    </row>
    <row r="67" spans="6:7">
      <c r="F67" s="23"/>
      <c r="G67" s="23"/>
    </row>
    <row r="68" spans="6:7">
      <c r="F68" s="23"/>
      <c r="G68" s="23"/>
    </row>
    <row r="69" spans="6:7">
      <c r="F69" s="23"/>
      <c r="G69" s="23"/>
    </row>
    <row r="70" spans="6:7">
      <c r="F70" s="23"/>
      <c r="G70" s="23"/>
    </row>
    <row r="71" spans="6:7">
      <c r="F71" s="23"/>
      <c r="G71" s="23"/>
    </row>
    <row r="72" spans="6:7">
      <c r="F72" s="23"/>
      <c r="G72" s="23"/>
    </row>
    <row r="73" spans="6:7">
      <c r="F73" s="23"/>
      <c r="G73" s="23"/>
    </row>
    <row r="74" spans="6:7">
      <c r="F74" s="23"/>
      <c r="G74" s="23"/>
    </row>
    <row r="75" spans="6:7">
      <c r="F75" s="23"/>
      <c r="G75" s="23"/>
    </row>
    <row r="76" spans="6:7">
      <c r="F76" s="23"/>
      <c r="G76" s="23"/>
    </row>
    <row r="77" spans="6:7">
      <c r="F77" s="23"/>
      <c r="G77" s="23"/>
    </row>
    <row r="78" spans="6:7">
      <c r="F78" s="23"/>
      <c r="G78" s="23"/>
    </row>
    <row r="79" spans="6:7">
      <c r="F79" s="23"/>
      <c r="G79" s="23"/>
    </row>
    <row r="80" spans="6:7">
      <c r="F80" s="23"/>
      <c r="G80" s="23"/>
    </row>
    <row r="81" spans="6:7">
      <c r="F81" s="23"/>
      <c r="G81" s="23"/>
    </row>
    <row r="82" spans="6:7">
      <c r="F82" s="23"/>
      <c r="G82" s="23"/>
    </row>
    <row r="83" spans="6:7">
      <c r="F83" s="23"/>
      <c r="G83" s="23"/>
    </row>
    <row r="84" spans="6:7">
      <c r="F84" s="23"/>
      <c r="G84" s="23"/>
    </row>
    <row r="85" spans="6:7">
      <c r="F85" s="23"/>
      <c r="G85" s="23"/>
    </row>
    <row r="86" spans="6:7">
      <c r="F86" s="23"/>
      <c r="G86" s="23"/>
    </row>
    <row r="87" spans="6:7">
      <c r="F87" s="23"/>
      <c r="G87" s="23"/>
    </row>
    <row r="88" spans="6:7">
      <c r="F88" s="23"/>
      <c r="G88" s="23"/>
    </row>
    <row r="89" spans="6:7">
      <c r="F89" s="23"/>
      <c r="G89" s="23"/>
    </row>
    <row r="90" spans="6:7">
      <c r="F90" s="23"/>
      <c r="G90" s="23"/>
    </row>
    <row r="91" spans="6:7">
      <c r="F91" s="23"/>
      <c r="G91" s="23"/>
    </row>
    <row r="92" spans="6:7">
      <c r="F92" s="23"/>
      <c r="G92" s="23"/>
    </row>
    <row r="93" spans="6:7">
      <c r="F93" s="23"/>
      <c r="G93" s="23"/>
    </row>
    <row r="94" spans="6:7">
      <c r="F94" s="23"/>
      <c r="G94" s="23"/>
    </row>
    <row r="95" spans="6:7">
      <c r="F95" s="23"/>
      <c r="G95" s="23"/>
    </row>
    <row r="96" spans="6:7">
      <c r="F96" s="23"/>
      <c r="G96" s="23"/>
    </row>
    <row r="97" spans="6:7">
      <c r="F97" s="23"/>
      <c r="G97" s="23"/>
    </row>
    <row r="98" spans="6:7">
      <c r="F98" s="23"/>
      <c r="G98" s="23"/>
    </row>
    <row r="99" spans="6:7">
      <c r="F99" s="23"/>
      <c r="G99" s="23"/>
    </row>
    <row r="100" spans="6:7">
      <c r="F100" s="23"/>
      <c r="G100" s="23"/>
    </row>
    <row r="101" spans="6:7">
      <c r="F101" s="23"/>
      <c r="G101" s="23"/>
    </row>
    <row r="102" spans="6:7">
      <c r="F102" s="23"/>
      <c r="G102" s="23"/>
    </row>
    <row r="103" spans="6:7">
      <c r="F103" s="23"/>
      <c r="G103" s="23"/>
    </row>
    <row r="104" spans="6:7">
      <c r="F104" s="23"/>
      <c r="G104" s="23"/>
    </row>
    <row r="105" spans="6:7">
      <c r="F105" s="23"/>
      <c r="G105" s="23"/>
    </row>
    <row r="106" spans="6:7">
      <c r="F106" s="23"/>
      <c r="G106" s="23"/>
    </row>
    <row r="107" spans="6:7">
      <c r="F107" s="23"/>
      <c r="G107" s="23"/>
    </row>
    <row r="108" spans="6:7">
      <c r="F108" s="23"/>
      <c r="G108" s="23"/>
    </row>
    <row r="109" spans="6:7">
      <c r="F109" s="23"/>
      <c r="G109" s="23"/>
    </row>
    <row r="110" spans="6:7">
      <c r="F110" s="23"/>
      <c r="G110" s="23"/>
    </row>
    <row r="111" spans="6:7">
      <c r="F111" s="23"/>
      <c r="G111" s="23"/>
    </row>
    <row r="112" spans="6:7">
      <c r="F112" s="23"/>
      <c r="G112" s="23"/>
    </row>
    <row r="113" spans="6:7">
      <c r="F113" s="23"/>
      <c r="G113" s="23"/>
    </row>
    <row r="114" spans="6:7">
      <c r="F114" s="23"/>
      <c r="G114" s="23"/>
    </row>
    <row r="115" spans="6:7">
      <c r="F115" s="23"/>
      <c r="G115" s="23"/>
    </row>
    <row r="116" spans="6:7">
      <c r="F116" s="23"/>
      <c r="G116" s="23"/>
    </row>
    <row r="117" spans="6:7">
      <c r="F117" s="23"/>
      <c r="G117" s="23"/>
    </row>
    <row r="118" spans="6:7">
      <c r="F118" s="23"/>
      <c r="G118" s="23"/>
    </row>
    <row r="119" spans="6:7">
      <c r="F119" s="23"/>
      <c r="G119" s="23"/>
    </row>
    <row r="120" spans="6:7">
      <c r="F120" s="23"/>
      <c r="G120" s="23"/>
    </row>
    <row r="121" spans="6:7">
      <c r="F121" s="23"/>
      <c r="G121" s="23"/>
    </row>
    <row r="122" spans="6:7">
      <c r="F122" s="23"/>
      <c r="G122" s="23"/>
    </row>
    <row r="123" spans="6:7">
      <c r="F123" s="23"/>
      <c r="G123" s="23"/>
    </row>
    <row r="124" spans="6:7">
      <c r="F124" s="23"/>
      <c r="G124" s="23"/>
    </row>
    <row r="125" spans="6:7">
      <c r="F125" s="23"/>
      <c r="G125" s="23"/>
    </row>
    <row r="126" spans="6:7">
      <c r="F126" s="23"/>
      <c r="G126" s="23"/>
    </row>
    <row r="127" spans="6:7">
      <c r="F127" s="23"/>
      <c r="G127" s="23"/>
    </row>
    <row r="128" spans="6:7">
      <c r="F128" s="23"/>
      <c r="G128" s="23"/>
    </row>
    <row r="129" spans="6:7">
      <c r="F129" s="23"/>
      <c r="G129" s="23"/>
    </row>
    <row r="130" spans="6:7">
      <c r="F130" s="23"/>
      <c r="G130" s="23"/>
    </row>
    <row r="131" spans="6:7">
      <c r="F131" s="23"/>
      <c r="G131" s="23"/>
    </row>
    <row r="132" spans="6:7">
      <c r="F132" s="23"/>
      <c r="G132" s="23"/>
    </row>
    <row r="133" spans="6:7">
      <c r="F133" s="23"/>
      <c r="G133" s="23"/>
    </row>
    <row r="134" spans="6:7">
      <c r="F134" s="23"/>
      <c r="G134" s="23"/>
    </row>
    <row r="135" spans="6:7">
      <c r="F135" s="23"/>
      <c r="G135" s="23"/>
    </row>
    <row r="136" spans="6:7">
      <c r="F136" s="23"/>
      <c r="G136" s="23"/>
    </row>
    <row r="137" spans="6:7">
      <c r="F137" s="23"/>
      <c r="G137" s="23"/>
    </row>
    <row r="138" spans="6:7">
      <c r="F138" s="23"/>
      <c r="G138" s="23"/>
    </row>
    <row r="139" spans="6:7">
      <c r="F139" s="23"/>
      <c r="G139" s="23"/>
    </row>
    <row r="140" spans="6:7">
      <c r="F140" s="23"/>
      <c r="G140" s="23"/>
    </row>
    <row r="141" spans="6:7">
      <c r="F141" s="23"/>
      <c r="G141" s="23"/>
    </row>
    <row r="142" spans="6:7">
      <c r="F142" s="23"/>
      <c r="G142" s="23"/>
    </row>
    <row r="143" spans="6:7">
      <c r="F143" s="23"/>
      <c r="G143" s="23"/>
    </row>
    <row r="144" spans="6:7">
      <c r="F144" s="23"/>
      <c r="G144" s="23"/>
    </row>
    <row r="145" spans="6:7">
      <c r="F145" s="23"/>
      <c r="G145" s="23"/>
    </row>
    <row r="146" spans="6:7">
      <c r="F146" s="23"/>
      <c r="G146" s="23"/>
    </row>
    <row r="147" spans="6:7">
      <c r="F147" s="23"/>
      <c r="G147" s="23"/>
    </row>
    <row r="148" spans="6:7">
      <c r="F148" s="23"/>
      <c r="G148" s="23"/>
    </row>
    <row r="149" spans="6:7">
      <c r="F149" s="23"/>
      <c r="G149" s="23"/>
    </row>
    <row r="150" spans="6:7">
      <c r="F150" s="23"/>
      <c r="G150" s="23"/>
    </row>
    <row r="151" spans="6:7">
      <c r="F151" s="23"/>
      <c r="G151" s="23"/>
    </row>
    <row r="152" spans="6:7">
      <c r="F152" s="23"/>
      <c r="G152" s="23"/>
    </row>
    <row r="153" spans="6:7">
      <c r="F153" s="23"/>
      <c r="G153" s="23"/>
    </row>
    <row r="154" spans="6:7">
      <c r="F154" s="23"/>
      <c r="G154" s="23"/>
    </row>
    <row r="155" spans="6:7">
      <c r="F155" s="23"/>
      <c r="G155" s="23"/>
    </row>
    <row r="156" spans="6:7">
      <c r="F156" s="23"/>
      <c r="G156" s="23"/>
    </row>
    <row r="157" spans="6:7">
      <c r="F157" s="23"/>
      <c r="G157" s="23"/>
    </row>
    <row r="158" spans="6:7">
      <c r="F158" s="23"/>
      <c r="G158" s="23"/>
    </row>
    <row r="159" spans="6:7">
      <c r="F159" s="23"/>
      <c r="G159" s="23"/>
    </row>
    <row r="160" spans="6:7">
      <c r="F160" s="23"/>
      <c r="G160" s="23"/>
    </row>
    <row r="161" spans="6:7">
      <c r="F161" s="23"/>
      <c r="G161" s="23"/>
    </row>
    <row r="162" spans="6:7">
      <c r="F162" s="23"/>
      <c r="G162" s="23"/>
    </row>
    <row r="163" spans="6:7">
      <c r="F163" s="23"/>
      <c r="G163" s="23"/>
    </row>
    <row r="164" spans="6:7">
      <c r="F164" s="23"/>
      <c r="G164" s="23"/>
    </row>
    <row r="165" spans="6:7">
      <c r="F165" s="23"/>
      <c r="G165" s="23"/>
    </row>
  </sheetData>
  <mergeCells count="21">
    <mergeCell ref="C32:E32"/>
    <mergeCell ref="C33:E33"/>
    <mergeCell ref="C35:E35"/>
    <mergeCell ref="C36:E36"/>
    <mergeCell ref="C38:E38"/>
    <mergeCell ref="C12:E12"/>
    <mergeCell ref="C21:E21"/>
    <mergeCell ref="C22:E22"/>
    <mergeCell ref="C25:E25"/>
    <mergeCell ref="C26:E26"/>
    <mergeCell ref="A10:A11"/>
    <mergeCell ref="B10:B11"/>
    <mergeCell ref="D10:D11"/>
    <mergeCell ref="E10:E11"/>
    <mergeCell ref="C10:C11"/>
    <mergeCell ref="C6:G6"/>
    <mergeCell ref="C7:G7"/>
    <mergeCell ref="C8:G8"/>
    <mergeCell ref="A6:B6"/>
    <mergeCell ref="A7:B7"/>
    <mergeCell ref="A8:B8"/>
  </mergeCells>
  <pageMargins left="0.19685039370078741" right="0.19685039370078741" top="0.78740157480314965" bottom="0.39370078740157483" header="0.39370078740157483" footer="0.3937007874015748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Spausdinimo variantas</vt:lpstr>
      <vt:lpstr>'Spausdinimo variantas'!Print_Area</vt:lpstr>
    </vt:vector>
  </TitlesOfParts>
  <Company>Astera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dc:creator>
  <cp:lastModifiedBy>Rasa Liugailiene</cp:lastModifiedBy>
  <cp:lastPrinted>2021-09-17T08:47:39Z</cp:lastPrinted>
  <dcterms:created xsi:type="dcterms:W3CDTF">2019-05-30T12:34:03Z</dcterms:created>
  <dcterms:modified xsi:type="dcterms:W3CDTF">2021-10-27T05:46:36Z</dcterms:modified>
</cp:coreProperties>
</file>