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1237\NUVIEŠINTA\"/>
    </mc:Choice>
  </mc:AlternateContent>
  <xr:revisionPtr revIDLastSave="0" documentId="8_{8131F6B4-8647-4408-9F7B-EB18A4CDA2A1}" xr6:coauthVersionLast="47" xr6:coauthVersionMax="47" xr10:uidLastSave="{00000000-0000-0000-0000-000000000000}"/>
  <bookViews>
    <workbookView xWindow="-110" yWindow="-110" windowWidth="19420" windowHeight="10420" xr2:uid="{00000000-000D-0000-FFFF-FFFF00000000}"/>
  </bookViews>
  <sheets>
    <sheet name="Skaičiuoklė" sheetId="5" r:id="rId1"/>
    <sheet name="Darbų įkainiai" sheetId="3" r:id="rId2"/>
    <sheet name="Sistelos koeficientai" sheetId="4" r:id="rId3"/>
  </sheets>
  <definedNames>
    <definedName name="_xlnm._FilterDatabase" localSheetId="1" hidden="1">'Darbų įkainiai'!$A$1:$G$93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 l="1"/>
  <c r="A8" i="4"/>
  <c r="B8" i="4" s="1"/>
  <c r="R4" i="4"/>
  <c r="Q4" i="4"/>
  <c r="P4" i="4"/>
  <c r="O4" i="4"/>
  <c r="N4" i="4"/>
  <c r="M4" i="4"/>
  <c r="L4" i="4"/>
  <c r="K4" i="4"/>
  <c r="J4" i="4"/>
  <c r="I4" i="4"/>
  <c r="H4" i="4"/>
  <c r="G4" i="4"/>
  <c r="F4" i="4"/>
  <c r="E4" i="4"/>
  <c r="D4" i="4"/>
  <c r="C4" i="4"/>
  <c r="B4" i="4"/>
  <c r="G3" i="3" l="1"/>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2" i="3"/>
  <c r="G93" i="3" l="1"/>
  <c r="A7" i="4" l="1"/>
  <c r="B11" i="4" s="1"/>
  <c r="C2" i="5" s="1"/>
  <c r="C1" i="5"/>
  <c r="C3" i="5" l="1"/>
  <c r="C4" i="5" s="1"/>
  <c r="C5" i="5" s="1"/>
</calcChain>
</file>

<file path=xl/sharedStrings.xml><?xml version="1.0" encoding="utf-8"?>
<sst xmlns="http://schemas.openxmlformats.org/spreadsheetml/2006/main" count="332" uniqueCount="254">
  <si>
    <t>vnt.</t>
  </si>
  <si>
    <t>m</t>
  </si>
  <si>
    <t>m2</t>
  </si>
  <si>
    <t>m3</t>
  </si>
  <si>
    <t>Eil. Nr.</t>
  </si>
  <si>
    <t>Parapetų iš cinkuotos skardos dangos pakeitimas</t>
  </si>
  <si>
    <t>m.</t>
  </si>
  <si>
    <t>Lašelinių iš cinkuotos skardos dangos įrengimas</t>
  </si>
  <si>
    <t xml:space="preserve"> Pirmo sluoksnio Prilydomosios bituminės ritininės stogo dangos MIDA įrengimas </t>
  </si>
  <si>
    <t>100m2</t>
  </si>
  <si>
    <t>80mm storio cementinių ir betoninių dangų išardymas</t>
  </si>
  <si>
    <t>Smėlio pasluoksnis ant grunto</t>
  </si>
  <si>
    <t>50mm storio betono užtepas, atliekamas rankiniu būdu</t>
  </si>
  <si>
    <t xml:space="preserve">Kiekvieniems 5mm betono užtepo, atliekamo rankiniu būdu, storio pokyčio pridėti ar atimti </t>
  </si>
  <si>
    <t>Nuogrindos ardymas</t>
  </si>
  <si>
    <t>Pagrindo iš smėlio įrengimas 15cm storio/ Nuogrinda</t>
  </si>
  <si>
    <t>Betono pasluoksnis ant grunto įrengimas - 12 cm storio/ NUOGRINDA</t>
  </si>
  <si>
    <t>Statybinių šiukšlių valymas</t>
  </si>
  <si>
    <t>t.</t>
  </si>
  <si>
    <t>Statybinių šiukšlių išvežimas 10 km atstumu automobiliais/savivarčiais, pakraunant rankiniu būdu</t>
  </si>
  <si>
    <t>Grindų betonavimas</t>
  </si>
  <si>
    <t>10m2</t>
  </si>
  <si>
    <t xml:space="preserve">Nuogrindos nuvalymas </t>
  </si>
  <si>
    <t xml:space="preserve">Grunto kasimas rankiniu būdu </t>
  </si>
  <si>
    <t>Senų priklijuotų ruloninių stogo dangų nuardymas</t>
  </si>
  <si>
    <t xml:space="preserve">Stogo pagrindo gruntavimas, nuvalant šiukšles </t>
  </si>
  <si>
    <t>Parapetų ir stogų kraštų sujungimo su stogo plokštuma sandarinimas prilydomosiomis poliesterinėmis dangomis</t>
  </si>
  <si>
    <t>Ventiliacijos kaminėlio įrengimas ir sandarinimas</t>
  </si>
  <si>
    <t xml:space="preserve">Ne skarda dengtuose stogų karnizų nuosvyrų iš stoginės skardos pakeitimas </t>
  </si>
  <si>
    <t xml:space="preserve">Ugniasienių ar parapetų iš cinkuotos skardos dangos pakeitimas, neaptaisant šoninių pusių kai dangos plotis iki 1m </t>
  </si>
  <si>
    <t>Perdangų plokščių tuštumų galuose užtaisymas betonu (1m plokštės galo)</t>
  </si>
  <si>
    <t xml:space="preserve">III grupės grunto kasimas rank. Būdu iki 2m pločio ir iki 2m gylio nesutvirtintose tranšėjose ir iki 1,5m gylio duobių kasimas  </t>
  </si>
  <si>
    <t>100m3</t>
  </si>
  <si>
    <t>II grupės grunto kasimas rankiniu būdu iki 2m pločio ir iki 1m gylio sutvirtintose tranšėjose</t>
  </si>
  <si>
    <t>Smėlio pasluoksnis ant grunto, vežant medžiagas karučiais  (mažų apimčių)</t>
  </si>
  <si>
    <t xml:space="preserve">30mm storio betoninė danga, atliekant darbus rankiniu būdu </t>
  </si>
  <si>
    <t xml:space="preserve">Mūrinių parapetų išardymas be plytų atrinkimo </t>
  </si>
  <si>
    <t>20mm storio cementinė danga, atliekant darbus siurbliu</t>
  </si>
  <si>
    <t xml:space="preserve">Plotų išlyginimas rankiniu būdu </t>
  </si>
  <si>
    <t>Fasadų lygaus paprasto tinko remontas, dirbant ant pastolių (žemės) kai remontuojamų vietų plotas iki 5m2</t>
  </si>
  <si>
    <t>Transformatorių parapetų mūro remontas</t>
  </si>
  <si>
    <t>Anksčiau dažytų tinkuotų lygių fasadų dažymas 2 kartus</t>
  </si>
  <si>
    <t>Nelygumų ir iškyšų mūrinių sienų paviršiuje nukapojimas</t>
  </si>
  <si>
    <t xml:space="preserve">Sienų aptrauktų vielos tinklu tinkas </t>
  </si>
  <si>
    <t xml:space="preserve">Tinkuojamų paviršių aptraukimas vielos tinklu </t>
  </si>
  <si>
    <t xml:space="preserve">Pastatų išorinių paviršių gruntavimas voleliu giliai įsigėriančiais gruntais </t>
  </si>
  <si>
    <t>Fasadų dažymas nuo pastolių</t>
  </si>
  <si>
    <t>Fasadų pastolių įrengimas ir išardymas</t>
  </si>
  <si>
    <t>Stogų čerpių išardymas</t>
  </si>
  <si>
    <t xml:space="preserve">Vijoklių nuėmimas nuo sienų </t>
  </si>
  <si>
    <t>10m</t>
  </si>
  <si>
    <t xml:space="preserve">250 mm storio parapeto mūras, kai plytos silikatinės </t>
  </si>
  <si>
    <t>20mm storio cementinė danga, atliekant darbus rankiniu būdu</t>
  </si>
  <si>
    <t>Parapetų stogelių dengimas skarda</t>
  </si>
  <si>
    <t>Lietaus nuvedimo sistemos pakabinamų latakų montavimas dirbant nuo kopėčių arba kilnojamų pastolių</t>
  </si>
  <si>
    <t>Betono pagrindų transformatorinėse išardymas</t>
  </si>
  <si>
    <t>Žvyro pagrindas po grindimis</t>
  </si>
  <si>
    <t>Kitos smulkios plieno konstrukcijos (gruntuojant ir dažant du kartus)</t>
  </si>
  <si>
    <t>Perdangos plokščių sandūrų išvalymas ir užtaisymas iš apačios tinko skiediniu ir specjuosta</t>
  </si>
  <si>
    <t>100m</t>
  </si>
  <si>
    <t>Transformatorinių sienų siūlių sandarinimas</t>
  </si>
  <si>
    <t>Transformatorinių vėdinimo grotelių su apsauginiu tinkleliu demontavimas</t>
  </si>
  <si>
    <t>Transformatorinių vėdinimo grotelių su apsauginiu tinkleliu keitimas</t>
  </si>
  <si>
    <t>Medžių nupjovimas, kai pjaunamo kamieno skersmuo iki 30cm (pjūvis)</t>
  </si>
  <si>
    <t>100vnt.</t>
  </si>
  <si>
    <t xml:space="preserve">Metalinių grotelių paviršių dažymas du kartus </t>
  </si>
  <si>
    <t>Lapuočių medžių, kurių skersmuo didesnis kaip 40cm, genėjimas</t>
  </si>
  <si>
    <t>Asbestinių paprasto profilio lakštų dangos ardymas</t>
  </si>
  <si>
    <t>Gegnių galų pakeitimas</t>
  </si>
  <si>
    <t>Banguotų beasbesčio šiferio lakštų stogo danga ant įrengtų grebėstų</t>
  </si>
  <si>
    <t>Šlaitinių stogų karnizų apkalimas 22mm storio lentomis</t>
  </si>
  <si>
    <t>Fasadų lygaus paprasto tinko remontas</t>
  </si>
  <si>
    <t>Medinių lubų paviršių padengimas "Pinoteks" du kartus</t>
  </si>
  <si>
    <t>Sienų užterštų suodžiai paviršių nuplovimas</t>
  </si>
  <si>
    <t>Lubų užterštų suodžiais paviršių nuplovimas</t>
  </si>
  <si>
    <t>Sienų vidinių paviršių pagrindo gruntavimas giliai įsigeriančiais gruntais</t>
  </si>
  <si>
    <t>Lubų paviršių pagrindo gruntavimas giliai įsigeriančiais gruntais</t>
  </si>
  <si>
    <t>Sienų paprastas dažymas emulsiniais dažais</t>
  </si>
  <si>
    <t>Lubų paprastas dažymas emulsiniais dažais</t>
  </si>
  <si>
    <t>Metalinių durų keitimas</t>
  </si>
  <si>
    <t>Tinklelių tvirtinimas ant transformatorių langų grotų</t>
  </si>
  <si>
    <t>Transformatorinių grotų, laiptų dažymas du kartus (dažytas paviršius)</t>
  </si>
  <si>
    <t>Anksčiau dažytų metalinių durų dažymas, dalinai paruošiant paviršių</t>
  </si>
  <si>
    <t>Sienų atskirų vietų mūrijimas ir angų užtaisymas silikatinėmis plytomis h=88mm</t>
  </si>
  <si>
    <t>Mūrinių sienų išorės kampų remontas, kai užtaisomos vietos storis 1 plyta</t>
  </si>
  <si>
    <t xml:space="preserve">Kabelių kanalų valymas </t>
  </si>
  <si>
    <t>Kabelių kanalų sienučių remontas</t>
  </si>
  <si>
    <t xml:space="preserve">Lietvamzdžių iš stoginės skardos tiesiųjų grandžių pakeitimas, dirbant nuo žemės arba pastolių </t>
  </si>
  <si>
    <t xml:space="preserve">Alkūnių iš stoginės skardos pakeitimas, dirbant nuo žemės arba pastolių </t>
  </si>
  <si>
    <t xml:space="preserve">Viengubų pakabinamų skardos latakų pakeitimas </t>
  </si>
  <si>
    <t>Kabelių kanalų dangčių keitimas pastotėse, kai kanalo plotis 0,5m</t>
  </si>
  <si>
    <t>Tranšėjų, iškasų ir duobių užpylimas III grupės gruntu rankiniu būdu</t>
  </si>
  <si>
    <t>I-II grupės grunto tankinimas vibroplokštėmis</t>
  </si>
  <si>
    <t>Uždaro drenažo iš drenažinių iki 100mm skersmens vamzdžių įrengimas I-II grupės grunte rankiniu būdu</t>
  </si>
  <si>
    <t>t.m</t>
  </si>
  <si>
    <t>"Pūslių" remontas ritininėje dangoje (išpjaunant, išvalant, džiovinant ir priklijuojant) karštu būdu (m2 užlop. Ploto)</t>
  </si>
  <si>
    <t xml:space="preserve">Laiptų aikštelės paviršiaus remontas specialiais mišiniais </t>
  </si>
  <si>
    <t>Metalo aikštelių laiptų turėklų prie skirstyklų pakeitimas (sutankinimas)</t>
  </si>
  <si>
    <t>Fasadų išplautų siūlių užtaisymas cementiniu skiediniu</t>
  </si>
  <si>
    <t xml:space="preserve">plotų planiravimas rankiniu būdu, kai gruntas II grupės </t>
  </si>
  <si>
    <t>Cementinio bortelio (tolygiam perėjimuiprie sienos, parapeto ir pan.) įrengimas</t>
  </si>
  <si>
    <t>Šiukšlių, kerpių ir pabarstų nuvalymas nuo stogo</t>
  </si>
  <si>
    <t>Inventorinių vamzdinių iki 16m aukščio pastolių įrengimas ir išardymas išorės apdailos darbams</t>
  </si>
  <si>
    <t xml:space="preserve">Sienų vent. Angų (6 vnt.) mūrijimas T-1, T-2 keramikinėmis plytomis </t>
  </si>
  <si>
    <t>R8-48</t>
  </si>
  <si>
    <t>R8-51</t>
  </si>
  <si>
    <t>N12-149</t>
  </si>
  <si>
    <t>N12-150</t>
  </si>
  <si>
    <t>N11-6</t>
  </si>
  <si>
    <t>N11-48</t>
  </si>
  <si>
    <t>R16-96</t>
  </si>
  <si>
    <t>R16-84</t>
  </si>
  <si>
    <t>N11-13</t>
  </si>
  <si>
    <t>R23-59</t>
  </si>
  <si>
    <t>R23-62</t>
  </si>
  <si>
    <t>N48-5</t>
  </si>
  <si>
    <t>F1-2-1</t>
  </si>
  <si>
    <t>R8-61</t>
  </si>
  <si>
    <t>R8-59-2</t>
  </si>
  <si>
    <t>R8-95</t>
  </si>
  <si>
    <t>R8-91</t>
  </si>
  <si>
    <t>R8-40</t>
  </si>
  <si>
    <t>R8-47</t>
  </si>
  <si>
    <t>R24-8</t>
  </si>
  <si>
    <t>N1-301</t>
  </si>
  <si>
    <t>N1-268</t>
  </si>
  <si>
    <t>N11-55</t>
  </si>
  <si>
    <t>N46-134</t>
  </si>
  <si>
    <t>N11-61</t>
  </si>
  <si>
    <t>N1-361</t>
  </si>
  <si>
    <t>R11-2</t>
  </si>
  <si>
    <t>R33-293</t>
  </si>
  <si>
    <t>R14-117</t>
  </si>
  <si>
    <t>R3-37</t>
  </si>
  <si>
    <t>N15-60</t>
  </si>
  <si>
    <t>N15P-0605</t>
  </si>
  <si>
    <t>N15P-1001</t>
  </si>
  <si>
    <t>N15-240</t>
  </si>
  <si>
    <t>N26P-0706</t>
  </si>
  <si>
    <t>N46-155</t>
  </si>
  <si>
    <t>N48-312</t>
  </si>
  <si>
    <t>N8-10</t>
  </si>
  <si>
    <t>N11-59</t>
  </si>
  <si>
    <t>N12-140-2</t>
  </si>
  <si>
    <t>N12P-0801</t>
  </si>
  <si>
    <t>R33-307</t>
  </si>
  <si>
    <t>N6-2</t>
  </si>
  <si>
    <t>F9-4</t>
  </si>
  <si>
    <t>R11-137</t>
  </si>
  <si>
    <t>R33-296</t>
  </si>
  <si>
    <t>R33-299</t>
  </si>
  <si>
    <t>R33-298</t>
  </si>
  <si>
    <t>R61P-0305</t>
  </si>
  <si>
    <t>N15-171</t>
  </si>
  <si>
    <t>R16-190</t>
  </si>
  <si>
    <t>N12-2</t>
  </si>
  <si>
    <t>R8-6</t>
  </si>
  <si>
    <t>N12-18-9</t>
  </si>
  <si>
    <t>N12P-0704</t>
  </si>
  <si>
    <t>R11-3</t>
  </si>
  <si>
    <t>N15-164-3</t>
  </si>
  <si>
    <t>R14-66</t>
  </si>
  <si>
    <t>R14-67</t>
  </si>
  <si>
    <t>N15P-0202</t>
  </si>
  <si>
    <t>N15P-0206</t>
  </si>
  <si>
    <t>N15-128</t>
  </si>
  <si>
    <t>N15-129</t>
  </si>
  <si>
    <t>R61P-3401</t>
  </si>
  <si>
    <t>R-33-300</t>
  </si>
  <si>
    <t>R33-301</t>
  </si>
  <si>
    <t>R61P-2117</t>
  </si>
  <si>
    <t>N46-27-7</t>
  </si>
  <si>
    <t>R3-34</t>
  </si>
  <si>
    <t>R33-281</t>
  </si>
  <si>
    <t>R33-280</t>
  </si>
  <si>
    <t>R8-65</t>
  </si>
  <si>
    <t>R8-67</t>
  </si>
  <si>
    <t>R8-41</t>
  </si>
  <si>
    <t>R33-273</t>
  </si>
  <si>
    <t>N1-309</t>
  </si>
  <si>
    <t>N1-381-1</t>
  </si>
  <si>
    <t>N1-251</t>
  </si>
  <si>
    <t>R8-84</t>
  </si>
  <si>
    <t>R33-321</t>
  </si>
  <si>
    <t>R33-302</t>
  </si>
  <si>
    <t>N15-246</t>
  </si>
  <si>
    <t>N1P-0908</t>
  </si>
  <si>
    <t>N12-152</t>
  </si>
  <si>
    <t>R8-82</t>
  </si>
  <si>
    <t>N15-330</t>
  </si>
  <si>
    <t>Kodas</t>
  </si>
  <si>
    <t>N46-179,N46-180</t>
  </si>
  <si>
    <t>N11-49</t>
  </si>
  <si>
    <t>R27P-13-3</t>
  </si>
  <si>
    <r>
      <t>100m</t>
    </r>
    <r>
      <rPr>
        <sz val="11"/>
        <color theme="1"/>
        <rFont val="Calibri"/>
        <family val="2"/>
        <charset val="186"/>
      </rPr>
      <t>²</t>
    </r>
  </si>
  <si>
    <t>N46-27-8</t>
  </si>
  <si>
    <t xml:space="preserve"> Papildomo sluoksnio prilydomosios bituminės ritininės stogo dangos MIDA įrengimas </t>
  </si>
  <si>
    <t>Darbų pavadinimas</t>
  </si>
  <si>
    <t>Mato vnt.</t>
  </si>
  <si>
    <t>Siūloma remonto darbų tiesioginių išlaidų vertė su priskaičiavimais už vnt.,  Eur be PVM (1)</t>
  </si>
  <si>
    <t>– pildo Rangovas</t>
  </si>
  <si>
    <t>Siūloma sąmatinė vertė visam sąlyginiam darbų kiekiui su priskaičiavimais, Eur be PVM (2)</t>
  </si>
  <si>
    <t>Iš viso siūloma sąmatinė vertė visam sąlyginiam darbų kiekiui su priskaičiavimais, Eur be PVM (3)</t>
  </si>
  <si>
    <t>Sąlyginis kiekis (4)</t>
  </si>
  <si>
    <t xml:space="preserve">(5) Sutartis bus sudaroma Preliminariai pirkimo vertei, Užsakovas teiks daugkartinius užsakymus, kurie bus apmokami pagal F stulpelio įkainius. </t>
  </si>
  <si>
    <t>(1) Rangovas nurodydamas siūlomas remonto darbų tiesioginių išlaidų vertes su priskaičiavimais turi siūlyti tiesioginių išlaidų vertes (darbas, medžiagos, mechanizmai, ITD darbo užmokestis, kt.) su visais priskaičiavimais. Su visais priskaičiavimais - iš viso tiesioginės ir netiesioginės išlaidos.</t>
  </si>
  <si>
    <t>Maksimalios koeficientų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</si>
  <si>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</si>
  <si>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</si>
  <si>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</si>
  <si>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</si>
  <si>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</si>
  <si>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</si>
  <si>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</si>
  <si>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</si>
  <si>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</si>
  <si>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</si>
  <si>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</si>
  <si>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</si>
  <si>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</si>
  <si>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</si>
  <si>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</si>
  <si>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</si>
  <si>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</si>
  <si>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</si>
  <si>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</si>
  <si>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</si>
  <si>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</si>
  <si>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</si>
  <si>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</si>
  <si>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</si>
  <si>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</si>
  <si>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</si>
  <si>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</si>
  <si>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</si>
  <si>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</si>
  <si>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Pildo Rangovas</t>
  </si>
  <si>
    <t>Pildoma automatiškai</t>
  </si>
  <si>
    <t>Užpildyta ne pagal reikalavimus (viršyta maksimali leistina reikšmė)
(užpildžius visas pozicijas teisingai - neužsidega)</t>
  </si>
  <si>
    <t>A</t>
  </si>
  <si>
    <t>B</t>
  </si>
  <si>
    <t>Sistelos koeficientai</t>
  </si>
  <si>
    <t>PVM:</t>
  </si>
  <si>
    <t>Pasiūlymo kaina Eur su PVM VISO:</t>
  </si>
  <si>
    <t>Darbų įkainiai</t>
  </si>
  <si>
    <t>Pasiūlymo kaina (A*×0,9+B**×0,10) Eur be PVM VISO:</t>
  </si>
  <si>
    <t>*  (A) nurodoma kortelės "Darbų įkainiai" laukelio G93 reikšmė</t>
  </si>
  <si>
    <t>**  (B) nurodoma kortelės "Sistelos koeficientai" laukelio B11 reikšmė</t>
  </si>
  <si>
    <t>Siūloma maksimali Rangovo vertė, (negali būti daugiau nei 3 skaičiai po kablelio)</t>
  </si>
  <si>
    <t>Transformatorinių statybinės dalies remonto darbų kaina, Eur be PVM (nurodoma automatiškai iš skilties "Įkainiai" G93 laukelio)</t>
  </si>
  <si>
    <t>A = Transformatorinių statybinės dalies remonto darbų kaina, Eur be PVM (nurodoma automatiškai iš skilties "Įkainiai" G93 laukelio.
Sistelos koeficientai=(A*R1+A*R2+A*R3+A*R4+A*R5+A*R6+A*R7+A*R8+A*K11+A*K21+A*K31+A*K41+A*K1+A*K2+A*K3+A*K4+A*K8)/1000</t>
  </si>
  <si>
    <t>(2) Siūloma sąmatinė vertė visam sąlyginiam darbų kiekiui su priskaičiavimais, Eur be PVM apskaičiuota Sąlyginį kiekį padauginus iš siūlomos remonto darbų tiesioginių išlaidų vertės su priskaičiavimais už vnt., Eur be PVM (G  = E x F).</t>
  </si>
  <si>
    <t>(4) Nurodytas sąlyginis kiekis nėra įsipareigojimas pirkti konkretų kiekį ar bet kokią jo dalį. Sąlyginis kiekis naudojamas iš viso siūlomos sąmatinės vertės visam sąlyginiam darbų kiekiui su priskaičiavimais, Eur be PVM, apskaičiavimui, t. y. siekiant nustatyti Laimėtoją.</t>
  </si>
  <si>
    <t>(3) Iš viso siūloma sąmatinė vertė visam sąlyginiam darbų kiekiui su priskaičiavimais, Eur be PVM negali viršyti 60 000,00 Eur be PVM. Pasiūlymai viršyję šią sumą bus atmesti kaip neatitinkantys reikalavimų.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</si>
</sst>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L_t_-;\-* #,##0.00\ _L_t_-;_-* &quot;-&quot;??\ _L_t_-;_-@_-"/>
    <numFmt numFmtId="165" formatCode="#,##0.000"/>
    <numFmt numFmtId="166" formatCode="#,##0.00\ &quot;€&quot;"/>
    <numFmt numFmtId="167" formatCode="#,##0.0"/>
  </numFmts>
  <fonts count="34">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1"/>
      <name val="Calibri"/>
      <family val="2"/>
      <scheme val="minor"/>
    </font>
    <font>
      <b/>
      <sz val="11"/>
      <name val="Calibri"/>
      <family val="2"/>
      <scheme val="minor"/>
    </font>
    <font>
      <sz val="10"/>
      <name val="Arial"/>
      <family val="2"/>
      <charset val="186"/>
    </font>
    <font>
      <sz val="11"/>
      <name val="Calibri"/>
      <family val="2"/>
      <charset val="186"/>
      <scheme val="minor"/>
    </font>
    <font>
      <sz val="11"/>
      <color theme="1"/>
      <name val="Calibri"/>
      <family val="2"/>
      <charset val="186"/>
    </font>
    <font>
      <b/>
      <sz val="11"/>
      <name val="Calibri"/>
      <family val="2"/>
      <charset val="186"/>
      <scheme val="minor"/>
    </font>
    <font>
      <b/>
      <sz val="11"/>
      <color theme="1"/>
      <name val="Calibri"/>
      <family val="2"/>
      <charset val="186"/>
      <scheme val="minor"/>
    </font>
    <font>
      <sz val="11"/>
      <color theme="0"/>
      <name val="Calibri"/>
      <family val="2"/>
      <charset val="186"/>
      <scheme val="minor"/>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1"/>
      <color rgb="FFFF0000"/>
      <name val="Calibri"/>
      <family val="2"/>
      <charset val="186"/>
      <scheme val="minor"/>
    </font>
    <font>
      <b/>
      <sz val="10"/>
      <color indexed="8"/>
      <name val="Arial"/>
      <family val="2"/>
      <charset val="186"/>
    </font>
    <font>
      <b/>
      <sz val="10"/>
      <name val="Arial"/>
      <family val="2"/>
      <charset val="186"/>
    </font>
    <font>
      <sz val="10"/>
      <color theme="1"/>
      <name val="Arial"/>
      <family val="2"/>
      <charset val="186"/>
    </font>
  </fonts>
  <fills count="10">
    <fill>
      <patternFill patternType="none"/>
    </fill>
    <fill>
      <patternFill patternType="gray125"/>
    </fill>
    <fill>
      <patternFill patternType="solid">
        <fgColor indexed="42"/>
      </patternFill>
    </fill>
    <fill>
      <patternFill patternType="solid">
        <fgColor indexed="22"/>
      </patternFill>
    </fill>
    <fill>
      <patternFill patternType="solid">
        <fgColor rgb="FFFFC0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9"/>
        <bgColor indexed="64"/>
      </patternFill>
    </fill>
    <fill>
      <patternFill patternType="solid">
        <fgColor theme="6"/>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20" fillId="0" borderId="0"/>
    <xf numFmtId="164" fontId="3" fillId="0" borderId="0" applyFont="0" applyFill="0" applyBorder="0" applyAlignment="0" applyProtection="0"/>
    <xf numFmtId="0" fontId="5" fillId="0" borderId="0"/>
    <xf numFmtId="164" fontId="20"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88">
    <xf numFmtId="0" fontId="0" fillId="0" borderId="0" xfId="0"/>
    <xf numFmtId="0" fontId="0" fillId="0" borderId="0" xfId="0" applyProtection="1">
      <protection locked="0"/>
    </xf>
    <xf numFmtId="0" fontId="0" fillId="0" borderId="0" xfId="0" applyFill="1" applyProtection="1">
      <protection locked="0"/>
    </xf>
    <xf numFmtId="0" fontId="2" fillId="0" borderId="0" xfId="0" applyFont="1" applyFill="1" applyProtection="1">
      <protection locked="0"/>
    </xf>
    <xf numFmtId="0" fontId="2" fillId="0" borderId="0" xfId="0" applyFont="1" applyFill="1" applyAlignment="1" applyProtection="1">
      <alignment wrapText="1"/>
      <protection locked="0"/>
    </xf>
    <xf numFmtId="0" fontId="19" fillId="0" borderId="7" xfId="1" applyFont="1" applyFill="1" applyBorder="1" applyAlignment="1" applyProtection="1">
      <alignment horizontal="center" vertical="center" wrapText="1"/>
    </xf>
    <xf numFmtId="0" fontId="19" fillId="0" borderId="0" xfId="1" applyFont="1" applyFill="1" applyBorder="1" applyAlignment="1" applyProtection="1">
      <alignment vertical="center" wrapText="1"/>
    </xf>
    <xf numFmtId="0" fontId="0" fillId="0" borderId="0" xfId="0" applyProtection="1"/>
    <xf numFmtId="0" fontId="18" fillId="0" borderId="1" xfId="1" applyFont="1" applyFill="1" applyBorder="1" applyAlignment="1" applyProtection="1">
      <alignment horizontal="center" vertical="center" wrapText="1"/>
    </xf>
    <xf numFmtId="0" fontId="19" fillId="0" borderId="12" xfId="1" applyFont="1" applyFill="1" applyBorder="1" applyAlignment="1" applyProtection="1">
      <alignment vertical="center" wrapText="1"/>
    </xf>
    <xf numFmtId="0" fontId="2" fillId="0" borderId="0" xfId="0" applyFont="1" applyFill="1" applyAlignment="1" applyProtection="1">
      <alignment wrapText="1"/>
    </xf>
    <xf numFmtId="0" fontId="2" fillId="0" borderId="0" xfId="0" applyFont="1" applyFill="1" applyBorder="1" applyAlignment="1" applyProtection="1">
      <alignment wrapText="1"/>
    </xf>
    <xf numFmtId="2" fontId="18" fillId="0" borderId="0" xfId="1" applyNumberFormat="1" applyFont="1" applyFill="1" applyBorder="1" applyAlignment="1" applyProtection="1">
      <alignment horizontal="center" vertical="center" wrapText="1"/>
    </xf>
    <xf numFmtId="0" fontId="0" fillId="0" borderId="0" xfId="0" applyFill="1" applyProtection="1"/>
    <xf numFmtId="0" fontId="2" fillId="0" borderId="0" xfId="0" applyFont="1" applyFill="1" applyProtection="1"/>
    <xf numFmtId="0" fontId="0" fillId="0" borderId="0" xfId="0" applyAlignment="1" applyProtection="1">
      <alignment wrapText="1"/>
    </xf>
    <xf numFmtId="2" fontId="23" fillId="0" borderId="13" xfId="0" applyNumberFormat="1" applyFont="1" applyFill="1" applyBorder="1" applyAlignment="1" applyProtection="1">
      <alignment horizontal="center" vertical="center" wrapText="1"/>
    </xf>
    <xf numFmtId="0" fontId="19" fillId="0" borderId="1" xfId="1" applyFont="1" applyFill="1" applyBorder="1" applyAlignment="1" applyProtection="1">
      <alignment horizontal="center" vertical="center" wrapText="1"/>
    </xf>
    <xf numFmtId="2" fontId="18" fillId="0" borderId="1" xfId="1" applyNumberFormat="1" applyFont="1" applyFill="1" applyBorder="1" applyAlignment="1" applyProtection="1">
      <alignment horizontal="center" vertical="center" wrapText="1"/>
    </xf>
    <xf numFmtId="0" fontId="0" fillId="0" borderId="9" xfId="0" applyBorder="1" applyAlignment="1" applyProtection="1">
      <alignment horizontal="left" vertical="center" wrapText="1"/>
    </xf>
    <xf numFmtId="0" fontId="19" fillId="0" borderId="7" xfId="1" applyNumberFormat="1" applyFont="1" applyFill="1" applyBorder="1" applyAlignment="1" applyProtection="1">
      <alignment horizontal="center" vertical="center" wrapText="1"/>
    </xf>
    <xf numFmtId="0" fontId="2" fillId="0" borderId="0" xfId="0" applyNumberFormat="1" applyFont="1" applyFill="1" applyAlignment="1" applyProtection="1">
      <alignment wrapText="1"/>
    </xf>
    <xf numFmtId="0" fontId="2" fillId="0" borderId="0" xfId="0" applyNumberFormat="1" applyFont="1" applyFill="1" applyAlignment="1" applyProtection="1">
      <alignment wrapText="1"/>
      <protection locked="0"/>
    </xf>
    <xf numFmtId="0" fontId="24" fillId="0" borderId="1" xfId="0"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vertical="center" wrapText="1"/>
    </xf>
    <xf numFmtId="165" fontId="28" fillId="0" borderId="1" xfId="0" applyNumberFormat="1" applyFont="1" applyBorder="1" applyAlignment="1">
      <alignment horizontal="center" vertical="center" wrapText="1"/>
    </xf>
    <xf numFmtId="165" fontId="2" fillId="4" borderId="1" xfId="2" applyNumberFormat="1" applyFill="1" applyBorder="1" applyAlignment="1" applyProtection="1">
      <alignment horizontal="center" vertical="center"/>
      <protection locked="0"/>
    </xf>
    <xf numFmtId="0" fontId="0" fillId="0" borderId="0" xfId="0" applyAlignment="1">
      <alignment vertical="center" wrapText="1"/>
    </xf>
    <xf numFmtId="0" fontId="25" fillId="0" borderId="0" xfId="0" applyFont="1" applyAlignment="1">
      <alignment horizontal="center" vertical="center"/>
    </xf>
    <xf numFmtId="0" fontId="24" fillId="0" borderId="0" xfId="0" applyFont="1" applyAlignment="1">
      <alignment horizontal="center" vertical="center" wrapText="1"/>
    </xf>
    <xf numFmtId="0" fontId="2" fillId="0" borderId="0" xfId="2" applyAlignment="1">
      <alignment vertical="center"/>
    </xf>
    <xf numFmtId="0" fontId="2" fillId="0" borderId="0" xfId="2" applyAlignment="1">
      <alignment vertical="center" wrapText="1"/>
    </xf>
    <xf numFmtId="0" fontId="24" fillId="0" borderId="1" xfId="0" applyFont="1" applyBorder="1" applyAlignment="1">
      <alignment horizontal="center" vertical="center" wrapText="1"/>
    </xf>
    <xf numFmtId="166" fontId="3" fillId="5" borderId="1" xfId="0" applyNumberFormat="1" applyFont="1" applyFill="1" applyBorder="1" applyAlignment="1">
      <alignment horizontal="center" vertical="top"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4" fontId="24" fillId="5" borderId="1" xfId="0" applyNumberFormat="1" applyFont="1" applyFill="1" applyBorder="1" applyAlignment="1">
      <alignment horizontal="center" vertical="center"/>
    </xf>
    <xf numFmtId="3" fontId="0" fillId="0" borderId="0" xfId="0" applyNumberFormat="1" applyAlignment="1">
      <alignment horizontal="center" vertical="center"/>
    </xf>
    <xf numFmtId="0" fontId="30" fillId="0" borderId="0" xfId="0" applyFont="1"/>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16" xfId="0" applyBorder="1" applyAlignment="1">
      <alignment horizontal="center" vertical="center"/>
    </xf>
    <xf numFmtId="0" fontId="33" fillId="0" borderId="20" xfId="0" applyFont="1" applyBorder="1" applyAlignment="1">
      <alignment horizontal="left" vertical="center" wrapText="1"/>
    </xf>
    <xf numFmtId="0" fontId="32" fillId="0" borderId="21" xfId="0" applyFont="1" applyBorder="1" applyAlignment="1">
      <alignment horizontal="center" vertical="center" wrapText="1"/>
    </xf>
    <xf numFmtId="0" fontId="3" fillId="0" borderId="15" xfId="0" applyFont="1" applyBorder="1" applyAlignment="1">
      <alignment horizontal="left" vertical="center" wrapText="1"/>
    </xf>
    <xf numFmtId="0" fontId="32" fillId="0" borderId="1" xfId="0" applyFont="1" applyBorder="1" applyAlignment="1">
      <alignment horizontal="center" vertical="center" wrapText="1"/>
    </xf>
    <xf numFmtId="44" fontId="33" fillId="0" borderId="23" xfId="0" applyNumberFormat="1" applyFont="1" applyBorder="1"/>
    <xf numFmtId="44" fontId="32" fillId="0" borderId="26" xfId="0" applyNumberFormat="1" applyFont="1" applyBorder="1"/>
    <xf numFmtId="0" fontId="3" fillId="0" borderId="0" xfId="0" applyFont="1"/>
    <xf numFmtId="0" fontId="3" fillId="0" borderId="0" xfId="0" applyFont="1" applyAlignment="1">
      <alignment vertical="center"/>
    </xf>
    <xf numFmtId="0" fontId="33" fillId="0" borderId="0" xfId="0" applyFont="1"/>
    <xf numFmtId="4" fontId="3" fillId="0" borderId="0" xfId="0" applyNumberFormat="1" applyFont="1"/>
    <xf numFmtId="44" fontId="33" fillId="8" borderId="22" xfId="0" applyNumberFormat="1" applyFont="1" applyFill="1" applyBorder="1" applyAlignment="1">
      <alignment horizontal="right"/>
    </xf>
    <xf numFmtId="44" fontId="33" fillId="7" borderId="23" xfId="0" applyNumberFormat="1" applyFont="1" applyFill="1" applyBorder="1" applyAlignment="1">
      <alignment horizontal="right"/>
    </xf>
    <xf numFmtId="0" fontId="18" fillId="9" borderId="1" xfId="1" applyFont="1" applyFill="1" applyBorder="1" applyAlignment="1" applyProtection="1">
      <alignment horizontal="center" vertical="center" wrapText="1"/>
      <protection locked="0"/>
    </xf>
    <xf numFmtId="2" fontId="18" fillId="9" borderId="0" xfId="1" applyNumberFormat="1" applyFont="1" applyFill="1" applyBorder="1" applyAlignment="1" applyProtection="1">
      <alignment horizontal="center" vertical="center" wrapText="1"/>
    </xf>
    <xf numFmtId="0" fontId="18" fillId="0" borderId="1" xfId="1" applyNumberFormat="1" applyFont="1" applyFill="1" applyBorder="1" applyAlignment="1" applyProtection="1">
      <alignment horizontal="center" vertical="center" wrapText="1"/>
    </xf>
    <xf numFmtId="0" fontId="0" fillId="0" borderId="8" xfId="0" applyBorder="1" applyAlignment="1" applyProtection="1">
      <alignment vertical="center" wrapText="1"/>
    </xf>
    <xf numFmtId="0" fontId="0" fillId="0" borderId="1" xfId="0" applyBorder="1" applyAlignment="1" applyProtection="1">
      <alignment vertical="center"/>
    </xf>
    <xf numFmtId="0" fontId="0" fillId="0" borderId="9" xfId="0" applyBorder="1" applyAlignment="1" applyProtection="1">
      <alignment vertical="center" wrapText="1"/>
    </xf>
    <xf numFmtId="0" fontId="0" fillId="0" borderId="9" xfId="0" applyFill="1" applyBorder="1" applyAlignment="1" applyProtection="1">
      <alignment vertical="center" wrapText="1"/>
    </xf>
    <xf numFmtId="0" fontId="0" fillId="0" borderId="1" xfId="0" applyFill="1" applyBorder="1" applyAlignment="1" applyProtection="1">
      <alignment vertical="center"/>
    </xf>
    <xf numFmtId="0" fontId="21" fillId="0" borderId="9" xfId="0" applyFont="1" applyBorder="1" applyAlignment="1" applyProtection="1">
      <alignment vertical="center" wrapText="1"/>
    </xf>
    <xf numFmtId="0" fontId="21" fillId="0" borderId="1" xfId="0" applyFont="1" applyBorder="1" applyAlignment="1" applyProtection="1">
      <alignment vertical="center"/>
    </xf>
    <xf numFmtId="0" fontId="0" fillId="0" borderId="15" xfId="0" applyBorder="1" applyAlignment="1" applyProtection="1">
      <alignment vertical="center"/>
    </xf>
    <xf numFmtId="0" fontId="0" fillId="0" borderId="10" xfId="0" applyBorder="1" applyAlignment="1" applyProtection="1">
      <alignment vertical="center"/>
    </xf>
    <xf numFmtId="0" fontId="21" fillId="0" borderId="10" xfId="0" applyFont="1" applyFill="1" applyBorder="1" applyAlignment="1" applyProtection="1">
      <alignment vertical="center" wrapText="1"/>
    </xf>
    <xf numFmtId="0" fontId="0" fillId="0" borderId="10" xfId="0" applyFill="1" applyBorder="1" applyAlignment="1" applyProtection="1">
      <alignment vertical="center"/>
    </xf>
    <xf numFmtId="0" fontId="21" fillId="0" borderId="10" xfId="0" applyFont="1" applyBorder="1" applyAlignment="1" applyProtection="1">
      <alignment vertical="center"/>
    </xf>
    <xf numFmtId="0" fontId="0" fillId="0" borderId="11" xfId="0" applyBorder="1" applyAlignment="1" applyProtection="1">
      <alignment vertical="center"/>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2" fillId="0" borderId="0" xfId="0" applyFont="1" applyFill="1" applyAlignment="1" applyProtection="1">
      <alignment horizontal="left" vertical="center" wrapText="1"/>
    </xf>
    <xf numFmtId="0" fontId="19" fillId="0" borderId="0" xfId="1" applyFont="1" applyFill="1" applyBorder="1" applyAlignment="1" applyProtection="1">
      <alignment horizontal="right" vertical="center" wrapText="1"/>
    </xf>
    <xf numFmtId="0" fontId="19" fillId="0" borderId="14" xfId="1" applyFont="1" applyFill="1" applyBorder="1" applyAlignment="1" applyProtection="1">
      <alignment horizontal="right" vertical="center" wrapText="1"/>
    </xf>
    <xf numFmtId="167" fontId="31" fillId="4" borderId="0" xfId="0" applyNumberFormat="1" applyFont="1" applyFill="1" applyAlignment="1">
      <alignment horizontal="left" vertical="center"/>
    </xf>
    <xf numFmtId="49" fontId="3" fillId="5" borderId="0" xfId="0" applyNumberFormat="1" applyFont="1" applyFill="1" applyAlignment="1">
      <alignment horizontal="left" vertical="top" wrapText="1"/>
    </xf>
    <xf numFmtId="49" fontId="32" fillId="6" borderId="0" xfId="0" applyNumberFormat="1" applyFont="1" applyFill="1" applyAlignment="1">
      <alignment horizontal="left" vertical="top" wrapText="1"/>
    </xf>
    <xf numFmtId="0" fontId="0" fillId="0" borderId="19" xfId="0" applyBorder="1" applyAlignment="1">
      <alignment horizontal="left" vertical="center" wrapText="1"/>
    </xf>
    <xf numFmtId="0" fontId="0" fillId="0" borderId="17" xfId="0" applyBorder="1" applyAlignment="1">
      <alignment horizontal="left" vertical="center" wrapText="1"/>
    </xf>
    <xf numFmtId="0" fontId="29" fillId="0" borderId="0" xfId="0" applyFont="1" applyAlignment="1">
      <alignment horizontal="center" vertical="center"/>
    </xf>
    <xf numFmtId="0" fontId="0" fillId="0" borderId="1" xfId="0" applyBorder="1" applyAlignment="1">
      <alignment horizontal="left"/>
    </xf>
    <xf numFmtId="0" fontId="0" fillId="0" borderId="18" xfId="0" applyBorder="1" applyAlignment="1">
      <alignment horizontal="center" vertical="center"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38">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781050</xdr:colOff>
      <xdr:row>9</xdr:row>
      <xdr:rowOff>90487</xdr:rowOff>
    </xdr:from>
    <xdr:ext cx="65" cy="172227"/>
    <xdr:sp macro="" textlink="">
      <xdr:nvSpPr>
        <xdr:cNvPr id="2" name="TextBox 1">
          <a:extLst>
            <a:ext uri="{FF2B5EF4-FFF2-40B4-BE49-F238E27FC236}">
              <a16:creationId xmlns:a16="http://schemas.microsoft.com/office/drawing/2014/main" id="{9FA4671C-BBC3-429F-9C86-72828DC436BF}"/>
            </a:ext>
          </a:extLst>
        </xdr:cNvPr>
        <xdr:cNvSpPr txBox="1"/>
      </xdr:nvSpPr>
      <xdr:spPr>
        <a:xfrm>
          <a:off x="8201025" y="4291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396A-2D92-4933-A609-8D01F9C8915B}">
  <dimension ref="A1:H9"/>
  <sheetViews>
    <sheetView tabSelected="1" workbookViewId="0">
      <selection activeCell="C1" sqref="C1"/>
    </sheetView>
  </sheetViews>
  <sheetFormatPr defaultRowHeight="14.5"/>
  <cols>
    <col min="1" max="1" width="49.81640625" customWidth="1"/>
    <col min="2" max="3" width="19.26953125" customWidth="1"/>
  </cols>
  <sheetData>
    <row r="1" spans="1:8">
      <c r="A1" s="45" t="s">
        <v>244</v>
      </c>
      <c r="B1" s="46" t="s">
        <v>239</v>
      </c>
      <c r="C1" s="55">
        <f>'Darbų įkainiai'!G93</f>
        <v>59999</v>
      </c>
      <c r="D1" s="54"/>
      <c r="E1" s="51"/>
      <c r="F1" s="51"/>
      <c r="G1" s="51"/>
      <c r="H1" s="51"/>
    </row>
    <row r="2" spans="1:8">
      <c r="A2" s="47" t="s">
        <v>241</v>
      </c>
      <c r="B2" s="48" t="s">
        <v>240</v>
      </c>
      <c r="C2" s="56">
        <f>'Sistelos koeficientai'!B11</f>
        <v>5393.9101000000001</v>
      </c>
      <c r="D2" s="51"/>
      <c r="E2" s="51"/>
      <c r="F2" s="51"/>
      <c r="G2" s="51"/>
      <c r="H2" s="51"/>
    </row>
    <row r="3" spans="1:8">
      <c r="A3" s="73" t="s">
        <v>245</v>
      </c>
      <c r="B3" s="74"/>
      <c r="C3" s="49">
        <f>ROUND((C1*0.9+C2*0.1),2)</f>
        <v>54538.49</v>
      </c>
      <c r="D3" s="51"/>
      <c r="E3" s="51"/>
      <c r="F3" s="51"/>
      <c r="G3" s="51"/>
      <c r="H3" s="51"/>
    </row>
    <row r="4" spans="1:8">
      <c r="A4" s="73" t="s">
        <v>242</v>
      </c>
      <c r="B4" s="74"/>
      <c r="C4" s="49">
        <f>ROUND((C3*0.21),2)</f>
        <v>11453.08</v>
      </c>
      <c r="D4" s="51"/>
      <c r="E4" s="51"/>
      <c r="F4" s="51"/>
      <c r="G4" s="51"/>
      <c r="H4" s="51"/>
    </row>
    <row r="5" spans="1:8" ht="15" thickBot="1">
      <c r="A5" s="75" t="s">
        <v>243</v>
      </c>
      <c r="B5" s="76"/>
      <c r="C5" s="50">
        <f>ROUND((C3+C4),2)</f>
        <v>65991.570000000007</v>
      </c>
      <c r="D5" s="51"/>
      <c r="E5" s="51"/>
      <c r="F5" s="51"/>
      <c r="G5" s="51"/>
      <c r="H5" s="51"/>
    </row>
    <row r="6" spans="1:8">
      <c r="A6" s="51"/>
      <c r="B6" s="51"/>
      <c r="C6" s="51"/>
      <c r="D6" s="51"/>
      <c r="E6" s="51"/>
      <c r="F6" s="51"/>
      <c r="G6" s="51"/>
      <c r="H6" s="51"/>
    </row>
    <row r="7" spans="1:8">
      <c r="A7" s="52" t="s">
        <v>246</v>
      </c>
      <c r="B7" s="52"/>
      <c r="C7" s="52"/>
      <c r="D7" s="52"/>
      <c r="E7" s="52"/>
      <c r="F7" s="52"/>
      <c r="G7" s="52"/>
      <c r="H7" s="52"/>
    </row>
    <row r="8" spans="1:8">
      <c r="A8" s="52" t="s">
        <v>247</v>
      </c>
      <c r="B8" s="52"/>
      <c r="C8" s="52"/>
      <c r="D8" s="52"/>
      <c r="E8" s="52"/>
      <c r="F8" s="52"/>
      <c r="G8" s="52"/>
      <c r="H8" s="52"/>
    </row>
    <row r="9" spans="1:8">
      <c r="A9" s="53"/>
      <c r="B9" s="53"/>
      <c r="C9" s="53"/>
      <c r="D9" s="53"/>
      <c r="E9" s="53"/>
      <c r="F9" s="53"/>
      <c r="G9" s="53"/>
      <c r="H9" s="53"/>
    </row>
  </sheetData>
  <sheetProtection algorithmName="SHA-512" hashValue="ywHajEjqFTi3A5wKeh/da9jEYghwFVfWEthyuChHlp2+Ej9ha3Amc3Aqdm8A8mFGArXT3LD2xn+8Nbly0YPiKg==" saltValue="hk2oOKUDLNGx6OHjaLBS5w==" spinCount="100000" sheet="1" objects="1" scenarios="1"/>
  <mergeCells count="3">
    <mergeCell ref="A3:B3"/>
    <mergeCell ref="A4:B4"/>
    <mergeCell ref="A5:B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9"/>
  <sheetViews>
    <sheetView zoomScale="70" zoomScaleNormal="70" workbookViewId="0">
      <pane ySplit="1" topLeftCell="A80" activePane="bottomLeft" state="frozen"/>
      <selection activeCell="D1" sqref="D1"/>
      <selection pane="bottomLeft" activeCell="F2" sqref="F2:F92"/>
    </sheetView>
  </sheetViews>
  <sheetFormatPr defaultColWidth="9.1796875" defaultRowHeight="14.5"/>
  <cols>
    <col min="1" max="1" width="16" style="4" bestFit="1" customWidth="1"/>
    <col min="2" max="2" width="8.26953125" style="4" bestFit="1" customWidth="1"/>
    <col min="3" max="3" width="86.7265625" style="4" customWidth="1"/>
    <col min="4" max="4" width="10.26953125" style="4" bestFit="1" customWidth="1"/>
    <col min="5" max="5" width="19" style="22" bestFit="1" customWidth="1"/>
    <col min="6" max="6" width="26.7265625" style="4" customWidth="1"/>
    <col min="7" max="7" width="27.26953125" style="4" customWidth="1"/>
    <col min="8" max="8" width="15.1796875" style="1" customWidth="1"/>
    <col min="9" max="9" width="9.7265625" style="1" bestFit="1" customWidth="1"/>
    <col min="10" max="10" width="53.54296875" style="1" customWidth="1"/>
    <col min="11" max="16384" width="9.1796875" style="1"/>
  </cols>
  <sheetData>
    <row r="1" spans="1:19" s="7" customFormat="1" ht="61.5" customHeight="1" thickBot="1">
      <c r="A1" s="5" t="s">
        <v>190</v>
      </c>
      <c r="B1" s="5" t="s">
        <v>4</v>
      </c>
      <c r="C1" s="5" t="s">
        <v>197</v>
      </c>
      <c r="D1" s="5" t="s">
        <v>198</v>
      </c>
      <c r="E1" s="20" t="s">
        <v>203</v>
      </c>
      <c r="F1" s="5" t="s">
        <v>199</v>
      </c>
      <c r="G1" s="17" t="s">
        <v>201</v>
      </c>
      <c r="H1" s="6"/>
      <c r="I1" s="6"/>
      <c r="J1" s="15"/>
    </row>
    <row r="2" spans="1:19" s="2" customFormat="1" ht="35.25" customHeight="1">
      <c r="A2" s="68" t="s">
        <v>104</v>
      </c>
      <c r="B2" s="8">
        <v>1</v>
      </c>
      <c r="C2" s="60" t="s">
        <v>5</v>
      </c>
      <c r="D2" s="61" t="s">
        <v>6</v>
      </c>
      <c r="E2" s="59">
        <v>20</v>
      </c>
      <c r="F2" s="57">
        <v>50</v>
      </c>
      <c r="G2" s="18">
        <f>ROUND(E2*F2,2)</f>
        <v>1000</v>
      </c>
      <c r="H2" s="12"/>
      <c r="I2" s="12"/>
      <c r="J2" s="13"/>
      <c r="K2" s="13"/>
      <c r="L2" s="13"/>
      <c r="M2" s="13"/>
      <c r="N2" s="13"/>
      <c r="O2" s="13"/>
      <c r="P2" s="13"/>
      <c r="Q2" s="13"/>
      <c r="R2" s="13"/>
      <c r="S2" s="13"/>
    </row>
    <row r="3" spans="1:19" s="2" customFormat="1" ht="35.25" customHeight="1">
      <c r="A3" s="68" t="s">
        <v>105</v>
      </c>
      <c r="B3" s="8">
        <v>2</v>
      </c>
      <c r="C3" s="62" t="s">
        <v>7</v>
      </c>
      <c r="D3" s="61" t="s">
        <v>6</v>
      </c>
      <c r="E3" s="59">
        <v>20</v>
      </c>
      <c r="F3" s="57">
        <v>35</v>
      </c>
      <c r="G3" s="18">
        <f t="shared" ref="G3:G66" si="0">ROUND(E3*F3,2)</f>
        <v>700</v>
      </c>
      <c r="H3" s="12"/>
      <c r="I3" s="58"/>
      <c r="J3" s="13" t="s">
        <v>200</v>
      </c>
      <c r="K3" s="13"/>
      <c r="L3" s="13"/>
      <c r="M3" s="13"/>
      <c r="N3" s="13"/>
      <c r="O3" s="13"/>
      <c r="P3" s="13"/>
      <c r="Q3" s="13"/>
      <c r="R3" s="13"/>
      <c r="S3" s="13"/>
    </row>
    <row r="4" spans="1:19" s="2" customFormat="1" ht="35.25" customHeight="1">
      <c r="A4" s="68" t="s">
        <v>106</v>
      </c>
      <c r="B4" s="8">
        <v>3</v>
      </c>
      <c r="C4" s="62" t="s">
        <v>8</v>
      </c>
      <c r="D4" s="61" t="s">
        <v>9</v>
      </c>
      <c r="E4" s="59">
        <v>0.7</v>
      </c>
      <c r="F4" s="57">
        <v>4500</v>
      </c>
      <c r="G4" s="18">
        <f t="shared" si="0"/>
        <v>3150</v>
      </c>
      <c r="H4" s="12"/>
      <c r="I4" s="12"/>
      <c r="J4" s="13"/>
      <c r="K4" s="13"/>
      <c r="L4" s="13"/>
      <c r="M4" s="13"/>
      <c r="N4" s="13"/>
      <c r="O4" s="13"/>
      <c r="P4" s="13"/>
      <c r="Q4" s="13"/>
      <c r="R4" s="13"/>
      <c r="S4" s="13"/>
    </row>
    <row r="5" spans="1:19" s="2" customFormat="1" ht="35.25" customHeight="1">
      <c r="A5" s="68" t="s">
        <v>107</v>
      </c>
      <c r="B5" s="8">
        <v>4</v>
      </c>
      <c r="C5" s="62" t="s">
        <v>196</v>
      </c>
      <c r="D5" s="61" t="s">
        <v>9</v>
      </c>
      <c r="E5" s="59">
        <v>0.7</v>
      </c>
      <c r="F5" s="57">
        <v>4500</v>
      </c>
      <c r="G5" s="18">
        <f t="shared" si="0"/>
        <v>3150</v>
      </c>
      <c r="H5" s="12"/>
      <c r="I5" s="12"/>
      <c r="J5" s="13"/>
      <c r="K5" s="13"/>
      <c r="L5" s="13"/>
      <c r="M5" s="13"/>
      <c r="N5" s="13"/>
      <c r="O5" s="13"/>
      <c r="P5" s="13"/>
      <c r="Q5" s="13"/>
      <c r="R5" s="13"/>
      <c r="S5" s="13"/>
    </row>
    <row r="6" spans="1:19" s="2" customFormat="1" ht="35.25" customHeight="1">
      <c r="A6" s="69" t="s">
        <v>191</v>
      </c>
      <c r="B6" s="8">
        <v>5</v>
      </c>
      <c r="C6" s="62" t="s">
        <v>10</v>
      </c>
      <c r="D6" s="61" t="s">
        <v>9</v>
      </c>
      <c r="E6" s="59">
        <v>0.1</v>
      </c>
      <c r="F6" s="57">
        <v>4200</v>
      </c>
      <c r="G6" s="18">
        <f t="shared" si="0"/>
        <v>420</v>
      </c>
      <c r="H6" s="12"/>
      <c r="I6" s="12"/>
      <c r="J6" s="13"/>
      <c r="K6" s="13"/>
      <c r="L6" s="13"/>
      <c r="M6" s="13"/>
      <c r="N6" s="13"/>
      <c r="O6" s="13"/>
      <c r="P6" s="13"/>
      <c r="Q6" s="13"/>
      <c r="R6" s="13"/>
      <c r="S6" s="13"/>
    </row>
    <row r="7" spans="1:19" s="2" customFormat="1" ht="35.25" customHeight="1">
      <c r="A7" s="70" t="s">
        <v>108</v>
      </c>
      <c r="B7" s="8">
        <v>6</v>
      </c>
      <c r="C7" s="62" t="s">
        <v>11</v>
      </c>
      <c r="D7" s="61" t="s">
        <v>3</v>
      </c>
      <c r="E7" s="59">
        <v>1</v>
      </c>
      <c r="F7" s="57">
        <v>200</v>
      </c>
      <c r="G7" s="18">
        <f t="shared" si="0"/>
        <v>200</v>
      </c>
      <c r="H7" s="12"/>
      <c r="I7" s="12"/>
      <c r="J7" s="13"/>
      <c r="K7" s="13"/>
      <c r="L7" s="13"/>
      <c r="M7" s="13"/>
      <c r="N7" s="13"/>
      <c r="O7" s="13"/>
      <c r="P7" s="13"/>
      <c r="Q7" s="13"/>
      <c r="R7" s="13"/>
      <c r="S7" s="13"/>
    </row>
    <row r="8" spans="1:19" s="2" customFormat="1" ht="35.25" customHeight="1">
      <c r="A8" s="70" t="s">
        <v>109</v>
      </c>
      <c r="B8" s="8">
        <v>7</v>
      </c>
      <c r="C8" s="62" t="s">
        <v>12</v>
      </c>
      <c r="D8" s="61" t="s">
        <v>9</v>
      </c>
      <c r="E8" s="59">
        <v>0.1</v>
      </c>
      <c r="F8" s="57">
        <v>5000</v>
      </c>
      <c r="G8" s="18">
        <f t="shared" si="0"/>
        <v>500</v>
      </c>
      <c r="H8" s="12"/>
      <c r="I8" s="12"/>
      <c r="J8" s="13"/>
      <c r="K8" s="13"/>
      <c r="L8" s="13"/>
      <c r="M8" s="13"/>
      <c r="N8" s="13"/>
      <c r="O8" s="13"/>
      <c r="P8" s="13"/>
      <c r="Q8" s="13"/>
      <c r="R8" s="13"/>
      <c r="S8" s="13"/>
    </row>
    <row r="9" spans="1:19" s="3" customFormat="1" ht="35.25" customHeight="1">
      <c r="A9" s="70" t="s">
        <v>192</v>
      </c>
      <c r="B9" s="8">
        <v>8</v>
      </c>
      <c r="C9" s="62" t="s">
        <v>13</v>
      </c>
      <c r="D9" s="61" t="s">
        <v>9</v>
      </c>
      <c r="E9" s="59">
        <v>0.1</v>
      </c>
      <c r="F9" s="57">
        <v>150</v>
      </c>
      <c r="G9" s="18">
        <f t="shared" si="0"/>
        <v>15</v>
      </c>
      <c r="H9" s="12"/>
      <c r="I9" s="12"/>
      <c r="J9" s="14"/>
      <c r="K9" s="14"/>
      <c r="L9" s="14"/>
      <c r="M9" s="14"/>
      <c r="N9" s="14"/>
      <c r="O9" s="14"/>
      <c r="P9" s="14"/>
      <c r="Q9" s="14"/>
      <c r="R9" s="14"/>
      <c r="S9" s="14"/>
    </row>
    <row r="10" spans="1:19" s="2" customFormat="1" ht="35.25" customHeight="1">
      <c r="A10" s="70" t="s">
        <v>110</v>
      </c>
      <c r="B10" s="8">
        <v>9</v>
      </c>
      <c r="C10" s="62" t="s">
        <v>14</v>
      </c>
      <c r="D10" s="61" t="s">
        <v>9</v>
      </c>
      <c r="E10" s="59">
        <v>0.1</v>
      </c>
      <c r="F10" s="57">
        <v>3800</v>
      </c>
      <c r="G10" s="18">
        <f t="shared" si="0"/>
        <v>380</v>
      </c>
      <c r="H10" s="12"/>
      <c r="I10" s="12"/>
      <c r="J10" s="13"/>
      <c r="K10" s="13"/>
      <c r="L10" s="13"/>
      <c r="M10" s="13"/>
      <c r="N10" s="13"/>
      <c r="O10" s="13"/>
      <c r="P10" s="13"/>
      <c r="Q10" s="13"/>
      <c r="R10" s="13"/>
      <c r="S10" s="13"/>
    </row>
    <row r="11" spans="1:19" s="2" customFormat="1" ht="35.25" customHeight="1">
      <c r="A11" s="70" t="s">
        <v>111</v>
      </c>
      <c r="B11" s="8">
        <v>10</v>
      </c>
      <c r="C11" s="62" t="s">
        <v>15</v>
      </c>
      <c r="D11" s="61" t="s">
        <v>9</v>
      </c>
      <c r="E11" s="59">
        <v>0.1</v>
      </c>
      <c r="F11" s="57">
        <v>6500</v>
      </c>
      <c r="G11" s="18">
        <f t="shared" si="0"/>
        <v>650</v>
      </c>
      <c r="H11" s="12"/>
      <c r="I11" s="12"/>
      <c r="J11" s="13"/>
      <c r="K11" s="13"/>
      <c r="L11" s="13"/>
      <c r="M11" s="13"/>
      <c r="N11" s="13"/>
      <c r="O11" s="13"/>
      <c r="P11" s="13"/>
      <c r="Q11" s="13"/>
      <c r="R11" s="13"/>
      <c r="S11" s="13"/>
    </row>
    <row r="12" spans="1:19" s="2" customFormat="1" ht="35.25" customHeight="1">
      <c r="A12" s="70" t="s">
        <v>112</v>
      </c>
      <c r="B12" s="8">
        <v>11</v>
      </c>
      <c r="C12" s="62" t="s">
        <v>16</v>
      </c>
      <c r="D12" s="61" t="s">
        <v>3</v>
      </c>
      <c r="E12" s="59">
        <v>1</v>
      </c>
      <c r="F12" s="57">
        <v>600</v>
      </c>
      <c r="G12" s="18">
        <f t="shared" si="0"/>
        <v>600</v>
      </c>
      <c r="H12" s="12"/>
      <c r="I12" s="12"/>
      <c r="J12" s="13"/>
      <c r="K12" s="13"/>
      <c r="L12" s="13"/>
      <c r="M12" s="13"/>
      <c r="N12" s="13"/>
      <c r="O12" s="13"/>
      <c r="P12" s="13"/>
      <c r="Q12" s="13"/>
      <c r="R12" s="13"/>
      <c r="S12" s="13"/>
    </row>
    <row r="13" spans="1:19" s="2" customFormat="1" ht="35.25" customHeight="1">
      <c r="A13" s="70" t="s">
        <v>113</v>
      </c>
      <c r="B13" s="8">
        <v>12</v>
      </c>
      <c r="C13" s="62" t="s">
        <v>17</v>
      </c>
      <c r="D13" s="61" t="s">
        <v>18</v>
      </c>
      <c r="E13" s="59">
        <v>1</v>
      </c>
      <c r="F13" s="57">
        <v>100</v>
      </c>
      <c r="G13" s="18">
        <f t="shared" si="0"/>
        <v>100</v>
      </c>
      <c r="H13" s="12"/>
      <c r="I13" s="12"/>
      <c r="J13" s="13"/>
      <c r="K13" s="13"/>
      <c r="L13" s="13"/>
      <c r="M13" s="13"/>
      <c r="N13" s="13"/>
      <c r="O13" s="13"/>
      <c r="P13" s="13"/>
      <c r="Q13" s="13"/>
      <c r="R13" s="13"/>
      <c r="S13" s="13"/>
    </row>
    <row r="14" spans="1:19" s="2" customFormat="1" ht="35.25" customHeight="1">
      <c r="A14" s="70" t="s">
        <v>114</v>
      </c>
      <c r="B14" s="8">
        <v>13</v>
      </c>
      <c r="C14" s="19" t="s">
        <v>19</v>
      </c>
      <c r="D14" s="61" t="s">
        <v>18</v>
      </c>
      <c r="E14" s="59">
        <v>1</v>
      </c>
      <c r="F14" s="57">
        <v>100</v>
      </c>
      <c r="G14" s="18">
        <f t="shared" si="0"/>
        <v>100</v>
      </c>
      <c r="H14" s="12"/>
      <c r="I14" s="12"/>
      <c r="J14" s="13"/>
      <c r="K14" s="13"/>
      <c r="L14" s="13"/>
      <c r="M14" s="13"/>
      <c r="N14" s="13"/>
      <c r="O14" s="13"/>
      <c r="P14" s="13"/>
      <c r="Q14" s="13"/>
      <c r="R14" s="13"/>
      <c r="S14" s="13"/>
    </row>
    <row r="15" spans="1:19" s="2" customFormat="1" ht="35.25" customHeight="1">
      <c r="A15" s="70" t="s">
        <v>193</v>
      </c>
      <c r="B15" s="8">
        <v>14</v>
      </c>
      <c r="C15" s="62" t="s">
        <v>20</v>
      </c>
      <c r="D15" s="61" t="s">
        <v>21</v>
      </c>
      <c r="E15" s="59">
        <v>1</v>
      </c>
      <c r="F15" s="57">
        <v>1800</v>
      </c>
      <c r="G15" s="18">
        <f t="shared" si="0"/>
        <v>1800</v>
      </c>
      <c r="H15" s="12"/>
      <c r="I15" s="12"/>
      <c r="J15" s="13"/>
      <c r="K15" s="13"/>
      <c r="L15" s="13"/>
      <c r="M15" s="13"/>
      <c r="N15" s="13"/>
      <c r="O15" s="13"/>
      <c r="P15" s="13"/>
      <c r="Q15" s="13"/>
      <c r="R15" s="13"/>
      <c r="S15" s="13"/>
    </row>
    <row r="16" spans="1:19" s="2" customFormat="1" ht="35.25" customHeight="1">
      <c r="A16" s="68" t="s">
        <v>115</v>
      </c>
      <c r="B16" s="8">
        <v>15</v>
      </c>
      <c r="C16" s="62" t="s">
        <v>22</v>
      </c>
      <c r="D16" s="61" t="s">
        <v>9</v>
      </c>
      <c r="E16" s="59">
        <v>0.1</v>
      </c>
      <c r="F16" s="57">
        <v>1500</v>
      </c>
      <c r="G16" s="18">
        <f t="shared" si="0"/>
        <v>150</v>
      </c>
      <c r="H16" s="12"/>
      <c r="I16" s="12"/>
      <c r="J16" s="13"/>
      <c r="K16" s="13"/>
      <c r="L16" s="13"/>
      <c r="M16" s="13"/>
      <c r="N16" s="13"/>
      <c r="O16" s="13"/>
      <c r="P16" s="13"/>
      <c r="Q16" s="13"/>
      <c r="R16" s="13"/>
      <c r="S16" s="13"/>
    </row>
    <row r="17" spans="1:19" s="2" customFormat="1" ht="35.25" customHeight="1">
      <c r="A17" s="68" t="s">
        <v>116</v>
      </c>
      <c r="B17" s="8">
        <v>16</v>
      </c>
      <c r="C17" s="62" t="s">
        <v>23</v>
      </c>
      <c r="D17" s="61" t="s">
        <v>3</v>
      </c>
      <c r="E17" s="59">
        <v>5</v>
      </c>
      <c r="F17" s="57">
        <v>120</v>
      </c>
      <c r="G17" s="18">
        <f t="shared" si="0"/>
        <v>600</v>
      </c>
      <c r="H17" s="12"/>
      <c r="I17" s="12"/>
      <c r="J17" s="13"/>
      <c r="K17" s="13"/>
      <c r="L17" s="13"/>
      <c r="M17" s="13"/>
      <c r="N17" s="13"/>
      <c r="O17" s="13"/>
      <c r="P17" s="13"/>
      <c r="Q17" s="13"/>
      <c r="R17" s="13"/>
      <c r="S17" s="13"/>
    </row>
    <row r="18" spans="1:19" s="3" customFormat="1" ht="35.25" customHeight="1">
      <c r="A18" s="68" t="s">
        <v>117</v>
      </c>
      <c r="B18" s="8">
        <v>17</v>
      </c>
      <c r="C18" s="63" t="s">
        <v>24</v>
      </c>
      <c r="D18" s="61" t="s">
        <v>2</v>
      </c>
      <c r="E18" s="59">
        <v>70</v>
      </c>
      <c r="F18" s="57">
        <v>8</v>
      </c>
      <c r="G18" s="18">
        <f t="shared" si="0"/>
        <v>560</v>
      </c>
      <c r="H18" s="12"/>
      <c r="I18" s="12"/>
      <c r="J18" s="14"/>
      <c r="K18" s="14"/>
      <c r="L18" s="14"/>
      <c r="M18" s="14"/>
      <c r="N18" s="14"/>
      <c r="O18" s="14"/>
      <c r="P18" s="14"/>
      <c r="Q18" s="14"/>
      <c r="R18" s="14"/>
      <c r="S18" s="14"/>
    </row>
    <row r="19" spans="1:19" s="2" customFormat="1" ht="35.25" customHeight="1">
      <c r="A19" s="68" t="s">
        <v>118</v>
      </c>
      <c r="B19" s="8">
        <v>18</v>
      </c>
      <c r="C19" s="62" t="s">
        <v>25</v>
      </c>
      <c r="D19" s="61" t="s">
        <v>2</v>
      </c>
      <c r="E19" s="59">
        <v>70</v>
      </c>
      <c r="F19" s="57">
        <v>25</v>
      </c>
      <c r="G19" s="18">
        <f t="shared" si="0"/>
        <v>1750</v>
      </c>
      <c r="H19" s="12"/>
      <c r="I19" s="12"/>
      <c r="J19" s="13"/>
      <c r="K19" s="13"/>
      <c r="L19" s="13"/>
      <c r="M19" s="13"/>
      <c r="N19" s="13"/>
      <c r="O19" s="13"/>
      <c r="P19" s="13"/>
      <c r="Q19" s="13"/>
      <c r="R19" s="13"/>
      <c r="S19" s="13"/>
    </row>
    <row r="20" spans="1:19" s="2" customFormat="1" ht="35.25" customHeight="1">
      <c r="A20" s="68" t="s">
        <v>119</v>
      </c>
      <c r="B20" s="8">
        <v>19</v>
      </c>
      <c r="C20" s="62" t="s">
        <v>26</v>
      </c>
      <c r="D20" s="61" t="s">
        <v>2</v>
      </c>
      <c r="E20" s="59">
        <v>30</v>
      </c>
      <c r="F20" s="57">
        <v>60</v>
      </c>
      <c r="G20" s="18">
        <f t="shared" si="0"/>
        <v>1800</v>
      </c>
      <c r="H20" s="12"/>
      <c r="I20" s="12"/>
      <c r="J20" s="13"/>
      <c r="K20" s="13"/>
      <c r="L20" s="13"/>
      <c r="M20" s="13"/>
      <c r="N20" s="13"/>
      <c r="O20" s="13"/>
      <c r="P20" s="13"/>
      <c r="Q20" s="13"/>
      <c r="R20" s="13"/>
      <c r="S20" s="13"/>
    </row>
    <row r="21" spans="1:19" s="2" customFormat="1" ht="35.25" customHeight="1">
      <c r="A21" s="68" t="s">
        <v>120</v>
      </c>
      <c r="B21" s="8">
        <v>20</v>
      </c>
      <c r="C21" s="62" t="s">
        <v>27</v>
      </c>
      <c r="D21" s="61" t="s">
        <v>0</v>
      </c>
      <c r="E21" s="59">
        <v>2</v>
      </c>
      <c r="F21" s="57">
        <v>35</v>
      </c>
      <c r="G21" s="18">
        <f t="shared" si="0"/>
        <v>70</v>
      </c>
      <c r="H21" s="12"/>
      <c r="I21" s="12"/>
      <c r="J21" s="13"/>
      <c r="K21" s="13"/>
      <c r="L21" s="13"/>
      <c r="M21" s="13"/>
      <c r="N21" s="13"/>
      <c r="O21" s="13"/>
      <c r="P21" s="13"/>
      <c r="Q21" s="13"/>
      <c r="R21" s="13"/>
      <c r="S21" s="13"/>
    </row>
    <row r="22" spans="1:19" s="2" customFormat="1" ht="35.25" customHeight="1">
      <c r="A22" s="68" t="s">
        <v>121</v>
      </c>
      <c r="B22" s="8">
        <v>21</v>
      </c>
      <c r="C22" s="62" t="s">
        <v>28</v>
      </c>
      <c r="D22" s="61" t="s">
        <v>6</v>
      </c>
      <c r="E22" s="59">
        <v>50</v>
      </c>
      <c r="F22" s="57">
        <v>40</v>
      </c>
      <c r="G22" s="18">
        <f t="shared" si="0"/>
        <v>2000</v>
      </c>
      <c r="H22" s="12"/>
      <c r="I22" s="12"/>
      <c r="J22" s="13"/>
      <c r="K22" s="13"/>
      <c r="L22" s="13"/>
      <c r="M22" s="13"/>
      <c r="N22" s="13"/>
      <c r="O22" s="13"/>
      <c r="P22" s="13"/>
      <c r="Q22" s="13"/>
      <c r="R22" s="13"/>
      <c r="S22" s="13"/>
    </row>
    <row r="23" spans="1:19" s="2" customFormat="1" ht="35.25" customHeight="1">
      <c r="A23" s="68" t="s">
        <v>122</v>
      </c>
      <c r="B23" s="8">
        <v>22</v>
      </c>
      <c r="C23" s="62" t="s">
        <v>29</v>
      </c>
      <c r="D23" s="61" t="s">
        <v>6</v>
      </c>
      <c r="E23" s="59">
        <v>10</v>
      </c>
      <c r="F23" s="57">
        <v>38</v>
      </c>
      <c r="G23" s="18">
        <f t="shared" si="0"/>
        <v>380</v>
      </c>
      <c r="H23" s="12"/>
      <c r="I23" s="12"/>
      <c r="J23" s="13"/>
      <c r="K23" s="13"/>
      <c r="L23" s="13"/>
      <c r="M23" s="13"/>
      <c r="N23" s="13"/>
      <c r="O23" s="13"/>
      <c r="P23" s="13"/>
      <c r="Q23" s="13"/>
      <c r="R23" s="13"/>
      <c r="S23" s="13"/>
    </row>
    <row r="24" spans="1:19" s="2" customFormat="1" ht="35.25" customHeight="1">
      <c r="A24" s="68" t="s">
        <v>123</v>
      </c>
      <c r="B24" s="8">
        <v>23</v>
      </c>
      <c r="C24" s="62" t="s">
        <v>30</v>
      </c>
      <c r="D24" s="61" t="s">
        <v>6</v>
      </c>
      <c r="E24" s="59">
        <v>10</v>
      </c>
      <c r="F24" s="57">
        <v>25</v>
      </c>
      <c r="G24" s="18">
        <f t="shared" si="0"/>
        <v>250</v>
      </c>
      <c r="H24" s="12"/>
      <c r="I24" s="12"/>
      <c r="J24" s="13"/>
      <c r="K24" s="13"/>
      <c r="L24" s="13"/>
      <c r="M24" s="13"/>
      <c r="N24" s="13"/>
      <c r="O24" s="13"/>
      <c r="P24" s="13"/>
      <c r="Q24" s="13"/>
      <c r="R24" s="13"/>
      <c r="S24" s="13"/>
    </row>
    <row r="25" spans="1:19" s="2" customFormat="1" ht="35.25" customHeight="1">
      <c r="A25" s="68" t="s">
        <v>124</v>
      </c>
      <c r="B25" s="8">
        <v>24</v>
      </c>
      <c r="C25" s="62" t="s">
        <v>31</v>
      </c>
      <c r="D25" s="61" t="s">
        <v>32</v>
      </c>
      <c r="E25" s="59">
        <v>0.03</v>
      </c>
      <c r="F25" s="57">
        <v>1600</v>
      </c>
      <c r="G25" s="18">
        <f t="shared" si="0"/>
        <v>48</v>
      </c>
      <c r="H25" s="12"/>
      <c r="I25" s="12"/>
      <c r="J25" s="13"/>
      <c r="K25" s="13"/>
      <c r="L25" s="13"/>
      <c r="M25" s="13"/>
      <c r="N25" s="13"/>
      <c r="O25" s="13"/>
      <c r="P25" s="13"/>
      <c r="Q25" s="13"/>
      <c r="R25" s="13"/>
      <c r="S25" s="13"/>
    </row>
    <row r="26" spans="1:19" s="2" customFormat="1" ht="35.25" customHeight="1">
      <c r="A26" s="68" t="s">
        <v>125</v>
      </c>
      <c r="B26" s="8">
        <v>25</v>
      </c>
      <c r="C26" s="62" t="s">
        <v>33</v>
      </c>
      <c r="D26" s="61" t="s">
        <v>32</v>
      </c>
      <c r="E26" s="59">
        <v>0.03</v>
      </c>
      <c r="F26" s="57">
        <v>1500</v>
      </c>
      <c r="G26" s="18">
        <f t="shared" si="0"/>
        <v>45</v>
      </c>
      <c r="H26" s="12"/>
      <c r="I26" s="12"/>
      <c r="J26" s="13"/>
      <c r="K26" s="13"/>
      <c r="L26" s="13"/>
      <c r="M26" s="13"/>
      <c r="N26" s="13"/>
      <c r="O26" s="13"/>
      <c r="P26" s="13"/>
      <c r="Q26" s="13"/>
      <c r="R26" s="13"/>
      <c r="S26" s="13"/>
    </row>
    <row r="27" spans="1:19" s="2" customFormat="1" ht="35.25" customHeight="1">
      <c r="A27" s="68" t="s">
        <v>108</v>
      </c>
      <c r="B27" s="8">
        <v>26</v>
      </c>
      <c r="C27" s="62" t="s">
        <v>34</v>
      </c>
      <c r="D27" s="64" t="s">
        <v>3</v>
      </c>
      <c r="E27" s="59">
        <v>1</v>
      </c>
      <c r="F27" s="57">
        <v>140</v>
      </c>
      <c r="G27" s="18">
        <f t="shared" si="0"/>
        <v>140</v>
      </c>
      <c r="H27" s="12"/>
      <c r="I27" s="12"/>
      <c r="J27" s="13"/>
      <c r="K27" s="13"/>
      <c r="L27" s="13"/>
      <c r="M27" s="13"/>
      <c r="N27" s="13"/>
      <c r="O27" s="13"/>
      <c r="P27" s="13"/>
      <c r="Q27" s="13"/>
      <c r="R27" s="13"/>
      <c r="S27" s="13"/>
    </row>
    <row r="28" spans="1:19" s="2" customFormat="1" ht="35.25" customHeight="1">
      <c r="A28" s="68" t="s">
        <v>126</v>
      </c>
      <c r="B28" s="8">
        <v>27</v>
      </c>
      <c r="C28" s="62" t="s">
        <v>35</v>
      </c>
      <c r="D28" s="61" t="s">
        <v>9</v>
      </c>
      <c r="E28" s="59">
        <v>0.1</v>
      </c>
      <c r="F28" s="57">
        <v>690</v>
      </c>
      <c r="G28" s="18">
        <f t="shared" si="0"/>
        <v>69</v>
      </c>
      <c r="H28" s="12"/>
      <c r="I28" s="12"/>
      <c r="J28" s="13"/>
      <c r="K28" s="13"/>
      <c r="L28" s="13"/>
      <c r="M28" s="13"/>
      <c r="N28" s="13"/>
      <c r="O28" s="13"/>
      <c r="P28" s="13"/>
      <c r="Q28" s="13"/>
      <c r="R28" s="13"/>
      <c r="S28" s="13"/>
    </row>
    <row r="29" spans="1:19" s="2" customFormat="1" ht="35.25" customHeight="1">
      <c r="A29" s="68" t="s">
        <v>127</v>
      </c>
      <c r="B29" s="8">
        <v>28</v>
      </c>
      <c r="C29" s="62" t="s">
        <v>36</v>
      </c>
      <c r="D29" s="61" t="s">
        <v>3</v>
      </c>
      <c r="E29" s="59">
        <v>0.1</v>
      </c>
      <c r="F29" s="57">
        <v>170</v>
      </c>
      <c r="G29" s="18">
        <f t="shared" si="0"/>
        <v>17</v>
      </c>
      <c r="H29" s="12"/>
      <c r="I29" s="12"/>
      <c r="J29" s="13"/>
      <c r="K29" s="13"/>
      <c r="L29" s="13"/>
      <c r="M29" s="13"/>
      <c r="N29" s="13"/>
      <c r="O29" s="13"/>
      <c r="P29" s="13"/>
      <c r="Q29" s="13"/>
      <c r="R29" s="13"/>
      <c r="S29" s="13"/>
    </row>
    <row r="30" spans="1:19" s="2" customFormat="1" ht="35.25" customHeight="1">
      <c r="A30" s="68" t="s">
        <v>128</v>
      </c>
      <c r="B30" s="8">
        <v>29</v>
      </c>
      <c r="C30" s="62" t="s">
        <v>37</v>
      </c>
      <c r="D30" s="61" t="s">
        <v>9</v>
      </c>
      <c r="E30" s="59">
        <v>0.1</v>
      </c>
      <c r="F30" s="57">
        <v>650</v>
      </c>
      <c r="G30" s="18">
        <f t="shared" si="0"/>
        <v>65</v>
      </c>
      <c r="H30" s="12"/>
      <c r="I30" s="12"/>
      <c r="J30" s="13"/>
      <c r="K30" s="13"/>
      <c r="L30" s="13"/>
      <c r="M30" s="13"/>
      <c r="N30" s="13"/>
      <c r="O30" s="13"/>
      <c r="P30" s="13"/>
      <c r="Q30" s="13"/>
      <c r="R30" s="13"/>
      <c r="S30" s="13"/>
    </row>
    <row r="31" spans="1:19" s="2" customFormat="1" ht="35.25" customHeight="1">
      <c r="A31" s="68" t="s">
        <v>129</v>
      </c>
      <c r="B31" s="8">
        <v>30</v>
      </c>
      <c r="C31" s="62" t="s">
        <v>38</v>
      </c>
      <c r="D31" s="61" t="s">
        <v>9</v>
      </c>
      <c r="E31" s="59">
        <v>0.1</v>
      </c>
      <c r="F31" s="57">
        <v>1200</v>
      </c>
      <c r="G31" s="18">
        <f t="shared" si="0"/>
        <v>120</v>
      </c>
      <c r="H31" s="12"/>
      <c r="I31" s="12"/>
      <c r="J31" s="13"/>
      <c r="K31" s="13"/>
      <c r="L31" s="13"/>
      <c r="M31" s="13"/>
      <c r="N31" s="13"/>
      <c r="O31" s="13"/>
      <c r="P31" s="13"/>
      <c r="Q31" s="13"/>
      <c r="R31" s="13"/>
      <c r="S31" s="13"/>
    </row>
    <row r="32" spans="1:19" s="2" customFormat="1" ht="35.25" customHeight="1">
      <c r="A32" s="68" t="s">
        <v>130</v>
      </c>
      <c r="B32" s="8">
        <v>31</v>
      </c>
      <c r="C32" s="62" t="s">
        <v>39</v>
      </c>
      <c r="D32" s="61" t="s">
        <v>2</v>
      </c>
      <c r="E32" s="59">
        <v>2</v>
      </c>
      <c r="F32" s="57">
        <v>80</v>
      </c>
      <c r="G32" s="18">
        <f t="shared" si="0"/>
        <v>160</v>
      </c>
      <c r="H32" s="12"/>
      <c r="I32" s="12"/>
      <c r="J32" s="13"/>
      <c r="K32" s="13"/>
      <c r="L32" s="13"/>
      <c r="M32" s="13"/>
      <c r="N32" s="13"/>
      <c r="O32" s="13"/>
      <c r="P32" s="13"/>
      <c r="Q32" s="13"/>
      <c r="R32" s="13"/>
      <c r="S32" s="13"/>
    </row>
    <row r="33" spans="1:19" s="2" customFormat="1" ht="35.25" customHeight="1">
      <c r="A33" s="68" t="s">
        <v>131</v>
      </c>
      <c r="B33" s="8">
        <v>32</v>
      </c>
      <c r="C33" s="62" t="s">
        <v>40</v>
      </c>
      <c r="D33" s="61" t="s">
        <v>2</v>
      </c>
      <c r="E33" s="59">
        <v>1</v>
      </c>
      <c r="F33" s="57">
        <v>160</v>
      </c>
      <c r="G33" s="18">
        <f t="shared" si="0"/>
        <v>160</v>
      </c>
      <c r="H33" s="12"/>
      <c r="I33" s="12"/>
      <c r="J33" s="13"/>
      <c r="K33" s="13"/>
      <c r="L33" s="13"/>
      <c r="M33" s="13"/>
      <c r="N33" s="13"/>
      <c r="O33" s="13"/>
      <c r="P33" s="13"/>
      <c r="Q33" s="13"/>
      <c r="R33" s="13"/>
      <c r="S33" s="13"/>
    </row>
    <row r="34" spans="1:19" s="2" customFormat="1" ht="35.25" customHeight="1">
      <c r="A34" s="68" t="s">
        <v>132</v>
      </c>
      <c r="B34" s="8">
        <v>33</v>
      </c>
      <c r="C34" s="62" t="s">
        <v>41</v>
      </c>
      <c r="D34" s="61" t="s">
        <v>9</v>
      </c>
      <c r="E34" s="59">
        <v>0.5</v>
      </c>
      <c r="F34" s="57">
        <v>3500</v>
      </c>
      <c r="G34" s="18">
        <f t="shared" si="0"/>
        <v>1750</v>
      </c>
      <c r="H34" s="12"/>
      <c r="I34" s="12"/>
      <c r="J34" s="13"/>
      <c r="K34" s="13"/>
      <c r="L34" s="13"/>
      <c r="M34" s="13"/>
      <c r="N34" s="13"/>
      <c r="O34" s="13"/>
      <c r="P34" s="13"/>
      <c r="Q34" s="13"/>
      <c r="R34" s="13"/>
      <c r="S34" s="13"/>
    </row>
    <row r="35" spans="1:19" s="2" customFormat="1" ht="35.25" customHeight="1">
      <c r="A35" s="68" t="s">
        <v>133</v>
      </c>
      <c r="B35" s="8">
        <v>34</v>
      </c>
      <c r="C35" s="62" t="s">
        <v>42</v>
      </c>
      <c r="D35" s="61" t="s">
        <v>2</v>
      </c>
      <c r="E35" s="59">
        <v>6</v>
      </c>
      <c r="F35" s="57">
        <v>45</v>
      </c>
      <c r="G35" s="18">
        <f t="shared" si="0"/>
        <v>270</v>
      </c>
      <c r="H35" s="12"/>
      <c r="I35" s="12"/>
      <c r="J35" s="13"/>
      <c r="K35" s="13"/>
      <c r="L35" s="13"/>
      <c r="M35" s="13"/>
      <c r="N35" s="13"/>
      <c r="O35" s="13"/>
      <c r="P35" s="13"/>
      <c r="Q35" s="13"/>
      <c r="R35" s="13"/>
      <c r="S35" s="13"/>
    </row>
    <row r="36" spans="1:19" s="2" customFormat="1" ht="35.25" customHeight="1">
      <c r="A36" s="68" t="s">
        <v>134</v>
      </c>
      <c r="B36" s="8">
        <v>35</v>
      </c>
      <c r="C36" s="62" t="s">
        <v>43</v>
      </c>
      <c r="D36" s="64" t="s">
        <v>194</v>
      </c>
      <c r="E36" s="59">
        <v>1</v>
      </c>
      <c r="F36" s="57">
        <v>2200</v>
      </c>
      <c r="G36" s="18">
        <f t="shared" si="0"/>
        <v>2200</v>
      </c>
      <c r="H36" s="12"/>
      <c r="I36" s="12"/>
      <c r="J36" s="13"/>
      <c r="K36" s="13"/>
      <c r="L36" s="13"/>
      <c r="M36" s="13"/>
      <c r="N36" s="13"/>
      <c r="O36" s="13"/>
      <c r="P36" s="13"/>
      <c r="Q36" s="13"/>
      <c r="R36" s="13"/>
      <c r="S36" s="13"/>
    </row>
    <row r="37" spans="1:19" s="2" customFormat="1" ht="35.25" customHeight="1">
      <c r="A37" s="68" t="s">
        <v>135</v>
      </c>
      <c r="B37" s="8">
        <v>36</v>
      </c>
      <c r="C37" s="62" t="s">
        <v>44</v>
      </c>
      <c r="D37" s="61" t="s">
        <v>9</v>
      </c>
      <c r="E37" s="59">
        <v>1</v>
      </c>
      <c r="F37" s="57">
        <v>1900</v>
      </c>
      <c r="G37" s="18">
        <f t="shared" si="0"/>
        <v>1900</v>
      </c>
      <c r="H37" s="12"/>
      <c r="I37" s="12"/>
      <c r="J37" s="13"/>
      <c r="K37" s="13"/>
      <c r="L37" s="13"/>
      <c r="M37" s="13"/>
      <c r="N37" s="13"/>
      <c r="O37" s="13"/>
      <c r="P37" s="13"/>
      <c r="Q37" s="13"/>
      <c r="R37" s="13"/>
      <c r="S37" s="13"/>
    </row>
    <row r="38" spans="1:19" s="2" customFormat="1" ht="35.25" customHeight="1">
      <c r="A38" s="68" t="s">
        <v>136</v>
      </c>
      <c r="B38" s="8">
        <v>37</v>
      </c>
      <c r="C38" s="62" t="s">
        <v>45</v>
      </c>
      <c r="D38" s="61" t="s">
        <v>9</v>
      </c>
      <c r="E38" s="59">
        <v>1</v>
      </c>
      <c r="F38" s="57">
        <v>2100</v>
      </c>
      <c r="G38" s="18">
        <f t="shared" si="0"/>
        <v>2100</v>
      </c>
      <c r="H38" s="12"/>
      <c r="I38" s="12"/>
      <c r="J38" s="13"/>
      <c r="K38" s="13"/>
      <c r="L38" s="13"/>
      <c r="M38" s="13"/>
      <c r="N38" s="13"/>
      <c r="O38" s="13"/>
      <c r="P38" s="13"/>
      <c r="Q38" s="13"/>
      <c r="R38" s="13"/>
      <c r="S38" s="13"/>
    </row>
    <row r="39" spans="1:19" s="2" customFormat="1" ht="35.25" customHeight="1">
      <c r="A39" s="68" t="s">
        <v>137</v>
      </c>
      <c r="B39" s="8">
        <v>38</v>
      </c>
      <c r="C39" s="62" t="s">
        <v>46</v>
      </c>
      <c r="D39" s="61" t="s">
        <v>9</v>
      </c>
      <c r="E39" s="59">
        <v>1.5</v>
      </c>
      <c r="F39" s="57">
        <v>3100</v>
      </c>
      <c r="G39" s="18">
        <f t="shared" si="0"/>
        <v>4650</v>
      </c>
      <c r="H39" s="12"/>
      <c r="I39" s="12"/>
      <c r="J39" s="13"/>
      <c r="K39" s="13"/>
      <c r="L39" s="13"/>
      <c r="M39" s="13"/>
      <c r="N39" s="13"/>
      <c r="O39" s="13"/>
      <c r="P39" s="13"/>
      <c r="Q39" s="13"/>
      <c r="R39" s="13"/>
      <c r="S39" s="13"/>
    </row>
    <row r="40" spans="1:19" s="2" customFormat="1" ht="35.25" customHeight="1">
      <c r="A40" s="68" t="s">
        <v>138</v>
      </c>
      <c r="B40" s="8">
        <v>39</v>
      </c>
      <c r="C40" s="62" t="s">
        <v>47</v>
      </c>
      <c r="D40" s="61" t="s">
        <v>9</v>
      </c>
      <c r="E40" s="59">
        <v>1</v>
      </c>
      <c r="F40" s="57">
        <v>1400</v>
      </c>
      <c r="G40" s="18">
        <f t="shared" si="0"/>
        <v>1400</v>
      </c>
      <c r="H40" s="12"/>
      <c r="I40" s="12"/>
      <c r="J40" s="13"/>
      <c r="K40" s="13"/>
      <c r="L40" s="13"/>
      <c r="M40" s="13"/>
      <c r="N40" s="13"/>
      <c r="O40" s="13"/>
      <c r="P40" s="13"/>
      <c r="Q40" s="13"/>
      <c r="R40" s="13"/>
      <c r="S40" s="13"/>
    </row>
    <row r="41" spans="1:19" s="2" customFormat="1" ht="35.25" customHeight="1">
      <c r="A41" s="68" t="s">
        <v>139</v>
      </c>
      <c r="B41" s="8">
        <v>40</v>
      </c>
      <c r="C41" s="62" t="s">
        <v>48</v>
      </c>
      <c r="D41" s="61" t="s">
        <v>9</v>
      </c>
      <c r="E41" s="59">
        <v>1</v>
      </c>
      <c r="F41" s="57">
        <v>500</v>
      </c>
      <c r="G41" s="18">
        <f t="shared" si="0"/>
        <v>500</v>
      </c>
      <c r="H41" s="12"/>
      <c r="I41" s="12"/>
      <c r="J41" s="13"/>
      <c r="K41" s="13"/>
      <c r="L41" s="13"/>
      <c r="M41" s="13"/>
      <c r="N41" s="13"/>
      <c r="O41" s="13"/>
      <c r="P41" s="13"/>
      <c r="Q41" s="13"/>
      <c r="R41" s="13"/>
      <c r="S41" s="13"/>
    </row>
    <row r="42" spans="1:19" s="2" customFormat="1" ht="35.25" customHeight="1">
      <c r="A42" s="68" t="s">
        <v>140</v>
      </c>
      <c r="B42" s="8">
        <v>41</v>
      </c>
      <c r="C42" s="62" t="s">
        <v>49</v>
      </c>
      <c r="D42" s="61" t="s">
        <v>50</v>
      </c>
      <c r="E42" s="59">
        <v>1</v>
      </c>
      <c r="F42" s="57">
        <v>150</v>
      </c>
      <c r="G42" s="18">
        <f t="shared" si="0"/>
        <v>150</v>
      </c>
      <c r="H42" s="12"/>
      <c r="I42" s="12"/>
      <c r="J42" s="13"/>
      <c r="K42" s="13"/>
      <c r="L42" s="13"/>
      <c r="M42" s="13"/>
      <c r="N42" s="13"/>
      <c r="O42" s="13"/>
      <c r="P42" s="13"/>
      <c r="Q42" s="13"/>
      <c r="R42" s="13"/>
      <c r="S42" s="13"/>
    </row>
    <row r="43" spans="1:19" s="2" customFormat="1" ht="35.25" customHeight="1">
      <c r="A43" s="68" t="s">
        <v>141</v>
      </c>
      <c r="B43" s="8">
        <v>42</v>
      </c>
      <c r="C43" s="62" t="s">
        <v>51</v>
      </c>
      <c r="D43" s="61" t="s">
        <v>3</v>
      </c>
      <c r="E43" s="59">
        <v>0.5</v>
      </c>
      <c r="F43" s="57">
        <v>750</v>
      </c>
      <c r="G43" s="18">
        <f t="shared" si="0"/>
        <v>375</v>
      </c>
      <c r="H43" s="12"/>
      <c r="I43" s="12"/>
      <c r="J43" s="13"/>
      <c r="K43" s="13"/>
      <c r="L43" s="13"/>
      <c r="M43" s="13"/>
      <c r="N43" s="13"/>
      <c r="O43" s="13"/>
      <c r="P43" s="13"/>
      <c r="Q43" s="13"/>
      <c r="R43" s="13"/>
      <c r="S43" s="13"/>
    </row>
    <row r="44" spans="1:19" s="2" customFormat="1" ht="35.25" customHeight="1">
      <c r="A44" s="68" t="s">
        <v>142</v>
      </c>
      <c r="B44" s="8">
        <v>43</v>
      </c>
      <c r="C44" s="62" t="s">
        <v>52</v>
      </c>
      <c r="D44" s="61" t="s">
        <v>9</v>
      </c>
      <c r="E44" s="59">
        <v>0.1</v>
      </c>
      <c r="F44" s="57">
        <v>800</v>
      </c>
      <c r="G44" s="18">
        <f t="shared" si="0"/>
        <v>80</v>
      </c>
      <c r="H44" s="12"/>
      <c r="I44" s="12"/>
      <c r="J44" s="13"/>
      <c r="K44" s="13"/>
      <c r="L44" s="13"/>
      <c r="M44" s="13"/>
      <c r="N44" s="13"/>
      <c r="O44" s="13"/>
      <c r="P44" s="13"/>
      <c r="Q44" s="13"/>
      <c r="R44" s="13"/>
      <c r="S44" s="13"/>
    </row>
    <row r="45" spans="1:19" s="2" customFormat="1" ht="35.25" customHeight="1">
      <c r="A45" s="68" t="s">
        <v>143</v>
      </c>
      <c r="B45" s="8">
        <v>44</v>
      </c>
      <c r="C45" s="62" t="s">
        <v>53</v>
      </c>
      <c r="D45" s="61" t="s">
        <v>2</v>
      </c>
      <c r="E45" s="59">
        <v>10</v>
      </c>
      <c r="F45" s="57">
        <v>85</v>
      </c>
      <c r="G45" s="18">
        <f t="shared" si="0"/>
        <v>850</v>
      </c>
      <c r="H45" s="12"/>
      <c r="I45" s="12"/>
      <c r="J45" s="13"/>
      <c r="K45" s="13"/>
      <c r="L45" s="13"/>
      <c r="M45" s="13"/>
      <c r="N45" s="13"/>
      <c r="O45" s="13"/>
      <c r="P45" s="13"/>
      <c r="Q45" s="13"/>
      <c r="R45" s="13"/>
      <c r="S45" s="13"/>
    </row>
    <row r="46" spans="1:19" s="2" customFormat="1" ht="35.25" customHeight="1">
      <c r="A46" s="68" t="s">
        <v>144</v>
      </c>
      <c r="B46" s="8">
        <v>45</v>
      </c>
      <c r="C46" s="62" t="s">
        <v>54</v>
      </c>
      <c r="D46" s="61" t="s">
        <v>6</v>
      </c>
      <c r="E46" s="59">
        <v>5</v>
      </c>
      <c r="F46" s="57">
        <v>60</v>
      </c>
      <c r="G46" s="18">
        <f t="shared" si="0"/>
        <v>300</v>
      </c>
      <c r="H46" s="12"/>
      <c r="I46" s="12"/>
      <c r="J46" s="13"/>
      <c r="K46" s="13"/>
      <c r="L46" s="13"/>
      <c r="M46" s="13"/>
      <c r="N46" s="13"/>
      <c r="O46" s="13"/>
      <c r="P46" s="13"/>
      <c r="Q46" s="13"/>
      <c r="R46" s="13"/>
      <c r="S46" s="13"/>
    </row>
    <row r="47" spans="1:19" s="2" customFormat="1" ht="35.25" customHeight="1">
      <c r="A47" s="68" t="s">
        <v>145</v>
      </c>
      <c r="B47" s="8">
        <v>46</v>
      </c>
      <c r="C47" s="62" t="s">
        <v>55</v>
      </c>
      <c r="D47" s="61" t="s">
        <v>3</v>
      </c>
      <c r="E47" s="59">
        <v>1</v>
      </c>
      <c r="F47" s="57">
        <v>140</v>
      </c>
      <c r="G47" s="18">
        <f t="shared" si="0"/>
        <v>140</v>
      </c>
      <c r="H47" s="12"/>
      <c r="I47" s="12"/>
      <c r="J47" s="13"/>
      <c r="K47" s="13"/>
      <c r="L47" s="13"/>
      <c r="M47" s="13"/>
      <c r="N47" s="13"/>
      <c r="O47" s="13"/>
      <c r="P47" s="13"/>
      <c r="Q47" s="13"/>
      <c r="R47" s="13"/>
      <c r="S47" s="13"/>
    </row>
    <row r="48" spans="1:19" s="2" customFormat="1" ht="35.25" customHeight="1">
      <c r="A48" s="68" t="s">
        <v>146</v>
      </c>
      <c r="B48" s="8">
        <v>47</v>
      </c>
      <c r="C48" s="62" t="s">
        <v>56</v>
      </c>
      <c r="D48" s="61" t="s">
        <v>3</v>
      </c>
      <c r="E48" s="59">
        <v>1</v>
      </c>
      <c r="F48" s="57">
        <v>150</v>
      </c>
      <c r="G48" s="18">
        <f t="shared" si="0"/>
        <v>150</v>
      </c>
      <c r="H48" s="12"/>
      <c r="I48" s="12"/>
      <c r="J48" s="13"/>
      <c r="K48" s="13"/>
      <c r="L48" s="13"/>
      <c r="M48" s="13"/>
      <c r="N48" s="13"/>
      <c r="O48" s="13"/>
      <c r="P48" s="13"/>
      <c r="Q48" s="13"/>
      <c r="R48" s="13"/>
      <c r="S48" s="13"/>
    </row>
    <row r="49" spans="1:19" s="2" customFormat="1" ht="35.25" customHeight="1">
      <c r="A49" s="68" t="s">
        <v>147</v>
      </c>
      <c r="B49" s="8">
        <v>48</v>
      </c>
      <c r="C49" s="62" t="s">
        <v>57</v>
      </c>
      <c r="D49" s="61" t="s">
        <v>18</v>
      </c>
      <c r="E49" s="59">
        <v>0.1</v>
      </c>
      <c r="F49" s="57">
        <v>5500</v>
      </c>
      <c r="G49" s="18">
        <f t="shared" si="0"/>
        <v>550</v>
      </c>
      <c r="H49" s="12"/>
      <c r="I49" s="12"/>
      <c r="J49" s="13"/>
      <c r="K49" s="13"/>
      <c r="L49" s="13"/>
      <c r="M49" s="13"/>
      <c r="N49" s="13"/>
      <c r="O49" s="13"/>
      <c r="P49" s="13"/>
      <c r="Q49" s="13"/>
      <c r="R49" s="13"/>
      <c r="S49" s="13"/>
    </row>
    <row r="50" spans="1:19" s="2" customFormat="1" ht="35.25" customHeight="1">
      <c r="A50" s="68" t="s">
        <v>148</v>
      </c>
      <c r="B50" s="8">
        <v>49</v>
      </c>
      <c r="C50" s="62" t="s">
        <v>58</v>
      </c>
      <c r="D50" s="61" t="s">
        <v>59</v>
      </c>
      <c r="E50" s="59">
        <v>0.1</v>
      </c>
      <c r="F50" s="57">
        <v>3500</v>
      </c>
      <c r="G50" s="18">
        <f t="shared" si="0"/>
        <v>350</v>
      </c>
      <c r="H50" s="12"/>
      <c r="I50" s="12"/>
      <c r="J50" s="13"/>
      <c r="K50" s="13"/>
      <c r="L50" s="13"/>
      <c r="M50" s="13"/>
      <c r="N50" s="13"/>
      <c r="O50" s="13"/>
      <c r="P50" s="13"/>
      <c r="Q50" s="13"/>
      <c r="R50" s="13"/>
      <c r="S50" s="13"/>
    </row>
    <row r="51" spans="1:19" s="2" customFormat="1" ht="35.25" customHeight="1">
      <c r="A51" s="68" t="s">
        <v>149</v>
      </c>
      <c r="B51" s="8">
        <v>50</v>
      </c>
      <c r="C51" s="62" t="s">
        <v>60</v>
      </c>
      <c r="D51" s="61" t="s">
        <v>1</v>
      </c>
      <c r="E51" s="59">
        <v>10</v>
      </c>
      <c r="F51" s="57">
        <v>45</v>
      </c>
      <c r="G51" s="18">
        <f t="shared" si="0"/>
        <v>450</v>
      </c>
      <c r="H51" s="12"/>
      <c r="I51" s="12"/>
      <c r="J51" s="13"/>
      <c r="K51" s="13"/>
      <c r="L51" s="13"/>
      <c r="M51" s="13"/>
      <c r="N51" s="13"/>
      <c r="O51" s="13"/>
      <c r="P51" s="13"/>
      <c r="Q51" s="13"/>
      <c r="R51" s="13"/>
      <c r="S51" s="13"/>
    </row>
    <row r="52" spans="1:19" s="2" customFormat="1" ht="35.25" customHeight="1">
      <c r="A52" s="68" t="s">
        <v>150</v>
      </c>
      <c r="B52" s="8">
        <v>51</v>
      </c>
      <c r="C52" s="62" t="s">
        <v>61</v>
      </c>
      <c r="D52" s="61" t="s">
        <v>0</v>
      </c>
      <c r="E52" s="59">
        <v>1</v>
      </c>
      <c r="F52" s="57">
        <v>140</v>
      </c>
      <c r="G52" s="18">
        <f t="shared" si="0"/>
        <v>140</v>
      </c>
      <c r="H52" s="12"/>
      <c r="I52" s="12"/>
      <c r="J52" s="13"/>
      <c r="K52" s="13"/>
      <c r="L52" s="13"/>
      <c r="M52" s="13"/>
      <c r="N52" s="13"/>
      <c r="O52" s="13"/>
      <c r="P52" s="13"/>
      <c r="Q52" s="13"/>
      <c r="R52" s="13"/>
      <c r="S52" s="13"/>
    </row>
    <row r="53" spans="1:19" s="2" customFormat="1" ht="35.25" customHeight="1">
      <c r="A53" s="68" t="s">
        <v>151</v>
      </c>
      <c r="B53" s="8">
        <v>52</v>
      </c>
      <c r="C53" s="62" t="s">
        <v>62</v>
      </c>
      <c r="D53" s="61" t="s">
        <v>0</v>
      </c>
      <c r="E53" s="59">
        <v>1</v>
      </c>
      <c r="F53" s="57">
        <v>900</v>
      </c>
      <c r="G53" s="18">
        <f t="shared" si="0"/>
        <v>900</v>
      </c>
      <c r="H53" s="12"/>
      <c r="I53" s="12"/>
      <c r="J53" s="13"/>
      <c r="K53" s="13"/>
      <c r="L53" s="13"/>
      <c r="M53" s="13"/>
      <c r="N53" s="13"/>
      <c r="O53" s="13"/>
      <c r="P53" s="13"/>
      <c r="Q53" s="13"/>
      <c r="R53" s="13"/>
      <c r="S53" s="13"/>
    </row>
    <row r="54" spans="1:19" s="2" customFormat="1" ht="35.25" customHeight="1">
      <c r="A54" s="68" t="s">
        <v>152</v>
      </c>
      <c r="B54" s="8">
        <v>53</v>
      </c>
      <c r="C54" s="62" t="s">
        <v>63</v>
      </c>
      <c r="D54" s="61" t="s">
        <v>64</v>
      </c>
      <c r="E54" s="59">
        <v>0.01</v>
      </c>
      <c r="F54" s="57">
        <v>9500</v>
      </c>
      <c r="G54" s="18">
        <f t="shared" si="0"/>
        <v>95</v>
      </c>
      <c r="H54" s="12"/>
      <c r="I54" s="12"/>
      <c r="J54" s="13"/>
      <c r="K54" s="13"/>
      <c r="L54" s="13"/>
      <c r="M54" s="13"/>
      <c r="N54" s="13"/>
      <c r="O54" s="13"/>
      <c r="P54" s="13"/>
      <c r="Q54" s="13"/>
      <c r="R54" s="13"/>
      <c r="S54" s="13"/>
    </row>
    <row r="55" spans="1:19" s="2" customFormat="1" ht="35.25" customHeight="1">
      <c r="A55" s="68" t="s">
        <v>153</v>
      </c>
      <c r="B55" s="8">
        <v>54</v>
      </c>
      <c r="C55" s="62" t="s">
        <v>65</v>
      </c>
      <c r="D55" s="61" t="s">
        <v>9</v>
      </c>
      <c r="E55" s="59">
        <v>0.3</v>
      </c>
      <c r="F55" s="57">
        <v>3500</v>
      </c>
      <c r="G55" s="18">
        <f t="shared" si="0"/>
        <v>1050</v>
      </c>
      <c r="H55" s="12"/>
      <c r="I55" s="12"/>
      <c r="J55" s="13"/>
      <c r="K55" s="13"/>
      <c r="L55" s="13"/>
      <c r="M55" s="13"/>
      <c r="N55" s="13"/>
      <c r="O55" s="13"/>
      <c r="P55" s="13"/>
      <c r="Q55" s="13"/>
      <c r="R55" s="13"/>
      <c r="S55" s="13"/>
    </row>
    <row r="56" spans="1:19" s="2" customFormat="1" ht="35.25" customHeight="1">
      <c r="A56" s="68" t="s">
        <v>154</v>
      </c>
      <c r="B56" s="8">
        <v>55</v>
      </c>
      <c r="C56" s="62" t="s">
        <v>66</v>
      </c>
      <c r="D56" s="61" t="s">
        <v>0</v>
      </c>
      <c r="E56" s="59">
        <v>1</v>
      </c>
      <c r="F56" s="57">
        <v>60</v>
      </c>
      <c r="G56" s="18">
        <f t="shared" si="0"/>
        <v>60</v>
      </c>
      <c r="H56" s="12"/>
      <c r="I56" s="12"/>
      <c r="J56" s="13"/>
      <c r="K56" s="13"/>
      <c r="L56" s="13"/>
      <c r="M56" s="13"/>
      <c r="N56" s="13"/>
      <c r="O56" s="13"/>
      <c r="P56" s="13"/>
      <c r="Q56" s="13"/>
      <c r="R56" s="13"/>
      <c r="S56" s="13"/>
    </row>
    <row r="57" spans="1:19" s="2" customFormat="1" ht="35.25" customHeight="1">
      <c r="A57" s="68" t="s">
        <v>155</v>
      </c>
      <c r="B57" s="8">
        <v>56</v>
      </c>
      <c r="C57" s="62" t="s">
        <v>67</v>
      </c>
      <c r="D57" s="61" t="s">
        <v>9</v>
      </c>
      <c r="E57" s="59">
        <v>0.3</v>
      </c>
      <c r="F57" s="57">
        <v>3500</v>
      </c>
      <c r="G57" s="18">
        <f t="shared" si="0"/>
        <v>1050</v>
      </c>
      <c r="H57" s="12"/>
      <c r="I57" s="12"/>
      <c r="J57" s="13"/>
      <c r="K57" s="13"/>
      <c r="L57" s="13"/>
      <c r="M57" s="13"/>
      <c r="N57" s="13"/>
      <c r="O57" s="13"/>
      <c r="P57" s="13"/>
      <c r="Q57" s="13"/>
      <c r="R57" s="13"/>
      <c r="S57" s="13"/>
    </row>
    <row r="58" spans="1:19" s="2" customFormat="1" ht="35.25" customHeight="1">
      <c r="A58" s="68" t="s">
        <v>156</v>
      </c>
      <c r="B58" s="8">
        <v>57</v>
      </c>
      <c r="C58" s="62" t="s">
        <v>68</v>
      </c>
      <c r="D58" s="61" t="s">
        <v>0</v>
      </c>
      <c r="E58" s="59">
        <v>10</v>
      </c>
      <c r="F58" s="57">
        <v>60</v>
      </c>
      <c r="G58" s="18">
        <f t="shared" si="0"/>
        <v>600</v>
      </c>
      <c r="H58" s="12"/>
      <c r="I58" s="12"/>
      <c r="J58" s="13"/>
      <c r="K58" s="13"/>
      <c r="L58" s="13"/>
      <c r="M58" s="13"/>
      <c r="N58" s="13"/>
      <c r="O58" s="13"/>
      <c r="P58" s="13"/>
      <c r="Q58" s="13"/>
      <c r="R58" s="13"/>
      <c r="S58" s="13"/>
    </row>
    <row r="59" spans="1:19" s="2" customFormat="1" ht="35.25" customHeight="1">
      <c r="A59" s="68" t="s">
        <v>157</v>
      </c>
      <c r="B59" s="8">
        <v>58</v>
      </c>
      <c r="C59" s="62" t="s">
        <v>69</v>
      </c>
      <c r="D59" s="61" t="s">
        <v>9</v>
      </c>
      <c r="E59" s="59">
        <v>0.2</v>
      </c>
      <c r="F59" s="57">
        <v>4500</v>
      </c>
      <c r="G59" s="18">
        <f t="shared" si="0"/>
        <v>900</v>
      </c>
      <c r="H59" s="12"/>
      <c r="I59" s="12"/>
      <c r="J59" s="13"/>
      <c r="K59" s="13"/>
      <c r="L59" s="13"/>
      <c r="M59" s="13"/>
      <c r="N59" s="13"/>
      <c r="O59" s="13"/>
      <c r="P59" s="13"/>
      <c r="Q59" s="13"/>
      <c r="R59" s="13"/>
      <c r="S59" s="13"/>
    </row>
    <row r="60" spans="1:19" s="2" customFormat="1" ht="35.25" customHeight="1">
      <c r="A60" s="68" t="s">
        <v>158</v>
      </c>
      <c r="B60" s="8">
        <v>59</v>
      </c>
      <c r="C60" s="62" t="s">
        <v>70</v>
      </c>
      <c r="D60" s="61" t="s">
        <v>9</v>
      </c>
      <c r="E60" s="59">
        <v>0.1</v>
      </c>
      <c r="F60" s="57">
        <v>5500</v>
      </c>
      <c r="G60" s="18">
        <f t="shared" si="0"/>
        <v>550</v>
      </c>
      <c r="H60" s="12"/>
      <c r="I60" s="12"/>
      <c r="J60" s="13"/>
      <c r="K60" s="13"/>
      <c r="L60" s="13"/>
      <c r="M60" s="13"/>
      <c r="N60" s="13"/>
      <c r="O60" s="13"/>
      <c r="P60" s="13"/>
      <c r="Q60" s="13"/>
      <c r="R60" s="13"/>
      <c r="S60" s="13"/>
    </row>
    <row r="61" spans="1:19" s="2" customFormat="1" ht="35.25" customHeight="1">
      <c r="A61" s="68" t="s">
        <v>159</v>
      </c>
      <c r="B61" s="8">
        <v>60</v>
      </c>
      <c r="C61" s="62" t="s">
        <v>71</v>
      </c>
      <c r="D61" s="61" t="s">
        <v>2</v>
      </c>
      <c r="E61" s="59">
        <v>5</v>
      </c>
      <c r="F61" s="57">
        <v>65</v>
      </c>
      <c r="G61" s="18">
        <f t="shared" si="0"/>
        <v>325</v>
      </c>
      <c r="H61" s="12"/>
      <c r="I61" s="12"/>
      <c r="J61" s="13"/>
      <c r="K61" s="13"/>
      <c r="L61" s="13"/>
      <c r="M61" s="13"/>
      <c r="N61" s="13"/>
      <c r="O61" s="13"/>
      <c r="P61" s="13"/>
      <c r="Q61" s="13"/>
      <c r="R61" s="13"/>
      <c r="S61" s="13"/>
    </row>
    <row r="62" spans="1:19" s="2" customFormat="1" ht="35.25" customHeight="1">
      <c r="A62" s="68" t="s">
        <v>160</v>
      </c>
      <c r="B62" s="8">
        <v>61</v>
      </c>
      <c r="C62" s="62" t="s">
        <v>72</v>
      </c>
      <c r="D62" s="61" t="s">
        <v>9</v>
      </c>
      <c r="E62" s="59">
        <v>0.1</v>
      </c>
      <c r="F62" s="57">
        <v>3500</v>
      </c>
      <c r="G62" s="18">
        <f t="shared" si="0"/>
        <v>350</v>
      </c>
      <c r="H62" s="12"/>
      <c r="I62" s="12"/>
      <c r="J62" s="13"/>
      <c r="K62" s="13"/>
      <c r="L62" s="13"/>
      <c r="M62" s="13"/>
      <c r="N62" s="13"/>
      <c r="O62" s="13"/>
      <c r="P62" s="13"/>
      <c r="Q62" s="13"/>
      <c r="R62" s="13"/>
      <c r="S62" s="13"/>
    </row>
    <row r="63" spans="1:19" s="2" customFormat="1" ht="35.25" customHeight="1">
      <c r="A63" s="68" t="s">
        <v>161</v>
      </c>
      <c r="B63" s="8">
        <v>62</v>
      </c>
      <c r="C63" s="62" t="s">
        <v>73</v>
      </c>
      <c r="D63" s="61" t="s">
        <v>9</v>
      </c>
      <c r="E63" s="59">
        <v>0.1</v>
      </c>
      <c r="F63" s="57">
        <v>3500</v>
      </c>
      <c r="G63" s="18">
        <f t="shared" si="0"/>
        <v>350</v>
      </c>
      <c r="H63" s="12"/>
      <c r="I63" s="12"/>
      <c r="J63" s="13"/>
      <c r="K63" s="13"/>
      <c r="L63" s="13"/>
      <c r="M63" s="13"/>
      <c r="N63" s="13"/>
      <c r="O63" s="13"/>
      <c r="P63" s="13"/>
      <c r="Q63" s="13"/>
      <c r="R63" s="13"/>
      <c r="S63" s="13"/>
    </row>
    <row r="64" spans="1:19" s="2" customFormat="1" ht="35.25" customHeight="1">
      <c r="A64" s="68" t="s">
        <v>162</v>
      </c>
      <c r="B64" s="8">
        <v>63</v>
      </c>
      <c r="C64" s="62" t="s">
        <v>74</v>
      </c>
      <c r="D64" s="61" t="s">
        <v>9</v>
      </c>
      <c r="E64" s="59">
        <v>0.1</v>
      </c>
      <c r="F64" s="57">
        <v>3500</v>
      </c>
      <c r="G64" s="18">
        <f t="shared" si="0"/>
        <v>350</v>
      </c>
      <c r="H64" s="12"/>
      <c r="I64" s="12"/>
      <c r="J64" s="13"/>
      <c r="K64" s="13"/>
      <c r="L64" s="13"/>
      <c r="M64" s="13"/>
      <c r="N64" s="13"/>
      <c r="O64" s="13"/>
      <c r="P64" s="13"/>
      <c r="Q64" s="13"/>
      <c r="R64" s="13"/>
      <c r="S64" s="13"/>
    </row>
    <row r="65" spans="1:19" s="2" customFormat="1" ht="35.25" customHeight="1">
      <c r="A65" s="68" t="s">
        <v>163</v>
      </c>
      <c r="B65" s="8">
        <v>64</v>
      </c>
      <c r="C65" s="62" t="s">
        <v>75</v>
      </c>
      <c r="D65" s="61" t="s">
        <v>9</v>
      </c>
      <c r="E65" s="59">
        <v>0.1</v>
      </c>
      <c r="F65" s="57">
        <v>3500</v>
      </c>
      <c r="G65" s="18">
        <f t="shared" si="0"/>
        <v>350</v>
      </c>
      <c r="H65" s="12"/>
      <c r="I65" s="12"/>
      <c r="J65" s="13"/>
      <c r="K65" s="13"/>
      <c r="L65" s="13"/>
      <c r="M65" s="13"/>
      <c r="N65" s="13"/>
      <c r="O65" s="13"/>
      <c r="P65" s="13"/>
      <c r="Q65" s="13"/>
      <c r="R65" s="13"/>
      <c r="S65" s="13"/>
    </row>
    <row r="66" spans="1:19" s="2" customFormat="1" ht="35.25" customHeight="1">
      <c r="A66" s="68" t="s">
        <v>164</v>
      </c>
      <c r="B66" s="8">
        <v>65</v>
      </c>
      <c r="C66" s="62" t="s">
        <v>76</v>
      </c>
      <c r="D66" s="61" t="s">
        <v>9</v>
      </c>
      <c r="E66" s="59">
        <v>0.1</v>
      </c>
      <c r="F66" s="57">
        <v>3500</v>
      </c>
      <c r="G66" s="18">
        <f t="shared" si="0"/>
        <v>350</v>
      </c>
      <c r="H66" s="12"/>
      <c r="I66" s="12"/>
      <c r="J66" s="13"/>
      <c r="K66" s="13"/>
      <c r="L66" s="13"/>
      <c r="M66" s="13"/>
      <c r="N66" s="13"/>
      <c r="O66" s="13"/>
      <c r="P66" s="13"/>
      <c r="Q66" s="13"/>
      <c r="R66" s="13"/>
      <c r="S66" s="13"/>
    </row>
    <row r="67" spans="1:19" s="2" customFormat="1" ht="35.25" customHeight="1">
      <c r="A67" s="68" t="s">
        <v>165</v>
      </c>
      <c r="B67" s="8">
        <v>66</v>
      </c>
      <c r="C67" s="62" t="s">
        <v>77</v>
      </c>
      <c r="D67" s="61" t="s">
        <v>9</v>
      </c>
      <c r="E67" s="59">
        <v>1</v>
      </c>
      <c r="F67" s="57">
        <v>1700</v>
      </c>
      <c r="G67" s="18">
        <f t="shared" ref="G67:G92" si="1">ROUND(E67*F67,2)</f>
        <v>1700</v>
      </c>
      <c r="H67" s="12"/>
      <c r="I67" s="12"/>
      <c r="J67" s="13"/>
      <c r="K67" s="13"/>
      <c r="L67" s="13"/>
      <c r="M67" s="13"/>
      <c r="N67" s="13"/>
      <c r="O67" s="13"/>
      <c r="P67" s="13"/>
      <c r="Q67" s="13"/>
      <c r="R67" s="13"/>
      <c r="S67" s="13"/>
    </row>
    <row r="68" spans="1:19" s="3" customFormat="1" ht="35.25" customHeight="1">
      <c r="A68" s="68" t="s">
        <v>166</v>
      </c>
      <c r="B68" s="8">
        <v>67</v>
      </c>
      <c r="C68" s="62" t="s">
        <v>78</v>
      </c>
      <c r="D68" s="61" t="s">
        <v>9</v>
      </c>
      <c r="E68" s="59">
        <v>1</v>
      </c>
      <c r="F68" s="57">
        <v>1700</v>
      </c>
      <c r="G68" s="18">
        <f t="shared" si="1"/>
        <v>1700</v>
      </c>
      <c r="H68" s="12"/>
      <c r="I68" s="12"/>
      <c r="J68" s="14"/>
      <c r="K68" s="14"/>
      <c r="L68" s="14"/>
      <c r="M68" s="14"/>
      <c r="N68" s="14"/>
      <c r="O68" s="14"/>
      <c r="P68" s="14"/>
      <c r="Q68" s="14"/>
      <c r="R68" s="14"/>
      <c r="S68" s="14"/>
    </row>
    <row r="69" spans="1:19" s="2" customFormat="1" ht="35.25" customHeight="1">
      <c r="A69" s="68" t="s">
        <v>167</v>
      </c>
      <c r="B69" s="8">
        <v>68</v>
      </c>
      <c r="C69" s="62" t="s">
        <v>79</v>
      </c>
      <c r="D69" s="61" t="s">
        <v>2</v>
      </c>
      <c r="E69" s="59">
        <v>2</v>
      </c>
      <c r="F69" s="57">
        <v>950</v>
      </c>
      <c r="G69" s="18">
        <f t="shared" si="1"/>
        <v>1900</v>
      </c>
      <c r="H69" s="12"/>
      <c r="I69" s="12"/>
      <c r="J69" s="13"/>
      <c r="K69" s="13"/>
      <c r="L69" s="13"/>
      <c r="M69" s="13"/>
      <c r="N69" s="13"/>
      <c r="O69" s="13"/>
      <c r="P69" s="13"/>
      <c r="Q69" s="13"/>
      <c r="R69" s="13"/>
      <c r="S69" s="13"/>
    </row>
    <row r="70" spans="1:19" s="3" customFormat="1" ht="35.25" customHeight="1">
      <c r="A70" s="68" t="s">
        <v>168</v>
      </c>
      <c r="B70" s="8">
        <v>69</v>
      </c>
      <c r="C70" s="62" t="s">
        <v>80</v>
      </c>
      <c r="D70" s="61" t="s">
        <v>2</v>
      </c>
      <c r="E70" s="59">
        <v>2</v>
      </c>
      <c r="F70" s="57">
        <v>80</v>
      </c>
      <c r="G70" s="18">
        <f t="shared" si="1"/>
        <v>160</v>
      </c>
      <c r="H70" s="12"/>
      <c r="I70" s="12"/>
      <c r="J70" s="14"/>
      <c r="K70" s="14"/>
      <c r="L70" s="14"/>
      <c r="M70" s="14"/>
      <c r="N70" s="14"/>
      <c r="O70" s="14"/>
      <c r="P70" s="14"/>
      <c r="Q70" s="14"/>
      <c r="R70" s="14"/>
      <c r="S70" s="14"/>
    </row>
    <row r="71" spans="1:19" s="2" customFormat="1" ht="35.25" customHeight="1">
      <c r="A71" s="68" t="s">
        <v>169</v>
      </c>
      <c r="B71" s="8">
        <v>70</v>
      </c>
      <c r="C71" s="62" t="s">
        <v>81</v>
      </c>
      <c r="D71" s="61" t="s">
        <v>2</v>
      </c>
      <c r="E71" s="59">
        <v>50</v>
      </c>
      <c r="F71" s="57">
        <v>45</v>
      </c>
      <c r="G71" s="18">
        <f t="shared" si="1"/>
        <v>2250</v>
      </c>
      <c r="H71" s="12"/>
      <c r="I71" s="12"/>
      <c r="J71" s="13"/>
      <c r="K71" s="13"/>
      <c r="L71" s="13"/>
      <c r="M71" s="13"/>
      <c r="N71" s="13"/>
      <c r="O71" s="13"/>
      <c r="P71" s="13"/>
      <c r="Q71" s="13"/>
      <c r="R71" s="13"/>
      <c r="S71" s="13"/>
    </row>
    <row r="72" spans="1:19" s="2" customFormat="1" ht="35.25" customHeight="1">
      <c r="A72" s="68" t="s">
        <v>170</v>
      </c>
      <c r="B72" s="8">
        <v>71</v>
      </c>
      <c r="C72" s="62" t="s">
        <v>82</v>
      </c>
      <c r="D72" s="61" t="s">
        <v>2</v>
      </c>
      <c r="E72" s="59">
        <v>10</v>
      </c>
      <c r="F72" s="57">
        <v>45</v>
      </c>
      <c r="G72" s="18">
        <f t="shared" si="1"/>
        <v>450</v>
      </c>
      <c r="H72" s="12"/>
      <c r="I72" s="12"/>
      <c r="J72" s="13"/>
      <c r="K72" s="13"/>
      <c r="L72" s="13"/>
      <c r="M72" s="13"/>
      <c r="N72" s="13"/>
      <c r="O72" s="13"/>
      <c r="P72" s="13"/>
      <c r="Q72" s="13"/>
      <c r="R72" s="13"/>
      <c r="S72" s="13"/>
    </row>
    <row r="73" spans="1:19" s="2" customFormat="1" ht="35.25" customHeight="1">
      <c r="A73" s="68" t="s">
        <v>171</v>
      </c>
      <c r="B73" s="8">
        <v>72</v>
      </c>
      <c r="C73" s="62" t="s">
        <v>83</v>
      </c>
      <c r="D73" s="61" t="s">
        <v>3</v>
      </c>
      <c r="E73" s="59">
        <v>1</v>
      </c>
      <c r="F73" s="57">
        <v>500</v>
      </c>
      <c r="G73" s="18">
        <f t="shared" si="1"/>
        <v>500</v>
      </c>
      <c r="H73" s="12"/>
      <c r="I73" s="12"/>
      <c r="J73" s="13"/>
      <c r="K73" s="13"/>
      <c r="L73" s="13"/>
      <c r="M73" s="13"/>
      <c r="N73" s="13"/>
      <c r="O73" s="13"/>
      <c r="P73" s="13"/>
      <c r="Q73" s="13"/>
      <c r="R73" s="13"/>
      <c r="S73" s="13"/>
    </row>
    <row r="74" spans="1:19" s="2" customFormat="1" ht="35.25" customHeight="1">
      <c r="A74" s="68" t="s">
        <v>172</v>
      </c>
      <c r="B74" s="8">
        <v>73</v>
      </c>
      <c r="C74" s="62" t="s">
        <v>84</v>
      </c>
      <c r="D74" s="61" t="s">
        <v>2</v>
      </c>
      <c r="E74" s="59">
        <v>1</v>
      </c>
      <c r="F74" s="57">
        <v>180</v>
      </c>
      <c r="G74" s="18">
        <f t="shared" si="1"/>
        <v>180</v>
      </c>
      <c r="H74" s="12"/>
      <c r="I74" s="12"/>
      <c r="J74" s="13"/>
      <c r="K74" s="13"/>
      <c r="L74" s="13"/>
      <c r="M74" s="13"/>
      <c r="N74" s="13"/>
      <c r="O74" s="13"/>
      <c r="P74" s="13"/>
      <c r="Q74" s="13"/>
      <c r="R74" s="13"/>
      <c r="S74" s="13"/>
    </row>
    <row r="75" spans="1:19" s="2" customFormat="1" ht="35.25" customHeight="1">
      <c r="A75" s="68" t="s">
        <v>173</v>
      </c>
      <c r="B75" s="8">
        <v>74</v>
      </c>
      <c r="C75" s="62" t="s">
        <v>85</v>
      </c>
      <c r="D75" s="61" t="s">
        <v>1</v>
      </c>
      <c r="E75" s="59">
        <v>5</v>
      </c>
      <c r="F75" s="57">
        <v>35</v>
      </c>
      <c r="G75" s="18">
        <f t="shared" si="1"/>
        <v>175</v>
      </c>
      <c r="H75" s="12"/>
      <c r="I75" s="12"/>
      <c r="J75" s="13"/>
      <c r="K75" s="13"/>
      <c r="L75" s="13"/>
      <c r="M75" s="13"/>
      <c r="N75" s="13"/>
      <c r="O75" s="13"/>
      <c r="P75" s="13"/>
      <c r="Q75" s="13"/>
      <c r="R75" s="13"/>
      <c r="S75" s="13"/>
    </row>
    <row r="76" spans="1:19" s="2" customFormat="1" ht="35.25" customHeight="1">
      <c r="A76" s="68" t="s">
        <v>174</v>
      </c>
      <c r="B76" s="8">
        <v>75</v>
      </c>
      <c r="C76" s="62" t="s">
        <v>86</v>
      </c>
      <c r="D76" s="61" t="s">
        <v>2</v>
      </c>
      <c r="E76" s="59">
        <v>5</v>
      </c>
      <c r="F76" s="57">
        <v>190</v>
      </c>
      <c r="G76" s="18">
        <f t="shared" si="1"/>
        <v>950</v>
      </c>
      <c r="H76" s="12"/>
      <c r="I76" s="12"/>
      <c r="J76" s="13"/>
      <c r="K76" s="13"/>
      <c r="L76" s="13"/>
      <c r="M76" s="13"/>
      <c r="N76" s="13"/>
      <c r="O76" s="13"/>
      <c r="P76" s="13"/>
      <c r="Q76" s="13"/>
      <c r="R76" s="13"/>
      <c r="S76" s="13"/>
    </row>
    <row r="77" spans="1:19" s="2" customFormat="1" ht="35.25" customHeight="1">
      <c r="A77" s="68" t="s">
        <v>175</v>
      </c>
      <c r="B77" s="8">
        <v>76</v>
      </c>
      <c r="C77" s="62" t="s">
        <v>87</v>
      </c>
      <c r="D77" s="61" t="s">
        <v>1</v>
      </c>
      <c r="E77" s="59">
        <v>6</v>
      </c>
      <c r="F77" s="57">
        <v>60</v>
      </c>
      <c r="G77" s="18">
        <f t="shared" si="1"/>
        <v>360</v>
      </c>
      <c r="H77" s="12"/>
      <c r="I77" s="12"/>
      <c r="J77" s="13"/>
      <c r="K77" s="13"/>
      <c r="L77" s="13"/>
      <c r="M77" s="13"/>
      <c r="N77" s="13"/>
      <c r="O77" s="13"/>
      <c r="P77" s="13"/>
      <c r="Q77" s="13"/>
      <c r="R77" s="13"/>
      <c r="S77" s="13"/>
    </row>
    <row r="78" spans="1:19" s="2" customFormat="1" ht="35.25" customHeight="1">
      <c r="A78" s="68" t="s">
        <v>176</v>
      </c>
      <c r="B78" s="8">
        <v>77</v>
      </c>
      <c r="C78" s="62" t="s">
        <v>88</v>
      </c>
      <c r="D78" s="61" t="s">
        <v>0</v>
      </c>
      <c r="E78" s="59">
        <v>3</v>
      </c>
      <c r="F78" s="57">
        <v>45</v>
      </c>
      <c r="G78" s="18">
        <f t="shared" si="1"/>
        <v>135</v>
      </c>
      <c r="H78" s="12"/>
      <c r="I78" s="12"/>
      <c r="J78" s="13"/>
      <c r="K78" s="13"/>
      <c r="L78" s="13"/>
      <c r="M78" s="13"/>
      <c r="N78" s="13"/>
      <c r="O78" s="13"/>
      <c r="P78" s="13"/>
      <c r="Q78" s="13"/>
      <c r="R78" s="13"/>
      <c r="S78" s="13"/>
    </row>
    <row r="79" spans="1:19" s="2" customFormat="1" ht="35.25" customHeight="1">
      <c r="A79" s="68" t="s">
        <v>177</v>
      </c>
      <c r="B79" s="8">
        <v>78</v>
      </c>
      <c r="C79" s="62" t="s">
        <v>89</v>
      </c>
      <c r="D79" s="61" t="s">
        <v>1</v>
      </c>
      <c r="E79" s="59">
        <v>4</v>
      </c>
      <c r="F79" s="57">
        <v>45</v>
      </c>
      <c r="G79" s="18">
        <f t="shared" si="1"/>
        <v>180</v>
      </c>
      <c r="H79" s="12"/>
      <c r="I79" s="12"/>
      <c r="J79" s="13"/>
      <c r="K79" s="13"/>
      <c r="L79" s="13"/>
      <c r="M79" s="13"/>
      <c r="N79" s="13"/>
      <c r="O79" s="13"/>
      <c r="P79" s="13"/>
      <c r="Q79" s="13"/>
      <c r="R79" s="13"/>
      <c r="S79" s="13"/>
    </row>
    <row r="80" spans="1:19" s="2" customFormat="1" ht="35.25" customHeight="1">
      <c r="A80" s="68" t="s">
        <v>178</v>
      </c>
      <c r="B80" s="8">
        <v>79</v>
      </c>
      <c r="C80" s="62" t="s">
        <v>90</v>
      </c>
      <c r="D80" s="61" t="s">
        <v>1</v>
      </c>
      <c r="E80" s="59">
        <v>3</v>
      </c>
      <c r="F80" s="57">
        <v>180</v>
      </c>
      <c r="G80" s="18">
        <f t="shared" si="1"/>
        <v>540</v>
      </c>
      <c r="H80" s="12"/>
      <c r="I80" s="12"/>
      <c r="J80" s="13"/>
      <c r="K80" s="13"/>
      <c r="L80" s="13"/>
      <c r="M80" s="13"/>
      <c r="N80" s="13"/>
      <c r="O80" s="13"/>
      <c r="P80" s="13"/>
      <c r="Q80" s="13"/>
      <c r="R80" s="13"/>
      <c r="S80" s="13"/>
    </row>
    <row r="81" spans="1:19" s="2" customFormat="1" ht="35.25" customHeight="1">
      <c r="A81" s="68" t="s">
        <v>179</v>
      </c>
      <c r="B81" s="8">
        <v>80</v>
      </c>
      <c r="C81" s="62" t="s">
        <v>91</v>
      </c>
      <c r="D81" s="61" t="s">
        <v>32</v>
      </c>
      <c r="E81" s="59">
        <v>0.05</v>
      </c>
      <c r="F81" s="57">
        <v>3500</v>
      </c>
      <c r="G81" s="18">
        <f t="shared" si="1"/>
        <v>175</v>
      </c>
      <c r="H81" s="12"/>
      <c r="I81" s="12"/>
      <c r="J81" s="13"/>
      <c r="K81" s="13"/>
      <c r="L81" s="13"/>
      <c r="M81" s="13"/>
      <c r="N81" s="13"/>
      <c r="O81" s="13"/>
      <c r="P81" s="13"/>
      <c r="Q81" s="13"/>
      <c r="R81" s="13"/>
      <c r="S81" s="13"/>
    </row>
    <row r="82" spans="1:19" s="2" customFormat="1" ht="35.25" customHeight="1">
      <c r="A82" s="68" t="s">
        <v>180</v>
      </c>
      <c r="B82" s="8">
        <v>81</v>
      </c>
      <c r="C82" s="62" t="s">
        <v>92</v>
      </c>
      <c r="D82" s="61" t="s">
        <v>32</v>
      </c>
      <c r="E82" s="59">
        <v>0.05</v>
      </c>
      <c r="F82" s="57">
        <v>1400</v>
      </c>
      <c r="G82" s="18">
        <f t="shared" si="1"/>
        <v>70</v>
      </c>
      <c r="H82" s="12"/>
      <c r="I82" s="12"/>
      <c r="J82" s="13"/>
      <c r="K82" s="13"/>
      <c r="L82" s="13"/>
      <c r="M82" s="13"/>
      <c r="N82" s="13"/>
      <c r="O82" s="13"/>
      <c r="P82" s="13"/>
      <c r="Q82" s="13"/>
      <c r="R82" s="13"/>
      <c r="S82" s="13"/>
    </row>
    <row r="83" spans="1:19" s="2" customFormat="1" ht="35.25" customHeight="1">
      <c r="A83" s="68" t="s">
        <v>181</v>
      </c>
      <c r="B83" s="8">
        <v>82</v>
      </c>
      <c r="C83" s="62" t="s">
        <v>93</v>
      </c>
      <c r="D83" s="64" t="s">
        <v>94</v>
      </c>
      <c r="E83" s="59">
        <v>0.01</v>
      </c>
      <c r="F83" s="57">
        <v>18000</v>
      </c>
      <c r="G83" s="18">
        <f t="shared" si="1"/>
        <v>180</v>
      </c>
      <c r="H83" s="12"/>
      <c r="I83" s="12"/>
      <c r="J83" s="13"/>
      <c r="K83" s="13"/>
      <c r="L83" s="13"/>
      <c r="M83" s="13"/>
      <c r="N83" s="13"/>
      <c r="O83" s="13"/>
      <c r="P83" s="13"/>
      <c r="Q83" s="13"/>
      <c r="R83" s="13"/>
      <c r="S83" s="13"/>
    </row>
    <row r="84" spans="1:19" s="2" customFormat="1" ht="35.25" customHeight="1">
      <c r="A84" s="71" t="s">
        <v>182</v>
      </c>
      <c r="B84" s="8">
        <v>83</v>
      </c>
      <c r="C84" s="65" t="s">
        <v>95</v>
      </c>
      <c r="D84" s="66" t="s">
        <v>2</v>
      </c>
      <c r="E84" s="59">
        <v>5</v>
      </c>
      <c r="F84" s="57">
        <v>80</v>
      </c>
      <c r="G84" s="18">
        <f t="shared" si="1"/>
        <v>400</v>
      </c>
      <c r="H84" s="12"/>
      <c r="I84" s="12"/>
      <c r="J84" s="13"/>
      <c r="K84" s="13"/>
      <c r="L84" s="13"/>
      <c r="M84" s="13"/>
      <c r="N84" s="13"/>
      <c r="O84" s="13"/>
      <c r="P84" s="13"/>
      <c r="Q84" s="13"/>
      <c r="R84" s="13"/>
      <c r="S84" s="13"/>
    </row>
    <row r="85" spans="1:19" ht="35.25" customHeight="1">
      <c r="A85" s="68" t="s">
        <v>183</v>
      </c>
      <c r="B85" s="8">
        <v>84</v>
      </c>
      <c r="C85" s="62" t="s">
        <v>96</v>
      </c>
      <c r="D85" s="61" t="s">
        <v>2</v>
      </c>
      <c r="E85" s="59">
        <v>1</v>
      </c>
      <c r="F85" s="57">
        <v>90</v>
      </c>
      <c r="G85" s="18">
        <f t="shared" si="1"/>
        <v>90</v>
      </c>
      <c r="H85" s="12"/>
      <c r="I85" s="12"/>
      <c r="J85" s="7"/>
      <c r="K85" s="7"/>
      <c r="L85" s="7"/>
      <c r="M85" s="7"/>
      <c r="N85" s="7"/>
      <c r="O85" s="7"/>
      <c r="P85" s="7"/>
      <c r="Q85" s="7"/>
      <c r="R85" s="7"/>
      <c r="S85" s="7"/>
    </row>
    <row r="86" spans="1:19" ht="35.25" customHeight="1">
      <c r="A86" s="68" t="s">
        <v>184</v>
      </c>
      <c r="B86" s="8">
        <v>85</v>
      </c>
      <c r="C86" s="62" t="s">
        <v>97</v>
      </c>
      <c r="D86" s="61" t="s">
        <v>1</v>
      </c>
      <c r="E86" s="59">
        <v>3</v>
      </c>
      <c r="F86" s="57">
        <v>80</v>
      </c>
      <c r="G86" s="18">
        <f t="shared" si="1"/>
        <v>240</v>
      </c>
      <c r="H86" s="12"/>
      <c r="I86" s="12"/>
      <c r="J86" s="7"/>
      <c r="K86" s="7"/>
      <c r="L86" s="7"/>
      <c r="M86" s="7"/>
      <c r="N86" s="7"/>
      <c r="O86" s="7"/>
      <c r="P86" s="7"/>
      <c r="Q86" s="7"/>
      <c r="R86" s="7"/>
      <c r="S86" s="7"/>
    </row>
    <row r="87" spans="1:19" ht="35.25" customHeight="1">
      <c r="A87" s="68" t="s">
        <v>185</v>
      </c>
      <c r="B87" s="8">
        <v>86</v>
      </c>
      <c r="C87" s="62" t="s">
        <v>98</v>
      </c>
      <c r="D87" s="61" t="s">
        <v>59</v>
      </c>
      <c r="E87" s="59">
        <v>0.05</v>
      </c>
      <c r="F87" s="57">
        <v>3500</v>
      </c>
      <c r="G87" s="18">
        <f t="shared" si="1"/>
        <v>175</v>
      </c>
      <c r="H87" s="12"/>
      <c r="I87" s="12"/>
      <c r="J87" s="7"/>
      <c r="K87" s="7"/>
      <c r="L87" s="7"/>
      <c r="M87" s="7"/>
      <c r="N87" s="7"/>
      <c r="O87" s="7"/>
      <c r="P87" s="7"/>
      <c r="Q87" s="7"/>
      <c r="R87" s="7"/>
      <c r="S87" s="7"/>
    </row>
    <row r="88" spans="1:19" ht="35.25" customHeight="1">
      <c r="A88" s="68" t="s">
        <v>186</v>
      </c>
      <c r="B88" s="8">
        <v>87</v>
      </c>
      <c r="C88" s="62" t="s">
        <v>99</v>
      </c>
      <c r="D88" s="61" t="s">
        <v>9</v>
      </c>
      <c r="E88" s="59">
        <v>0.2</v>
      </c>
      <c r="F88" s="57">
        <v>15</v>
      </c>
      <c r="G88" s="18">
        <f t="shared" si="1"/>
        <v>3</v>
      </c>
      <c r="H88" s="12"/>
      <c r="I88" s="12"/>
      <c r="J88" s="7"/>
      <c r="K88" s="7"/>
      <c r="L88" s="7"/>
      <c r="M88" s="7"/>
      <c r="N88" s="7"/>
      <c r="O88" s="7"/>
      <c r="P88" s="7"/>
      <c r="Q88" s="7"/>
      <c r="R88" s="7"/>
      <c r="S88" s="7"/>
    </row>
    <row r="89" spans="1:19" ht="35.25" customHeight="1">
      <c r="A89" s="68" t="s">
        <v>187</v>
      </c>
      <c r="B89" s="8">
        <v>88</v>
      </c>
      <c r="C89" s="62" t="s">
        <v>100</v>
      </c>
      <c r="D89" s="61" t="s">
        <v>59</v>
      </c>
      <c r="E89" s="59">
        <v>0.2</v>
      </c>
      <c r="F89" s="57">
        <v>120</v>
      </c>
      <c r="G89" s="18">
        <f t="shared" si="1"/>
        <v>24</v>
      </c>
      <c r="H89" s="12"/>
      <c r="I89" s="12"/>
      <c r="J89" s="7"/>
      <c r="K89" s="7"/>
      <c r="L89" s="7"/>
      <c r="M89" s="7"/>
      <c r="N89" s="7"/>
      <c r="O89" s="7"/>
      <c r="P89" s="7"/>
      <c r="Q89" s="7"/>
      <c r="R89" s="7"/>
      <c r="S89" s="7"/>
    </row>
    <row r="90" spans="1:19" s="2" customFormat="1" ht="35.25" customHeight="1">
      <c r="A90" s="68" t="s">
        <v>188</v>
      </c>
      <c r="B90" s="8">
        <v>89</v>
      </c>
      <c r="C90" s="62" t="s">
        <v>101</v>
      </c>
      <c r="D90" s="61" t="s">
        <v>2</v>
      </c>
      <c r="E90" s="59">
        <v>5</v>
      </c>
      <c r="F90" s="57">
        <v>15.6</v>
      </c>
      <c r="G90" s="18">
        <f t="shared" si="1"/>
        <v>78</v>
      </c>
      <c r="H90" s="12"/>
      <c r="I90" s="12"/>
      <c r="J90" s="13"/>
      <c r="K90" s="13"/>
      <c r="L90" s="13"/>
      <c r="M90" s="13"/>
      <c r="N90" s="13"/>
      <c r="O90" s="13"/>
      <c r="P90" s="13"/>
      <c r="Q90" s="13"/>
      <c r="R90" s="13"/>
      <c r="S90" s="13"/>
    </row>
    <row r="91" spans="1:19" s="2" customFormat="1" ht="35.25" customHeight="1">
      <c r="A91" s="68" t="s">
        <v>189</v>
      </c>
      <c r="B91" s="8">
        <v>90</v>
      </c>
      <c r="C91" s="62" t="s">
        <v>102</v>
      </c>
      <c r="D91" s="61" t="s">
        <v>9</v>
      </c>
      <c r="E91" s="59">
        <v>1.7</v>
      </c>
      <c r="F91" s="57">
        <v>250</v>
      </c>
      <c r="G91" s="18">
        <f t="shared" si="1"/>
        <v>425</v>
      </c>
      <c r="H91" s="12"/>
      <c r="I91" s="12"/>
      <c r="J91" s="13"/>
      <c r="K91" s="13"/>
      <c r="L91" s="13"/>
      <c r="M91" s="13"/>
      <c r="N91" s="13"/>
      <c r="O91" s="13"/>
      <c r="P91" s="13"/>
      <c r="Q91" s="13"/>
      <c r="R91" s="13"/>
      <c r="S91" s="13"/>
    </row>
    <row r="92" spans="1:19" s="2" customFormat="1" ht="35.25" customHeight="1" thickBot="1">
      <c r="A92" s="72" t="s">
        <v>195</v>
      </c>
      <c r="B92" s="8">
        <v>91</v>
      </c>
      <c r="C92" s="62" t="s">
        <v>103</v>
      </c>
      <c r="D92" s="67" t="s">
        <v>3</v>
      </c>
      <c r="E92" s="59">
        <v>0.5</v>
      </c>
      <c r="F92" s="57">
        <v>450</v>
      </c>
      <c r="G92" s="18">
        <f t="shared" si="1"/>
        <v>225</v>
      </c>
      <c r="H92" s="12"/>
      <c r="I92" s="12"/>
      <c r="J92" s="13"/>
      <c r="K92" s="13"/>
      <c r="L92" s="13"/>
      <c r="M92" s="13"/>
      <c r="N92" s="13"/>
      <c r="O92" s="13"/>
      <c r="P92" s="13"/>
      <c r="Q92" s="13"/>
      <c r="R92" s="13"/>
      <c r="S92" s="13"/>
    </row>
    <row r="93" spans="1:19" ht="35.25" customHeight="1" thickBot="1">
      <c r="A93" s="9"/>
      <c r="B93" s="9"/>
      <c r="C93" s="78" t="s">
        <v>202</v>
      </c>
      <c r="D93" s="78"/>
      <c r="E93" s="78"/>
      <c r="F93" s="79"/>
      <c r="G93" s="16">
        <f>ROUND(SUM(G2:G92),2)</f>
        <v>59999</v>
      </c>
      <c r="H93" s="12"/>
      <c r="I93" s="7"/>
      <c r="J93" s="7"/>
      <c r="K93" s="7"/>
      <c r="L93" s="7"/>
      <c r="M93" s="7"/>
      <c r="N93" s="7"/>
      <c r="O93" s="7"/>
      <c r="P93" s="7"/>
      <c r="Q93" s="7"/>
      <c r="R93" s="7"/>
      <c r="S93" s="7"/>
    </row>
    <row r="94" spans="1:19" ht="35.25" customHeight="1">
      <c r="A94" s="10"/>
      <c r="B94" s="10"/>
      <c r="C94" s="10"/>
      <c r="D94" s="10"/>
      <c r="E94" s="21"/>
      <c r="F94" s="10"/>
      <c r="G94" s="11"/>
      <c r="H94" s="12"/>
      <c r="I94" s="7"/>
      <c r="J94" s="7"/>
      <c r="K94" s="7"/>
      <c r="L94" s="7"/>
      <c r="M94" s="7"/>
      <c r="N94" s="7"/>
      <c r="O94" s="7"/>
      <c r="P94" s="7"/>
      <c r="Q94" s="7"/>
      <c r="R94" s="7"/>
      <c r="S94" s="7"/>
    </row>
    <row r="95" spans="1:19" ht="35.25" customHeight="1">
      <c r="A95" s="77" t="s">
        <v>205</v>
      </c>
      <c r="B95" s="77"/>
      <c r="C95" s="77"/>
      <c r="D95" s="77"/>
      <c r="E95" s="77"/>
      <c r="F95" s="77"/>
      <c r="G95" s="77"/>
      <c r="H95" s="12"/>
      <c r="I95" s="7"/>
      <c r="J95" s="7"/>
      <c r="K95" s="7"/>
      <c r="L95" s="7"/>
      <c r="M95" s="7"/>
      <c r="N95" s="7"/>
      <c r="O95" s="7"/>
      <c r="P95" s="7"/>
      <c r="Q95" s="7"/>
      <c r="R95" s="7"/>
      <c r="S95" s="7"/>
    </row>
    <row r="96" spans="1:19" ht="35.25" customHeight="1">
      <c r="A96" s="77" t="s">
        <v>251</v>
      </c>
      <c r="B96" s="77"/>
      <c r="C96" s="77"/>
      <c r="D96" s="77"/>
      <c r="E96" s="77"/>
      <c r="F96" s="77"/>
      <c r="G96" s="77"/>
      <c r="H96" s="12"/>
      <c r="I96" s="7"/>
      <c r="J96" s="7"/>
      <c r="K96" s="7"/>
      <c r="L96" s="7"/>
      <c r="M96" s="7"/>
      <c r="N96" s="7"/>
      <c r="O96" s="7"/>
      <c r="P96" s="7"/>
      <c r="Q96" s="7"/>
      <c r="R96" s="7"/>
      <c r="S96" s="7"/>
    </row>
    <row r="97" spans="1:19" ht="35.25" customHeight="1">
      <c r="A97" s="77" t="s">
        <v>253</v>
      </c>
      <c r="B97" s="77"/>
      <c r="C97" s="77"/>
      <c r="D97" s="77"/>
      <c r="E97" s="77"/>
      <c r="F97" s="77"/>
      <c r="G97" s="77"/>
      <c r="H97" s="12"/>
      <c r="I97" s="7"/>
      <c r="J97" s="7"/>
      <c r="K97" s="7"/>
      <c r="L97" s="7"/>
      <c r="M97" s="7"/>
      <c r="N97" s="7"/>
      <c r="O97" s="7"/>
      <c r="P97" s="7"/>
      <c r="Q97" s="7"/>
      <c r="R97" s="7"/>
      <c r="S97" s="7"/>
    </row>
    <row r="98" spans="1:19" ht="35.25" customHeight="1">
      <c r="A98" s="77" t="s">
        <v>252</v>
      </c>
      <c r="B98" s="77"/>
      <c r="C98" s="77"/>
      <c r="D98" s="77"/>
      <c r="E98" s="77"/>
      <c r="F98" s="77"/>
      <c r="G98" s="77"/>
      <c r="H98" s="12"/>
      <c r="I98" s="7"/>
      <c r="J98" s="7"/>
      <c r="K98" s="7"/>
      <c r="L98" s="7"/>
      <c r="M98" s="7"/>
      <c r="N98" s="7"/>
      <c r="O98" s="7"/>
      <c r="P98" s="7"/>
      <c r="Q98" s="7"/>
      <c r="R98" s="7"/>
      <c r="S98" s="7"/>
    </row>
    <row r="99" spans="1:19" ht="35.25" customHeight="1">
      <c r="A99" s="77" t="s">
        <v>204</v>
      </c>
      <c r="B99" s="77"/>
      <c r="C99" s="77"/>
      <c r="D99" s="77"/>
      <c r="E99" s="77"/>
      <c r="F99" s="77"/>
      <c r="G99" s="77"/>
      <c r="H99" s="12"/>
      <c r="I99" s="7"/>
      <c r="J99" s="7"/>
      <c r="K99" s="7"/>
      <c r="L99" s="7"/>
      <c r="M99" s="7"/>
      <c r="N99" s="7"/>
      <c r="O99" s="7"/>
      <c r="P99" s="7"/>
      <c r="Q99" s="7"/>
      <c r="R99" s="7"/>
      <c r="S99" s="7"/>
    </row>
    <row r="100" spans="1:19">
      <c r="A100" s="10"/>
      <c r="B100" s="10"/>
      <c r="C100" s="10"/>
      <c r="D100" s="10"/>
      <c r="E100" s="21"/>
      <c r="F100" s="10"/>
      <c r="G100" s="11"/>
      <c r="H100" s="12"/>
      <c r="I100" s="7"/>
      <c r="J100" s="7"/>
      <c r="K100" s="7"/>
      <c r="L100" s="7"/>
      <c r="M100" s="7"/>
      <c r="N100" s="7"/>
      <c r="O100" s="7"/>
      <c r="P100" s="7"/>
      <c r="Q100" s="7"/>
      <c r="R100" s="7"/>
      <c r="S100" s="7"/>
    </row>
    <row r="101" spans="1:19">
      <c r="A101" s="10"/>
      <c r="B101" s="10"/>
      <c r="C101" s="10"/>
      <c r="D101" s="10"/>
      <c r="E101" s="21"/>
      <c r="F101" s="10"/>
      <c r="G101" s="11"/>
      <c r="H101" s="7"/>
      <c r="I101" s="7"/>
      <c r="J101" s="7"/>
      <c r="K101" s="7"/>
      <c r="L101" s="7"/>
      <c r="M101" s="7"/>
      <c r="N101" s="7"/>
      <c r="O101" s="7"/>
      <c r="P101" s="7"/>
      <c r="Q101" s="7"/>
      <c r="R101" s="7"/>
      <c r="S101" s="7"/>
    </row>
    <row r="102" spans="1:19">
      <c r="A102" s="10"/>
      <c r="B102" s="10"/>
      <c r="C102" s="10"/>
      <c r="D102" s="10"/>
      <c r="E102" s="21"/>
      <c r="F102" s="10"/>
      <c r="G102" s="11"/>
    </row>
    <row r="103" spans="1:19">
      <c r="A103" s="10"/>
      <c r="B103" s="10"/>
      <c r="C103" s="10"/>
      <c r="D103" s="10"/>
      <c r="E103" s="21"/>
      <c r="F103" s="10"/>
      <c r="G103" s="10"/>
    </row>
    <row r="104" spans="1:19">
      <c r="A104" s="10"/>
      <c r="B104" s="10"/>
      <c r="C104" s="10"/>
      <c r="D104" s="10"/>
      <c r="E104" s="21"/>
      <c r="F104" s="10"/>
      <c r="G104" s="10"/>
    </row>
    <row r="105" spans="1:19">
      <c r="A105" s="10"/>
      <c r="B105" s="10"/>
      <c r="C105" s="10"/>
      <c r="D105" s="10"/>
      <c r="E105" s="21"/>
      <c r="F105" s="10"/>
      <c r="G105" s="10"/>
    </row>
    <row r="106" spans="1:19">
      <c r="A106" s="10"/>
      <c r="B106" s="10"/>
      <c r="C106" s="10"/>
      <c r="D106" s="10"/>
      <c r="E106" s="21"/>
      <c r="F106" s="10"/>
      <c r="G106" s="10"/>
    </row>
    <row r="107" spans="1:19">
      <c r="A107" s="10"/>
      <c r="B107" s="10"/>
      <c r="C107" s="10"/>
      <c r="D107" s="10"/>
      <c r="E107" s="21"/>
      <c r="F107" s="10"/>
      <c r="G107" s="10"/>
    </row>
    <row r="108" spans="1:19">
      <c r="A108" s="10"/>
      <c r="B108" s="10"/>
      <c r="C108" s="10"/>
      <c r="D108" s="10"/>
      <c r="E108" s="21"/>
      <c r="F108" s="10"/>
      <c r="G108" s="10"/>
    </row>
    <row r="109" spans="1:19">
      <c r="A109" s="10"/>
      <c r="B109" s="10"/>
      <c r="C109" s="10"/>
      <c r="D109" s="10"/>
      <c r="E109" s="21"/>
      <c r="F109" s="10"/>
      <c r="G109" s="10"/>
    </row>
    <row r="110" spans="1:19">
      <c r="A110" s="10"/>
      <c r="B110" s="10"/>
      <c r="C110" s="10"/>
      <c r="D110" s="10"/>
      <c r="E110" s="21"/>
      <c r="F110" s="10"/>
      <c r="G110" s="10"/>
    </row>
    <row r="111" spans="1:19">
      <c r="A111" s="10"/>
      <c r="B111" s="10"/>
      <c r="C111" s="10"/>
      <c r="D111" s="10"/>
      <c r="E111" s="21"/>
      <c r="F111" s="10"/>
      <c r="G111" s="10"/>
    </row>
    <row r="112" spans="1:19">
      <c r="A112" s="10"/>
      <c r="B112" s="10"/>
      <c r="C112" s="10"/>
      <c r="D112" s="10"/>
      <c r="E112" s="21"/>
      <c r="F112" s="10"/>
      <c r="G112" s="10"/>
    </row>
    <row r="113" spans="1:7">
      <c r="A113" s="10"/>
      <c r="B113" s="10"/>
      <c r="C113" s="10"/>
      <c r="D113" s="10"/>
      <c r="E113" s="21"/>
      <c r="F113" s="10"/>
      <c r="G113" s="10"/>
    </row>
    <row r="114" spans="1:7">
      <c r="A114" s="10"/>
      <c r="B114" s="10"/>
      <c r="C114" s="10"/>
      <c r="D114" s="10"/>
      <c r="E114" s="21"/>
      <c r="F114" s="10"/>
      <c r="G114" s="10"/>
    </row>
    <row r="115" spans="1:7">
      <c r="A115" s="10"/>
      <c r="B115" s="10"/>
      <c r="C115" s="10"/>
      <c r="D115" s="10"/>
      <c r="E115" s="21"/>
      <c r="F115" s="10"/>
      <c r="G115" s="10"/>
    </row>
    <row r="116" spans="1:7">
      <c r="A116" s="10"/>
      <c r="B116" s="10"/>
      <c r="C116" s="10"/>
      <c r="D116" s="10"/>
      <c r="E116" s="21"/>
      <c r="F116" s="10"/>
      <c r="G116" s="10"/>
    </row>
    <row r="117" spans="1:7">
      <c r="A117" s="10"/>
      <c r="B117" s="10"/>
      <c r="C117" s="10"/>
      <c r="D117" s="10"/>
      <c r="E117" s="21"/>
      <c r="F117" s="10"/>
      <c r="G117" s="10"/>
    </row>
    <row r="118" spans="1:7">
      <c r="A118" s="10"/>
      <c r="B118" s="10"/>
      <c r="C118" s="10"/>
      <c r="D118" s="10"/>
      <c r="E118" s="21"/>
      <c r="F118" s="10"/>
      <c r="G118" s="10"/>
    </row>
    <row r="119" spans="1:7">
      <c r="A119" s="10"/>
      <c r="B119" s="10"/>
      <c r="C119" s="10"/>
      <c r="D119" s="10"/>
      <c r="E119" s="21"/>
      <c r="F119" s="10"/>
      <c r="G119" s="10"/>
    </row>
    <row r="120" spans="1:7">
      <c r="A120" s="10"/>
      <c r="B120" s="10"/>
      <c r="C120" s="10"/>
      <c r="D120" s="10"/>
      <c r="E120" s="21"/>
      <c r="F120" s="10"/>
      <c r="G120" s="10"/>
    </row>
    <row r="121" spans="1:7">
      <c r="A121" s="10"/>
      <c r="B121" s="10"/>
      <c r="C121" s="10"/>
      <c r="D121" s="10"/>
      <c r="E121" s="21"/>
      <c r="F121" s="10"/>
      <c r="G121" s="10"/>
    </row>
    <row r="122" spans="1:7">
      <c r="A122" s="10"/>
      <c r="B122" s="10"/>
      <c r="C122" s="10"/>
      <c r="D122" s="10"/>
      <c r="E122" s="21"/>
      <c r="F122" s="10"/>
      <c r="G122" s="10"/>
    </row>
    <row r="123" spans="1:7">
      <c r="A123" s="10"/>
      <c r="B123" s="10"/>
      <c r="C123" s="10"/>
      <c r="D123" s="10"/>
      <c r="E123" s="21"/>
      <c r="F123" s="10"/>
      <c r="G123" s="10"/>
    </row>
    <row r="124" spans="1:7">
      <c r="A124" s="10"/>
      <c r="B124" s="10"/>
      <c r="C124" s="10"/>
      <c r="D124" s="10"/>
      <c r="E124" s="21"/>
      <c r="F124" s="10"/>
      <c r="G124" s="10"/>
    </row>
    <row r="125" spans="1:7">
      <c r="A125" s="10"/>
      <c r="B125" s="10"/>
      <c r="C125" s="10"/>
      <c r="D125" s="10"/>
      <c r="E125" s="21"/>
      <c r="F125" s="10"/>
      <c r="G125" s="10"/>
    </row>
    <row r="126" spans="1:7">
      <c r="A126" s="10"/>
      <c r="B126" s="10"/>
      <c r="C126" s="10"/>
      <c r="D126" s="10"/>
      <c r="E126" s="21"/>
      <c r="F126" s="10"/>
      <c r="G126" s="10"/>
    </row>
    <row r="127" spans="1:7">
      <c r="A127" s="10"/>
      <c r="B127" s="10"/>
      <c r="C127" s="10"/>
      <c r="D127" s="10"/>
      <c r="E127" s="21"/>
      <c r="F127" s="10"/>
      <c r="G127" s="10"/>
    </row>
    <row r="128" spans="1:7">
      <c r="A128" s="10"/>
      <c r="B128" s="10"/>
      <c r="C128" s="10"/>
      <c r="D128" s="10"/>
      <c r="E128" s="21"/>
      <c r="F128" s="10"/>
      <c r="G128" s="10"/>
    </row>
    <row r="129" spans="1:7">
      <c r="A129" s="10"/>
      <c r="B129" s="10"/>
      <c r="C129" s="10"/>
      <c r="D129" s="10"/>
      <c r="E129" s="21"/>
      <c r="F129" s="10"/>
      <c r="G129" s="10"/>
    </row>
    <row r="130" spans="1:7">
      <c r="A130" s="10"/>
      <c r="B130" s="10"/>
      <c r="C130" s="10"/>
      <c r="D130" s="10"/>
      <c r="E130" s="21"/>
      <c r="F130" s="10"/>
      <c r="G130" s="10"/>
    </row>
    <row r="131" spans="1:7">
      <c r="A131" s="10"/>
      <c r="B131" s="10"/>
      <c r="C131" s="10"/>
      <c r="D131" s="10"/>
      <c r="E131" s="21"/>
      <c r="F131" s="10"/>
      <c r="G131" s="10"/>
    </row>
    <row r="132" spans="1:7">
      <c r="A132" s="10"/>
      <c r="B132" s="10"/>
      <c r="C132" s="10"/>
      <c r="D132" s="10"/>
      <c r="E132" s="21"/>
      <c r="F132" s="10"/>
      <c r="G132" s="10"/>
    </row>
    <row r="133" spans="1:7">
      <c r="A133" s="10"/>
      <c r="B133" s="10"/>
      <c r="C133" s="10"/>
      <c r="D133" s="10"/>
      <c r="E133" s="21"/>
      <c r="F133" s="10"/>
      <c r="G133" s="10"/>
    </row>
    <row r="134" spans="1:7">
      <c r="A134" s="10"/>
      <c r="B134" s="10"/>
      <c r="C134" s="10"/>
      <c r="D134" s="10"/>
      <c r="E134" s="21"/>
      <c r="F134" s="10"/>
      <c r="G134" s="10"/>
    </row>
    <row r="135" spans="1:7">
      <c r="A135" s="10"/>
      <c r="B135" s="10"/>
      <c r="C135" s="10"/>
      <c r="D135" s="10"/>
      <c r="E135" s="21"/>
      <c r="F135" s="10"/>
      <c r="G135" s="10"/>
    </row>
    <row r="136" spans="1:7">
      <c r="A136" s="10"/>
      <c r="B136" s="10"/>
      <c r="C136" s="10"/>
      <c r="D136" s="10"/>
      <c r="E136" s="21"/>
      <c r="F136" s="10"/>
      <c r="G136" s="10"/>
    </row>
    <row r="137" spans="1:7">
      <c r="A137" s="10"/>
      <c r="B137" s="10"/>
      <c r="C137" s="10"/>
      <c r="D137" s="10"/>
      <c r="E137" s="21"/>
      <c r="F137" s="10"/>
      <c r="G137" s="10"/>
    </row>
    <row r="138" spans="1:7">
      <c r="A138" s="10"/>
      <c r="B138" s="10"/>
      <c r="C138" s="10"/>
      <c r="D138" s="10"/>
      <c r="E138" s="21"/>
      <c r="F138" s="10"/>
      <c r="G138" s="10"/>
    </row>
    <row r="139" spans="1:7">
      <c r="A139" s="10"/>
      <c r="B139" s="10"/>
      <c r="C139" s="10"/>
      <c r="D139" s="10"/>
      <c r="E139" s="21"/>
      <c r="F139" s="10"/>
      <c r="G139" s="10"/>
    </row>
  </sheetData>
  <sheetProtection algorithmName="SHA-512" hashValue="susAuP+pzSCqmVQ7NvB8KZ0zyCh/lx0V5ixGulwzFKk9h3dnPSljOM1vMMrUn1V0UQQ/abf7Vc6XzoSOwxyrRA==" saltValue="jO7M+E4tZfjLCBz8AVBSEg==" spinCount="100000" sheet="1" selectLockedCells="1" autoFilter="0"/>
  <autoFilter ref="A1:G93" xr:uid="{00000000-0009-0000-0000-000000000000}"/>
  <mergeCells count="6">
    <mergeCell ref="A99:G99"/>
    <mergeCell ref="C93:F93"/>
    <mergeCell ref="A95:G95"/>
    <mergeCell ref="A96:G96"/>
    <mergeCell ref="A97:G97"/>
    <mergeCell ref="A98:G98"/>
  </mergeCells>
  <conditionalFormatting sqref="C2:C92">
    <cfRule type="duplicateValues" dxfId="37" priority="14"/>
  </conditionalFormatting>
  <conditionalFormatting sqref="C1 C100:C1048576 A95:A99 C94">
    <cfRule type="duplicateValues" dxfId="36" priority="15"/>
    <cfRule type="duplicateValues" dxfId="35" priority="16"/>
    <cfRule type="duplicateValues" dxfId="34" priority="17"/>
  </conditionalFormatting>
  <pageMargins left="0.70866141732283472" right="0.70866141732283472" top="0.74803149606299213" bottom="0.74803149606299213" header="0.31496062992125984" footer="0.31496062992125984"/>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DFA26-BD43-42E9-AB1D-B967A2AE93FC}">
  <dimension ref="A1:U19"/>
  <sheetViews>
    <sheetView workbookViewId="0">
      <selection activeCell="F12" sqref="F12"/>
    </sheetView>
  </sheetViews>
  <sheetFormatPr defaultColWidth="9.1796875" defaultRowHeight="14.5"/>
  <cols>
    <col min="1" max="1" width="33.7265625" style="1" customWidth="1"/>
    <col min="2" max="2" width="27" style="1" bestFit="1" customWidth="1"/>
    <col min="3" max="3" width="22.1796875" style="1" customWidth="1"/>
    <col min="4" max="4" width="16.26953125" style="1" customWidth="1"/>
    <col min="5" max="16" width="12.1796875" style="1" customWidth="1"/>
    <col min="17" max="16384" width="9.1796875" style="1"/>
  </cols>
  <sheetData>
    <row r="1" spans="1:21" ht="72.5">
      <c r="A1" s="23" t="s">
        <v>206</v>
      </c>
      <c r="B1" s="24" t="s">
        <v>207</v>
      </c>
      <c r="C1" s="24" t="s">
        <v>208</v>
      </c>
      <c r="D1" s="24" t="s">
        <v>209</v>
      </c>
      <c r="E1" s="24" t="s">
        <v>210</v>
      </c>
      <c r="F1" s="24" t="s">
        <v>211</v>
      </c>
      <c r="G1" s="24" t="s">
        <v>212</v>
      </c>
      <c r="H1" s="24" t="s">
        <v>213</v>
      </c>
      <c r="I1" s="24" t="s">
        <v>214</v>
      </c>
      <c r="J1" s="25" t="s">
        <v>215</v>
      </c>
      <c r="K1" s="25" t="s">
        <v>216</v>
      </c>
      <c r="L1" s="25" t="s">
        <v>217</v>
      </c>
      <c r="M1" s="25" t="s">
        <v>218</v>
      </c>
      <c r="N1" s="25" t="s">
        <v>219</v>
      </c>
      <c r="O1" s="25" t="s">
        <v>220</v>
      </c>
      <c r="P1" s="25" t="s">
        <v>221</v>
      </c>
      <c r="Q1" s="25" t="s">
        <v>222</v>
      </c>
      <c r="R1" s="25" t="s">
        <v>223</v>
      </c>
      <c r="S1"/>
      <c r="T1"/>
    </row>
    <row r="2" spans="1:21">
      <c r="A2" s="26" t="s">
        <v>224</v>
      </c>
      <c r="B2" s="27">
        <v>3</v>
      </c>
      <c r="C2" s="27">
        <v>3</v>
      </c>
      <c r="D2" s="27">
        <v>15</v>
      </c>
      <c r="E2" s="27">
        <v>17</v>
      </c>
      <c r="F2" s="27">
        <v>8</v>
      </c>
      <c r="G2" s="27">
        <v>9</v>
      </c>
      <c r="H2" s="27">
        <v>20.9</v>
      </c>
      <c r="I2" s="27">
        <v>5</v>
      </c>
      <c r="J2" s="27">
        <v>1</v>
      </c>
      <c r="K2" s="27">
        <v>1</v>
      </c>
      <c r="L2" s="27">
        <v>1</v>
      </c>
      <c r="M2" s="27">
        <v>1</v>
      </c>
      <c r="N2" s="27">
        <v>1</v>
      </c>
      <c r="O2" s="27">
        <v>1</v>
      </c>
      <c r="P2" s="27">
        <v>1</v>
      </c>
      <c r="Q2" s="27">
        <v>1</v>
      </c>
      <c r="R2" s="27">
        <v>1</v>
      </c>
      <c r="S2"/>
      <c r="T2"/>
    </row>
    <row r="3" spans="1:21" ht="43.5">
      <c r="A3" s="26" t="s">
        <v>248</v>
      </c>
      <c r="B3" s="28">
        <v>3</v>
      </c>
      <c r="C3" s="28">
        <v>3</v>
      </c>
      <c r="D3" s="28">
        <v>15</v>
      </c>
      <c r="E3" s="28">
        <v>17</v>
      </c>
      <c r="F3" s="28">
        <v>8</v>
      </c>
      <c r="G3" s="28">
        <v>9</v>
      </c>
      <c r="H3" s="28">
        <v>20.9</v>
      </c>
      <c r="I3" s="28">
        <v>5</v>
      </c>
      <c r="J3" s="28">
        <v>1</v>
      </c>
      <c r="K3" s="28">
        <v>1</v>
      </c>
      <c r="L3" s="28">
        <v>1</v>
      </c>
      <c r="M3" s="28">
        <v>1</v>
      </c>
      <c r="N3" s="28">
        <v>1</v>
      </c>
      <c r="O3" s="28">
        <v>1</v>
      </c>
      <c r="P3" s="28">
        <v>1</v>
      </c>
      <c r="Q3" s="28">
        <v>1</v>
      </c>
      <c r="R3" s="28">
        <v>1</v>
      </c>
    </row>
    <row r="4" spans="1:21">
      <c r="A4" s="29"/>
      <c r="B4" s="30" t="str">
        <f>IF(AND(ISNUMBER(B3),ISNUMBER(FIND(",",B3)),LEN(B3)-LEN(SUBSTITUTE(B3,",",""))=1),IF(LEN(RIGHT(B3,LEN(B3)-FIND(",",B3)))&gt;3,ROW(),""),"")</f>
        <v/>
      </c>
      <c r="C4" s="30" t="str">
        <f>IF(AND(ISNUMBER(C3),ISNUMBER(FIND(",",C3)),LEN(C3)-LEN(SUBSTITUTE(C3,",",""))=1),IF(LEN(RIGHT(C3,LEN(C3)-FIND(",",C3)))&gt;3,ROW(),""),"")</f>
        <v/>
      </c>
      <c r="D4" s="30" t="str">
        <f t="shared" ref="D4:R4" si="0">IF(AND(ISNUMBER(D3),ISNUMBER(FIND(",",D3)),LEN(D3)-LEN(SUBSTITUTE(D3,",",""))=1),IF(LEN(RIGHT(D3,LEN(D3)-FIND(",",D3)))&gt;3,ROW(),""),"")</f>
        <v/>
      </c>
      <c r="E4" s="30" t="str">
        <f t="shared" si="0"/>
        <v/>
      </c>
      <c r="F4" s="30" t="str">
        <f t="shared" si="0"/>
        <v/>
      </c>
      <c r="G4" s="30" t="str">
        <f t="shared" si="0"/>
        <v/>
      </c>
      <c r="H4" s="30" t="str">
        <f t="shared" si="0"/>
        <v/>
      </c>
      <c r="I4" s="30" t="str">
        <f t="shared" si="0"/>
        <v/>
      </c>
      <c r="J4" s="30" t="str">
        <f t="shared" si="0"/>
        <v/>
      </c>
      <c r="K4" s="30" t="str">
        <f t="shared" si="0"/>
        <v/>
      </c>
      <c r="L4" s="30" t="str">
        <f t="shared" si="0"/>
        <v/>
      </c>
      <c r="M4" s="30" t="str">
        <f t="shared" si="0"/>
        <v/>
      </c>
      <c r="N4" s="30" t="str">
        <f t="shared" si="0"/>
        <v/>
      </c>
      <c r="O4" s="30" t="str">
        <f t="shared" si="0"/>
        <v/>
      </c>
      <c r="P4" s="30" t="str">
        <f t="shared" si="0"/>
        <v/>
      </c>
      <c r="Q4" s="30" t="str">
        <f t="shared" si="0"/>
        <v/>
      </c>
      <c r="R4" s="30" t="str">
        <f t="shared" si="0"/>
        <v/>
      </c>
      <c r="S4"/>
      <c r="T4"/>
      <c r="U4"/>
    </row>
    <row r="5" spans="1:21">
      <c r="A5" s="31"/>
      <c r="B5" s="32"/>
      <c r="C5" s="32"/>
      <c r="D5" s="32"/>
      <c r="E5" s="32"/>
      <c r="F5" s="32"/>
      <c r="G5" s="32"/>
      <c r="H5" s="33"/>
      <c r="I5" s="32"/>
      <c r="J5" s="32"/>
      <c r="K5" s="32"/>
      <c r="L5" s="32"/>
      <c r="M5" s="32"/>
      <c r="N5" s="32"/>
      <c r="O5" s="32"/>
      <c r="P5" s="32"/>
      <c r="Q5" s="32"/>
      <c r="R5" s="32"/>
      <c r="S5"/>
      <c r="T5"/>
      <c r="U5"/>
    </row>
    <row r="6" spans="1:21" ht="58">
      <c r="A6" s="34" t="s">
        <v>249</v>
      </c>
      <c r="B6"/>
      <c r="C6"/>
      <c r="D6"/>
      <c r="E6"/>
      <c r="F6" s="86" t="s">
        <v>225</v>
      </c>
      <c r="G6" s="86"/>
      <c r="H6" s="86"/>
      <c r="I6" s="86"/>
      <c r="J6" s="86" t="s">
        <v>226</v>
      </c>
      <c r="K6" s="86"/>
      <c r="L6" s="86"/>
      <c r="M6" s="86"/>
      <c r="N6" s="86" t="s">
        <v>227</v>
      </c>
      <c r="O6" s="86"/>
      <c r="P6" s="86"/>
      <c r="Q6" s="86"/>
      <c r="R6" s="86"/>
      <c r="S6"/>
      <c r="T6"/>
      <c r="U6"/>
    </row>
    <row r="7" spans="1:21">
      <c r="A7" s="35">
        <f>'Darbų įkainiai'!G93</f>
        <v>59999</v>
      </c>
      <c r="E7"/>
      <c r="F7" s="86" t="s">
        <v>228</v>
      </c>
      <c r="G7" s="86"/>
      <c r="H7" s="86"/>
      <c r="I7" s="86"/>
      <c r="J7" s="86" t="s">
        <v>229</v>
      </c>
      <c r="K7" s="86"/>
      <c r="L7" s="86"/>
      <c r="M7" s="86"/>
      <c r="N7" s="86" t="s">
        <v>230</v>
      </c>
      <c r="O7" s="86"/>
      <c r="P7" s="86"/>
      <c r="Q7" s="86"/>
      <c r="R7" s="86"/>
      <c r="S7"/>
      <c r="T7"/>
      <c r="U7"/>
    </row>
    <row r="8" spans="1:21" ht="15.5">
      <c r="A8" s="30" t="str">
        <f>IF(AND(ISNUMBER(B7),ISNUMBER(FIND(",",B7)),LEN(B7)-LEN(SUBSTITUTE(B7,",",""))=1),IF(LEN(RIGHT(B7,LEN(B7)-FIND(",",B7)))&gt;2,ROW(),""),"")</f>
        <v/>
      </c>
      <c r="B8" s="85" t="str">
        <f>IF(ISNUMBER(LOOKUP(2,1/(A8:A9&lt;&gt;""),A8:A9))," Įrašyti daugiau nei 2 skaičiai po kablelio!","")</f>
        <v/>
      </c>
      <c r="C8" s="85"/>
      <c r="D8" s="36"/>
      <c r="E8"/>
      <c r="F8" s="86" t="s">
        <v>231</v>
      </c>
      <c r="G8" s="86"/>
      <c r="H8" s="86"/>
      <c r="I8" s="86"/>
      <c r="J8" s="86" t="s">
        <v>232</v>
      </c>
      <c r="K8" s="86"/>
      <c r="L8" s="86"/>
      <c r="M8" s="86"/>
      <c r="N8" s="86" t="s">
        <v>233</v>
      </c>
      <c r="O8" s="86"/>
      <c r="P8" s="86"/>
      <c r="Q8" s="86"/>
      <c r="R8" s="86"/>
      <c r="S8"/>
      <c r="T8"/>
      <c r="U8"/>
    </row>
    <row r="9" spans="1:21">
      <c r="A9" s="30" t="str">
        <f>IF(AND(ISNUMBER(C7),ISNUMBER(FIND(",",C7)),LEN(C7)-LEN(SUBSTITUTE(C7,",",""))=1),IF(LEN(RIGHT(C7,LEN(C7)-FIND(",",C7)))&gt;2,ROW(),""),"")</f>
        <v/>
      </c>
      <c r="B9" s="36"/>
      <c r="C9" s="36"/>
      <c r="D9"/>
      <c r="E9"/>
      <c r="F9"/>
      <c r="G9"/>
      <c r="H9"/>
      <c r="I9"/>
      <c r="J9"/>
      <c r="K9"/>
      <c r="L9"/>
      <c r="M9"/>
      <c r="N9"/>
      <c r="O9"/>
      <c r="P9"/>
      <c r="Q9"/>
      <c r="R9"/>
      <c r="S9"/>
      <c r="T9"/>
      <c r="U9"/>
    </row>
    <row r="10" spans="1:21" ht="29">
      <c r="A10" s="87"/>
      <c r="B10" s="34" t="s">
        <v>234</v>
      </c>
      <c r="C10" s="36"/>
      <c r="D10" s="37"/>
      <c r="E10" s="38"/>
      <c r="F10" s="44" t="s">
        <v>235</v>
      </c>
      <c r="G10" s="83" t="s">
        <v>250</v>
      </c>
      <c r="H10" s="83"/>
      <c r="I10" s="83"/>
      <c r="J10" s="83"/>
      <c r="K10" s="83"/>
      <c r="L10" s="83"/>
      <c r="M10" s="83"/>
      <c r="N10" s="83"/>
      <c r="O10" s="83"/>
      <c r="P10" s="83"/>
      <c r="Q10" s="83"/>
      <c r="R10" s="84"/>
      <c r="S10" s="29"/>
      <c r="T10"/>
      <c r="U10"/>
    </row>
    <row r="11" spans="1:21">
      <c r="A11" s="87"/>
      <c r="B11" s="39">
        <f>(SUM(A7)*B3+SUM(A7)*C3+SUM(A7)*D3+SUM(A7)*E3+SUM(A7)*F3+SUM(A7)*G3+SUM(A7)*H3+SUM(A7)*I3+SUM(A7)*J3+SUM(A7)*K3+SUM(A7)*L3+SUM(A7)*M3+SUM(A7)*N3+SUM(A7)*O3+SUM(A7)*P3+SUM(A7)*Q3+SUM(A7)*R3)/1000</f>
        <v>5393.9101000000001</v>
      </c>
      <c r="C11" s="40"/>
      <c r="D11"/>
      <c r="E11" s="38"/>
      <c r="F11" s="38"/>
      <c r="G11" s="38"/>
      <c r="H11" s="38"/>
      <c r="I11" s="38"/>
      <c r="J11" s="38"/>
      <c r="K11" s="38"/>
      <c r="L11" s="38"/>
      <c r="M11" s="38"/>
      <c r="N11" s="38"/>
      <c r="O11" s="38"/>
      <c r="P11" s="38"/>
      <c r="Q11" s="38"/>
      <c r="R11" s="38"/>
      <c r="S11"/>
      <c r="T11"/>
      <c r="U11"/>
    </row>
    <row r="12" spans="1:21">
      <c r="A12"/>
      <c r="B12"/>
      <c r="C12"/>
      <c r="D12"/>
      <c r="E12"/>
      <c r="F12" s="41"/>
      <c r="G12"/>
      <c r="H12"/>
      <c r="I12"/>
      <c r="J12"/>
      <c r="K12"/>
      <c r="L12"/>
      <c r="M12"/>
      <c r="N12"/>
      <c r="O12"/>
      <c r="P12"/>
      <c r="Q12"/>
      <c r="R12"/>
      <c r="S12"/>
      <c r="T12"/>
      <c r="U12"/>
    </row>
    <row r="13" spans="1:21">
      <c r="A13" s="80" t="s">
        <v>236</v>
      </c>
      <c r="B13" s="80"/>
      <c r="C13" s="80"/>
      <c r="D13"/>
      <c r="E13"/>
      <c r="F13"/>
      <c r="G13"/>
      <c r="H13"/>
      <c r="I13"/>
      <c r="J13"/>
      <c r="K13"/>
      <c r="L13"/>
      <c r="M13"/>
      <c r="N13"/>
      <c r="O13"/>
      <c r="P13"/>
      <c r="Q13"/>
      <c r="R13"/>
      <c r="S13"/>
      <c r="T13"/>
      <c r="U13"/>
    </row>
    <row r="14" spans="1:21">
      <c r="A14" s="81" t="s">
        <v>237</v>
      </c>
      <c r="B14" s="81"/>
      <c r="C14" s="81"/>
      <c r="D14"/>
      <c r="E14"/>
      <c r="F14"/>
      <c r="G14"/>
      <c r="H14"/>
      <c r="I14"/>
      <c r="J14"/>
      <c r="K14"/>
      <c r="L14"/>
      <c r="M14"/>
      <c r="N14"/>
      <c r="O14"/>
      <c r="P14"/>
      <c r="Q14"/>
      <c r="R14"/>
      <c r="S14"/>
      <c r="T14"/>
      <c r="U14"/>
    </row>
    <row r="15" spans="1:21">
      <c r="A15" s="82" t="s">
        <v>238</v>
      </c>
      <c r="B15" s="82"/>
      <c r="C15" s="82"/>
      <c r="D15"/>
      <c r="E15"/>
      <c r="F15"/>
      <c r="G15"/>
      <c r="H15"/>
      <c r="I15"/>
      <c r="J15"/>
      <c r="K15"/>
      <c r="L15"/>
      <c r="M15"/>
      <c r="N15"/>
      <c r="O15"/>
      <c r="P15"/>
      <c r="Q15"/>
      <c r="R15"/>
      <c r="S15"/>
      <c r="T15"/>
      <c r="U15"/>
    </row>
    <row r="16" spans="1:21">
      <c r="A16"/>
      <c r="B16"/>
      <c r="C16"/>
      <c r="D16"/>
      <c r="E16"/>
      <c r="F16"/>
      <c r="G16"/>
      <c r="H16"/>
      <c r="I16"/>
      <c r="J16"/>
      <c r="K16"/>
      <c r="L16"/>
      <c r="M16"/>
      <c r="N16"/>
      <c r="O16"/>
      <c r="P16"/>
      <c r="Q16"/>
      <c r="R16"/>
      <c r="S16"/>
      <c r="T16"/>
      <c r="U16"/>
    </row>
    <row r="19" spans="5:18" ht="77.25" customHeight="1">
      <c r="E19" s="42"/>
      <c r="F19" s="42"/>
      <c r="G19" s="43"/>
      <c r="H19" s="43"/>
      <c r="I19" s="43"/>
      <c r="J19" s="43"/>
      <c r="K19" s="43"/>
      <c r="L19" s="43"/>
      <c r="M19" s="43"/>
      <c r="N19" s="43"/>
      <c r="O19" s="43"/>
      <c r="P19" s="43"/>
      <c r="Q19" s="43"/>
      <c r="R19" s="43"/>
    </row>
  </sheetData>
  <sheetProtection algorithmName="SHA-512" hashValue="NFQhSc1vFE+WqdcsKTl6wPndL0gRr2beNfytbTMNUKlpAMP3PWw79bHaDqA3NUOxSMNu2KuFxqGRqsV9fJnMMg==" saltValue="oFxPum7i/5UNzYMwjtMTpw==" spinCount="100000" sheet="1" objects="1" scenarios="1"/>
  <mergeCells count="15">
    <mergeCell ref="F6:I6"/>
    <mergeCell ref="J6:M6"/>
    <mergeCell ref="N6:R6"/>
    <mergeCell ref="F7:I7"/>
    <mergeCell ref="J7:M7"/>
    <mergeCell ref="N7:R7"/>
    <mergeCell ref="A13:C13"/>
    <mergeCell ref="A14:C14"/>
    <mergeCell ref="A15:C15"/>
    <mergeCell ref="G10:R10"/>
    <mergeCell ref="B8:C8"/>
    <mergeCell ref="F8:I8"/>
    <mergeCell ref="J8:M8"/>
    <mergeCell ref="N8:R8"/>
    <mergeCell ref="A10:A11"/>
  </mergeCells>
  <conditionalFormatting sqref="B3">
    <cfRule type="cellIs" dxfId="33" priority="34" operator="greaterThan">
      <formula>B2</formula>
    </cfRule>
  </conditionalFormatting>
  <conditionalFormatting sqref="B3">
    <cfRule type="containsBlanks" dxfId="32" priority="33">
      <formula>LEN(TRIM(B3))=0</formula>
    </cfRule>
  </conditionalFormatting>
  <conditionalFormatting sqref="C3">
    <cfRule type="cellIs" dxfId="31" priority="32" operator="greaterThan">
      <formula>C2</formula>
    </cfRule>
  </conditionalFormatting>
  <conditionalFormatting sqref="C3">
    <cfRule type="containsBlanks" dxfId="30" priority="31">
      <formula>LEN(TRIM(C3))=0</formula>
    </cfRule>
  </conditionalFormatting>
  <conditionalFormatting sqref="D3">
    <cfRule type="cellIs" dxfId="29" priority="30" operator="greaterThan">
      <formula>D2</formula>
    </cfRule>
  </conditionalFormatting>
  <conditionalFormatting sqref="D3">
    <cfRule type="containsBlanks" dxfId="28" priority="29">
      <formula>LEN(TRIM(D3))=0</formula>
    </cfRule>
  </conditionalFormatting>
  <conditionalFormatting sqref="E3">
    <cfRule type="cellIs" dxfId="27" priority="28" operator="greaterThan">
      <formula>E2</formula>
    </cfRule>
  </conditionalFormatting>
  <conditionalFormatting sqref="E3">
    <cfRule type="containsBlanks" dxfId="26" priority="27">
      <formula>LEN(TRIM(E3))=0</formula>
    </cfRule>
  </conditionalFormatting>
  <conditionalFormatting sqref="F3">
    <cfRule type="cellIs" dxfId="25" priority="26" operator="greaterThan">
      <formula>F2</formula>
    </cfRule>
  </conditionalFormatting>
  <conditionalFormatting sqref="F3">
    <cfRule type="containsBlanks" dxfId="24" priority="25">
      <formula>LEN(TRIM(F3))=0</formula>
    </cfRule>
  </conditionalFormatting>
  <conditionalFormatting sqref="G3">
    <cfRule type="cellIs" dxfId="23" priority="24" operator="greaterThan">
      <formula>G2</formula>
    </cfRule>
  </conditionalFormatting>
  <conditionalFormatting sqref="G3">
    <cfRule type="containsBlanks" dxfId="22" priority="23">
      <formula>LEN(TRIM(G3))=0</formula>
    </cfRule>
  </conditionalFormatting>
  <conditionalFormatting sqref="H3">
    <cfRule type="cellIs" dxfId="21" priority="22" operator="greaterThan">
      <formula>H2</formula>
    </cfRule>
  </conditionalFormatting>
  <conditionalFormatting sqref="H3">
    <cfRule type="containsBlanks" dxfId="20" priority="21">
      <formula>LEN(TRIM(H3))=0</formula>
    </cfRule>
  </conditionalFormatting>
  <conditionalFormatting sqref="I3">
    <cfRule type="cellIs" dxfId="19" priority="20" operator="greaterThan">
      <formula>I2</formula>
    </cfRule>
  </conditionalFormatting>
  <conditionalFormatting sqref="I3">
    <cfRule type="containsBlanks" dxfId="18" priority="19">
      <formula>LEN(TRIM(I3))=0</formula>
    </cfRule>
  </conditionalFormatting>
  <conditionalFormatting sqref="J3">
    <cfRule type="cellIs" dxfId="17" priority="18" operator="greaterThan">
      <formula>J2</formula>
    </cfRule>
  </conditionalFormatting>
  <conditionalFormatting sqref="J3">
    <cfRule type="containsBlanks" dxfId="16" priority="17">
      <formula>LEN(TRIM(J3))=0</formula>
    </cfRule>
  </conditionalFormatting>
  <conditionalFormatting sqref="K3">
    <cfRule type="cellIs" dxfId="15" priority="16" operator="greaterThan">
      <formula>K2</formula>
    </cfRule>
  </conditionalFormatting>
  <conditionalFormatting sqref="K3">
    <cfRule type="containsBlanks" dxfId="14" priority="15">
      <formula>LEN(TRIM(K3))=0</formula>
    </cfRule>
  </conditionalFormatting>
  <conditionalFormatting sqref="L3">
    <cfRule type="cellIs" dxfId="13" priority="14" operator="greaterThan">
      <formula>L2</formula>
    </cfRule>
  </conditionalFormatting>
  <conditionalFormatting sqref="L3">
    <cfRule type="containsBlanks" dxfId="12" priority="13">
      <formula>LEN(TRIM(L3))=0</formula>
    </cfRule>
  </conditionalFormatting>
  <conditionalFormatting sqref="M3">
    <cfRule type="cellIs" dxfId="11" priority="12" operator="greaterThan">
      <formula>M2</formula>
    </cfRule>
  </conditionalFormatting>
  <conditionalFormatting sqref="M3">
    <cfRule type="containsBlanks" dxfId="10" priority="11">
      <formula>LEN(TRIM(M3))=0</formula>
    </cfRule>
  </conditionalFormatting>
  <conditionalFormatting sqref="N3">
    <cfRule type="cellIs" dxfId="9" priority="10" operator="greaterThan">
      <formula>N2</formula>
    </cfRule>
  </conditionalFormatting>
  <conditionalFormatting sqref="N3">
    <cfRule type="containsBlanks" dxfId="8" priority="9">
      <formula>LEN(TRIM(N3))=0</formula>
    </cfRule>
  </conditionalFormatting>
  <conditionalFormatting sqref="O3">
    <cfRule type="cellIs" dxfId="7" priority="8" operator="greaterThan">
      <formula>O2</formula>
    </cfRule>
  </conditionalFormatting>
  <conditionalFormatting sqref="O3">
    <cfRule type="containsBlanks" dxfId="6" priority="7">
      <formula>LEN(TRIM(O3))=0</formula>
    </cfRule>
  </conditionalFormatting>
  <conditionalFormatting sqref="P3">
    <cfRule type="cellIs" dxfId="5" priority="6" operator="greaterThan">
      <formula>P2</formula>
    </cfRule>
  </conditionalFormatting>
  <conditionalFormatting sqref="P3">
    <cfRule type="containsBlanks" dxfId="4" priority="5">
      <formula>LEN(TRIM(P3))=0</formula>
    </cfRule>
  </conditionalFormatting>
  <conditionalFormatting sqref="Q3">
    <cfRule type="cellIs" dxfId="3" priority="4" operator="greaterThan">
      <formula>Q2</formula>
    </cfRule>
  </conditionalFormatting>
  <conditionalFormatting sqref="Q3">
    <cfRule type="containsBlanks" dxfId="2" priority="3">
      <formula>LEN(TRIM(Q3))=0</formula>
    </cfRule>
  </conditionalFormatting>
  <conditionalFormatting sqref="R3">
    <cfRule type="cellIs" dxfId="1" priority="2" operator="greaterThan">
      <formula>R2</formula>
    </cfRule>
  </conditionalFormatting>
  <conditionalFormatting sqref="R3">
    <cfRule type="containsBlanks" dxfId="0" priority="1">
      <formula>LEN(TRIM(R3))=0</formula>
    </cfRule>
  </conditionalFormatting>
  <dataValidations count="2">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78699079-8E0A-4B00-ADB6-8BE92442FD5B}">
      <formula1>ROUND(B3,3)=B3</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A7" xr:uid="{B091A061-542A-4AD7-85E0-83AC9929B001}">
      <formula1>ROUND(A7,2)=A7</formula1>
    </dataValidation>
  </dataValidation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Skaičiuoklė</vt:lpstr>
      <vt:lpstr>Darbų įkainiai</vt:lpstr>
      <vt:lpstr>Sistelos koeficientai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Jurgita Repšienė</cp:lastModifiedBy>
  <cp:lastPrinted>2017-02-14T08:52:06Z</cp:lastPrinted>
  <dcterms:created xsi:type="dcterms:W3CDTF">2013-11-21T12:32:21Z</dcterms:created>
  <dcterms:modified xsi:type="dcterms:W3CDTF">2022-07-11T07:35:42Z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2022-05-09T06:31:03Z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033e7148-bc44-4a09-b8c7-1fc77d6aa12e</vt:lpwstr>
  </property>
  <property fmtid="{D5CDD505-2E9C-101B-9397-08002B2CF9AE}" pid="8" name="MSIP_Label_190751af-2442-49a7-b7b9-9f0bcce858c9_ContentBits">
    <vt:lpwstr>0</vt:lpwstr>
  </property>
</Properties>
</file>