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177A0D7B-DB98-4609-B135-87C8C66191FC}" xr6:coauthVersionLast="47" xr6:coauthVersionMax="47" xr10:uidLastSave="{00000000-0000-0000-0000-000000000000}"/>
  <bookViews>
    <workbookView xWindow="28680" yWindow="1290" windowWidth="25440" windowHeight="15270" xr2:uid="{0883BF40-BD3B-4928-A10E-540B39DE5F2B}"/>
  </bookViews>
  <sheets>
    <sheet name="TS_11162_po RK " sheetId="1" r:id="rId1"/>
  </sheets>
  <definedNames>
    <definedName name="_xlnm._FilterDatabase" localSheetId="0" hidden="1">'TS_11162_po RK '!$A$8:$N$28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J12" i="1"/>
  <c r="L12" i="1"/>
  <c r="N12" i="1"/>
  <c r="L9" i="1"/>
  <c r="N9" i="1" s="1"/>
  <c r="L10" i="1"/>
  <c r="N10" i="1" s="1"/>
  <c r="L11" i="1"/>
  <c r="N11" i="1" s="1"/>
  <c r="L13" i="1"/>
  <c r="N13" i="1" s="1"/>
  <c r="L14" i="1"/>
  <c r="N14" i="1" s="1"/>
  <c r="L15" i="1"/>
  <c r="N15" i="1" s="1"/>
  <c r="L16" i="1"/>
  <c r="N16" i="1" s="1"/>
  <c r="L17" i="1"/>
  <c r="N17" i="1" s="1"/>
  <c r="L18" i="1"/>
  <c r="N18" i="1" s="1"/>
  <c r="L19" i="1"/>
  <c r="N19" i="1" s="1"/>
  <c r="L20" i="1"/>
  <c r="N20" i="1" s="1"/>
  <c r="L21" i="1"/>
  <c r="N21" i="1" s="1"/>
  <c r="L22" i="1"/>
  <c r="N22" i="1" s="1"/>
  <c r="L23" i="1"/>
  <c r="N23" i="1" s="1"/>
  <c r="L24" i="1"/>
  <c r="N24" i="1" s="1"/>
  <c r="L25" i="1"/>
  <c r="N25" i="1" s="1"/>
  <c r="L26" i="1"/>
  <c r="N26" i="1" s="1"/>
  <c r="L27" i="1"/>
  <c r="L28" i="1" l="1"/>
  <c r="N27" i="1"/>
  <c r="N28" i="1" s="1"/>
  <c r="I9" i="1"/>
  <c r="J9" i="1" s="1"/>
  <c r="I10" i="1"/>
  <c r="J10" i="1" s="1"/>
  <c r="I11" i="1"/>
  <c r="J11" i="1" s="1"/>
  <c r="I13" i="1"/>
  <c r="J13" i="1" s="1"/>
  <c r="I14" i="1"/>
  <c r="J14" i="1" s="1"/>
  <c r="I15" i="1"/>
  <c r="J15" i="1" s="1"/>
  <c r="I16" i="1"/>
  <c r="J16" i="1" s="1"/>
  <c r="I17" i="1"/>
  <c r="J17" i="1" s="1"/>
  <c r="I18" i="1"/>
  <c r="J18" i="1" s="1"/>
  <c r="I19" i="1"/>
  <c r="J19" i="1" s="1"/>
  <c r="I20" i="1"/>
  <c r="J20" i="1" s="1"/>
  <c r="I21" i="1"/>
  <c r="J21" i="1" s="1"/>
  <c r="A22" i="1"/>
  <c r="A23" i="1" s="1"/>
  <c r="A24" i="1" s="1"/>
  <c r="A25" i="1" s="1"/>
  <c r="A26" i="1" s="1"/>
  <c r="A27" i="1" s="1"/>
  <c r="I22" i="1"/>
  <c r="J22" i="1" s="1"/>
  <c r="I23" i="1"/>
  <c r="J23" i="1" s="1"/>
  <c r="I24" i="1"/>
  <c r="J24" i="1" s="1"/>
  <c r="I25" i="1"/>
  <c r="J25" i="1" s="1"/>
  <c r="I26" i="1"/>
  <c r="J26" i="1" s="1"/>
  <c r="I27" i="1"/>
  <c r="J27" i="1" s="1"/>
  <c r="J28" i="1" l="1"/>
  <c r="I28" i="1"/>
</calcChain>
</file>

<file path=xl/sharedStrings.xml><?xml version="1.0" encoding="utf-8"?>
<sst xmlns="http://schemas.openxmlformats.org/spreadsheetml/2006/main" count="122" uniqueCount="75">
  <si>
    <t>Viso:</t>
  </si>
  <si>
    <t>33692800-5</t>
  </si>
  <si>
    <t>litrai</t>
  </si>
  <si>
    <t>Rūgštus; K-1,0-3,0 mmol/l, Ca-1,00-1,75 mmol/l; ne &gt;10 litrų talpoje.</t>
  </si>
  <si>
    <t>Bikarbonatinis koncentratas Nr.2</t>
  </si>
  <si>
    <t>33181520-3</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</si>
  <si>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lenktas, vidinis diametras 6mm, ilgis 40cm</t>
  </si>
  <si>
    <t>Biosintetiniai arterioveninės jungties protezai, lenktas</t>
  </si>
  <si>
    <t>Biosintetiniai arterioveninės jungties protezai, tiesus</t>
  </si>
  <si>
    <t>33181200-4</t>
  </si>
  <si>
    <t>Dializatorius laisvosioms lengvosioms grandinėms šalinti. Membrana poliariletersulfono – laidi ureminiams toksinams ir iki 45 kDa masės molekulėms,  Darbinis membranos plotas –  2,2±0,1 m2, UF koeficientas turi būti didesnis arba lygus 50, laisvųjų lengvųjų grandinių klirensai daugiau arba lygūs: lambda - 30 ml/min, kapa - 38 ml/min, esant kraujo tėkmės greičiui  250 ml/min, dializato tėkmės greičiui 500 ml/min, (UF =0). Sterilizacija garais.</t>
  </si>
  <si>
    <t>Dializatorius Nr.5</t>
  </si>
  <si>
    <t xml:space="preserve">Dializatoriai su nesintetinės medžiagos membrana </t>
  </si>
  <si>
    <t>Dializatorius Nr.1</t>
  </si>
  <si>
    <t>33140000-3</t>
  </si>
  <si>
    <t xml:space="preserve">vnt. </t>
  </si>
  <si>
    <t>Savaime prisipildantis kvėpavimo maišas</t>
  </si>
  <si>
    <r>
      <t>Vienkartinis, kliniškai švarus, atsidaro esant 5 cm H</t>
    </r>
    <r>
      <rPr>
        <vertAlign val="subscript"/>
        <sz val="11"/>
        <rFont val="Arial"/>
        <family val="2"/>
        <charset val="186"/>
      </rPr>
      <t>2</t>
    </r>
    <r>
      <rPr>
        <sz val="11"/>
        <rFont val="Arial"/>
        <family val="2"/>
        <charset val="186"/>
      </rPr>
      <t>O slėgiui, 30 M-30 F jungtys, skaidrus korpusas.</t>
    </r>
  </si>
  <si>
    <t>Nuolatinio teigiamo slėgio (PEEP) kvėpavimo takuose palaikymo vožtuvas</t>
  </si>
  <si>
    <t>33190000-8</t>
  </si>
  <si>
    <t xml:space="preserve">Antgalis zondo klausos patikros aparatui Maico Eroscan OAE3, OAE4 , raudoni, žali 3-5 mm. 
</t>
  </si>
  <si>
    <t>Antgalis OAE Oto Red 3mm-4mm</t>
  </si>
  <si>
    <t>33141200-2</t>
  </si>
  <si>
    <t>Šlapimo kateteris</t>
  </si>
  <si>
    <t xml:space="preserve">Vienkartinis endoskopo kanalų valymo šepetėlis. Kanalo valymo šepetėlis naudojamas endoskopo darbinio kanalo vidui valyti. Šepetėlis skirtas endoskopų valymui, kurių vidinės dalies diametras 1,2 mm - 1,7 mm. Šepetėlis plastmasinis, supakuotas po vieną, minkštais šereliais. Šepetėlio darbinės dalies ilgis 950 cm (±10 cm), diametras turi atitikti endoskopo įvedamosios dalies diametrą (endoskopas Olympus BF-XP190) . </t>
  </si>
  <si>
    <t>Endoskopo kanalų valymo šepetėlis, 
broncho, kanalas 1.2 mm</t>
  </si>
  <si>
    <t>33141125-2</t>
  </si>
  <si>
    <t>1. Sterilioje pakuotėje  2. Besirezorbuojantys sraigtai 3. Sraigtai kaniuliuoti minimaliai 1,5 mm diametro 4. Cheminė sudėtis - mišinys 80% PLLA, 20% HA (hydroxylapatite) 5. Sterilus įpakavimas su identifikavimo numeriu ir šios informacijos patvirtinimu kataloge
6. Turi būti: standartinė, standartinė su padidinta galvute, reversinė (reversinė versija 25 mm ilgio, storis: 7/8(padidinta galvute), nuo 7 iki 10 mm, ne mažiau 3 dydžių), reversinė su padidinta galvute 7. Sraigtų storiai: nuo 6 iki 12 mm septynių storių (turi būti ir didžiausio, ir mažiausio, ir tarpinio storio) 8. Sraigtų ilgiai: nuo 20 iki 35 mm ne mažiau 4 ilgių (turi būti ir didžiausio, ir mažiausio, ir tarpinio ilgio).</t>
  </si>
  <si>
    <t>Sraigtai PKR sausgyslių transplantato blauzdinei fiksacijai (osteoporotiniam kaului ir revizinėms operacijoms)</t>
  </si>
  <si>
    <t>1. Sterilioje pakuotėje susideda iš dviejų "T" inkarų su #2 storio UHMW (ultra high molecular weight) pinto polietileno pluošto siūlo, vienkartinio cilindro formos įvedimo instrumento ir lenkimo instrumento. 2. "T" inkarų cheminė sudėtis - polimeras "peek optima" arba PLLA (turi būti pasirenkama). 3. Dviguba "U" formos fiksacija. 4. Turi iš anksto paruoštą slystantį mazgą. 5. Nepalieka implanto sąnarinėje dalyje. 6. Lenkimo intrumento pagalba galima palenkti implanto įvedimo adatą iki 35 ˚, o stiebą iki 80˚. 7. Pravedimo adata lenkta arba lenkta reversinė (turi būti pasirenkama).</t>
  </si>
  <si>
    <t>Menisko susiuvimo inkarinė sistema su lenkiama adata</t>
  </si>
  <si>
    <t>33141000-0</t>
  </si>
  <si>
    <t>Besirezorbuojanti dvisluoksnė kolageno membrana.</t>
  </si>
  <si>
    <t>Darbinė dalis lenkta 45°, ilgis 8 mm/ antgalio kiaurymė 0,10 mm.</t>
  </si>
  <si>
    <t>Vienkartiniai hidrochirurginės dermoabrazijos sistemos antgaliai Versajet II sistemai Antgalis 8 mm ilgio</t>
  </si>
  <si>
    <t xml:space="preserve">Dializatorius: Paviršiaus plotas 1,6 -1,7 m2    </t>
  </si>
  <si>
    <r>
      <t>Dializatorius: paviršiaus plotas 0,8 m</t>
    </r>
    <r>
      <rPr>
        <vertAlign val="superscript"/>
        <sz val="11"/>
        <rFont val="Arial"/>
        <family val="2"/>
        <charset val="186"/>
      </rPr>
      <t>2</t>
    </r>
  </si>
  <si>
    <r>
      <t>Dializatorius: paviršiaus plotas 0,2 m</t>
    </r>
    <r>
      <rPr>
        <vertAlign val="superscript"/>
        <sz val="11"/>
        <rFont val="Arial"/>
        <family val="2"/>
        <charset val="186"/>
      </rPr>
      <t xml:space="preserve">2 </t>
    </r>
  </si>
  <si>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</si>
  <si>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</si>
  <si>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</si>
  <si>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</si>
  <si>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</si>
  <si>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</si>
  <si>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</si>
  <si>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</si>
  <si>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</si>
  <si>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</si>
  <si>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</si>
  <si>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Vaikiškas dializatorius su heliksono membrana. Membranos plotas 0,2 m2.  UF koeficientas 7  ml/h mmHg. Klirensai, kai dializato tėkmė Q – 300 ml/min ir kraujo tėkmė Q – 100 ml/min, filtracija - 0 ml/min.: urea 76; kreatininas 64; fosfatai 57. Sterilizacija vandens garais.</t>
  </si>
  <si>
    <t>Pilnai sintetinė polisulfono membrana. Sterilizacija – garais. Mažo pralaidumo. UF koefic. ml/h mmHg 8. Klirensai, kai dializato tėkmė Q – 500 ml/min ir kraujo tėkmė Q – 200 ml/min.: urea 170 – 171; kreatininas 149 - 150; fosfatai 123, nesiūlyti su ETO sterilizacija.</t>
  </si>
  <si>
    <t>Pilnai sintetinė polisulfoninė membrana. Sterilizacija – garais arba gama spinduliais. Mažo pralaidumo. UF koefic. ml/h mmHg 11,0 – 13,0. Klirensai, kai dializato tėkmė Q – 500 ml/min ir kraujo tėkmė Q – 200 ml/min.: urea ≥ 195; kreatininas ≥ 180; fosfatai ≥ 160, nesiūlyti su ETO sterilizacija.</t>
  </si>
  <si>
    <t xml:space="preserve">Dydžiai: 4F; 6F; 8F Ilgis 40 cm; Pagamintas iš PVC be DEHP; Rentgeno kontrastinis; Nelaton’o tipas; Su dviem šoninėm angom; Tiesus; Skaidrus.
</t>
  </si>
  <si>
    <t>Dializatorius su pilnai sintetine polisulfono didelio pralaidumo membrana, su padidintu fosfatų šalinimu. Dializatoriaus plotas 1,5; 1,8; 2,0; 2,3 m2; UF koef. atitinkamai: 87; 99; 111; 124. Klirensai ml/min., kai kraujo tėkmė QB = 300ml/min. QD = 500 ml/min., Qf= 0 ml/min ne mažesni kaip: Fosfatų: 251; 263; 271; 277. Šlapalo: 272; 281; 287; 290. Kreatinino: 252; 263; 271; 276. B12: 171; 184; 195; 204. Inulino: 110; 122; 133; 144. Užpildymo tūris: 90 ±5ml; 103±5ml; 119±5ml; 135±5ml. Sterilizuotas gama spinduliais, pakuotėje  būtinas deguonies molekulių absorbentas.</t>
  </si>
  <si>
    <t>vnt.</t>
  </si>
  <si>
    <r>
      <t>Membrana pagaminta iš nesintetinės medžiagos (benzilceliuliozės biopolimero, celiuliozės triacetato arba polietilenglikolio biomembranos), tinkanti sintetikai jautriems pacientams.  Plotas 1,5- 2,2 m</t>
    </r>
    <r>
      <rPr>
        <vertAlign val="superscript"/>
        <sz val="11"/>
        <rFont val="Arial"/>
        <family val="2"/>
        <charset val="186"/>
      </rPr>
      <t>2</t>
    </r>
    <r>
      <rPr>
        <sz val="11"/>
        <rFont val="Arial"/>
        <family val="2"/>
        <charset val="186"/>
      </rPr>
      <t>; UF koef. 14-22; Klirensai  ml/min., kai kraujo tėkmė QB = 300 ml/min. QD = 500 ml/min., Qf= 0 ml/min: šlapalo 259-276; kreatinino 225-247; fosfatų 178-206; vitamino B</t>
    </r>
    <r>
      <rPr>
        <vertAlign val="subscript"/>
        <sz val="11"/>
        <rFont val="Arial"/>
        <family val="2"/>
        <charset val="186"/>
      </rPr>
      <t>12</t>
    </r>
    <r>
      <rPr>
        <sz val="11"/>
        <rFont val="Arial"/>
        <family val="2"/>
        <charset val="186"/>
      </rPr>
      <t> 105-131, sterilizuotas gama spinduliais.</t>
    </r>
  </si>
  <si>
    <t>Išrenkamas maišas, silikoninis arba lygiavertės medžiagos rezervuaras. Turi apsauginį slėgio vožtuvą, nustatytą ties 30-40cm riba, deguonies rezervuarą, deguonies žarną. Galimybė užsakant pasirinkti ne mažiau 3 dydžių : naujagimiams (250 ml) , vaikams (500 ml), vyresniems vaikams ir suaugusiems (1000-1500 ml).</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</si>
  <si>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tiesus, vidinis diametras 5mm, ilgis 40cm</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</si>
  <si>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</si>
  <si>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</si>
  <si>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</si>
  <si>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</si>
  <si>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</si>
  <si>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</si>
  <si>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</si>
  <si>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</si>
  <si>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</si>
  <si>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</si>
  <si>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Besirezorbuojanti I/III tipo kolageno membrana, sertifikuota mikro lūžių, padengtų membrana, gydymo technikai ortopedijoje (būtina pateikti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(būtina pagrįsti dokumentais);4. Pakuotė: sterili, supakuota po 1 vnt., su specialiu šablonu membranos pritaikymui pagal defekto dydį ir formą.5. Membrana turi būti pateikiama kartu su biologiniais klijais membranai klijuoti 6. Membranos dydžiai   40x50 mm. 7. Pateikti ne mažiau nei 3 mokslinių publikacijų ISI indeksą (Impact Factor)turinčiuose leidiniuose, kopijas apie gerus pooperacinius rezultatus.  8. Galiojimas ne mažiau 2 metai nuo pristatymo datos.               </t>
    </r>
  </si>
  <si>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</si>
  <si>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SPS 1 priedas</t>
  </si>
  <si>
    <t>TECHNINĖ SPECIFIKACIJA IR ĮKAINIAI</t>
  </si>
  <si>
    <t>Fresenius Medical Care, Vokietija</t>
  </si>
  <si>
    <t>4624621, 2628621, 3624621, 5626621</t>
  </si>
  <si>
    <t>Rūgštus; K- 2.0, 3.0 mmol/l, Ca- 1,25-1,75 mmol/l; 7.8 litrų talpoje. Atitikimo pagrindimas psl.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</si>
</sst>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_€"/>
    <numFmt numFmtId="166" formatCode="#,##0.000"/>
    <numFmt numFmtId="167" formatCode="#,##0\ _€"/>
    <numFmt numFmtId="168" formatCode="#,##0.0000"/>
  </numFmts>
  <fonts count="1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vertAlign val="superscript"/>
      <sz val="11"/>
      <name val="Arial"/>
      <family val="2"/>
      <charset val="186"/>
    </font>
    <font>
      <vertAlign val="subscript"/>
      <sz val="11"/>
      <name val="Arial"/>
      <family val="2"/>
      <charset val="186"/>
    </font>
    <font>
      <b/>
      <sz val="10.5"/>
      <color theme="1"/>
      <name val="Arial"/>
      <family val="2"/>
      <charset val="186"/>
    </font>
    <font>
      <b/>
      <sz val="11"/>
      <color rgb="FF00B050"/>
      <name val="Arial"/>
      <family val="2"/>
      <charset val="186"/>
    </font>
    <font>
      <sz val="11"/>
      <color rgb="FFFF0000"/>
      <name val="Arial"/>
      <family val="2"/>
      <charset val="186"/>
    </font>
    <font>
      <b/>
      <i/>
      <sz val="16"/>
      <name val="Arial"/>
      <family val="2"/>
      <charset val="186"/>
    </font>
    <font>
      <b/>
      <sz val="10"/>
      <name val="Arial"/>
      <family val="2"/>
      <charset val="186"/>
    </font>
    <font>
      <b/>
      <sz val="11"/>
      <color theme="1"/>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121">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1" fontId="6" fillId="0" borderId="1" xfId="3" applyNumberFormat="1" applyFont="1" applyBorder="1" applyAlignment="1">
      <alignment horizontal="left" vertical="top"/>
    </xf>
    <xf numFmtId="4" fontId="6" fillId="0" borderId="1" xfId="5" applyNumberFormat="1" applyFont="1" applyBorder="1" applyAlignment="1">
      <alignment horizontal="center" vertical="center" wrapText="1"/>
    </xf>
    <xf numFmtId="1" fontId="6" fillId="0" borderId="1" xfId="4" applyNumberFormat="1" applyFont="1" applyBorder="1" applyAlignment="1">
      <alignment horizontal="center" vertical="center" wrapText="1"/>
    </xf>
    <xf numFmtId="2" fontId="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6" fillId="0" borderId="1" xfId="4" applyFont="1" applyBorder="1" applyAlignment="1">
      <alignment vertical="top" wrapText="1"/>
    </xf>
    <xf numFmtId="0" fontId="6" fillId="0" borderId="1" xfId="4" applyFont="1" applyBorder="1" applyAlignment="1">
      <alignment horizontal="left" vertical="top" wrapText="1"/>
    </xf>
    <xf numFmtId="2" fontId="6" fillId="0" borderId="1" xfId="6" applyNumberFormat="1" applyFont="1" applyBorder="1" applyAlignment="1">
      <alignment horizontal="left" vertical="top"/>
    </xf>
    <xf numFmtId="1" fontId="6" fillId="0" borderId="1" xfId="3" applyNumberFormat="1" applyFont="1" applyBorder="1" applyAlignment="1">
      <alignment horizontal="center" vertical="center" wrapText="1"/>
    </xf>
    <xf numFmtId="166" fontId="6" fillId="0" borderId="1" xfId="3" applyNumberFormat="1" applyFont="1" applyBorder="1" applyAlignment="1">
      <alignment horizontal="center" vertical="center"/>
    </xf>
    <xf numFmtId="1" fontId="6" fillId="0" borderId="1" xfId="3" applyNumberFormat="1" applyFont="1" applyBorder="1" applyAlignment="1">
      <alignment horizontal="center" vertical="center"/>
    </xf>
    <xf numFmtId="2" fontId="6" fillId="0" borderId="1" xfId="3" applyNumberFormat="1" applyFont="1" applyBorder="1" applyAlignment="1">
      <alignment horizontal="center" vertical="center" wrapText="1"/>
    </xf>
    <xf numFmtId="2" fontId="6" fillId="0" borderId="1" xfId="3" applyNumberFormat="1" applyFont="1" applyBorder="1" applyAlignment="1">
      <alignment horizontal="left" vertical="top" wrapText="1"/>
    </xf>
    <xf numFmtId="1" fontId="6" fillId="0" borderId="1" xfId="3" applyNumberFormat="1" applyFont="1" applyBorder="1" applyAlignment="1">
      <alignment horizontal="left" vertical="top" wrapText="1"/>
    </xf>
    <xf numFmtId="166" fontId="6" fillId="0" borderId="1" xfId="7" applyNumberFormat="1" applyFont="1" applyFill="1" applyBorder="1" applyAlignment="1">
      <alignment horizontal="center" vertical="center" wrapText="1"/>
    </xf>
    <xf numFmtId="2" fontId="6" fillId="0" borderId="1" xfId="3" applyNumberFormat="1" applyFont="1" applyBorder="1" applyAlignment="1">
      <alignment horizontal="left" vertical="top"/>
    </xf>
    <xf numFmtId="1" fontId="6" fillId="0" borderId="1" xfId="5" applyNumberFormat="1" applyFont="1" applyBorder="1" applyAlignment="1">
      <alignment horizontal="left" vertical="top"/>
    </xf>
    <xf numFmtId="1" fontId="6" fillId="0" borderId="1" xfId="6" applyNumberFormat="1" applyFont="1" applyBorder="1" applyAlignment="1">
      <alignment horizontal="center" vertical="center" wrapText="1"/>
    </xf>
    <xf numFmtId="4" fontId="6" fillId="0" borderId="1" xfId="6" applyNumberFormat="1" applyFont="1" applyBorder="1" applyAlignment="1">
      <alignment horizontal="center" vertical="center" wrapText="1"/>
    </xf>
    <xf numFmtId="2" fontId="6" fillId="0" borderId="1" xfId="6" applyNumberFormat="1" applyFont="1" applyBorder="1" applyAlignment="1">
      <alignment horizontal="center" vertical="center" wrapText="1"/>
    </xf>
    <xf numFmtId="2" fontId="6" fillId="0" borderId="1" xfId="6" applyNumberFormat="1" applyFont="1" applyBorder="1" applyAlignment="1">
      <alignment horizontal="left" vertical="top" wrapText="1"/>
    </xf>
    <xf numFmtId="1" fontId="6" fillId="0" borderId="1" xfId="5" applyNumberFormat="1" applyFont="1" applyBorder="1" applyAlignment="1">
      <alignment horizontal="center" vertical="center" wrapText="1"/>
    </xf>
    <xf numFmtId="4" fontId="6" fillId="0" borderId="1" xfId="1" applyNumberFormat="1" applyFont="1" applyFill="1" applyBorder="1" applyAlignment="1">
      <alignment horizontal="center" vertical="center"/>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0" fontId="6" fillId="0" borderId="1" xfId="5" applyFont="1" applyBorder="1" applyAlignment="1">
      <alignment vertical="top" wrapText="1"/>
    </xf>
    <xf numFmtId="167" fontId="6" fillId="0" borderId="1" xfId="5" applyNumberFormat="1" applyFont="1" applyBorder="1" applyAlignment="1">
      <alignment horizontal="center" vertical="center" wrapText="1"/>
    </xf>
    <xf numFmtId="0" fontId="6" fillId="0" borderId="1" xfId="5" applyFont="1" applyBorder="1" applyAlignment="1">
      <alignment horizontal="left" vertical="top" wrapText="1"/>
    </xf>
    <xf numFmtId="168" fontId="6" fillId="0" borderId="1" xfId="1" applyNumberFormat="1" applyFont="1" applyFill="1" applyBorder="1" applyAlignment="1">
      <alignment horizontal="center" vertical="center"/>
    </xf>
    <xf numFmtId="4" fontId="6" fillId="0" borderId="1" xfId="5" applyNumberFormat="1" applyFont="1" applyBorder="1" applyAlignment="1">
      <alignment horizontal="center" vertical="center"/>
    </xf>
    <xf numFmtId="0" fontId="6" fillId="0" borderId="1" xfId="5" applyFont="1" applyBorder="1" applyAlignment="1">
      <alignment horizontal="left" vertical="top"/>
    </xf>
    <xf numFmtId="0" fontId="6" fillId="0" borderId="1" xfId="5" applyFont="1" applyBorder="1" applyAlignment="1">
      <alignment horizontal="left" wrapText="1"/>
    </xf>
    <xf numFmtId="2" fontId="6" fillId="0" borderId="1" xfId="5" applyNumberFormat="1" applyFont="1" applyBorder="1" applyAlignment="1">
      <alignment horizontal="left" vertical="top" wrapText="1"/>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10"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3" fillId="0" borderId="0" xfId="1" applyFont="1" applyFill="1" applyBorder="1" applyAlignment="1" applyProtection="1">
      <alignment horizontal="center" vertical="center" wrapText="1"/>
      <protection locked="0"/>
    </xf>
    <xf numFmtId="0" fontId="13"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2" fontId="6" fillId="0" borderId="1" xfId="6" applyNumberFormat="1" applyFont="1" applyBorder="1" applyAlignment="1">
      <alignment vertical="top"/>
    </xf>
    <xf numFmtId="2" fontId="6" fillId="0" borderId="1" xfId="3" applyNumberFormat="1" applyFont="1" applyBorder="1" applyAlignment="1">
      <alignment horizontal="center" vertical="center"/>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2" fontId="6" fillId="0" borderId="3" xfId="6" applyNumberFormat="1" applyFont="1" applyBorder="1" applyAlignment="1">
      <alignment horizontal="center" vertical="top"/>
    </xf>
    <xf numFmtId="2" fontId="6" fillId="0" borderId="13" xfId="6" applyNumberFormat="1" applyFont="1" applyBorder="1" applyAlignment="1">
      <alignment horizontal="center" vertical="top"/>
    </xf>
    <xf numFmtId="0" fontId="4" fillId="0" borderId="3" xfId="3" applyFont="1" applyBorder="1" applyAlignment="1">
      <alignment horizontal="center"/>
    </xf>
    <xf numFmtId="1" fontId="6" fillId="0" borderId="17" xfId="5" applyNumberFormat="1" applyFont="1" applyBorder="1" applyAlignment="1">
      <alignment vertical="center" wrapText="1"/>
    </xf>
    <xf numFmtId="1" fontId="6" fillId="0" borderId="18" xfId="5" applyNumberFormat="1" applyFont="1" applyBorder="1" applyAlignment="1">
      <alignment horizontal="left" vertical="top" wrapText="1"/>
    </xf>
    <xf numFmtId="1" fontId="6" fillId="0" borderId="17" xfId="5" applyNumberFormat="1" applyFont="1" applyBorder="1" applyAlignment="1">
      <alignment vertical="center"/>
    </xf>
    <xf numFmtId="1" fontId="6" fillId="0" borderId="18" xfId="5" applyNumberFormat="1" applyFont="1" applyBorder="1" applyAlignment="1">
      <alignment horizontal="left" vertical="top"/>
    </xf>
    <xf numFmtId="2" fontId="6" fillId="0" borderId="17" xfId="3" applyNumberFormat="1" applyFont="1" applyBorder="1" applyAlignment="1">
      <alignment vertical="center"/>
    </xf>
    <xf numFmtId="2" fontId="6" fillId="0" borderId="18" xfId="3" applyNumberFormat="1" applyFont="1" applyBorder="1" applyAlignment="1">
      <alignment horizontal="left" vertical="top"/>
    </xf>
    <xf numFmtId="1" fontId="6" fillId="0" borderId="17" xfId="3" applyNumberFormat="1" applyFont="1" applyBorder="1" applyAlignment="1">
      <alignment vertical="center" wrapText="1"/>
    </xf>
    <xf numFmtId="1" fontId="6" fillId="0" borderId="18" xfId="3" applyNumberFormat="1" applyFont="1" applyBorder="1" applyAlignment="1">
      <alignment horizontal="left" vertical="top" wrapText="1"/>
    </xf>
    <xf numFmtId="1" fontId="6" fillId="0" borderId="17" xfId="3" applyNumberFormat="1" applyFont="1" applyBorder="1" applyAlignment="1">
      <alignment vertical="center"/>
    </xf>
    <xf numFmtId="1" fontId="6" fillId="0" borderId="18" xfId="3" applyNumberFormat="1" applyFont="1" applyBorder="1" applyAlignment="1">
      <alignment horizontal="left" vertical="top"/>
    </xf>
    <xf numFmtId="1" fontId="6" fillId="0" borderId="20" xfId="3" applyNumberFormat="1" applyFont="1" applyBorder="1" applyAlignment="1">
      <alignment horizontal="center" vertical="center"/>
    </xf>
    <xf numFmtId="0" fontId="5" fillId="0" borderId="22" xfId="5" applyFont="1" applyBorder="1" applyAlignment="1">
      <alignment horizontal="center" vertical="center" wrapText="1"/>
    </xf>
    <xf numFmtId="0" fontId="5" fillId="0" borderId="2" xfId="5" applyFont="1" applyBorder="1" applyAlignment="1">
      <alignment horizontal="left" vertical="center" wrapText="1"/>
    </xf>
    <xf numFmtId="2" fontId="5" fillId="0" borderId="22" xfId="5" applyNumberFormat="1" applyFont="1" applyBorder="1" applyAlignment="1">
      <alignment horizontal="center" vertical="center" wrapText="1"/>
    </xf>
    <xf numFmtId="0" fontId="5" fillId="0" borderId="22" xfId="1" applyFont="1" applyFill="1" applyBorder="1" applyAlignment="1" applyProtection="1">
      <alignment horizontal="center" vertical="center" wrapText="1"/>
      <protection locked="0"/>
    </xf>
    <xf numFmtId="0" fontId="5" fillId="0" borderId="22" xfId="3" applyFont="1" applyBorder="1" applyAlignment="1" applyProtection="1">
      <alignment horizontal="center" vertical="center" wrapText="1"/>
      <protection locked="0"/>
    </xf>
    <xf numFmtId="0" fontId="5" fillId="0" borderId="23" xfId="1" applyFont="1" applyFill="1" applyBorder="1" applyAlignment="1" applyProtection="1">
      <alignment horizontal="center" vertical="center" wrapText="1"/>
      <protection locked="0"/>
    </xf>
    <xf numFmtId="0" fontId="4" fillId="0" borderId="14" xfId="3" applyFont="1" applyBorder="1" applyAlignment="1">
      <alignment horizontal="center" vertical="top"/>
    </xf>
    <xf numFmtId="2" fontId="6" fillId="0" borderId="15" xfId="5" applyNumberFormat="1" applyFont="1" applyBorder="1" applyAlignment="1">
      <alignment horizontal="left" vertical="top" wrapText="1"/>
    </xf>
    <xf numFmtId="2" fontId="6" fillId="0" borderId="15" xfId="5" applyNumberFormat="1" applyFont="1" applyBorder="1" applyAlignment="1">
      <alignment vertical="top"/>
    </xf>
    <xf numFmtId="2" fontId="6" fillId="0" borderId="15" xfId="5" applyNumberFormat="1" applyFont="1" applyBorder="1" applyAlignment="1">
      <alignment horizontal="center" vertical="center" wrapText="1"/>
    </xf>
    <xf numFmtId="1" fontId="6" fillId="0" borderId="15" xfId="5" applyNumberFormat="1" applyFont="1" applyBorder="1" applyAlignment="1">
      <alignment horizontal="center" vertical="center" wrapText="1"/>
    </xf>
    <xf numFmtId="4" fontId="6" fillId="0" borderId="15" xfId="5" applyNumberFormat="1" applyFont="1" applyBorder="1" applyAlignment="1">
      <alignment horizontal="center" vertical="center" wrapText="1"/>
    </xf>
    <xf numFmtId="167" fontId="6" fillId="0" borderId="15" xfId="5" applyNumberFormat="1" applyFont="1" applyBorder="1" applyAlignment="1">
      <alignment horizontal="center" vertical="center" wrapText="1"/>
    </xf>
    <xf numFmtId="2" fontId="6" fillId="0" borderId="16" xfId="5" applyNumberFormat="1" applyFont="1" applyBorder="1" applyAlignment="1">
      <alignment horizontal="center" vertical="center"/>
    </xf>
    <xf numFmtId="0" fontId="4" fillId="0" borderId="17" xfId="3" applyFont="1" applyBorder="1" applyAlignment="1">
      <alignment horizontal="center" vertical="top"/>
    </xf>
    <xf numFmtId="2" fontId="6" fillId="0" borderId="18" xfId="5" applyNumberFormat="1" applyFont="1" applyBorder="1" applyAlignment="1">
      <alignment horizontal="center" vertical="center"/>
    </xf>
    <xf numFmtId="0" fontId="4" fillId="0" borderId="19" xfId="3" applyFont="1" applyBorder="1" applyAlignment="1">
      <alignment horizontal="center" vertical="top"/>
    </xf>
    <xf numFmtId="0" fontId="6" fillId="0" borderId="20" xfId="4" applyFont="1" applyBorder="1" applyAlignment="1">
      <alignment vertical="top" wrapText="1"/>
    </xf>
    <xf numFmtId="0" fontId="6" fillId="0" borderId="20" xfId="4" applyFont="1" applyBorder="1" applyAlignment="1">
      <alignment horizontal="center" vertical="center" wrapText="1"/>
    </xf>
    <xf numFmtId="2" fontId="6" fillId="0" borderId="20"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4" fontId="6" fillId="0" borderId="20" xfId="5" applyNumberFormat="1" applyFont="1" applyBorder="1" applyAlignment="1">
      <alignment horizontal="center" vertical="center" wrapText="1"/>
    </xf>
    <xf numFmtId="2" fontId="6" fillId="0" borderId="21" xfId="5" applyNumberFormat="1" applyFont="1" applyBorder="1" applyAlignment="1">
      <alignment horizontal="center" vertical="center"/>
    </xf>
    <xf numFmtId="0" fontId="14" fillId="0" borderId="9" xfId="3" applyFont="1" applyBorder="1" applyAlignment="1">
      <alignment horizontal="center"/>
    </xf>
    <xf numFmtId="2" fontId="14" fillId="0" borderId="9" xfId="3" applyNumberFormat="1" applyFont="1" applyBorder="1" applyAlignment="1">
      <alignment horizontal="center"/>
    </xf>
    <xf numFmtId="0" fontId="14" fillId="4" borderId="7" xfId="3" applyFont="1" applyFill="1" applyBorder="1" applyAlignment="1">
      <alignment horizontal="center"/>
    </xf>
    <xf numFmtId="165" fontId="5" fillId="0" borderId="11"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4" fontId="5" fillId="0" borderId="12" xfId="2" applyNumberFormat="1" applyFont="1" applyFill="1" applyBorder="1" applyAlignment="1">
      <alignment horizontal="center" wrapText="1"/>
    </xf>
    <xf numFmtId="1" fontId="6" fillId="0" borderId="10" xfId="5" applyNumberFormat="1" applyFont="1" applyBorder="1" applyAlignment="1">
      <alignment vertical="center" wrapText="1"/>
    </xf>
    <xf numFmtId="1" fontId="6" fillId="0" borderId="11" xfId="5" applyNumberFormat="1" applyFont="1" applyBorder="1" applyAlignment="1">
      <alignment horizontal="center" vertical="center" wrapText="1"/>
    </xf>
    <xf numFmtId="1" fontId="6" fillId="0" borderId="11" xfId="5" applyNumberFormat="1" applyFont="1" applyBorder="1" applyAlignment="1">
      <alignment horizontal="left" vertical="top" wrapText="1"/>
    </xf>
    <xf numFmtId="1" fontId="6" fillId="0" borderId="24" xfId="5" applyNumberFormat="1" applyFont="1" applyBorder="1" applyAlignment="1">
      <alignment horizontal="left" vertical="top" wrapText="1"/>
    </xf>
    <xf numFmtId="0" fontId="5" fillId="0" borderId="25" xfId="1" applyFont="1" applyFill="1" applyBorder="1" applyAlignment="1" applyProtection="1">
      <alignment horizontal="center" vertical="center" wrapText="1"/>
      <protection locked="0"/>
    </xf>
    <xf numFmtId="0" fontId="5" fillId="0" borderId="26" xfId="1" applyFont="1" applyFill="1" applyBorder="1" applyAlignment="1" applyProtection="1">
      <alignment horizontal="center" vertical="center" wrapText="1"/>
      <protection locked="0"/>
    </xf>
    <xf numFmtId="0" fontId="13" fillId="0" borderId="26" xfId="3" applyFont="1" applyBorder="1" applyAlignment="1" applyProtection="1">
      <alignment horizontal="center" vertical="center" wrapText="1"/>
      <protection locked="0"/>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2" fontId="6" fillId="0" borderId="20" xfId="5" applyNumberFormat="1" applyFont="1" applyBorder="1" applyAlignment="1">
      <alignment horizontal="center" vertical="center" wrapText="1"/>
    </xf>
    <xf numFmtId="1" fontId="6" fillId="0" borderId="21" xfId="3" applyNumberFormat="1" applyFont="1" applyBorder="1" applyAlignment="1">
      <alignment horizontal="left" vertical="top" wrapText="1"/>
    </xf>
    <xf numFmtId="2" fontId="6" fillId="0" borderId="19" xfId="3" applyNumberFormat="1" applyFont="1" applyBorder="1" applyAlignment="1">
      <alignment vertical="center"/>
    </xf>
    <xf numFmtId="1" fontId="6" fillId="0" borderId="20" xfId="3" applyNumberFormat="1" applyFont="1" applyBorder="1" applyAlignment="1">
      <alignment horizontal="left" vertical="top" wrapText="1"/>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2" fontId="5" fillId="0" borderId="28"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29"/>
  <sheetViews>
    <sheetView showGridLines="0" tabSelected="1" zoomScale="70" zoomScaleNormal="70" workbookViewId="0">
      <selection activeCell="C27" sqref="C27"/>
    </sheetView>
  </sheetViews>
  <sheetFormatPr defaultRowHeight="14.25" outlineLevelCol="1" x14ac:dyDescent="0.2"/>
  <cols>
    <col min="1" max="1" width="9.140625" style="1"/>
    <col min="2" max="2" width="46.42578125" style="1" customWidth="1"/>
    <col min="3" max="3" width="14.7109375" style="1" customWidth="1"/>
    <col min="4" max="4" width="83"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48.42578125" style="2" customWidth="1"/>
    <col min="16" max="16" width="18" style="1" customWidth="1"/>
    <col min="17" max="17" width="26.7109375" style="1" customWidth="1"/>
    <col min="18" max="18" width="18.42578125" style="1" customWidth="1"/>
    <col min="19" max="16384" width="9.140625" style="1"/>
  </cols>
  <sheetData>
    <row r="1" spans="1:18" s="41" customFormat="1" ht="13.5" customHeight="1" x14ac:dyDescent="0.2">
      <c r="A1" s="42" t="s">
        <v>48</v>
      </c>
      <c r="B1" s="48"/>
      <c r="D1" s="50"/>
      <c r="E1" s="50"/>
      <c r="F1" s="51"/>
      <c r="G1" s="51"/>
      <c r="H1" s="45"/>
      <c r="I1" s="44"/>
      <c r="N1" s="43"/>
    </row>
    <row r="2" spans="1:18" s="41" customFormat="1" ht="13.5" customHeight="1" x14ac:dyDescent="0.2">
      <c r="A2" s="42"/>
      <c r="B2" s="48"/>
      <c r="D2" s="50"/>
      <c r="E2" s="50"/>
      <c r="F2" s="51"/>
      <c r="G2" s="51"/>
      <c r="H2" s="45"/>
      <c r="I2" s="44"/>
      <c r="N2" s="43"/>
      <c r="R2" s="41" t="s">
        <v>70</v>
      </c>
    </row>
    <row r="3" spans="1:18" s="41" customFormat="1" ht="18" customHeight="1" x14ac:dyDescent="0.2">
      <c r="A3" s="120" t="s">
        <v>71</v>
      </c>
      <c r="B3" s="120"/>
      <c r="C3" s="120"/>
      <c r="D3" s="120"/>
      <c r="E3" s="120"/>
      <c r="F3" s="120"/>
      <c r="G3" s="120"/>
      <c r="H3" s="120"/>
      <c r="I3" s="120"/>
      <c r="J3" s="120"/>
      <c r="K3" s="120"/>
      <c r="L3" s="120"/>
      <c r="M3" s="120"/>
      <c r="N3" s="120"/>
      <c r="O3" s="120"/>
      <c r="P3" s="120"/>
      <c r="Q3" s="120"/>
      <c r="R3" s="120"/>
    </row>
    <row r="4" spans="1:18" s="41" customFormat="1" ht="18.75" customHeight="1" x14ac:dyDescent="0.2">
      <c r="A4" s="119" t="s">
        <v>58</v>
      </c>
      <c r="B4" s="119"/>
      <c r="C4" s="119"/>
      <c r="D4" s="119"/>
      <c r="E4" s="119"/>
      <c r="F4" s="119"/>
      <c r="G4" s="119"/>
      <c r="H4" s="119"/>
      <c r="I4" s="119"/>
      <c r="J4" s="119"/>
      <c r="K4" s="119"/>
      <c r="L4" s="119"/>
      <c r="M4" s="119"/>
      <c r="N4" s="119"/>
      <c r="O4" s="119"/>
      <c r="P4" s="119"/>
      <c r="Q4" s="119"/>
      <c r="R4" s="119"/>
    </row>
    <row r="5" spans="1:18" s="41" customFormat="1" ht="177.75" customHeight="1" x14ac:dyDescent="0.2">
      <c r="A5" s="113" t="s">
        <v>69</v>
      </c>
      <c r="B5" s="114"/>
      <c r="C5" s="114"/>
      <c r="D5" s="114"/>
      <c r="E5" s="114"/>
      <c r="F5" s="114"/>
      <c r="G5" s="114"/>
      <c r="H5" s="114"/>
      <c r="I5" s="114"/>
      <c r="J5" s="114"/>
      <c r="K5" s="114"/>
      <c r="L5" s="114"/>
      <c r="M5" s="114"/>
      <c r="N5" s="114"/>
      <c r="O5" s="114"/>
      <c r="P5" s="114"/>
      <c r="Q5" s="114"/>
      <c r="R5" s="115"/>
    </row>
    <row r="6" spans="1:18" s="41" customFormat="1" ht="9.75" customHeight="1" thickBot="1" x14ac:dyDescent="0.25">
      <c r="A6" s="49"/>
      <c r="B6" s="49"/>
      <c r="C6" s="49"/>
      <c r="D6" s="47"/>
      <c r="E6" s="47"/>
      <c r="F6" s="46"/>
      <c r="G6" s="45"/>
      <c r="H6" s="49"/>
      <c r="I6" s="49"/>
      <c r="J6" s="49"/>
      <c r="K6" s="49"/>
      <c r="L6" s="49"/>
      <c r="M6" s="49"/>
      <c r="N6" s="49"/>
      <c r="O6" s="49"/>
      <c r="P6" s="49"/>
      <c r="Q6" s="49"/>
      <c r="R6" s="49"/>
    </row>
    <row r="7" spans="1:18" ht="27.75" customHeight="1" thickBot="1" x14ac:dyDescent="0.25">
      <c r="A7" s="116" t="s">
        <v>60</v>
      </c>
      <c r="B7" s="117"/>
      <c r="C7" s="117"/>
      <c r="D7" s="117"/>
      <c r="E7" s="117"/>
      <c r="F7" s="117"/>
      <c r="G7" s="117"/>
      <c r="H7" s="117"/>
      <c r="I7" s="117"/>
      <c r="J7" s="118"/>
      <c r="K7" s="116" t="s">
        <v>59</v>
      </c>
      <c r="L7" s="117"/>
      <c r="M7" s="117"/>
      <c r="N7" s="117"/>
      <c r="O7" s="117"/>
      <c r="P7" s="117"/>
      <c r="Q7" s="118"/>
    </row>
    <row r="8" spans="1:18" ht="87" customHeight="1" thickBot="1" x14ac:dyDescent="0.25">
      <c r="A8" s="71" t="s">
        <v>47</v>
      </c>
      <c r="B8" s="71" t="s">
        <v>46</v>
      </c>
      <c r="C8" s="72" t="s">
        <v>39</v>
      </c>
      <c r="D8" s="71" t="s">
        <v>45</v>
      </c>
      <c r="E8" s="71" t="s">
        <v>44</v>
      </c>
      <c r="F8" s="73" t="s">
        <v>64</v>
      </c>
      <c r="G8" s="74" t="s">
        <v>65</v>
      </c>
      <c r="H8" s="75" t="s">
        <v>43</v>
      </c>
      <c r="I8" s="74" t="s">
        <v>66</v>
      </c>
      <c r="J8" s="76" t="s">
        <v>67</v>
      </c>
      <c r="K8" s="104" t="s">
        <v>61</v>
      </c>
      <c r="L8" s="105" t="s">
        <v>62</v>
      </c>
      <c r="M8" s="106" t="s">
        <v>43</v>
      </c>
      <c r="N8" s="105" t="s">
        <v>63</v>
      </c>
      <c r="O8" s="107" t="s">
        <v>42</v>
      </c>
      <c r="P8" s="107" t="s">
        <v>41</v>
      </c>
      <c r="Q8" s="108" t="s">
        <v>40</v>
      </c>
      <c r="R8" s="55" t="s">
        <v>38</v>
      </c>
    </row>
    <row r="9" spans="1:18" ht="54.75" hidden="1" customHeight="1" x14ac:dyDescent="0.2">
      <c r="A9" s="77">
        <v>1</v>
      </c>
      <c r="B9" s="78" t="s">
        <v>37</v>
      </c>
      <c r="C9" s="79" t="s">
        <v>9</v>
      </c>
      <c r="D9" s="78" t="s">
        <v>49</v>
      </c>
      <c r="E9" s="80" t="s">
        <v>15</v>
      </c>
      <c r="F9" s="81">
        <v>40</v>
      </c>
      <c r="G9" s="82">
        <v>25</v>
      </c>
      <c r="H9" s="83">
        <v>5</v>
      </c>
      <c r="I9" s="82">
        <f t="shared" ref="I9:I27" si="0">+G9*F9</f>
        <v>1000</v>
      </c>
      <c r="J9" s="84">
        <f>+I9*(1+H9/100)</f>
        <v>1050</v>
      </c>
      <c r="K9" s="100"/>
      <c r="L9" s="101">
        <f>+K9*F9</f>
        <v>0</v>
      </c>
      <c r="M9" s="101"/>
      <c r="N9" s="101">
        <f>+L9*(1+M9/100)</f>
        <v>0</v>
      </c>
      <c r="O9" s="102"/>
      <c r="P9" s="102"/>
      <c r="Q9" s="103"/>
      <c r="R9" s="56"/>
    </row>
    <row r="10" spans="1:18" ht="50.25" hidden="1" customHeight="1" x14ac:dyDescent="0.2">
      <c r="A10" s="85">
        <v>2</v>
      </c>
      <c r="B10" s="39" t="s">
        <v>36</v>
      </c>
      <c r="C10" s="52" t="s">
        <v>9</v>
      </c>
      <c r="D10" s="39" t="s">
        <v>50</v>
      </c>
      <c r="E10" s="31" t="s">
        <v>15</v>
      </c>
      <c r="F10" s="28">
        <v>40</v>
      </c>
      <c r="G10" s="8">
        <v>16</v>
      </c>
      <c r="H10" s="33">
        <v>5</v>
      </c>
      <c r="I10" s="8">
        <f t="shared" si="0"/>
        <v>640</v>
      </c>
      <c r="J10" s="86">
        <f t="shared" ref="J10:J27" si="1">+I10*(1+H10/100)</f>
        <v>672</v>
      </c>
      <c r="K10" s="60"/>
      <c r="L10" s="28">
        <f t="shared" ref="L10:L27" si="2">+K10*F10</f>
        <v>0</v>
      </c>
      <c r="M10" s="28"/>
      <c r="N10" s="28">
        <f t="shared" ref="N10:N27" si="3">+L10*(1+M10/100)</f>
        <v>0</v>
      </c>
      <c r="O10" s="40"/>
      <c r="P10" s="40"/>
      <c r="Q10" s="61"/>
      <c r="R10" s="56"/>
    </row>
    <row r="11" spans="1:18" ht="67.5" hidden="1" customHeight="1" x14ac:dyDescent="0.2">
      <c r="A11" s="85">
        <v>5</v>
      </c>
      <c r="B11" s="39" t="s">
        <v>35</v>
      </c>
      <c r="C11" s="52" t="s">
        <v>9</v>
      </c>
      <c r="D11" s="39" t="s">
        <v>51</v>
      </c>
      <c r="E11" s="31" t="s">
        <v>15</v>
      </c>
      <c r="F11" s="28">
        <v>40</v>
      </c>
      <c r="G11" s="29">
        <v>7.83</v>
      </c>
      <c r="H11" s="33">
        <v>5</v>
      </c>
      <c r="I11" s="8">
        <f t="shared" si="0"/>
        <v>313.2</v>
      </c>
      <c r="J11" s="86">
        <f t="shared" si="1"/>
        <v>328.86</v>
      </c>
      <c r="K11" s="62"/>
      <c r="L11" s="28">
        <f t="shared" si="2"/>
        <v>0</v>
      </c>
      <c r="M11" s="30"/>
      <c r="N11" s="31">
        <f t="shared" si="3"/>
        <v>0</v>
      </c>
      <c r="O11" s="39" t="s">
        <v>51</v>
      </c>
      <c r="P11" s="23"/>
      <c r="Q11" s="63"/>
      <c r="R11" s="56"/>
    </row>
    <row r="12" spans="1:18" ht="67.5" hidden="1" customHeight="1" x14ac:dyDescent="0.2">
      <c r="A12" s="85">
        <v>5</v>
      </c>
      <c r="B12" s="39" t="s">
        <v>35</v>
      </c>
      <c r="C12" s="52" t="s">
        <v>9</v>
      </c>
      <c r="D12" s="39" t="s">
        <v>51</v>
      </c>
      <c r="E12" s="31" t="s">
        <v>15</v>
      </c>
      <c r="F12" s="28">
        <v>40</v>
      </c>
      <c r="G12" s="29">
        <v>7.83</v>
      </c>
      <c r="H12" s="33">
        <v>5</v>
      </c>
      <c r="I12" s="8">
        <f t="shared" ref="I12" si="4">+G12*F12</f>
        <v>313.2</v>
      </c>
      <c r="J12" s="86">
        <f t="shared" ref="J12" si="5">+I12*(1+H12/100)</f>
        <v>328.86</v>
      </c>
      <c r="K12" s="62"/>
      <c r="L12" s="28">
        <f t="shared" ref="L12" si="6">+K12*F12</f>
        <v>0</v>
      </c>
      <c r="M12" s="30"/>
      <c r="N12" s="31">
        <f t="shared" ref="N12" si="7">+L12*(1+M12/100)</f>
        <v>0</v>
      </c>
      <c r="O12" s="39" t="s">
        <v>51</v>
      </c>
      <c r="P12" s="23"/>
      <c r="Q12" s="63"/>
      <c r="R12" s="56"/>
    </row>
    <row r="13" spans="1:18" ht="47.25" hidden="1" customHeight="1" x14ac:dyDescent="0.2">
      <c r="A13" s="85">
        <v>7</v>
      </c>
      <c r="B13" s="38" t="s">
        <v>34</v>
      </c>
      <c r="C13" s="52" t="s">
        <v>31</v>
      </c>
      <c r="D13" s="37" t="s">
        <v>33</v>
      </c>
      <c r="E13" s="31" t="s">
        <v>15</v>
      </c>
      <c r="F13" s="30">
        <v>20</v>
      </c>
      <c r="G13" s="36">
        <v>450</v>
      </c>
      <c r="H13" s="33">
        <v>5</v>
      </c>
      <c r="I13" s="8">
        <f t="shared" si="0"/>
        <v>9000</v>
      </c>
      <c r="J13" s="86">
        <f t="shared" si="1"/>
        <v>9450</v>
      </c>
      <c r="K13" s="62"/>
      <c r="L13" s="28">
        <f t="shared" si="2"/>
        <v>0</v>
      </c>
      <c r="M13" s="30"/>
      <c r="N13" s="31">
        <f t="shared" si="3"/>
        <v>0</v>
      </c>
      <c r="O13" s="37" t="s">
        <v>33</v>
      </c>
      <c r="P13" s="23"/>
      <c r="Q13" s="63"/>
      <c r="R13" s="56"/>
    </row>
    <row r="14" spans="1:18" ht="143.25" hidden="1" customHeight="1" x14ac:dyDescent="0.2">
      <c r="A14" s="85">
        <v>8</v>
      </c>
      <c r="B14" s="34" t="s">
        <v>32</v>
      </c>
      <c r="C14" s="52" t="s">
        <v>31</v>
      </c>
      <c r="D14" s="34" t="s">
        <v>68</v>
      </c>
      <c r="E14" s="31" t="s">
        <v>15</v>
      </c>
      <c r="F14" s="30">
        <v>3</v>
      </c>
      <c r="G14" s="29">
        <v>919</v>
      </c>
      <c r="H14" s="33">
        <v>5</v>
      </c>
      <c r="I14" s="8">
        <f t="shared" si="0"/>
        <v>2757</v>
      </c>
      <c r="J14" s="86">
        <f t="shared" si="1"/>
        <v>2894.85</v>
      </c>
      <c r="K14" s="62"/>
      <c r="L14" s="28">
        <f t="shared" si="2"/>
        <v>0</v>
      </c>
      <c r="M14" s="30"/>
      <c r="N14" s="31">
        <f t="shared" si="3"/>
        <v>0</v>
      </c>
      <c r="O14" s="34" t="s">
        <v>68</v>
      </c>
      <c r="P14" s="23"/>
      <c r="Q14" s="63"/>
      <c r="R14" s="56"/>
    </row>
    <row r="15" spans="1:18" ht="110.25" hidden="1" customHeight="1" x14ac:dyDescent="0.2">
      <c r="A15" s="85">
        <v>9</v>
      </c>
      <c r="B15" s="34" t="s">
        <v>30</v>
      </c>
      <c r="C15" s="52" t="s">
        <v>26</v>
      </c>
      <c r="D15" s="34" t="s">
        <v>29</v>
      </c>
      <c r="E15" s="31" t="s">
        <v>15</v>
      </c>
      <c r="F15" s="30">
        <v>27</v>
      </c>
      <c r="G15" s="35">
        <v>170</v>
      </c>
      <c r="H15" s="33">
        <v>5</v>
      </c>
      <c r="I15" s="8">
        <f t="shared" si="0"/>
        <v>4590</v>
      </c>
      <c r="J15" s="86">
        <f t="shared" si="1"/>
        <v>4819.5</v>
      </c>
      <c r="K15" s="62"/>
      <c r="L15" s="28">
        <f t="shared" si="2"/>
        <v>0</v>
      </c>
      <c r="M15" s="30"/>
      <c r="N15" s="31">
        <f t="shared" si="3"/>
        <v>0</v>
      </c>
      <c r="O15" s="34" t="s">
        <v>29</v>
      </c>
      <c r="P15" s="23"/>
      <c r="Q15" s="63"/>
      <c r="R15" s="56"/>
    </row>
    <row r="16" spans="1:18" ht="133.5" hidden="1" customHeight="1" x14ac:dyDescent="0.2">
      <c r="A16" s="85">
        <v>10</v>
      </c>
      <c r="B16" s="34" t="s">
        <v>28</v>
      </c>
      <c r="C16" s="52" t="s">
        <v>26</v>
      </c>
      <c r="D16" s="34" t="s">
        <v>27</v>
      </c>
      <c r="E16" s="31" t="s">
        <v>15</v>
      </c>
      <c r="F16" s="30">
        <v>17</v>
      </c>
      <c r="G16" s="29">
        <v>120</v>
      </c>
      <c r="H16" s="33">
        <v>5</v>
      </c>
      <c r="I16" s="8">
        <f t="shared" si="0"/>
        <v>2040</v>
      </c>
      <c r="J16" s="86">
        <f t="shared" si="1"/>
        <v>2142</v>
      </c>
      <c r="K16" s="62"/>
      <c r="L16" s="28">
        <f t="shared" si="2"/>
        <v>0</v>
      </c>
      <c r="M16" s="30"/>
      <c r="N16" s="31">
        <f t="shared" si="3"/>
        <v>0</v>
      </c>
      <c r="O16" s="34" t="s">
        <v>27</v>
      </c>
      <c r="P16" s="23"/>
      <c r="Q16" s="63"/>
      <c r="R16" s="56"/>
    </row>
    <row r="17" spans="1:18" ht="88.5" hidden="1" customHeight="1" x14ac:dyDescent="0.2">
      <c r="A17" s="85">
        <v>11</v>
      </c>
      <c r="B17" s="32" t="s">
        <v>25</v>
      </c>
      <c r="C17" s="52" t="s">
        <v>19</v>
      </c>
      <c r="D17" s="34" t="s">
        <v>24</v>
      </c>
      <c r="E17" s="31" t="s">
        <v>15</v>
      </c>
      <c r="F17" s="30">
        <v>400</v>
      </c>
      <c r="G17" s="29">
        <v>9.1199999999999992</v>
      </c>
      <c r="H17" s="28">
        <v>5</v>
      </c>
      <c r="I17" s="8">
        <f t="shared" si="0"/>
        <v>3647.9999999999995</v>
      </c>
      <c r="J17" s="86">
        <f t="shared" si="1"/>
        <v>3830.3999999999996</v>
      </c>
      <c r="K17" s="62"/>
      <c r="L17" s="28">
        <f t="shared" si="2"/>
        <v>0</v>
      </c>
      <c r="M17" s="30"/>
      <c r="N17" s="31">
        <f t="shared" si="3"/>
        <v>0</v>
      </c>
      <c r="O17" s="34" t="s">
        <v>24</v>
      </c>
      <c r="P17" s="23"/>
      <c r="Q17" s="63"/>
      <c r="R17" s="56"/>
    </row>
    <row r="18" spans="1:18" ht="40.5" hidden="1" customHeight="1" x14ac:dyDescent="0.2">
      <c r="A18" s="85">
        <v>12</v>
      </c>
      <c r="B18" s="14" t="s">
        <v>23</v>
      </c>
      <c r="C18" s="53" t="s">
        <v>22</v>
      </c>
      <c r="D18" s="27" t="s">
        <v>52</v>
      </c>
      <c r="E18" s="26" t="s">
        <v>15</v>
      </c>
      <c r="F18" s="24">
        <v>133</v>
      </c>
      <c r="G18" s="25">
        <v>1.02</v>
      </c>
      <c r="H18" s="24">
        <v>5</v>
      </c>
      <c r="I18" s="8">
        <f t="shared" si="0"/>
        <v>135.66</v>
      </c>
      <c r="J18" s="86">
        <f t="shared" si="1"/>
        <v>142.44300000000001</v>
      </c>
      <c r="K18" s="62"/>
      <c r="L18" s="28">
        <f t="shared" si="2"/>
        <v>0</v>
      </c>
      <c r="M18" s="30"/>
      <c r="N18" s="31">
        <f t="shared" si="3"/>
        <v>0</v>
      </c>
      <c r="O18" s="27" t="s">
        <v>52</v>
      </c>
      <c r="P18" s="23"/>
      <c r="Q18" s="63"/>
      <c r="R18" s="57"/>
    </row>
    <row r="19" spans="1:18" ht="33.75" hidden="1" customHeight="1" x14ac:dyDescent="0.2">
      <c r="A19" s="85">
        <v>13</v>
      </c>
      <c r="B19" s="19" t="s">
        <v>21</v>
      </c>
      <c r="C19" s="53" t="s">
        <v>19</v>
      </c>
      <c r="D19" s="19" t="s">
        <v>20</v>
      </c>
      <c r="E19" s="18" t="s">
        <v>15</v>
      </c>
      <c r="F19" s="15">
        <v>507</v>
      </c>
      <c r="G19" s="16">
        <v>0.624</v>
      </c>
      <c r="H19" s="17">
        <v>5</v>
      </c>
      <c r="I19" s="8">
        <f t="shared" si="0"/>
        <v>316.36799999999999</v>
      </c>
      <c r="J19" s="86">
        <f t="shared" si="1"/>
        <v>332.18639999999999</v>
      </c>
      <c r="K19" s="64"/>
      <c r="L19" s="28">
        <f t="shared" si="2"/>
        <v>0</v>
      </c>
      <c r="M19" s="54"/>
      <c r="N19" s="31">
        <f t="shared" si="3"/>
        <v>0</v>
      </c>
      <c r="O19" s="19" t="s">
        <v>20</v>
      </c>
      <c r="P19" s="22"/>
      <c r="Q19" s="65"/>
      <c r="R19" s="57"/>
    </row>
    <row r="20" spans="1:18" ht="47.25" hidden="1" x14ac:dyDescent="0.2">
      <c r="A20" s="85">
        <v>14</v>
      </c>
      <c r="B20" s="19" t="s">
        <v>18</v>
      </c>
      <c r="C20" s="53" t="s">
        <v>14</v>
      </c>
      <c r="D20" s="19" t="s">
        <v>17</v>
      </c>
      <c r="E20" s="18" t="s">
        <v>15</v>
      </c>
      <c r="F20" s="15">
        <v>20</v>
      </c>
      <c r="G20" s="21">
        <v>3.6191</v>
      </c>
      <c r="H20" s="15">
        <v>5</v>
      </c>
      <c r="I20" s="8">
        <f t="shared" si="0"/>
        <v>72.382000000000005</v>
      </c>
      <c r="J20" s="86">
        <f t="shared" si="1"/>
        <v>76.001100000000008</v>
      </c>
      <c r="K20" s="66"/>
      <c r="L20" s="28">
        <f t="shared" si="2"/>
        <v>0</v>
      </c>
      <c r="M20" s="15"/>
      <c r="N20" s="31">
        <f t="shared" si="3"/>
        <v>0</v>
      </c>
      <c r="O20" s="19" t="s">
        <v>17</v>
      </c>
      <c r="P20" s="20"/>
      <c r="Q20" s="67"/>
      <c r="R20" s="58"/>
    </row>
    <row r="21" spans="1:18" ht="83.25" hidden="1" customHeight="1" x14ac:dyDescent="0.2">
      <c r="A21" s="85">
        <v>15</v>
      </c>
      <c r="B21" s="19" t="s">
        <v>16</v>
      </c>
      <c r="C21" s="53" t="s">
        <v>14</v>
      </c>
      <c r="D21" s="19" t="s">
        <v>56</v>
      </c>
      <c r="E21" s="18" t="s">
        <v>15</v>
      </c>
      <c r="F21" s="17">
        <v>20</v>
      </c>
      <c r="G21" s="16">
        <v>10.952400000000001</v>
      </c>
      <c r="H21" s="15">
        <v>5</v>
      </c>
      <c r="I21" s="8">
        <f t="shared" si="0"/>
        <v>219.048</v>
      </c>
      <c r="J21" s="86">
        <f t="shared" si="1"/>
        <v>230.00040000000001</v>
      </c>
      <c r="K21" s="68"/>
      <c r="L21" s="28">
        <f t="shared" si="2"/>
        <v>0</v>
      </c>
      <c r="M21" s="17"/>
      <c r="N21" s="31">
        <f t="shared" si="3"/>
        <v>0</v>
      </c>
      <c r="O21" s="19" t="s">
        <v>56</v>
      </c>
      <c r="P21" s="7"/>
      <c r="Q21" s="69"/>
      <c r="R21" s="57"/>
    </row>
    <row r="22" spans="1:18" ht="185.25" hidden="1" x14ac:dyDescent="0.2">
      <c r="A22" s="85">
        <f t="shared" ref="A22:A27" si="8">+A21+1</f>
        <v>16</v>
      </c>
      <c r="B22" s="12" t="s">
        <v>13</v>
      </c>
      <c r="C22" s="52" t="s">
        <v>9</v>
      </c>
      <c r="D22" s="12" t="s">
        <v>53</v>
      </c>
      <c r="E22" s="11" t="s">
        <v>54</v>
      </c>
      <c r="F22" s="9">
        <v>5000</v>
      </c>
      <c r="G22" s="10">
        <v>12.6</v>
      </c>
      <c r="H22" s="9">
        <v>5</v>
      </c>
      <c r="I22" s="8">
        <f t="shared" si="0"/>
        <v>63000</v>
      </c>
      <c r="J22" s="86">
        <f t="shared" si="1"/>
        <v>66150</v>
      </c>
      <c r="K22" s="68"/>
      <c r="L22" s="28">
        <f t="shared" si="2"/>
        <v>0</v>
      </c>
      <c r="M22" s="17"/>
      <c r="N22" s="31">
        <f t="shared" si="3"/>
        <v>0</v>
      </c>
      <c r="O22" s="12" t="s">
        <v>53</v>
      </c>
      <c r="P22" s="7"/>
      <c r="Q22" s="69"/>
      <c r="R22" s="59"/>
    </row>
    <row r="23" spans="1:18" ht="135" hidden="1" x14ac:dyDescent="0.2">
      <c r="A23" s="85">
        <f t="shared" si="8"/>
        <v>17</v>
      </c>
      <c r="B23" s="12" t="s">
        <v>12</v>
      </c>
      <c r="C23" s="52" t="s">
        <v>9</v>
      </c>
      <c r="D23" s="13" t="s">
        <v>55</v>
      </c>
      <c r="E23" s="11" t="s">
        <v>54</v>
      </c>
      <c r="F23" s="9">
        <v>10</v>
      </c>
      <c r="G23" s="10">
        <v>15.6</v>
      </c>
      <c r="H23" s="9">
        <v>5</v>
      </c>
      <c r="I23" s="8">
        <f t="shared" si="0"/>
        <v>156</v>
      </c>
      <c r="J23" s="86">
        <f t="shared" si="1"/>
        <v>163.80000000000001</v>
      </c>
      <c r="K23" s="68"/>
      <c r="L23" s="28">
        <f t="shared" si="2"/>
        <v>0</v>
      </c>
      <c r="M23" s="17"/>
      <c r="N23" s="31">
        <f t="shared" si="3"/>
        <v>0</v>
      </c>
      <c r="O23" s="13" t="s">
        <v>55</v>
      </c>
      <c r="P23" s="7"/>
      <c r="Q23" s="69"/>
      <c r="R23" s="59"/>
    </row>
    <row r="24" spans="1:18" ht="74.25" hidden="1" customHeight="1" x14ac:dyDescent="0.2">
      <c r="A24" s="85">
        <f t="shared" si="8"/>
        <v>18</v>
      </c>
      <c r="B24" s="12" t="s">
        <v>11</v>
      </c>
      <c r="C24" s="52" t="s">
        <v>9</v>
      </c>
      <c r="D24" s="12" t="s">
        <v>10</v>
      </c>
      <c r="E24" s="11" t="s">
        <v>54</v>
      </c>
      <c r="F24" s="9">
        <v>1</v>
      </c>
      <c r="G24" s="10">
        <v>880</v>
      </c>
      <c r="H24" s="9">
        <v>5</v>
      </c>
      <c r="I24" s="8">
        <f t="shared" si="0"/>
        <v>880</v>
      </c>
      <c r="J24" s="86">
        <f t="shared" si="1"/>
        <v>924</v>
      </c>
      <c r="K24" s="68"/>
      <c r="L24" s="28">
        <f t="shared" si="2"/>
        <v>0</v>
      </c>
      <c r="M24" s="17"/>
      <c r="N24" s="31">
        <f t="shared" si="3"/>
        <v>0</v>
      </c>
      <c r="O24" s="12" t="s">
        <v>10</v>
      </c>
      <c r="P24" s="7"/>
      <c r="Q24" s="69"/>
      <c r="R24" s="59"/>
    </row>
    <row r="25" spans="1:18" ht="114" hidden="1" x14ac:dyDescent="0.2">
      <c r="A25" s="85">
        <f t="shared" si="8"/>
        <v>19</v>
      </c>
      <c r="B25" s="12" t="s">
        <v>8</v>
      </c>
      <c r="C25" s="12" t="s">
        <v>5</v>
      </c>
      <c r="D25" s="12" t="s">
        <v>57</v>
      </c>
      <c r="E25" s="11" t="s">
        <v>54</v>
      </c>
      <c r="F25" s="11">
        <v>3</v>
      </c>
      <c r="G25" s="10">
        <v>1850</v>
      </c>
      <c r="H25" s="9">
        <v>5</v>
      </c>
      <c r="I25" s="8">
        <f t="shared" si="0"/>
        <v>5550</v>
      </c>
      <c r="J25" s="86">
        <f t="shared" si="1"/>
        <v>5827.5</v>
      </c>
      <c r="K25" s="68"/>
      <c r="L25" s="28">
        <f t="shared" si="2"/>
        <v>0</v>
      </c>
      <c r="M25" s="17"/>
      <c r="N25" s="31">
        <f t="shared" si="3"/>
        <v>0</v>
      </c>
      <c r="O25" s="12" t="s">
        <v>57</v>
      </c>
      <c r="P25" s="7"/>
      <c r="Q25" s="69"/>
      <c r="R25" s="59"/>
    </row>
    <row r="26" spans="1:18" ht="114" hidden="1" x14ac:dyDescent="0.2">
      <c r="A26" s="85">
        <f t="shared" si="8"/>
        <v>20</v>
      </c>
      <c r="B26" s="12" t="s">
        <v>7</v>
      </c>
      <c r="C26" s="12" t="s">
        <v>5</v>
      </c>
      <c r="D26" s="12" t="s">
        <v>6</v>
      </c>
      <c r="E26" s="11" t="s">
        <v>54</v>
      </c>
      <c r="F26" s="11">
        <v>3</v>
      </c>
      <c r="G26" s="10">
        <v>1950</v>
      </c>
      <c r="H26" s="9">
        <v>5</v>
      </c>
      <c r="I26" s="8">
        <f t="shared" si="0"/>
        <v>5850</v>
      </c>
      <c r="J26" s="86">
        <f t="shared" si="1"/>
        <v>6142.5</v>
      </c>
      <c r="K26" s="68"/>
      <c r="L26" s="28">
        <f t="shared" si="2"/>
        <v>0</v>
      </c>
      <c r="M26" s="17"/>
      <c r="N26" s="31">
        <f t="shared" si="3"/>
        <v>0</v>
      </c>
      <c r="O26" s="12" t="s">
        <v>6</v>
      </c>
      <c r="P26" s="7"/>
      <c r="Q26" s="69"/>
      <c r="R26" s="59"/>
    </row>
    <row r="27" spans="1:18" ht="60" customHeight="1" thickBot="1" x14ac:dyDescent="0.25">
      <c r="A27" s="87">
        <f t="shared" si="8"/>
        <v>21</v>
      </c>
      <c r="B27" s="88" t="s">
        <v>4</v>
      </c>
      <c r="C27" s="88" t="s">
        <v>1</v>
      </c>
      <c r="D27" s="88" t="s">
        <v>3</v>
      </c>
      <c r="E27" s="89" t="s">
        <v>2</v>
      </c>
      <c r="F27" s="89">
        <v>4000</v>
      </c>
      <c r="G27" s="90">
        <v>6.5</v>
      </c>
      <c r="H27" s="91">
        <v>5</v>
      </c>
      <c r="I27" s="92">
        <f t="shared" si="0"/>
        <v>26000</v>
      </c>
      <c r="J27" s="93">
        <f t="shared" si="1"/>
        <v>27300</v>
      </c>
      <c r="K27" s="111">
        <v>3.25</v>
      </c>
      <c r="L27" s="109">
        <f t="shared" si="2"/>
        <v>13000</v>
      </c>
      <c r="M27" s="70">
        <v>5</v>
      </c>
      <c r="N27" s="109">
        <f t="shared" si="3"/>
        <v>13650</v>
      </c>
      <c r="O27" s="88" t="s">
        <v>74</v>
      </c>
      <c r="P27" s="112" t="s">
        <v>73</v>
      </c>
      <c r="Q27" s="110" t="s">
        <v>72</v>
      </c>
      <c r="R27" s="59"/>
    </row>
    <row r="28" spans="1:18" ht="24" customHeight="1" thickBot="1" x14ac:dyDescent="0.3">
      <c r="F28" s="6"/>
      <c r="H28" s="97" t="s">
        <v>0</v>
      </c>
      <c r="I28" s="98">
        <f>SUM(I9:I27)</f>
        <v>126480.85800000001</v>
      </c>
      <c r="J28" s="99">
        <f>SUM(J9:J27)</f>
        <v>132804.90090000001</v>
      </c>
      <c r="K28" s="94" t="s">
        <v>0</v>
      </c>
      <c r="L28" s="95">
        <f>SUM(L21:L27)</f>
        <v>13000</v>
      </c>
      <c r="M28" s="96"/>
      <c r="N28" s="95">
        <f>SUM(N21:N27)</f>
        <v>13650</v>
      </c>
    </row>
    <row r="29" spans="1:18" x14ac:dyDescent="0.2">
      <c r="D29" s="5"/>
    </row>
  </sheetData>
  <autoFilter ref="A8:N28"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2025-11-18T12:17:06Z</dcterms:created>
  <dcterms:modified xsi:type="dcterms:W3CDTF">2025-11-18T12:17:46Z</dcterms:modified>
</cp:coreProperties>
</file>