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48/"/>
    </mc:Choice>
  </mc:AlternateContent>
  <xr:revisionPtr revIDLastSave="1" documentId="13_ncr:1_{4298C9DD-D8B9-442B-A864-251D9AE19B6B}" xr6:coauthVersionLast="47" xr6:coauthVersionMax="47" xr10:uidLastSave="{1231564B-C322-463A-B072-7E8DBB5505B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<sst xmlns="http://schemas.openxmlformats.org/spreadsheetml/2006/main" count="891" uniqueCount="426">
  <si>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</si>
  <si>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</si>
  <si>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</si>
  <si>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</si>
  <si>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</si>
  <si>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</si>
  <si>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</si>
  <si>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</si>
  <si>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</si>
  <si>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</si>
  <si>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</si>
  <si>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</si>
  <si>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</si>
  <si>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</si>
  <si>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</si>
  <si>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</si>
  <si>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</si>
  <si>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</si>
  <si>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</si>
  <si>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</si>
  <si>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</si>
  <si>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</si>
  <si>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</si>
  <si>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</si>
  <si>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</si>
  <si>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</si>
  <si>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</si>
  <si>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</si>
  <si>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</si>
  <si>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</si>
  <si>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</si>
  <si>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</si>
  <si>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</si>
  <si>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</si>
  <si>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</si>
  <si>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</si>
  <si>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</si>
  <si>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</si>
  <si>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</si>
  <si>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</si>
  <si>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</si>
  <si>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</si>
  <si>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</si>
  <si>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</si>
  <si>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</si>
  <si>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</si>
  <si>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</si>
  <si>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</si>
  <si>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</si>
  <si>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</si>
  <si>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</si>
  <si>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</si>
  <si>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</si>
  <si>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</si>
  <si>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</si>
  <si>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</si>
  <si>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</si>
  <si>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</si>
  <si>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</si>
  <si>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</si>
  <si>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</si>
  <si>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</si>
  <si>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</si>
  <si>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</si>
  <si>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</si>
  <si>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</si>
  <si>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</si>
  <si>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</si>
  <si>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</si>
  <si>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</si>
  <si>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</si>
  <si>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</si>
  <si>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</si>
  <si>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</si>
  <si>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</si>
  <si>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</si>
  <si>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</si>
  <si>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</si>
  <si>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</si>
  <si>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</si>
  <si>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</si>
  <si>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</si>
  <si>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</si>
  <si>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</si>
  <si>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</si>
  <si>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</si>
  <si>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</si>
  <si>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</si>
  <si>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</si>
  <si>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</si>
  <si>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</si>
  <si>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</si>
  <si>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</si>
  <si>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</si>
  <si>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</si>
  <si>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</si>
  <si>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</si>
  <si>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</si>
  <si>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</si>
  <si>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</si>
  <si>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</si>
  <si>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</si>
  <si>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</si>
  <si>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</si>
  <si>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</si>
  <si>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</si>
  <si>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</si>
  <si>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</si>
  <si>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</si>
  <si>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</si>
  <si>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</si>
  <si>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</si>
  <si>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</si>
  <si>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</si>
  <si>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</si>
  <si>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</si>
  <si>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</si>
  <si>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</si>
  <si>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</si>
  <si>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</si>
  <si>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</si>
  <si>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</si>
  <si>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</si>
  <si>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</si>
  <si>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</si>
  <si>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</si>
  <si>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</si>
  <si>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</si>
  <si>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</si>
  <si>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</si>
  <si>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</si>
  <si>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</si>
  <si>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</si>
  <si>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</si>
  <si>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</si>
  <si>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</si>
  <si>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</si>
  <si>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</si>
  <si>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</si>
  <si>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</si>
  <si>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</si>
  <si>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</si>
  <si>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</si>
  <si>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</si>
  <si>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</si>
  <si>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</si>
  <si>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</si>
  <si>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</si>
  <si>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</si>
  <si>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</si>
  <si>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</si>
  <si>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</si>
  <si>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</si>
  <si>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</si>
  <si>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</si>
  <si>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</si>
  <si>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</si>
  <si>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</si>
  <si>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</si>
  <si>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</si>
  <si>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</si>
  <si>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</si>
  <si>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</si>
  <si>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</si>
  <si>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</si>
  <si>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</si>
  <si>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</si>
  <si>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</si>
  <si>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</si>
  <si>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</si>
  <si>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</si>
  <si>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</si>
  <si>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</si>
  <si>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</si>
  <si>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</si>
  <si>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</si>
  <si>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</si>
  <si>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</si>
  <si>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</si>
  <si>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</si>
  <si>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</si>
  <si>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</si>
  <si>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</si>
  <si>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</si>
  <si>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</si>
  <si>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</si>
  <si>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</si>
  <si>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</si>
  <si>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</si>
  <si>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</si>
  <si>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</si>
  <si>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</si>
  <si>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</si>
  <si>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</si>
  <si>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</si>
  <si>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</si>
  <si>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</si>
  <si>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</si>
  <si>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</si>
  <si>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</si>
  <si>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</si>
  <si>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</si>
  <si>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</si>
  <si>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</si>
  <si>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</si>
  <si>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</si>
  <si>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</si>
  <si>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</si>
  <si>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</si>
  <si>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</si>
  <si>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</si>
  <si>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</si>
  <si>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</si>
  <si>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</si>
  <si>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</si>
  <si>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</si>
  <si>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</si>
  <si>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</si>
  <si>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</si>
  <si>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</si>
  <si>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</si>
  <si>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</si>
  <si>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</si>
  <si>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</si>
  <si>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</si>
  <si>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</si>
  <si>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</si>
  <si>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</si>
  <si>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</si>
  <si>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</si>
  <si>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</si>
  <si>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</si>
  <si>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</si>
  <si>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</si>
  <si>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</si>
  <si>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</si>
  <si>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</si>
  <si>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</si>
  <si>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</si>
  <si>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</si>
  <si>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</si>
  <si>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</si>
  <si>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</si>
  <si>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</si>
  <si>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</si>
  <si>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</si>
  <si>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</si>
  <si>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</si>
  <si>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</si>
  <si>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</si>
  <si>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</si>
  <si>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</si>
  <si>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</si>
  <si>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</si>
  <si>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</si>
  <si>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</si>
  <si>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</si>
  <si>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</si>
  <si>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</si>
  <si>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</si>
  <si>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</si>
  <si>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</si>
  <si>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</si>
  <si>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</si>
  <si>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</si>
  <si>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</si>
  <si>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</si>
  <si>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</si>
  <si>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</si>
  <si>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</si>
  <si>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</si>
  <si>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</si>
  <si>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</si>
  <si>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</si>
  <si>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</si>
  <si>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</si>
  <si>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</si>
  <si>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</si>
  <si>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</si>
  <si>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</si>
  <si>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</si>
  <si>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</si>
  <si>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</si>
  <si>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</si>
  <si>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</si>
  <si>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</si>
  <si>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</si>
  <si>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</si>
  <si>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</si>
  <si>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</si>
  <si>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</si>
  <si>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</si>
  <si>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</si>
  <si>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</si>
  <si>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</si>
  <si>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</si>
  <si>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</si>
  <si>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</si>
  <si>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</si>
  <si>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</si>
  <si>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</si>
  <si>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</si>
  <si>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</si>
  <si>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</si>
  <si>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</si>
  <si>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</si>
  <si>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</si>
  <si>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</si>
  <si>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</si>
  <si>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</si>
  <si>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</si>
  <si>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</si>
  <si>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</si>
  <si>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</si>
  <si>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</si>
  <si>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</si>
  <si>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</si>
  <si>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</si>
  <si>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</si>
  <si>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</si>
  <si>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</si>
  <si>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</si>
  <si>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</si>
  <si>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</si>
  <si>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</si>
  <si>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</si>
  <si>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</si>
  <si>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</si>
  <si>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</si>
  <si>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</si>
  <si>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</si>
  <si>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</si>
  <si>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</si>
  <si>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</si>
  <si>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</si>
  <si>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</si>
  <si>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</si>
  <si>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</si>
  <si>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</si>
  <si>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</si>
  <si>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</si>
  <si>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</si>
  <si>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</si>
  <si>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</si>
  <si>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</si>
  <si>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</si>
  <si>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</si>
  <si>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</si>
  <si>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</si>
  <si>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</si>
  <si>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</si>
  <si>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</si>
  <si>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</si>
  <si>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</si>
  <si>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</si>
  <si>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</si>
  <si>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</si>
  <si>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</si>
  <si>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</si>
  <si>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</si>
  <si>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</si>
  <si>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</si>
  <si>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</si>
  <si>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</si>
  <si>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</si>
  <si>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</si>
  <si>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</si>
  <si>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</si>
  <si>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</si>
  <si>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</si>
  <si>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</si>
  <si>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</si>
  <si>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</si>
  <si>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</si>
  <si>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</si>
  <si>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</si>
  <si>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</si>
  <si>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</si>
  <si>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</si>
  <si>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</si>
  <si>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</si>
  <si>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</si>
  <si>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</si>
  <si>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</si>
  <si>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</si>
  <si>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</si>
  <si>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</si>
  <si>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</si>
  <si>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</si>
  <si>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</si>
  <si>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</si>
  <si>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</si>
  <si>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</si>
  <si>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</si>
  <si>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</si>
  <si>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</si>
  <si>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</si>
  <si>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</si>
  <si>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</si>
  <si>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</si>
  <si>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</si>
  <si>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</si>
  <si>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</si>
  <si>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</si>
  <si>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</si>
  <si>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</si>
  <si>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</si>
  <si>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</si>
  <si>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</si>
  <si>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</si>
  <si>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</si>
  <si>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</si>
  <si>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</si>
  <si>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</si>
  <si>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</si>
  <si>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</si>
  <si>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</si>
  <si>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</si>
  <si>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</si>
  <si>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NK Sargybinės prijungimo prie ESO skirstomųjų elektros tinklų, Europos g. 21, Salaperaugio k., Liubavo sen., Kalvarijos sav. darbai</t>
  </si>
  <si>
    <t>VKS1 - Atr. Nr. 500/66</t>
  </si>
  <si>
    <t>VKS1 - Sg511</t>
  </si>
  <si>
    <t>TP Sangrūda - VKS1</t>
  </si>
  <si>
    <t>Sg513 - KS/KAS-1</t>
  </si>
  <si>
    <t>DARBO PROJEKTAS RAA</t>
  </si>
  <si>
    <t>24 kV viengysliai kabeliai su plastikine izoliacija, skirti kloti žemėje (3x1x240)*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</si>
</sst>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pageSetUpPr fitToPage="1"/>
  </sheetPr>
  <dimension ref="A1:OY607"/>
  <sheetViews>
    <sheetView zoomScale="110" zoomScaleNormal="110" workbookViewId="0">
      <pane ySplit="20" topLeftCell="A43" activePane="bottomLeft" state="frozen"/>
      <selection pane="bottomLeft" activeCell="F503" sqref="F503"/>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1" t="s">
        <v>0</v>
      </c>
      <c r="B1" s="291"/>
      <c r="C1" s="291"/>
      <c r="D1" s="291"/>
      <c r="E1" s="291"/>
      <c r="F1" s="291"/>
      <c r="G1" s="291"/>
      <c r="H1" s="29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1" t="s">
        <v>419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0" t="s">
        <v>6</v>
      </c>
      <c r="D7" s="300"/>
      <c r="E7" s="300"/>
      <c r="F7" s="300"/>
      <c r="G7" s="300"/>
      <c r="H7" s="300"/>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295">
        <v>43466</v>
      </c>
      <c r="D8" s="296"/>
      <c r="E8" s="296"/>
      <c r="F8" s="296"/>
      <c r="G8" s="296"/>
      <c r="H8" s="296"/>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87" t="s">
        <v>11</v>
      </c>
      <c r="D9" s="287"/>
      <c r="E9" s="287"/>
      <c r="F9" s="287"/>
      <c r="G9" s="287"/>
      <c r="H9" s="287"/>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87" t="s">
        <v>14</v>
      </c>
      <c r="D10" s="287"/>
      <c r="E10" s="287"/>
      <c r="F10" s="287"/>
      <c r="G10" s="287"/>
      <c r="H10" s="287"/>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87" t="s">
        <v>17</v>
      </c>
      <c r="D13" s="287"/>
      <c r="E13" s="287"/>
      <c r="F13" s="287"/>
      <c r="G13" s="287"/>
      <c r="H13" s="287"/>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87" t="s">
        <v>17</v>
      </c>
      <c r="D14" s="287"/>
      <c r="E14" s="287"/>
      <c r="F14" s="287"/>
      <c r="G14" s="287"/>
      <c r="H14" s="287"/>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1</v>
      </c>
      <c r="E86" s="26">
        <f>D86</f>
        <v>1</v>
      </c>
      <c r="F86" s="151">
        <v>4500</v>
      </c>
      <c r="G86" s="27">
        <f t="shared" ref="G86" si="446">ROUND(ROUND(D86,3)*$F86,2)</f>
        <v>4500</v>
      </c>
      <c r="H86" s="86">
        <f t="shared" ref="H86" si="447">ROUND(ROUND(E86,3)*$F86,2)</f>
        <v>4500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4500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2" t="s">
        <v>95</v>
      </c>
      <c r="B98" s="232" t="s">
        <v>96</v>
      </c>
      <c r="C98" s="143" t="s">
        <v>68</v>
      </c>
      <c r="D98" s="94">
        <v>1</v>
      </c>
      <c r="E98" s="26">
        <f t="shared" ref="E98" si="485">D98</f>
        <v>1</v>
      </c>
      <c r="F98" s="151">
        <v>12500</v>
      </c>
      <c r="G98" s="27">
        <f t="shared" ref="G98" si="486">ROUND(ROUND(D98,3)*$F98,2)</f>
        <v>12500</v>
      </c>
      <c r="H98" s="86">
        <f t="shared" ref="H98" si="487">ROUND(ROUND(E98,3)*$F98,2)</f>
        <v>12500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v>
      </c>
      <c r="OI98" s="29">
        <f>G98-OG98</f>
        <v>12500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387</v>
      </c>
      <c r="C102" s="143" t="s">
        <v>68</v>
      </c>
      <c r="D102" s="94">
        <v>0.1</v>
      </c>
      <c r="E102" s="26">
        <f>IF(D102&lt;10,LEFT(ROUND(D102,1),1)+IF(LEN(D102)=1,0,RIGHT(ROUND(D102,1),1)),LEFT(ROUND(D102,1),2)+IF(LEN(D102)&lt;=2,0,RIGHT(ROUND(D102,1),1)))</f>
        <v>1</v>
      </c>
      <c r="F102" s="151">
        <v>16000</v>
      </c>
      <c r="G102" s="27">
        <f t="shared" ref="G102" si="549">ROUND(ROUND(D102,3)*$F102,2)</f>
        <v>1600</v>
      </c>
      <c r="H102" s="86">
        <f t="shared" ref="H102" si="550">ROUND(ROUND(E102,3)*$F102,2)</f>
        <v>16000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1600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2" t="s">
        <v>178</v>
      </c>
      <c r="B269" s="232" t="s">
        <v>179</v>
      </c>
      <c r="C269" s="143"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3" t="s">
        <v>180</v>
      </c>
      <c r="B273" s="55" t="s">
        <v>389</v>
      </c>
      <c r="C273" s="236" t="s">
        <v>68</v>
      </c>
      <c r="D273" s="238">
        <v>0</v>
      </c>
      <c r="E273" s="231">
        <f>IF(D273&lt;10,LEFT(ROUND(D273,1),1)+IF(LEN(D273)=1,0,RIGHT(ROUND(D273,1),1)),LEFT(ROUND(D273,1),2)+IF(LEN(D273)&lt;=2,0,RIGHT(ROUND(D273,1),1)))</f>
        <v>0</v>
      </c>
      <c r="F273" s="26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5" hidden="1" outlineLevel="1" x14ac:dyDescent="0.2">
      <c r="A274" s="228"/>
      <c r="B274" s="145"/>
      <c r="C274" s="237"/>
      <c r="D274" s="79"/>
      <c r="E274" s="26">
        <f t="shared" si="1133"/>
        <v>0</v>
      </c>
      <c r="F274" s="223"/>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1</v>
      </c>
      <c r="E300" s="26">
        <f>D300</f>
        <v>1</v>
      </c>
      <c r="F300" s="151">
        <v>18000</v>
      </c>
      <c r="G300" s="27">
        <f t="shared" ref="G300" si="1230">ROUND(ROUND(D300,3)*$F300,2)</f>
        <v>18000</v>
      </c>
      <c r="H300" s="86">
        <f t="shared" ref="H300" si="1231">ROUND(ROUND(E300,3)*$F300,2)</f>
        <v>18000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1</v>
      </c>
      <c r="OI300" s="29">
        <f>G300-OG300</f>
        <v>18000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1</v>
      </c>
      <c r="E308" s="26">
        <f>D308</f>
        <v>1</v>
      </c>
      <c r="F308" s="151">
        <v>6500</v>
      </c>
      <c r="G308" s="27">
        <f t="shared" ref="G308" si="1263">ROUND(ROUND(D308,3)*$F308,2)</f>
        <v>6500</v>
      </c>
      <c r="H308" s="86">
        <f t="shared" ref="H308" si="1264">ROUND(ROUND(E308,3)*$F308,2)</f>
        <v>6500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6500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1</v>
      </c>
      <c r="E332" s="26">
        <f t="shared" ref="E332" si="1335">D332</f>
        <v>1</v>
      </c>
      <c r="F332" s="151">
        <v>4500</v>
      </c>
      <c r="G332" s="27">
        <f t="shared" ref="G332" si="1336">ROUND(ROUND(D332,3)*$F332,2)</f>
        <v>4500</v>
      </c>
      <c r="H332" s="86">
        <f t="shared" ref="H332" si="1337">ROUND(ROUND(E332,3)*$F332,2)</f>
        <v>4500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v>
      </c>
      <c r="OI332" s="29">
        <f>G332-OG332</f>
        <v>4500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422</v>
      </c>
      <c r="C391" s="143" t="s">
        <v>76</v>
      </c>
      <c r="D391" s="190">
        <v>1.97</v>
      </c>
      <c r="E391" s="30">
        <f>D391*1.1</f>
        <v>2.1670000000000003</v>
      </c>
      <c r="F391" s="151">
        <v>24000</v>
      </c>
      <c r="G391" s="27">
        <f t="shared" ref="G391" si="1508">ROUND(ROUND(D391,3)*$F391,2)</f>
        <v>47280</v>
      </c>
      <c r="H391" s="86">
        <f t="shared" ref="H391" si="1509">ROUND(ROUND(E391,3)*$F391,2)</f>
        <v>52008</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1.97</v>
      </c>
      <c r="OI391" s="29">
        <f>G391-OG391</f>
        <v>47280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69"/>
      <c r="G392" s="69"/>
      <c r="H392" s="87"/>
      <c r="I392" s="95" t="str">
        <f>B391</f>
        <v>TP Sangrūda - VKS1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t="s">
        <v>421</v>
      </c>
      <c r="C395" s="143" t="s">
        <v>76</v>
      </c>
      <c r="D395" s="190">
        <v>2.4E-2</v>
      </c>
      <c r="E395" s="30">
        <f>D395*1.1</f>
        <v>2.6400000000000003E-2</v>
      </c>
      <c r="F395" s="151">
        <v>24000</v>
      </c>
      <c r="G395" s="27">
        <f t="shared" ref="G395" si="1536">ROUND(ROUND(D395,3)*$F395,2)</f>
        <v>576</v>
      </c>
      <c r="H395" s="86">
        <f t="shared" ref="H395" si="1537">ROUND(ROUND(E395,3)*$F395,2)</f>
        <v>624</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2.4E-2</v>
      </c>
      <c r="OI395" s="29">
        <f>G395-OG395</f>
        <v>576</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69"/>
      <c r="G396" s="69"/>
      <c r="H396" s="87"/>
      <c r="I396" s="95" t="str">
        <f>B395</f>
        <v>VKS1 - Sg511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t="s">
        <v>420</v>
      </c>
      <c r="C399" s="143" t="s">
        <v>76</v>
      </c>
      <c r="D399" s="190">
        <v>1.2490000000000001</v>
      </c>
      <c r="E399" s="30">
        <f>D399*1.1</f>
        <v>1.3739000000000001</v>
      </c>
      <c r="F399" s="151">
        <v>24000</v>
      </c>
      <c r="G399" s="27">
        <f t="shared" ref="G399" si="1540">ROUND(ROUND(D399,3)*$F399,2)</f>
        <v>29976</v>
      </c>
      <c r="H399" s="86">
        <f t="shared" ref="H399" si="1541">ROUND(ROUND(E399,3)*$F399,2)</f>
        <v>32976</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1.2490000000000001</v>
      </c>
      <c r="OI399" s="29">
        <f>G399-OG399</f>
        <v>29976</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t="str">
        <f>B399</f>
        <v>VKS1 - Atr. Nr. 500/66</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355</v>
      </c>
      <c r="C404" s="236" t="s">
        <v>76</v>
      </c>
      <c r="D404" s="190">
        <v>2.4E-2</v>
      </c>
      <c r="E404" s="30">
        <f>D404*1.1</f>
        <v>2.6400000000000003E-2</v>
      </c>
      <c r="F404" s="151">
        <v>10800</v>
      </c>
      <c r="G404" s="27">
        <f t="shared" ref="G404" si="1544">ROUND(ROUND(D404,3)*$F404,2)</f>
        <v>259.2</v>
      </c>
      <c r="H404" s="86">
        <f t="shared" ref="H404" si="1545">ROUND(ROUND(E404,3)*$F404,2)</f>
        <v>280.8</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2.4E-2</v>
      </c>
      <c r="OI404" s="29">
        <f>G404-OG404</f>
        <v>259.2</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24 kV trigysliai kabeliai su plastikine izoliacija, skirti kloti žemėje (3x50)*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425</v>
      </c>
      <c r="C417" s="236" t="s">
        <v>76</v>
      </c>
      <c r="D417" s="268">
        <v>0.32190000000000002</v>
      </c>
      <c r="E417" s="30">
        <f>D417*11</f>
        <v>3.5409000000000002</v>
      </c>
      <c r="F417" s="151">
        <v>29000</v>
      </c>
      <c r="G417" s="27">
        <f t="shared" ref="G417:G419" si="1597">ROUND(ROUND(D417,3)*$F417,2)</f>
        <v>9338</v>
      </c>
      <c r="H417" s="86">
        <f t="shared" ref="H417:H419" si="1598">ROUND(ROUND(E417,3)*$F417,2)</f>
        <v>102689</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0.32190000000000002</v>
      </c>
      <c r="OI417" s="29">
        <f>G417-OG417</f>
        <v>9338</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t="s">
        <v>423</v>
      </c>
      <c r="C421" s="143" t="s">
        <v>76</v>
      </c>
      <c r="D421" s="190">
        <v>0.629</v>
      </c>
      <c r="E421" s="30">
        <f>D421*1.1</f>
        <v>0.69190000000000007</v>
      </c>
      <c r="F421" s="151">
        <v>3500</v>
      </c>
      <c r="G421" s="27">
        <f t="shared" ref="G421" si="1608">ROUND(ROUND(D421,3)*$F421,2)</f>
        <v>2201.5</v>
      </c>
      <c r="H421" s="86">
        <f t="shared" ref="H421" si="1609">ROUND(ROUND(E421,3)*$F421,2)</f>
        <v>2422</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0.629</v>
      </c>
      <c r="OI421" s="29">
        <f>G421-OG421</f>
        <v>2201.5</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hidden="1" outlineLevel="1" x14ac:dyDescent="0.2">
      <c r="A422" s="147"/>
      <c r="B422" s="145"/>
      <c r="C422" s="146"/>
      <c r="D422" s="79"/>
      <c r="E422" s="79"/>
      <c r="F422" s="269"/>
      <c r="G422" s="69"/>
      <c r="H422" s="87"/>
      <c r="I422" s="95" t="str">
        <f>B421</f>
        <v>Sg513 - KS/KAS-1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7"/>
      <c r="B423" s="145"/>
      <c r="C423" s="146"/>
      <c r="D423" s="79"/>
      <c r="E423" s="79"/>
      <c r="F423" s="26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7"/>
      <c r="B424" s="145"/>
      <c r="C424" s="146"/>
      <c r="D424" s="79"/>
      <c r="E424" s="79"/>
      <c r="F424" s="26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2" t="s">
        <v>254</v>
      </c>
      <c r="B425" s="200"/>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hidden="1" outlineLevel="1" x14ac:dyDescent="0.2">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98</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6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6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6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98</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356</v>
      </c>
      <c r="C451" s="143" t="s">
        <v>76</v>
      </c>
      <c r="D451" s="268">
        <v>0.1258</v>
      </c>
      <c r="E451" s="30">
        <f>D451*11</f>
        <v>1.3837999999999999</v>
      </c>
      <c r="F451" s="151">
        <v>16000</v>
      </c>
      <c r="G451" s="27">
        <f t="shared" ref="G451:G454" si="1695">ROUND(ROUND(D451,3)*$F451,2)</f>
        <v>2016</v>
      </c>
      <c r="H451" s="86">
        <f t="shared" ref="H451:H454" si="1696">ROUND(ROUND(E451,3)*$F451,2)</f>
        <v>22144</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0.1258</v>
      </c>
      <c r="OI451" s="29">
        <f>G451-OG451</f>
        <v>2016</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98</v>
      </c>
      <c r="C452" s="143" t="s">
        <v>76</v>
      </c>
      <c r="D452" s="190">
        <v>0</v>
      </c>
      <c r="E452" s="30">
        <f>D452*11</f>
        <v>0</v>
      </c>
      <c r="F452" s="266"/>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190">
        <v>0</v>
      </c>
      <c r="E453" s="30">
        <f>D453*11</f>
        <v>0</v>
      </c>
      <c r="F453" s="266"/>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190">
        <v>0</v>
      </c>
      <c r="E454" s="30">
        <f>D454*11</f>
        <v>0</v>
      </c>
      <c r="F454" s="266"/>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1</v>
      </c>
      <c r="E460" s="26">
        <f>D460</f>
        <v>1</v>
      </c>
      <c r="F460" s="151">
        <v>500</v>
      </c>
      <c r="G460" s="27">
        <f t="shared" ref="G460" si="1748">ROUND(ROUND(D460,3)*$F460,2)</f>
        <v>500</v>
      </c>
      <c r="H460" s="86">
        <f t="shared" ref="H460" si="1749">ROUND(ROUND(E460,3)*$F460,2)</f>
        <v>500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1</v>
      </c>
      <c r="OI460" s="29">
        <f>G460-OG460</f>
        <v>500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1</v>
      </c>
      <c r="E486" s="26">
        <f>D486</f>
        <v>1</v>
      </c>
      <c r="F486" s="151">
        <v>35000</v>
      </c>
      <c r="G486" s="27">
        <f t="shared" ref="G486" si="1820">ROUND(ROUND(D486,3)*$F486,2)</f>
        <v>35000</v>
      </c>
      <c r="H486" s="86">
        <f t="shared" ref="H486" si="1821">ROUND(ROUND(E486,3)*$F486,2)</f>
        <v>35000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1</v>
      </c>
      <c r="OI486" s="29">
        <f>G486-OG486</f>
        <v>35000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1</v>
      </c>
      <c r="E499" s="26">
        <f>D499</f>
        <v>1</v>
      </c>
      <c r="F499" s="151">
        <v>5500</v>
      </c>
      <c r="G499" s="27">
        <f t="shared" ref="G499" si="1856">ROUND(ROUND(D499,3)*$F499,2)</f>
        <v>5500</v>
      </c>
      <c r="H499" s="86">
        <f t="shared" ref="H499" si="1857">ROUND(ROUND(E499,3)*$F499,2)</f>
        <v>5500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5500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6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6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6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2" t="s">
        <v>298</v>
      </c>
      <c r="B503" s="55" t="s">
        <v>299</v>
      </c>
      <c r="C503" s="143" t="s">
        <v>52</v>
      </c>
      <c r="D503" s="94">
        <v>1</v>
      </c>
      <c r="E503" s="26">
        <f>D503</f>
        <v>1</v>
      </c>
      <c r="F503" s="151">
        <v>2304</v>
      </c>
      <c r="G503" s="27">
        <f t="shared" ref="G503" si="1860">ROUND(ROUND(D503,3)*$F503,2)</f>
        <v>2304</v>
      </c>
      <c r="H503" s="86">
        <f t="shared" ref="H503" si="1861">ROUND(ROUND(E503,3)*$F503,2)</f>
        <v>2304</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1</v>
      </c>
      <c r="OI503" s="29">
        <f>G503-OG503</f>
        <v>2304</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424</v>
      </c>
      <c r="C515" s="236" t="s">
        <v>52</v>
      </c>
      <c r="D515" s="94">
        <v>1</v>
      </c>
      <c r="E515" s="26">
        <f t="shared" ref="E515" si="1889">D515</f>
        <v>1</v>
      </c>
      <c r="F515" s="270">
        <v>450</v>
      </c>
      <c r="G515" s="128">
        <f t="shared" ref="G515" si="1890">ROUND(ROUND(D515,3)*$F515,2)</f>
        <v>450</v>
      </c>
      <c r="H515" s="129">
        <f t="shared" ref="H515" si="1891">ROUND(ROUND(E515,3)*$F515,2)</f>
        <v>450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450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 RAA</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18</v>
      </c>
      <c r="E523" s="246">
        <f>COUNT(F21:F519)</f>
        <v>18</v>
      </c>
      <c r="F523" s="117" t="s">
        <v>306</v>
      </c>
      <c r="G523" s="118">
        <f>ROUND(SUM(G22:G519),2)</f>
        <v>183000.7</v>
      </c>
      <c r="H523" s="119">
        <f>ROUND(SUM(H22:H519),2)</f>
        <v>318897.8</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182550.7</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38430.15</v>
      </c>
      <c r="H524" s="120">
        <f>ROUND(H523*0.21,2)</f>
        <v>66968.539999999994</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38335.65</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221430.85</v>
      </c>
      <c r="H525" s="121">
        <f>SUM(H523:H524)</f>
        <v>385866.33999999997</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220886.35</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1" t="s">
        <v>416</v>
      </c>
      <c r="B528" s="311"/>
      <c r="C528" s="311"/>
      <c r="D528" s="311"/>
      <c r="E528" s="311"/>
      <c r="F528" s="311"/>
      <c r="G528" s="311"/>
      <c r="H528" s="311"/>
      <c r="I528" s="107"/>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
      <c r="A529" s="311" t="s">
        <v>417</v>
      </c>
      <c r="B529" s="311"/>
      <c r="C529" s="311"/>
      <c r="D529" s="311"/>
      <c r="E529" s="311"/>
      <c r="F529" s="311"/>
      <c r="G529" s="311"/>
      <c r="H529" s="311"/>
      <c r="I529" s="107"/>
      <c r="J529" s="281" t="s">
        <v>317</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317</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80" t="s">
        <v>318</v>
      </c>
      <c r="C531" s="280"/>
      <c r="D531" s="280"/>
      <c r="E531" s="280"/>
      <c r="F531" s="280"/>
      <c r="G531" s="280"/>
      <c r="H531" s="280"/>
      <c r="I531" s="107"/>
      <c r="J531" s="154"/>
      <c r="K531" s="280" t="s">
        <v>319</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320</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0" t="s">
        <v>321</v>
      </c>
      <c r="C533" s="280"/>
      <c r="D533" s="280"/>
      <c r="E533" s="280"/>
      <c r="F533" s="280"/>
      <c r="G533" s="280"/>
      <c r="H533" s="280"/>
      <c r="I533" s="107"/>
      <c r="J533" s="193"/>
      <c r="K533" s="280" t="s">
        <v>322</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322</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7" t="s">
        <v>323</v>
      </c>
      <c r="B536" s="314" t="s">
        <v>324</v>
      </c>
      <c r="C536" s="314"/>
      <c r="D536" s="314"/>
      <c r="E536" s="314"/>
      <c r="F536" s="314"/>
      <c r="G536" s="314"/>
      <c r="H536" s="314"/>
      <c r="I536" s="107"/>
      <c r="J536" s="194"/>
      <c r="K536" s="280" t="s">
        <v>325</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326</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313" t="s">
        <v>329</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313" t="s">
        <v>331</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313" t="s">
        <v>333</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313" t="s">
        <v>335</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3" t="s">
        <v>337</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3" t="s">
        <v>339</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3" t="s">
        <v>341</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2" t="s">
        <v>343</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2" t="s">
        <v>418</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B451:B453 B434:B442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sheetPr codeName="Sheet3"/>
  <dimension ref="A1:G25"/>
  <sheetViews>
    <sheetView tabSelected="1" topLeftCell="C2" workbookViewId="0">
      <selection activeCell="I8" sqref="I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345</v>
      </c>
      <c r="C2" s="250" t="s">
        <v>346</v>
      </c>
      <c r="D2" s="250" t="s">
        <v>347</v>
      </c>
      <c r="E2" s="251" t="s">
        <v>348</v>
      </c>
      <c r="F2" s="251" t="s">
        <v>349</v>
      </c>
      <c r="G2" s="262" t="s">
        <v>350</v>
      </c>
    </row>
    <row r="3" spans="1:7" ht="60" x14ac:dyDescent="0.2">
      <c r="A3" s="252">
        <v>1</v>
      </c>
      <c r="B3" s="258" t="s">
        <v>351</v>
      </c>
      <c r="C3" s="254" t="s">
        <v>352</v>
      </c>
      <c r="D3" s="254" t="s">
        <v>353</v>
      </c>
      <c r="E3" s="263" t="s">
        <v>354</v>
      </c>
      <c r="F3" s="255" t="s">
        <v>355</v>
      </c>
      <c r="G3" s="256" t="s">
        <v>356</v>
      </c>
    </row>
    <row r="4" spans="1:7" ht="60" x14ac:dyDescent="0.2">
      <c r="A4" s="257">
        <v>2</v>
      </c>
      <c r="B4" s="258" t="s">
        <v>357</v>
      </c>
      <c r="C4" s="254" t="s">
        <v>358</v>
      </c>
      <c r="D4" s="254" t="s">
        <v>359</v>
      </c>
      <c r="E4" s="255" t="s">
        <v>360</v>
      </c>
      <c r="F4" s="255" t="s">
        <v>361</v>
      </c>
      <c r="G4" s="256" t="s">
        <v>362</v>
      </c>
    </row>
    <row r="5" spans="1:7" ht="60" x14ac:dyDescent="0.2">
      <c r="A5" s="257">
        <v>3</v>
      </c>
      <c r="B5" s="258" t="s">
        <v>363</v>
      </c>
      <c r="C5" s="254" t="s">
        <v>364</v>
      </c>
      <c r="D5" s="254" t="s">
        <v>365</v>
      </c>
      <c r="E5" s="253" t="s">
        <v>366</v>
      </c>
      <c r="F5" s="255" t="s">
        <v>367</v>
      </c>
      <c r="G5" s="256" t="s">
        <v>415</v>
      </c>
    </row>
    <row r="6" spans="1:7" ht="60" x14ac:dyDescent="0.2">
      <c r="A6" s="257">
        <v>4</v>
      </c>
      <c r="B6" s="258" t="s">
        <v>369</v>
      </c>
      <c r="C6" s="253" t="s">
        <v>370</v>
      </c>
      <c r="D6" s="254" t="s">
        <v>371</v>
      </c>
      <c r="E6" s="253" t="s">
        <v>372</v>
      </c>
      <c r="F6" s="255" t="s">
        <v>373</v>
      </c>
      <c r="G6" s="256" t="s">
        <v>368</v>
      </c>
    </row>
    <row r="7" spans="1:7" ht="60" x14ac:dyDescent="0.2">
      <c r="A7" s="257">
        <v>5</v>
      </c>
      <c r="B7" s="258" t="s">
        <v>375</v>
      </c>
      <c r="C7" s="253" t="s">
        <v>376</v>
      </c>
      <c r="D7" s="253" t="s">
        <v>377</v>
      </c>
      <c r="E7" s="258" t="s">
        <v>378</v>
      </c>
      <c r="F7" s="255" t="s">
        <v>379</v>
      </c>
      <c r="G7" s="256" t="s">
        <v>374</v>
      </c>
    </row>
    <row r="8" spans="1:7" ht="60" x14ac:dyDescent="0.2">
      <c r="A8" s="257">
        <v>6</v>
      </c>
      <c r="B8" s="258" t="s">
        <v>381</v>
      </c>
      <c r="C8" s="264" t="s">
        <v>382</v>
      </c>
      <c r="D8" s="258" t="s">
        <v>383</v>
      </c>
      <c r="E8" s="253" t="s">
        <v>384</v>
      </c>
      <c r="F8" s="255" t="s">
        <v>385</v>
      </c>
      <c r="G8" s="256" t="s">
        <v>380</v>
      </c>
    </row>
    <row r="9" spans="1:7" ht="60" x14ac:dyDescent="0.2">
      <c r="A9" s="257">
        <v>7</v>
      </c>
      <c r="B9" s="258" t="s">
        <v>387</v>
      </c>
      <c r="C9" s="259"/>
      <c r="D9" s="258" t="s">
        <v>388</v>
      </c>
      <c r="E9" s="255" t="s">
        <v>389</v>
      </c>
      <c r="F9" s="258" t="s">
        <v>390</v>
      </c>
      <c r="G9" s="256" t="s">
        <v>386</v>
      </c>
    </row>
    <row r="10" spans="1:7" ht="60" x14ac:dyDescent="0.2">
      <c r="A10" s="257">
        <v>8</v>
      </c>
      <c r="B10" s="258" t="s">
        <v>392</v>
      </c>
      <c r="C10" s="259"/>
      <c r="D10" s="258" t="s">
        <v>393</v>
      </c>
      <c r="E10" s="258" t="s">
        <v>394</v>
      </c>
      <c r="F10" s="258" t="s">
        <v>425</v>
      </c>
      <c r="G10" s="256" t="s">
        <v>391</v>
      </c>
    </row>
    <row r="11" spans="1:7" ht="60" x14ac:dyDescent="0.2">
      <c r="A11" s="257">
        <v>9</v>
      </c>
      <c r="B11" s="258" t="s">
        <v>396</v>
      </c>
      <c r="C11" s="259"/>
      <c r="D11" s="258" t="s">
        <v>397</v>
      </c>
      <c r="E11" s="258" t="s">
        <v>398</v>
      </c>
      <c r="G11" s="256" t="s">
        <v>395</v>
      </c>
    </row>
    <row r="12" spans="1:7" ht="48" x14ac:dyDescent="0.2">
      <c r="A12" s="257">
        <v>10</v>
      </c>
      <c r="B12" s="258" t="s">
        <v>400</v>
      </c>
      <c r="C12" s="259"/>
      <c r="D12" s="258" t="s">
        <v>401</v>
      </c>
      <c r="E12" s="258" t="s">
        <v>402</v>
      </c>
      <c r="G12" s="256" t="s">
        <v>399</v>
      </c>
    </row>
    <row r="13" spans="1:7" ht="36" x14ac:dyDescent="0.2">
      <c r="A13" s="257">
        <v>11</v>
      </c>
      <c r="B13" s="258" t="s">
        <v>403</v>
      </c>
      <c r="C13" s="259"/>
      <c r="D13" s="258" t="s">
        <v>404</v>
      </c>
    </row>
    <row r="14" spans="1:7" ht="36" x14ac:dyDescent="0.2">
      <c r="A14" s="257">
        <v>12</v>
      </c>
      <c r="B14" s="258" t="s">
        <v>405</v>
      </c>
      <c r="C14" s="259"/>
      <c r="D14" s="259"/>
    </row>
    <row r="15" spans="1:7" ht="36" x14ac:dyDescent="0.2">
      <c r="A15" s="257">
        <v>13</v>
      </c>
      <c r="B15" s="258" t="s">
        <v>406</v>
      </c>
      <c r="C15" s="259"/>
      <c r="D15" s="259"/>
    </row>
    <row r="16" spans="1:7" ht="36" x14ac:dyDescent="0.2">
      <c r="A16" s="257">
        <v>14</v>
      </c>
      <c r="B16" s="253" t="s">
        <v>407</v>
      </c>
      <c r="C16" s="259"/>
      <c r="D16" s="259"/>
      <c r="E16" s="263"/>
    </row>
    <row r="17" spans="1:5" ht="36" x14ac:dyDescent="0.2">
      <c r="A17" s="257">
        <v>15</v>
      </c>
      <c r="B17" s="258" t="s">
        <v>408</v>
      </c>
      <c r="C17" s="259"/>
      <c r="D17" s="259"/>
    </row>
    <row r="18" spans="1:5" ht="36" x14ac:dyDescent="0.2">
      <c r="A18" s="257">
        <v>16</v>
      </c>
      <c r="B18" s="258" t="s">
        <v>409</v>
      </c>
      <c r="C18" s="259"/>
      <c r="D18" s="259"/>
    </row>
    <row r="19" spans="1:5" ht="36" x14ac:dyDescent="0.2">
      <c r="A19" s="257">
        <v>17</v>
      </c>
      <c r="B19" s="258" t="s">
        <v>410</v>
      </c>
      <c r="C19" s="259"/>
      <c r="D19" s="259"/>
    </row>
    <row r="20" spans="1:5" ht="36" x14ac:dyDescent="0.2">
      <c r="A20" s="257">
        <v>18</v>
      </c>
      <c r="B20" s="258" t="s">
        <v>411</v>
      </c>
      <c r="C20" s="259"/>
      <c r="D20" s="259"/>
    </row>
    <row r="21" spans="1:5" ht="36" x14ac:dyDescent="0.2">
      <c r="A21" s="257">
        <v>19</v>
      </c>
      <c r="B21" s="258" t="s">
        <v>412</v>
      </c>
      <c r="C21" s="259"/>
      <c r="D21" s="259"/>
    </row>
    <row r="22" spans="1:5" ht="36" x14ac:dyDescent="0.2">
      <c r="A22" s="257">
        <v>20</v>
      </c>
      <c r="B22" s="258" t="s">
        <v>413</v>
      </c>
      <c r="C22" s="259"/>
      <c r="D22" s="259"/>
      <c r="E22" s="258"/>
    </row>
    <row r="23" spans="1:5" ht="36" x14ac:dyDescent="0.2">
      <c r="A23" s="257">
        <v>21</v>
      </c>
      <c r="B23" s="258" t="s">
        <v>414</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2025-10-01T10:58:53Z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