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Tarptautiniai\PK21-67. Vilniaus NVI II etepas\Galutinis\Arginta\"/>
    </mc:Choice>
  </mc:AlternateContent>
  <xr:revisionPtr revIDLastSave="0" documentId="13_ncr:1_{5F2C781B-455C-41EE-8B8C-942B01EBB31E}" xr6:coauthVersionLast="47" xr6:coauthVersionMax="47" xr10:uidLastSave="{00000000-0000-0000-0000-000000000000}"/>
  <bookViews>
    <workbookView xWindow="-108" yWindow="-108" windowWidth="23256" windowHeight="12576" xr2:uid="{8D125F1D-4CC6-4899-B683-517CBCCAE408}"/>
  </bookViews>
  <sheets>
    <sheet name="Žiniaraštis" sheetId="1" r:id="rId1"/>
  </sheets>
  <definedNames>
    <definedName name="_Toc227983699" localSheetId="0">Žiniaraštis!#REF!</definedName>
    <definedName name="Kodas">Žiniaraštis!$C$5</definedName>
    <definedName name="Nr">Žiniaraštis!$C$2</definedName>
    <definedName name="Pavadinimas" localSheetId="0">Žiniaraštis!$C$1</definedName>
    <definedName name="_xlnm.Print_Area" localSheetId="0">Žiniaraštis!$A$1:$F$106</definedName>
    <definedName name="Rangovas" localSheetId="0">Žiniaraštis!$C$4</definedName>
    <definedName name="Uzsakovas" localSheetId="0">Žiniaraštis!$C$3</definedName>
    <definedName name="ZinPavadinimas">Žiniaraštis!$A$8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" l="1"/>
  <c r="G104" i="1"/>
  <c r="G103" i="1"/>
  <c r="H103" i="1" s="1"/>
  <c r="G22" i="1"/>
  <c r="H22" i="1" s="1"/>
  <c r="G101" i="1"/>
  <c r="G100" i="1"/>
  <c r="G99" i="1"/>
  <c r="G97" i="1"/>
  <c r="G93" i="1"/>
  <c r="G94" i="1"/>
  <c r="G95" i="1"/>
  <c r="G96" i="1"/>
  <c r="H96" i="1" s="1"/>
  <c r="G92" i="1"/>
  <c r="G90" i="1"/>
  <c r="G86" i="1"/>
  <c r="G87" i="1"/>
  <c r="G88" i="1"/>
  <c r="G89" i="1"/>
  <c r="G85" i="1"/>
  <c r="G83" i="1"/>
  <c r="G77" i="1"/>
  <c r="G78" i="1"/>
  <c r="G79" i="1"/>
  <c r="H79" i="1" s="1"/>
  <c r="G80" i="1"/>
  <c r="H80" i="1" s="1"/>
  <c r="G81" i="1"/>
  <c r="G82" i="1"/>
  <c r="G76" i="1"/>
  <c r="H76" i="1" s="1"/>
  <c r="G74" i="1"/>
  <c r="G65" i="1"/>
  <c r="G66" i="1"/>
  <c r="G67" i="1"/>
  <c r="G68" i="1"/>
  <c r="G69" i="1"/>
  <c r="G70" i="1"/>
  <c r="G71" i="1"/>
  <c r="G72" i="1"/>
  <c r="G73" i="1"/>
  <c r="G64" i="1"/>
  <c r="G62" i="1"/>
  <c r="G58" i="1"/>
  <c r="G59" i="1"/>
  <c r="G60" i="1"/>
  <c r="G61" i="1"/>
  <c r="H61" i="1" s="1"/>
  <c r="G57" i="1"/>
  <c r="G55" i="1"/>
  <c r="G51" i="1"/>
  <c r="G52" i="1"/>
  <c r="G53" i="1"/>
  <c r="G54" i="1"/>
  <c r="H54" i="1" s="1"/>
  <c r="G50" i="1"/>
  <c r="G48" i="1"/>
  <c r="G44" i="1"/>
  <c r="G45" i="1"/>
  <c r="G46" i="1"/>
  <c r="G47" i="1"/>
  <c r="H47" i="1" s="1"/>
  <c r="G43" i="1"/>
  <c r="H43" i="1" s="1"/>
  <c r="G41" i="1"/>
  <c r="H41" i="1" s="1"/>
  <c r="G37" i="1"/>
  <c r="G38" i="1"/>
  <c r="G39" i="1"/>
  <c r="G40" i="1"/>
  <c r="H40" i="1" s="1"/>
  <c r="G36" i="1"/>
  <c r="H36" i="1" s="1"/>
  <c r="G34" i="1"/>
  <c r="G31" i="1"/>
  <c r="G32" i="1"/>
  <c r="G33" i="1"/>
  <c r="G30" i="1"/>
  <c r="G28" i="1"/>
  <c r="G25" i="1"/>
  <c r="G26" i="1"/>
  <c r="G27" i="1"/>
  <c r="G24" i="1"/>
  <c r="G19" i="1"/>
  <c r="G20" i="1"/>
  <c r="G21" i="1"/>
  <c r="G18" i="1"/>
  <c r="H18" i="1" s="1"/>
  <c r="G16" i="1"/>
  <c r="G11" i="1"/>
  <c r="G12" i="1"/>
  <c r="G13" i="1"/>
  <c r="G14" i="1"/>
  <c r="H14" i="1" s="1"/>
  <c r="G15" i="1"/>
  <c r="H11" i="1"/>
  <c r="H12" i="1"/>
  <c r="H13" i="1"/>
  <c r="H15" i="1"/>
  <c r="H16" i="1"/>
  <c r="H17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2" i="1"/>
  <c r="H44" i="1"/>
  <c r="H45" i="1"/>
  <c r="H46" i="1"/>
  <c r="H48" i="1"/>
  <c r="H49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78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4" i="1"/>
  <c r="H105" i="1"/>
  <c r="H10" i="1"/>
  <c r="G10" i="1"/>
  <c r="B101" i="1"/>
  <c r="F100" i="1"/>
  <c r="F99" i="1"/>
  <c r="B97" i="1"/>
  <c r="F96" i="1"/>
  <c r="F94" i="1"/>
  <c r="F93" i="1"/>
  <c r="F92" i="1"/>
  <c r="B90" i="1"/>
  <c r="F89" i="1"/>
  <c r="F88" i="1"/>
  <c r="F87" i="1"/>
  <c r="F86" i="1"/>
  <c r="F90" i="1" s="1"/>
  <c r="F85" i="1"/>
  <c r="B83" i="1"/>
  <c r="F82" i="1"/>
  <c r="F81" i="1"/>
  <c r="F80" i="1"/>
  <c r="F79" i="1"/>
  <c r="F78" i="1"/>
  <c r="F77" i="1"/>
  <c r="F76" i="1"/>
  <c r="B74" i="1"/>
  <c r="F73" i="1"/>
  <c r="F72" i="1"/>
  <c r="F71" i="1"/>
  <c r="F70" i="1"/>
  <c r="F69" i="1"/>
  <c r="F68" i="1"/>
  <c r="F67" i="1"/>
  <c r="F66" i="1"/>
  <c r="F65" i="1"/>
  <c r="F64" i="1"/>
  <c r="B62" i="1"/>
  <c r="F61" i="1"/>
  <c r="F60" i="1"/>
  <c r="F59" i="1"/>
  <c r="F58" i="1"/>
  <c r="F57" i="1"/>
  <c r="B55" i="1"/>
  <c r="F54" i="1"/>
  <c r="F53" i="1"/>
  <c r="F52" i="1"/>
  <c r="F51" i="1"/>
  <c r="F50" i="1"/>
  <c r="B48" i="1"/>
  <c r="F47" i="1"/>
  <c r="F46" i="1"/>
  <c r="F45" i="1"/>
  <c r="F44" i="1"/>
  <c r="F43" i="1"/>
  <c r="B41" i="1"/>
  <c r="F40" i="1"/>
  <c r="F39" i="1"/>
  <c r="F38" i="1"/>
  <c r="F37" i="1"/>
  <c r="F36" i="1"/>
  <c r="B34" i="1"/>
  <c r="F33" i="1"/>
  <c r="F32" i="1"/>
  <c r="F31" i="1"/>
  <c r="F30" i="1"/>
  <c r="B28" i="1"/>
  <c r="F27" i="1"/>
  <c r="F26" i="1"/>
  <c r="F25" i="1"/>
  <c r="F24" i="1"/>
  <c r="B22" i="1"/>
  <c r="F21" i="1"/>
  <c r="F20" i="1"/>
  <c r="F19" i="1"/>
  <c r="F18" i="1"/>
  <c r="B16" i="1"/>
  <c r="F15" i="1"/>
  <c r="F14" i="1"/>
  <c r="F13" i="1"/>
  <c r="F12" i="1"/>
  <c r="F11" i="1"/>
  <c r="F10" i="1"/>
  <c r="F34" i="1" l="1"/>
  <c r="F83" i="1"/>
  <c r="F48" i="1"/>
  <c r="F22" i="1"/>
  <c r="F41" i="1"/>
  <c r="F97" i="1"/>
  <c r="F28" i="1"/>
  <c r="F74" i="1"/>
  <c r="F101" i="1"/>
  <c r="F62" i="1"/>
  <c r="F16" i="1"/>
  <c r="F55" i="1"/>
  <c r="F103" i="1" l="1"/>
  <c r="F104" i="1" l="1"/>
  <c r="F105" i="1" s="1"/>
</calcChain>
</file>

<file path=xl/sharedStrings.xml><?xml version="1.0" encoding="utf-8"?>
<sst xmlns="http://schemas.openxmlformats.org/spreadsheetml/2006/main" count="251" uniqueCount="134">
  <si>
    <t>Sutarties pavadinimas:</t>
  </si>
  <si>
    <t>Vilniaus miesto nuotekų valyklos nuotekų valymo įrenginių rekonstrukcijos II etapo pirkimas</t>
  </si>
  <si>
    <t>Sutarties numeris:</t>
  </si>
  <si>
    <t/>
  </si>
  <si>
    <t>Užsakovas:</t>
  </si>
  <si>
    <t>UAB "Vilniaus vandenys"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</si>
  <si>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</si>
  <si>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</si>
  <si>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</si>
  <si>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</si>
  <si>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</si>
  <si>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</si>
  <si>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</si>
  <si>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</si>
  <si>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</si>
  <si>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Bendroji dalis</t>
  </si>
  <si>
    <t>1.1</t>
  </si>
  <si>
    <t>Informacinio stendo įrengimas ir priežiūra</t>
  </si>
  <si>
    <t>vnt.</t>
  </si>
  <si>
    <t>1.2</t>
  </si>
  <si>
    <t>Eksploatavimo ir priežiūros instrukcijos</t>
  </si>
  <si>
    <t>kompl.</t>
  </si>
  <si>
    <t>1.3</t>
  </si>
  <si>
    <t>Techninis projektas</t>
  </si>
  <si>
    <t>1.4</t>
  </si>
  <si>
    <t>Darbo projektas</t>
  </si>
  <si>
    <t>1.5.</t>
  </si>
  <si>
    <t>Geologiniai tyrimai</t>
  </si>
  <si>
    <t>1.6</t>
  </si>
  <si>
    <t>Išpildomieji brėžiniai, pastatų inventorizacinės bylos ir techniniai pasai</t>
  </si>
  <si>
    <t>2.</t>
  </si>
  <si>
    <t>Pirminis nusodintuvas 3</t>
  </si>
  <si>
    <t>2.1</t>
  </si>
  <si>
    <t>Bendrieji statybos darbai</t>
  </si>
  <si>
    <t>2.2</t>
  </si>
  <si>
    <t>Mechaninė dalis</t>
  </si>
  <si>
    <t>2.3</t>
  </si>
  <si>
    <t>Elektros  dalis</t>
  </si>
  <si>
    <t>2.4</t>
  </si>
  <si>
    <t>Automatikos ir valdymo dalis</t>
  </si>
  <si>
    <t>3</t>
  </si>
  <si>
    <t>Pirminis nusodintuvas 2</t>
  </si>
  <si>
    <t>3.1</t>
  </si>
  <si>
    <t>3.2</t>
  </si>
  <si>
    <t>3.3</t>
  </si>
  <si>
    <t>3.4</t>
  </si>
  <si>
    <t>4</t>
  </si>
  <si>
    <t>Pirminis nusodintuvas 1</t>
  </si>
  <si>
    <t>4.1</t>
  </si>
  <si>
    <t>4.2</t>
  </si>
  <si>
    <t>4.3</t>
  </si>
  <si>
    <t>4.4</t>
  </si>
  <si>
    <t>5</t>
  </si>
  <si>
    <t>Pirminių nusodintuvų išplūdų sutvarkymo sistema</t>
  </si>
  <si>
    <t>5.1</t>
  </si>
  <si>
    <t xml:space="preserve">Bendrieji statybos darbai </t>
  </si>
  <si>
    <t>5.2</t>
  </si>
  <si>
    <t>5.3</t>
  </si>
  <si>
    <t>Elektros dalis</t>
  </si>
  <si>
    <t>5.4</t>
  </si>
  <si>
    <t>Konteineriai</t>
  </si>
  <si>
    <t>5.5</t>
  </si>
  <si>
    <t>6</t>
  </si>
  <si>
    <t>Paskirstymo linijų kamerų įranga ir nuotekų linijos nuo kamerų iki  1 pirminio nusodintuvo ir nuo 1 pirminio nusodintuvo iki bioreaktorių</t>
  </si>
  <si>
    <t>6.1</t>
  </si>
  <si>
    <t>6.2</t>
  </si>
  <si>
    <t>6.3</t>
  </si>
  <si>
    <t>6.4</t>
  </si>
  <si>
    <t>6.5</t>
  </si>
  <si>
    <t>Technologiniai vamzdynai</t>
  </si>
  <si>
    <t>7</t>
  </si>
  <si>
    <t>Paskirstymo linijų kamerų įranga ir nuotekų linijos nuo kamerų iki 2 pirminio nusodintuvo ir nuo 2 pirminio nusodintuvo iki bioreaktorių</t>
  </si>
  <si>
    <t>7.1</t>
  </si>
  <si>
    <t>7.2</t>
  </si>
  <si>
    <t>7.3</t>
  </si>
  <si>
    <t>7.4</t>
  </si>
  <si>
    <t>7.5</t>
  </si>
  <si>
    <t>8</t>
  </si>
  <si>
    <t>Paskirstymo linijų kamerų įranga ir nuotekų linijos nuo kamerų iki 3 pirminio nusodintuvo ir nuo 3 pirminio nusodintuvo iki bioreaktorių</t>
  </si>
  <si>
    <t>8.1</t>
  </si>
  <si>
    <t>8.2</t>
  </si>
  <si>
    <t>8.3</t>
  </si>
  <si>
    <t>8.4</t>
  </si>
  <si>
    <t>8.5</t>
  </si>
  <si>
    <t>9</t>
  </si>
  <si>
    <t>Tretinis valymas</t>
  </si>
  <si>
    <t>9.1</t>
  </si>
  <si>
    <t>Bendrieji statybos darbai (nauja statyba)</t>
  </si>
  <si>
    <t>9.2</t>
  </si>
  <si>
    <t>9.3</t>
  </si>
  <si>
    <t>9.4</t>
  </si>
  <si>
    <t>Šildymo ir vėdinimo dalis</t>
  </si>
  <si>
    <t>9.5</t>
  </si>
  <si>
    <t>9.6</t>
  </si>
  <si>
    <t>Tretinio valymo apvadinė linija</t>
  </si>
  <si>
    <t>9.7</t>
  </si>
  <si>
    <t>9.8</t>
  </si>
  <si>
    <t>Aplinkos tvarkymas</t>
  </si>
  <si>
    <t>9.9</t>
  </si>
  <si>
    <t>Aikštelės ir privažiavimo keliai</t>
  </si>
  <si>
    <t>9.10</t>
  </si>
  <si>
    <t>Apsauginės ir gaisrinės saugos signalizacijos dalis</t>
  </si>
  <si>
    <t>10</t>
  </si>
  <si>
    <t>Drenažo siurblinė</t>
  </si>
  <si>
    <t>10.1</t>
  </si>
  <si>
    <t>10.2</t>
  </si>
  <si>
    <t>10.3</t>
  </si>
  <si>
    <t>10.4</t>
  </si>
  <si>
    <t>10.5</t>
  </si>
  <si>
    <t>10.6</t>
  </si>
  <si>
    <t>11</t>
  </si>
  <si>
    <t>Vietinių nuotekų siurblinė</t>
  </si>
  <si>
    <t>11.1</t>
  </si>
  <si>
    <t>11.2</t>
  </si>
  <si>
    <t>11.3</t>
  </si>
  <si>
    <t>11.4</t>
  </si>
  <si>
    <t>11.5</t>
  </si>
  <si>
    <t>12</t>
  </si>
  <si>
    <t>Elektros skirstykla TR1</t>
  </si>
  <si>
    <t>12.1</t>
  </si>
  <si>
    <t>12.2</t>
  </si>
  <si>
    <t>12.3</t>
  </si>
  <si>
    <t>12.4</t>
  </si>
  <si>
    <t>12.5</t>
  </si>
  <si>
    <t>13</t>
  </si>
  <si>
    <t>Rekonstruojamų įrenginių teritorijos sutvarkymas</t>
  </si>
  <si>
    <t>13.1</t>
  </si>
  <si>
    <t>13.2</t>
  </si>
  <si>
    <t xml:space="preserve">Keliai </t>
  </si>
  <si>
    <t>IŠ VISO DARBAMS</t>
  </si>
  <si>
    <t>IŠ VISO PAGAL ŽINIARAŠTĮ</t>
  </si>
  <si>
    <t>PVM</t>
  </si>
  <si>
    <t>IŠ VISO su PVM</t>
  </si>
  <si>
    <t>UAB "Arginta"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</si>
</sst>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3" fillId="0" borderId="0" xfId="1" applyFont="1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1" fontId="2" fillId="0" borderId="5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49" fontId="2" fillId="3" borderId="8" xfId="2" applyNumberFormat="1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left" vertical="center" wrapText="1"/>
    </xf>
    <xf numFmtId="1" fontId="2" fillId="3" borderId="9" xfId="2" applyNumberFormat="1" applyFont="1" applyFill="1" applyBorder="1" applyAlignment="1">
      <alignment horizontal="left" vertical="center" wrapText="1"/>
    </xf>
    <xf numFmtId="2" fontId="2" fillId="3" borderId="9" xfId="2" applyNumberFormat="1" applyFont="1" applyFill="1" applyBorder="1" applyAlignment="1">
      <alignment horizontal="left" vertical="center" wrapText="1"/>
    </xf>
    <xf numFmtId="4" fontId="2" fillId="3" borderId="4" xfId="2" applyNumberFormat="1" applyFont="1" applyFill="1" applyBorder="1" applyAlignment="1">
      <alignment horizontal="left" vertical="center" wrapText="1"/>
    </xf>
    <xf numFmtId="49" fontId="5" fillId="0" borderId="10" xfId="2" applyNumberFormat="1" applyFont="1" applyBorder="1" applyAlignment="1">
      <alignment horizontal="center" vertical="center"/>
    </xf>
    <xf numFmtId="0" fontId="5" fillId="0" borderId="11" xfId="1" applyFont="1" applyBorder="1" applyAlignment="1">
      <alignment vertical="top" wrapText="1"/>
    </xf>
    <xf numFmtId="0" fontId="5" fillId="0" borderId="12" xfId="2" applyFont="1" applyBorder="1" applyAlignment="1">
      <alignment horizontal="center" vertical="center" wrapText="1"/>
    </xf>
    <xf numFmtId="1" fontId="5" fillId="0" borderId="12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49" fontId="2" fillId="0" borderId="14" xfId="2" applyNumberFormat="1" applyFont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 wrapText="1"/>
    </xf>
    <xf numFmtId="1" fontId="2" fillId="0" borderId="5" xfId="2" applyNumberFormat="1" applyFont="1" applyBorder="1" applyAlignment="1">
      <alignment horizontal="right" vertical="center" wrapText="1"/>
    </xf>
    <xf numFmtId="4" fontId="2" fillId="0" borderId="5" xfId="2" applyNumberFormat="1" applyFont="1" applyBorder="1" applyAlignment="1">
      <alignment horizontal="right" vertical="center" wrapText="1"/>
    </xf>
    <xf numFmtId="4" fontId="2" fillId="0" borderId="15" xfId="2" applyNumberFormat="1" applyFont="1" applyBorder="1" applyAlignment="1">
      <alignment horizontal="right" vertical="center" wrapText="1"/>
    </xf>
    <xf numFmtId="4" fontId="2" fillId="3" borderId="9" xfId="2" applyNumberFormat="1" applyFont="1" applyFill="1" applyBorder="1" applyAlignment="1">
      <alignment horizontal="right" vertical="center" wrapText="1"/>
    </xf>
    <xf numFmtId="4" fontId="2" fillId="3" borderId="4" xfId="2" applyNumberFormat="1" applyFont="1" applyFill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9" fontId="2" fillId="0" borderId="17" xfId="2" applyNumberFormat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center" vertical="center" wrapText="1"/>
    </xf>
    <xf numFmtId="1" fontId="2" fillId="0" borderId="16" xfId="2" applyNumberFormat="1" applyFont="1" applyBorder="1" applyAlignment="1">
      <alignment horizontal="right" vertical="center" wrapText="1"/>
    </xf>
    <xf numFmtId="4" fontId="2" fillId="0" borderId="16" xfId="2" applyNumberFormat="1" applyFont="1" applyBorder="1" applyAlignment="1">
      <alignment horizontal="right" vertical="center" wrapText="1"/>
    </xf>
    <xf numFmtId="49" fontId="5" fillId="0" borderId="11" xfId="1" applyNumberFormat="1" applyFont="1" applyBorder="1" applyAlignment="1">
      <alignment horizontal="center" vertical="top"/>
    </xf>
    <xf numFmtId="1" fontId="5" fillId="0" borderId="11" xfId="1" applyNumberFormat="1" applyFont="1" applyBorder="1" applyAlignment="1">
      <alignment horizontal="center" vertical="top" wrapText="1"/>
    </xf>
    <xf numFmtId="4" fontId="5" fillId="0" borderId="11" xfId="1" applyNumberFormat="1" applyFont="1" applyBorder="1" applyAlignment="1">
      <alignment horizontal="right" vertical="top" wrapText="1"/>
    </xf>
    <xf numFmtId="4" fontId="2" fillId="3" borderId="18" xfId="2" applyNumberFormat="1" applyFont="1" applyFill="1" applyBorder="1" applyAlignment="1">
      <alignment horizontal="right" vertical="center" wrapText="1"/>
    </xf>
    <xf numFmtId="4" fontId="5" fillId="0" borderId="19" xfId="1" applyNumberFormat="1" applyFont="1" applyBorder="1" applyAlignment="1">
      <alignment horizontal="right" vertical="top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0" borderId="20" xfId="2" applyNumberFormat="1" applyFont="1" applyBorder="1" applyAlignment="1">
      <alignment horizontal="right" vertical="center" wrapText="1"/>
    </xf>
    <xf numFmtId="4" fontId="2" fillId="0" borderId="21" xfId="2" applyNumberFormat="1" applyFont="1" applyBorder="1" applyAlignment="1">
      <alignment horizontal="right" vertical="center" wrapText="1"/>
    </xf>
    <xf numFmtId="4" fontId="2" fillId="4" borderId="22" xfId="2" applyNumberFormat="1" applyFont="1" applyFill="1" applyBorder="1" applyAlignment="1">
      <alignment horizontal="right" vertical="center" wrapText="1"/>
    </xf>
    <xf numFmtId="4" fontId="2" fillId="3" borderId="23" xfId="2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horizontal="right" vertical="top" wrapText="1"/>
    </xf>
    <xf numFmtId="49" fontId="2" fillId="0" borderId="24" xfId="2" applyNumberFormat="1" applyFont="1" applyBorder="1" applyAlignment="1">
      <alignment horizontal="center" vertical="center" wrapText="1"/>
    </xf>
    <xf numFmtId="49" fontId="2" fillId="5" borderId="25" xfId="2" applyNumberFormat="1" applyFont="1" applyFill="1" applyBorder="1" applyAlignment="1">
      <alignment horizontal="center" vertical="center" wrapText="1"/>
    </xf>
    <xf numFmtId="0" fontId="2" fillId="5" borderId="26" xfId="2" applyFont="1" applyFill="1" applyBorder="1" applyAlignment="1">
      <alignment horizontal="left" vertical="center" wrapText="1"/>
    </xf>
    <xf numFmtId="0" fontId="2" fillId="5" borderId="26" xfId="2" applyFont="1" applyFill="1" applyBorder="1" applyAlignment="1">
      <alignment horizontal="center" vertical="center" wrapText="1"/>
    </xf>
    <xf numFmtId="1" fontId="2" fillId="5" borderId="26" xfId="2" applyNumberFormat="1" applyFont="1" applyFill="1" applyBorder="1" applyAlignment="1">
      <alignment horizontal="right" vertical="center" wrapText="1"/>
    </xf>
    <xf numFmtId="4" fontId="2" fillId="5" borderId="26" xfId="2" applyNumberFormat="1" applyFont="1" applyFill="1" applyBorder="1" applyAlignment="1">
      <alignment horizontal="right" vertical="center" wrapText="1"/>
    </xf>
    <xf numFmtId="4" fontId="2" fillId="5" borderId="27" xfId="2" applyNumberFormat="1" applyFont="1" applyFill="1" applyBorder="1" applyAlignment="1">
      <alignment horizontal="right" vertical="center" wrapText="1"/>
    </xf>
    <xf numFmtId="4" fontId="3" fillId="0" borderId="0" xfId="1" applyNumberFormat="1" applyFont="1"/>
    <xf numFmtId="0" fontId="2" fillId="0" borderId="24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left" vertical="center" wrapText="1"/>
    </xf>
    <xf numFmtId="0" fontId="2" fillId="0" borderId="28" xfId="2" applyFont="1" applyBorder="1" applyAlignment="1">
      <alignment horizontal="center" vertical="center" wrapText="1"/>
    </xf>
    <xf numFmtId="1" fontId="2" fillId="0" borderId="28" xfId="2" applyNumberFormat="1" applyFont="1" applyBorder="1" applyAlignment="1">
      <alignment horizontal="right" vertical="center" wrapText="1"/>
    </xf>
    <xf numFmtId="4" fontId="2" fillId="0" borderId="28" xfId="2" applyNumberFormat="1" applyFont="1" applyBorder="1" applyAlignment="1">
      <alignment horizontal="right" vertical="center" wrapText="1"/>
    </xf>
    <xf numFmtId="4" fontId="2" fillId="4" borderId="29" xfId="2" applyNumberFormat="1" applyFont="1" applyFill="1" applyBorder="1" applyAlignment="1">
      <alignment horizontal="right" vertical="center" wrapText="1"/>
    </xf>
    <xf numFmtId="2" fontId="3" fillId="0" borderId="0" xfId="1" applyNumberFormat="1" applyFont="1"/>
    <xf numFmtId="49" fontId="3" fillId="0" borderId="0" xfId="1" applyNumberFormat="1" applyFont="1" applyAlignment="1">
      <alignment horizontal="center"/>
    </xf>
    <xf numFmtId="1" fontId="3" fillId="0" borderId="0" xfId="1" applyNumberFormat="1" applyFont="1"/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49" fontId="2" fillId="2" borderId="7" xfId="2" applyNumberFormat="1" applyFont="1" applyFill="1" applyBorder="1" applyAlignment="1">
      <alignment horizontal="left" vertical="center" wrapText="1"/>
    </xf>
    <xf numFmtId="2" fontId="6" fillId="0" borderId="0" xfId="1" applyNumberFormat="1" applyFont="1"/>
  </cellXfs>
  <cellStyles count="3">
    <cellStyle name="Excel Built-in Normal" xfId="2" xr:uid="{B63723D0-E345-4123-BF7A-166CAA5EB0A1}"/>
    <cellStyle name="Normal" xfId="0" builtinId="0"/>
    <cellStyle name="Normal 2" xfId="1" xr:uid="{F257AD81-C7A8-4A07-8676-35B377708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AA3C-3BD3-4B90-941A-06817533D9A4}">
  <dimension ref="A1:H110"/>
  <sheetViews>
    <sheetView tabSelected="1" topLeftCell="A88" zoomScale="90" zoomScaleNormal="90" zoomScaleSheetLayoutView="90" workbookViewId="0">
      <selection activeCell="J91" sqref="J91"/>
    </sheetView>
  </sheetViews>
  <sheetFormatPr defaultColWidth="9.109375" defaultRowHeight="14.4" x14ac:dyDescent="0.3"/>
  <cols>
    <col min="1" max="1" width="8.44140625" style="61" customWidth="1"/>
    <col min="2" max="2" width="34.6640625" style="1" customWidth="1"/>
    <col min="3" max="3" width="9.109375" style="1"/>
    <col min="4" max="4" width="9.109375" style="62"/>
    <col min="5" max="5" width="15" style="60" customWidth="1"/>
    <col min="6" max="6" width="17.6640625" style="1" customWidth="1"/>
    <col min="7" max="7" width="14.6640625" style="73" customWidth="1"/>
    <col min="8" max="8" width="16.109375" style="73" customWidth="1"/>
    <col min="9" max="16384" width="9.109375" style="1"/>
  </cols>
  <sheetData>
    <row r="1" spans="1:8" ht="27.6" customHeight="1" x14ac:dyDescent="0.3">
      <c r="A1" s="65" t="s">
        <v>0</v>
      </c>
      <c r="B1" s="65"/>
      <c r="C1" s="66" t="s">
        <v>1</v>
      </c>
      <c r="D1" s="66"/>
      <c r="E1" s="66"/>
      <c r="F1" s="66"/>
    </row>
    <row r="2" spans="1:8" x14ac:dyDescent="0.3">
      <c r="A2" s="67" t="s">
        <v>2</v>
      </c>
      <c r="B2" s="67"/>
      <c r="C2" s="2" t="s">
        <v>3</v>
      </c>
      <c r="D2" s="3"/>
      <c r="E2" s="4"/>
      <c r="F2" s="2"/>
    </row>
    <row r="3" spans="1:8" x14ac:dyDescent="0.3">
      <c r="A3" s="65" t="s">
        <v>4</v>
      </c>
      <c r="B3" s="65"/>
      <c r="C3" s="2" t="s">
        <v>5</v>
      </c>
      <c r="D3" s="3"/>
      <c r="E3" s="4"/>
      <c r="F3" s="2"/>
    </row>
    <row r="4" spans="1:8" x14ac:dyDescent="0.3">
      <c r="A4" s="65" t="s">
        <v>6</v>
      </c>
      <c r="B4" s="65"/>
      <c r="C4" s="5" t="s">
        <v>133</v>
      </c>
      <c r="D4" s="3"/>
      <c r="E4" s="4"/>
      <c r="F4" s="2"/>
    </row>
    <row r="5" spans="1:8" ht="15" thickBot="1" x14ac:dyDescent="0.35">
      <c r="A5" s="63" t="s">
        <v>7</v>
      </c>
      <c r="B5" s="63"/>
      <c r="C5" s="64" t="s">
        <v>3</v>
      </c>
      <c r="D5" s="64"/>
      <c r="E5" s="64"/>
      <c r="F5" s="64"/>
    </row>
    <row r="6" spans="1:8" ht="25.5" customHeight="1" thickBot="1" x14ac:dyDescent="0.35">
      <c r="A6" s="68" t="s">
        <v>8</v>
      </c>
      <c r="B6" s="69" t="s">
        <v>9</v>
      </c>
      <c r="C6" s="70" t="s">
        <v>10</v>
      </c>
      <c r="D6" s="71" t="s">
        <v>11</v>
      </c>
      <c r="E6" s="71"/>
      <c r="F6" s="71"/>
    </row>
    <row r="7" spans="1:8" ht="33" customHeight="1" thickBot="1" x14ac:dyDescent="0.35">
      <c r="A7" s="68"/>
      <c r="B7" s="69"/>
      <c r="C7" s="70"/>
      <c r="D7" s="6" t="s">
        <v>12</v>
      </c>
      <c r="E7" s="7" t="s">
        <v>13</v>
      </c>
      <c r="F7" s="8" t="s">
        <v>14</v>
      </c>
    </row>
    <row r="8" spans="1:8" ht="16.5" customHeight="1" thickBot="1" x14ac:dyDescent="0.35">
      <c r="A8" s="72"/>
      <c r="B8" s="72"/>
      <c r="C8" s="72"/>
      <c r="D8" s="72"/>
      <c r="E8" s="72"/>
      <c r="F8" s="72"/>
    </row>
    <row r="9" spans="1:8" x14ac:dyDescent="0.3">
      <c r="A9" s="9">
        <v>1</v>
      </c>
      <c r="B9" s="10" t="s">
        <v>15</v>
      </c>
      <c r="C9" s="10"/>
      <c r="D9" s="11"/>
      <c r="E9" s="12"/>
      <c r="F9" s="13"/>
    </row>
    <row r="10" spans="1:8" ht="27.6" x14ac:dyDescent="0.3">
      <c r="A10" s="14" t="s">
        <v>16</v>
      </c>
      <c r="B10" s="15" t="s">
        <v>17</v>
      </c>
      <c r="C10" s="16" t="s">
        <v>18</v>
      </c>
      <c r="D10" s="17">
        <v>1</v>
      </c>
      <c r="E10" s="18">
        <v>1600</v>
      </c>
      <c r="F10" s="19">
        <f t="shared" ref="F10:F15" si="0">ROUND(D10*E10,2)</f>
        <v>1600</v>
      </c>
      <c r="G10" s="73">
        <f>D10*E10</f>
        <v>1600</v>
      </c>
      <c r="H10" s="73">
        <f>G10-F10</f>
        <v>0</v>
      </c>
    </row>
    <row r="11" spans="1:8" x14ac:dyDescent="0.3">
      <c r="A11" s="14" t="s">
        <v>19</v>
      </c>
      <c r="B11" s="15" t="s">
        <v>20</v>
      </c>
      <c r="C11" s="16" t="s">
        <v>21</v>
      </c>
      <c r="D11" s="17">
        <v>1</v>
      </c>
      <c r="E11" s="18">
        <v>37500</v>
      </c>
      <c r="F11" s="19">
        <f t="shared" si="0"/>
        <v>37500</v>
      </c>
      <c r="G11" s="73">
        <f t="shared" ref="G11:G15" si="1">D11*E11</f>
        <v>37500</v>
      </c>
      <c r="H11" s="73">
        <f t="shared" ref="H11:H74" si="2">G11-F11</f>
        <v>0</v>
      </c>
    </row>
    <row r="12" spans="1:8" x14ac:dyDescent="0.3">
      <c r="A12" s="14" t="s">
        <v>22</v>
      </c>
      <c r="B12" s="15" t="s">
        <v>23</v>
      </c>
      <c r="C12" s="16" t="s">
        <v>18</v>
      </c>
      <c r="D12" s="17">
        <v>1</v>
      </c>
      <c r="E12" s="18">
        <v>577150</v>
      </c>
      <c r="F12" s="19">
        <f t="shared" si="0"/>
        <v>577150</v>
      </c>
      <c r="G12" s="73">
        <f t="shared" si="1"/>
        <v>577150</v>
      </c>
      <c r="H12" s="73">
        <f t="shared" si="2"/>
        <v>0</v>
      </c>
    </row>
    <row r="13" spans="1:8" x14ac:dyDescent="0.3">
      <c r="A13" s="14" t="s">
        <v>24</v>
      </c>
      <c r="B13" s="15" t="s">
        <v>25</v>
      </c>
      <c r="C13" s="16" t="s">
        <v>18</v>
      </c>
      <c r="D13" s="17">
        <v>1</v>
      </c>
      <c r="E13" s="18">
        <v>218608</v>
      </c>
      <c r="F13" s="19">
        <f t="shared" si="0"/>
        <v>218608</v>
      </c>
      <c r="G13" s="73">
        <f t="shared" si="1"/>
        <v>218608</v>
      </c>
      <c r="H13" s="73">
        <f t="shared" si="2"/>
        <v>0</v>
      </c>
    </row>
    <row r="14" spans="1:8" x14ac:dyDescent="0.3">
      <c r="A14" s="14" t="s">
        <v>26</v>
      </c>
      <c r="B14" s="15" t="s">
        <v>27</v>
      </c>
      <c r="C14" s="16" t="s">
        <v>18</v>
      </c>
      <c r="D14" s="17">
        <v>1</v>
      </c>
      <c r="E14" s="18">
        <v>12000</v>
      </c>
      <c r="F14" s="19">
        <f t="shared" si="0"/>
        <v>12000</v>
      </c>
      <c r="G14" s="73">
        <f t="shared" si="1"/>
        <v>12000</v>
      </c>
      <c r="H14" s="73">
        <f t="shared" si="2"/>
        <v>0</v>
      </c>
    </row>
    <row r="15" spans="1:8" ht="28.2" thickBot="1" x14ac:dyDescent="0.35">
      <c r="A15" s="14" t="s">
        <v>28</v>
      </c>
      <c r="B15" s="15" t="s">
        <v>29</v>
      </c>
      <c r="C15" s="16" t="s">
        <v>21</v>
      </c>
      <c r="D15" s="17">
        <v>1</v>
      </c>
      <c r="E15" s="18">
        <v>5500</v>
      </c>
      <c r="F15" s="19">
        <f t="shared" si="0"/>
        <v>5500</v>
      </c>
      <c r="G15" s="73">
        <f t="shared" si="1"/>
        <v>5500</v>
      </c>
      <c r="H15" s="73">
        <f t="shared" si="2"/>
        <v>0</v>
      </c>
    </row>
    <row r="16" spans="1:8" ht="15" thickBot="1" x14ac:dyDescent="0.35">
      <c r="A16" s="20"/>
      <c r="B16" s="21" t="str">
        <f>CONCATENATE("Viso (",B9,")")</f>
        <v>Viso (Bendroji dalis)</v>
      </c>
      <c r="C16" s="22"/>
      <c r="D16" s="23"/>
      <c r="E16" s="24"/>
      <c r="F16" s="25">
        <f>SUM(F10:F15)</f>
        <v>852358</v>
      </c>
      <c r="G16" s="73">
        <f>SUM(G10:G15)</f>
        <v>852358</v>
      </c>
      <c r="H16" s="73">
        <f t="shared" si="2"/>
        <v>0</v>
      </c>
    </row>
    <row r="17" spans="1:8" x14ac:dyDescent="0.3">
      <c r="A17" s="9" t="s">
        <v>30</v>
      </c>
      <c r="B17" s="10" t="s">
        <v>31</v>
      </c>
      <c r="C17" s="10"/>
      <c r="D17" s="11"/>
      <c r="E17" s="26"/>
      <c r="F17" s="27"/>
      <c r="H17" s="73">
        <f t="shared" si="2"/>
        <v>0</v>
      </c>
    </row>
    <row r="18" spans="1:8" x14ac:dyDescent="0.3">
      <c r="A18" s="14" t="s">
        <v>32</v>
      </c>
      <c r="B18" s="15" t="s">
        <v>33</v>
      </c>
      <c r="C18" s="16" t="s">
        <v>21</v>
      </c>
      <c r="D18" s="17">
        <v>1</v>
      </c>
      <c r="E18" s="18">
        <v>430550.04</v>
      </c>
      <c r="F18" s="19">
        <f>ROUND(D18*E18,2)</f>
        <v>430550.04</v>
      </c>
      <c r="G18" s="73">
        <f>D18*E18</f>
        <v>430550.04</v>
      </c>
      <c r="H18" s="73">
        <f t="shared" si="2"/>
        <v>0</v>
      </c>
    </row>
    <row r="19" spans="1:8" x14ac:dyDescent="0.3">
      <c r="A19" s="14" t="s">
        <v>34</v>
      </c>
      <c r="B19" s="15" t="s">
        <v>35</v>
      </c>
      <c r="C19" s="16" t="s">
        <v>21</v>
      </c>
      <c r="D19" s="17">
        <v>1</v>
      </c>
      <c r="E19" s="18">
        <v>955890</v>
      </c>
      <c r="F19" s="19">
        <f>ROUND(D19*E19,2)</f>
        <v>955890</v>
      </c>
      <c r="G19" s="73">
        <f t="shared" ref="G19:G21" si="3">D19*E19</f>
        <v>955890</v>
      </c>
      <c r="H19" s="73">
        <f t="shared" si="2"/>
        <v>0</v>
      </c>
    </row>
    <row r="20" spans="1:8" x14ac:dyDescent="0.3">
      <c r="A20" s="14" t="s">
        <v>36</v>
      </c>
      <c r="B20" s="15" t="s">
        <v>37</v>
      </c>
      <c r="C20" s="28" t="s">
        <v>21</v>
      </c>
      <c r="D20" s="17">
        <v>1</v>
      </c>
      <c r="E20" s="18">
        <v>57000</v>
      </c>
      <c r="F20" s="19">
        <f>ROUND(D20*E20,2)</f>
        <v>57000</v>
      </c>
      <c r="G20" s="73">
        <f t="shared" si="3"/>
        <v>57000</v>
      </c>
      <c r="H20" s="73">
        <f t="shared" si="2"/>
        <v>0</v>
      </c>
    </row>
    <row r="21" spans="1:8" ht="15" thickBot="1" x14ac:dyDescent="0.35">
      <c r="A21" s="14" t="s">
        <v>38</v>
      </c>
      <c r="B21" s="15" t="s">
        <v>39</v>
      </c>
      <c r="C21" s="28" t="s">
        <v>21</v>
      </c>
      <c r="D21" s="17">
        <v>1</v>
      </c>
      <c r="E21" s="18">
        <v>24000</v>
      </c>
      <c r="F21" s="19">
        <f>ROUND(D21*E21,2)</f>
        <v>24000</v>
      </c>
      <c r="G21" s="73">
        <f t="shared" si="3"/>
        <v>24000</v>
      </c>
      <c r="H21" s="73">
        <f t="shared" si="2"/>
        <v>0</v>
      </c>
    </row>
    <row r="22" spans="1:8" ht="15" thickBot="1" x14ac:dyDescent="0.35">
      <c r="A22" s="20"/>
      <c r="B22" s="21" t="str">
        <f>CONCATENATE("Viso (",B17,")")</f>
        <v>Viso (Pirminis nusodintuvas 3)</v>
      </c>
      <c r="C22" s="22"/>
      <c r="D22" s="23"/>
      <c r="E22" s="24"/>
      <c r="F22" s="25">
        <f>SUM(F18:F21)</f>
        <v>1467440.04</v>
      </c>
      <c r="G22" s="73">
        <f>SUM(G18:G21)</f>
        <v>1467440.04</v>
      </c>
      <c r="H22" s="73">
        <f t="shared" si="2"/>
        <v>0</v>
      </c>
    </row>
    <row r="23" spans="1:8" x14ac:dyDescent="0.3">
      <c r="A23" s="9" t="s">
        <v>40</v>
      </c>
      <c r="B23" s="10" t="s">
        <v>41</v>
      </c>
      <c r="C23" s="10"/>
      <c r="D23" s="11"/>
      <c r="E23" s="26"/>
      <c r="F23" s="27"/>
      <c r="H23" s="73">
        <f t="shared" si="2"/>
        <v>0</v>
      </c>
    </row>
    <row r="24" spans="1:8" x14ac:dyDescent="0.3">
      <c r="A24" s="14" t="s">
        <v>42</v>
      </c>
      <c r="B24" s="15" t="s">
        <v>33</v>
      </c>
      <c r="C24" s="16" t="s">
        <v>21</v>
      </c>
      <c r="D24" s="17">
        <v>1</v>
      </c>
      <c r="E24" s="18">
        <v>430550.04</v>
      </c>
      <c r="F24" s="19">
        <f>ROUND(D24*E24,2)</f>
        <v>430550.04</v>
      </c>
      <c r="G24" s="73">
        <f>E24*D24</f>
        <v>430550.04</v>
      </c>
      <c r="H24" s="73">
        <f t="shared" si="2"/>
        <v>0</v>
      </c>
    </row>
    <row r="25" spans="1:8" x14ac:dyDescent="0.3">
      <c r="A25" s="14" t="s">
        <v>43</v>
      </c>
      <c r="B25" s="15" t="s">
        <v>35</v>
      </c>
      <c r="C25" s="16" t="s">
        <v>21</v>
      </c>
      <c r="D25" s="17">
        <v>1</v>
      </c>
      <c r="E25" s="18">
        <v>955890</v>
      </c>
      <c r="F25" s="19">
        <f>ROUND(D25*E25,2)</f>
        <v>955890</v>
      </c>
      <c r="G25" s="73">
        <f t="shared" ref="G25:G27" si="4">E25*D25</f>
        <v>955890</v>
      </c>
      <c r="H25" s="73">
        <f t="shared" si="2"/>
        <v>0</v>
      </c>
    </row>
    <row r="26" spans="1:8" x14ac:dyDescent="0.3">
      <c r="A26" s="14" t="s">
        <v>44</v>
      </c>
      <c r="B26" s="15" t="s">
        <v>37</v>
      </c>
      <c r="C26" s="28" t="s">
        <v>21</v>
      </c>
      <c r="D26" s="17">
        <v>1</v>
      </c>
      <c r="E26" s="18">
        <v>57000</v>
      </c>
      <c r="F26" s="19">
        <f>ROUND(D26*E26,2)</f>
        <v>57000</v>
      </c>
      <c r="G26" s="73">
        <f t="shared" si="4"/>
        <v>57000</v>
      </c>
      <c r="H26" s="73">
        <f t="shared" si="2"/>
        <v>0</v>
      </c>
    </row>
    <row r="27" spans="1:8" ht="15" thickBot="1" x14ac:dyDescent="0.35">
      <c r="A27" s="14" t="s">
        <v>45</v>
      </c>
      <c r="B27" s="15" t="s">
        <v>39</v>
      </c>
      <c r="C27" s="28" t="s">
        <v>21</v>
      </c>
      <c r="D27" s="17">
        <v>1</v>
      </c>
      <c r="E27" s="18">
        <v>22000</v>
      </c>
      <c r="F27" s="19">
        <f>ROUND(D27*E27,2)</f>
        <v>22000</v>
      </c>
      <c r="G27" s="73">
        <f t="shared" si="4"/>
        <v>22000</v>
      </c>
      <c r="H27" s="73">
        <f t="shared" si="2"/>
        <v>0</v>
      </c>
    </row>
    <row r="28" spans="1:8" ht="15" thickBot="1" x14ac:dyDescent="0.35">
      <c r="A28" s="20"/>
      <c r="B28" s="21" t="str">
        <f>CONCATENATE("Viso (",B23,")")</f>
        <v>Viso (Pirminis nusodintuvas 2)</v>
      </c>
      <c r="C28" s="22"/>
      <c r="D28" s="23"/>
      <c r="E28" s="24"/>
      <c r="F28" s="25">
        <f>SUM(F24:F27)</f>
        <v>1465440.04</v>
      </c>
      <c r="G28" s="73">
        <f>SUM(G24:G27)</f>
        <v>1465440.04</v>
      </c>
      <c r="H28" s="73">
        <f t="shared" si="2"/>
        <v>0</v>
      </c>
    </row>
    <row r="29" spans="1:8" x14ac:dyDescent="0.3">
      <c r="A29" s="9" t="s">
        <v>46</v>
      </c>
      <c r="B29" s="10" t="s">
        <v>47</v>
      </c>
      <c r="C29" s="10"/>
      <c r="D29" s="11"/>
      <c r="E29" s="26"/>
      <c r="F29" s="27"/>
      <c r="H29" s="73">
        <f t="shared" si="2"/>
        <v>0</v>
      </c>
    </row>
    <row r="30" spans="1:8" x14ac:dyDescent="0.3">
      <c r="A30" s="14" t="s">
        <v>48</v>
      </c>
      <c r="B30" s="15" t="s">
        <v>33</v>
      </c>
      <c r="C30" s="16" t="s">
        <v>21</v>
      </c>
      <c r="D30" s="17">
        <v>1</v>
      </c>
      <c r="E30" s="18">
        <v>430550.04</v>
      </c>
      <c r="F30" s="19">
        <f>ROUND(D30*E30,2)</f>
        <v>430550.04</v>
      </c>
      <c r="G30" s="73">
        <f>D30*E30</f>
        <v>430550.04</v>
      </c>
      <c r="H30" s="73">
        <f t="shared" si="2"/>
        <v>0</v>
      </c>
    </row>
    <row r="31" spans="1:8" x14ac:dyDescent="0.3">
      <c r="A31" s="14" t="s">
        <v>49</v>
      </c>
      <c r="B31" s="15" t="s">
        <v>35</v>
      </c>
      <c r="C31" s="16" t="s">
        <v>21</v>
      </c>
      <c r="D31" s="17">
        <v>1</v>
      </c>
      <c r="E31" s="18">
        <v>955890</v>
      </c>
      <c r="F31" s="19">
        <f>ROUND(D31*E31,2)</f>
        <v>955890</v>
      </c>
      <c r="G31" s="73">
        <f t="shared" ref="G31:G33" si="5">D31*E31</f>
        <v>955890</v>
      </c>
      <c r="H31" s="73">
        <f t="shared" si="2"/>
        <v>0</v>
      </c>
    </row>
    <row r="32" spans="1:8" x14ac:dyDescent="0.3">
      <c r="A32" s="14" t="s">
        <v>50</v>
      </c>
      <c r="B32" s="15" t="s">
        <v>37</v>
      </c>
      <c r="C32" s="28" t="s">
        <v>21</v>
      </c>
      <c r="D32" s="17">
        <v>1</v>
      </c>
      <c r="E32" s="18">
        <v>57000</v>
      </c>
      <c r="F32" s="19">
        <f>ROUND(D32*E32,2)</f>
        <v>57000</v>
      </c>
      <c r="G32" s="73">
        <f t="shared" si="5"/>
        <v>57000</v>
      </c>
      <c r="H32" s="73">
        <f t="shared" si="2"/>
        <v>0</v>
      </c>
    </row>
    <row r="33" spans="1:8" ht="15" thickBot="1" x14ac:dyDescent="0.35">
      <c r="A33" s="14" t="s">
        <v>51</v>
      </c>
      <c r="B33" s="15" t="s">
        <v>39</v>
      </c>
      <c r="C33" s="28" t="s">
        <v>21</v>
      </c>
      <c r="D33" s="17">
        <v>1</v>
      </c>
      <c r="E33" s="18">
        <v>19000</v>
      </c>
      <c r="F33" s="19">
        <f>ROUND(D33*E33,2)</f>
        <v>19000</v>
      </c>
      <c r="G33" s="73">
        <f t="shared" si="5"/>
        <v>19000</v>
      </c>
      <c r="H33" s="73">
        <f t="shared" si="2"/>
        <v>0</v>
      </c>
    </row>
    <row r="34" spans="1:8" ht="15" thickBot="1" x14ac:dyDescent="0.35">
      <c r="A34" s="20"/>
      <c r="B34" s="21" t="str">
        <f>CONCATENATE("Viso (",B29,")")</f>
        <v>Viso (Pirminis nusodintuvas 1)</v>
      </c>
      <c r="C34" s="22"/>
      <c r="D34" s="23"/>
      <c r="E34" s="24"/>
      <c r="F34" s="25">
        <f>SUM(F30:F33)</f>
        <v>1462440.04</v>
      </c>
      <c r="G34" s="73">
        <f>SUM(G30:G33)</f>
        <v>1462440.04</v>
      </c>
      <c r="H34" s="73">
        <f t="shared" si="2"/>
        <v>0</v>
      </c>
    </row>
    <row r="35" spans="1:8" ht="27.6" x14ac:dyDescent="0.3">
      <c r="A35" s="9" t="s">
        <v>52</v>
      </c>
      <c r="B35" s="10" t="s">
        <v>53</v>
      </c>
      <c r="C35" s="10"/>
      <c r="D35" s="11"/>
      <c r="E35" s="26"/>
      <c r="F35" s="27"/>
      <c r="H35" s="73">
        <f t="shared" si="2"/>
        <v>0</v>
      </c>
    </row>
    <row r="36" spans="1:8" x14ac:dyDescent="0.3">
      <c r="A36" s="14" t="s">
        <v>54</v>
      </c>
      <c r="B36" s="15" t="s">
        <v>55</v>
      </c>
      <c r="C36" s="16" t="s">
        <v>21</v>
      </c>
      <c r="D36" s="17">
        <v>1</v>
      </c>
      <c r="E36" s="18">
        <v>132525.07</v>
      </c>
      <c r="F36" s="19">
        <f>ROUND(D36*E36,2)</f>
        <v>132525.07</v>
      </c>
      <c r="G36" s="73">
        <f>D36*E36</f>
        <v>132525.07</v>
      </c>
      <c r="H36" s="73">
        <f t="shared" si="2"/>
        <v>0</v>
      </c>
    </row>
    <row r="37" spans="1:8" x14ac:dyDescent="0.3">
      <c r="A37" s="14" t="s">
        <v>56</v>
      </c>
      <c r="B37" s="15" t="s">
        <v>35</v>
      </c>
      <c r="C37" s="16" t="s">
        <v>21</v>
      </c>
      <c r="D37" s="17">
        <v>1</v>
      </c>
      <c r="E37" s="18">
        <v>149108.43</v>
      </c>
      <c r="F37" s="19">
        <f>ROUND(D37*E37,2)</f>
        <v>149108.43</v>
      </c>
      <c r="G37" s="73">
        <f t="shared" ref="G37:G40" si="6">D37*E37</f>
        <v>149108.43</v>
      </c>
      <c r="H37" s="73">
        <f t="shared" si="2"/>
        <v>0</v>
      </c>
    </row>
    <row r="38" spans="1:8" x14ac:dyDescent="0.3">
      <c r="A38" s="14" t="s">
        <v>57</v>
      </c>
      <c r="B38" s="15" t="s">
        <v>58</v>
      </c>
      <c r="C38" s="16" t="s">
        <v>21</v>
      </c>
      <c r="D38" s="17">
        <v>1</v>
      </c>
      <c r="E38" s="18">
        <v>45000</v>
      </c>
      <c r="F38" s="19">
        <f>ROUND(D38*E38,2)</f>
        <v>45000</v>
      </c>
      <c r="G38" s="73">
        <f t="shared" si="6"/>
        <v>45000</v>
      </c>
      <c r="H38" s="73">
        <f t="shared" si="2"/>
        <v>0</v>
      </c>
    </row>
    <row r="39" spans="1:8" x14ac:dyDescent="0.3">
      <c r="A39" s="14" t="s">
        <v>59</v>
      </c>
      <c r="B39" s="15" t="s">
        <v>60</v>
      </c>
      <c r="C39" s="16" t="s">
        <v>21</v>
      </c>
      <c r="D39" s="17">
        <v>1</v>
      </c>
      <c r="E39" s="18">
        <v>2478</v>
      </c>
      <c r="F39" s="19">
        <f>ROUND(D39*E39,2)</f>
        <v>2478</v>
      </c>
      <c r="G39" s="73">
        <f t="shared" si="6"/>
        <v>2478</v>
      </c>
      <c r="H39" s="73">
        <f t="shared" si="2"/>
        <v>0</v>
      </c>
    </row>
    <row r="40" spans="1:8" ht="15" thickBot="1" x14ac:dyDescent="0.35">
      <c r="A40" s="14" t="s">
        <v>61</v>
      </c>
      <c r="B40" s="15" t="s">
        <v>39</v>
      </c>
      <c r="C40" s="16" t="s">
        <v>21</v>
      </c>
      <c r="D40" s="17">
        <v>1</v>
      </c>
      <c r="E40" s="18">
        <v>22000</v>
      </c>
      <c r="F40" s="19">
        <f>ROUND(D40*E40,2)</f>
        <v>22000</v>
      </c>
      <c r="G40" s="73">
        <f t="shared" si="6"/>
        <v>22000</v>
      </c>
      <c r="H40" s="73">
        <f t="shared" si="2"/>
        <v>0</v>
      </c>
    </row>
    <row r="41" spans="1:8" ht="28.2" thickBot="1" x14ac:dyDescent="0.35">
      <c r="A41" s="29"/>
      <c r="B41" s="30" t="str">
        <f>CONCATENATE("Viso (",B35,")")</f>
        <v>Viso (Pirminių nusodintuvų išplūdų sutvarkymo sistema)</v>
      </c>
      <c r="C41" s="31"/>
      <c r="D41" s="32"/>
      <c r="E41" s="33"/>
      <c r="F41" s="25">
        <f>SUM(F36:F40)</f>
        <v>351111.5</v>
      </c>
      <c r="G41" s="73">
        <f>SUM(G36:G40)</f>
        <v>351111.5</v>
      </c>
      <c r="H41" s="73">
        <f t="shared" si="2"/>
        <v>0</v>
      </c>
    </row>
    <row r="42" spans="1:8" ht="55.2" x14ac:dyDescent="0.3">
      <c r="A42" s="9" t="s">
        <v>62</v>
      </c>
      <c r="B42" s="10" t="s">
        <v>63</v>
      </c>
      <c r="C42" s="10"/>
      <c r="D42" s="11"/>
      <c r="E42" s="26"/>
      <c r="F42" s="27"/>
      <c r="H42" s="73">
        <f t="shared" si="2"/>
        <v>0</v>
      </c>
    </row>
    <row r="43" spans="1:8" x14ac:dyDescent="0.3">
      <c r="A43" s="34" t="s">
        <v>64</v>
      </c>
      <c r="B43" s="15" t="s">
        <v>33</v>
      </c>
      <c r="C43" s="15" t="s">
        <v>21</v>
      </c>
      <c r="D43" s="35">
        <v>1</v>
      </c>
      <c r="E43" s="36">
        <v>33152.399999999994</v>
      </c>
      <c r="F43" s="19">
        <f>ROUND(D43*E43,2)</f>
        <v>33152.400000000001</v>
      </c>
      <c r="G43" s="73">
        <f>E43*D43</f>
        <v>33152.399999999994</v>
      </c>
      <c r="H43" s="73">
        <f t="shared" si="2"/>
        <v>0</v>
      </c>
    </row>
    <row r="44" spans="1:8" x14ac:dyDescent="0.3">
      <c r="A44" s="34" t="s">
        <v>65</v>
      </c>
      <c r="B44" s="15" t="s">
        <v>35</v>
      </c>
      <c r="C44" s="15" t="s">
        <v>21</v>
      </c>
      <c r="D44" s="35">
        <v>1</v>
      </c>
      <c r="E44" s="36">
        <v>180196.8</v>
      </c>
      <c r="F44" s="19">
        <f>ROUND(D44*E44,2)</f>
        <v>180196.8</v>
      </c>
      <c r="G44" s="73">
        <f t="shared" ref="G44:G47" si="7">E44*D44</f>
        <v>180196.8</v>
      </c>
      <c r="H44" s="73">
        <f t="shared" si="2"/>
        <v>0</v>
      </c>
    </row>
    <row r="45" spans="1:8" x14ac:dyDescent="0.3">
      <c r="A45" s="34" t="s">
        <v>66</v>
      </c>
      <c r="B45" s="15" t="s">
        <v>58</v>
      </c>
      <c r="C45" s="15" t="s">
        <v>21</v>
      </c>
      <c r="D45" s="35">
        <v>1</v>
      </c>
      <c r="E45" s="36">
        <v>10000</v>
      </c>
      <c r="F45" s="19">
        <f>ROUND(D45*E45,2)</f>
        <v>10000</v>
      </c>
      <c r="G45" s="73">
        <f t="shared" si="7"/>
        <v>10000</v>
      </c>
      <c r="H45" s="73">
        <f t="shared" si="2"/>
        <v>0</v>
      </c>
    </row>
    <row r="46" spans="1:8" x14ac:dyDescent="0.3">
      <c r="A46" s="34" t="s">
        <v>67</v>
      </c>
      <c r="B46" s="15" t="s">
        <v>39</v>
      </c>
      <c r="C46" s="15" t="s">
        <v>21</v>
      </c>
      <c r="D46" s="35">
        <v>1</v>
      </c>
      <c r="E46" s="36">
        <v>10500</v>
      </c>
      <c r="F46" s="19">
        <f>ROUND(D46*E46,2)</f>
        <v>10500</v>
      </c>
      <c r="G46" s="73">
        <f t="shared" si="7"/>
        <v>10500</v>
      </c>
      <c r="H46" s="73">
        <f t="shared" si="2"/>
        <v>0</v>
      </c>
    </row>
    <row r="47" spans="1:8" ht="15" thickBot="1" x14ac:dyDescent="0.35">
      <c r="A47" s="34" t="s">
        <v>68</v>
      </c>
      <c r="B47" s="15" t="s">
        <v>69</v>
      </c>
      <c r="C47" s="15" t="s">
        <v>21</v>
      </c>
      <c r="D47" s="35">
        <v>1</v>
      </c>
      <c r="E47" s="36">
        <v>124800</v>
      </c>
      <c r="F47" s="19">
        <f>ROUND(D47*E47,2)</f>
        <v>124800</v>
      </c>
      <c r="G47" s="73">
        <f t="shared" si="7"/>
        <v>124800</v>
      </c>
      <c r="H47" s="73">
        <f t="shared" si="2"/>
        <v>0</v>
      </c>
    </row>
    <row r="48" spans="1:8" ht="69.599999999999994" thickBot="1" x14ac:dyDescent="0.35">
      <c r="A48" s="20"/>
      <c r="B48" s="21" t="str">
        <f>CONCATENATE("Viso (",B42,")")</f>
        <v>Viso (Paskirstymo linijų kamerų įranga ir nuotekų linijos nuo kamerų iki  1 pirminio nusodintuvo ir nuo 1 pirminio nusodintuvo iki bioreaktorių)</v>
      </c>
      <c r="C48" s="22"/>
      <c r="D48" s="23"/>
      <c r="E48" s="24"/>
      <c r="F48" s="25">
        <f>SUM(F43:F47)</f>
        <v>358649.19999999995</v>
      </c>
      <c r="G48" s="73">
        <f>SUM(G43:G47)</f>
        <v>358649.19999999995</v>
      </c>
      <c r="H48" s="73">
        <f t="shared" si="2"/>
        <v>0</v>
      </c>
    </row>
    <row r="49" spans="1:8" ht="55.2" x14ac:dyDescent="0.3">
      <c r="A49" s="9" t="s">
        <v>70</v>
      </c>
      <c r="B49" s="10" t="s">
        <v>71</v>
      </c>
      <c r="C49" s="10"/>
      <c r="D49" s="11"/>
      <c r="E49" s="26"/>
      <c r="F49" s="27"/>
      <c r="H49" s="73">
        <f t="shared" si="2"/>
        <v>0</v>
      </c>
    </row>
    <row r="50" spans="1:8" x14ac:dyDescent="0.3">
      <c r="A50" s="34" t="s">
        <v>72</v>
      </c>
      <c r="B50" s="15" t="s">
        <v>33</v>
      </c>
      <c r="C50" s="15" t="s">
        <v>21</v>
      </c>
      <c r="D50" s="35">
        <v>1</v>
      </c>
      <c r="E50" s="36">
        <v>33152.399999999994</v>
      </c>
      <c r="F50" s="19">
        <f>ROUND(D50*E50,2)</f>
        <v>33152.400000000001</v>
      </c>
      <c r="G50" s="73">
        <f>D50*E50</f>
        <v>33152.399999999994</v>
      </c>
      <c r="H50" s="73">
        <f t="shared" si="2"/>
        <v>0</v>
      </c>
    </row>
    <row r="51" spans="1:8" x14ac:dyDescent="0.3">
      <c r="A51" s="34" t="s">
        <v>73</v>
      </c>
      <c r="B51" s="15" t="s">
        <v>35</v>
      </c>
      <c r="C51" s="15" t="s">
        <v>21</v>
      </c>
      <c r="D51" s="35">
        <v>1</v>
      </c>
      <c r="E51" s="36">
        <v>180196.8</v>
      </c>
      <c r="F51" s="19">
        <f>ROUND(D51*E51,2)</f>
        <v>180196.8</v>
      </c>
      <c r="G51" s="73">
        <f t="shared" ref="G51:G54" si="8">D51*E51</f>
        <v>180196.8</v>
      </c>
      <c r="H51" s="73">
        <f t="shared" si="2"/>
        <v>0</v>
      </c>
    </row>
    <row r="52" spans="1:8" x14ac:dyDescent="0.3">
      <c r="A52" s="34" t="s">
        <v>74</v>
      </c>
      <c r="B52" s="15" t="s">
        <v>58</v>
      </c>
      <c r="C52" s="15" t="s">
        <v>21</v>
      </c>
      <c r="D52" s="35">
        <v>1</v>
      </c>
      <c r="E52" s="36">
        <v>10000</v>
      </c>
      <c r="F52" s="19">
        <f>ROUND(D52*E52,2)</f>
        <v>10000</v>
      </c>
      <c r="G52" s="73">
        <f t="shared" si="8"/>
        <v>10000</v>
      </c>
      <c r="H52" s="73">
        <f t="shared" si="2"/>
        <v>0</v>
      </c>
    </row>
    <row r="53" spans="1:8" x14ac:dyDescent="0.3">
      <c r="A53" s="34" t="s">
        <v>75</v>
      </c>
      <c r="B53" s="15" t="s">
        <v>39</v>
      </c>
      <c r="C53" s="15" t="s">
        <v>21</v>
      </c>
      <c r="D53" s="35">
        <v>1</v>
      </c>
      <c r="E53" s="36">
        <v>9000</v>
      </c>
      <c r="F53" s="19">
        <f>ROUND(D53*E53,2)</f>
        <v>9000</v>
      </c>
      <c r="G53" s="73">
        <f t="shared" si="8"/>
        <v>9000</v>
      </c>
      <c r="H53" s="73">
        <f t="shared" si="2"/>
        <v>0</v>
      </c>
    </row>
    <row r="54" spans="1:8" ht="15" thickBot="1" x14ac:dyDescent="0.35">
      <c r="A54" s="34" t="s">
        <v>76</v>
      </c>
      <c r="B54" s="15" t="s">
        <v>69</v>
      </c>
      <c r="C54" s="15" t="s">
        <v>21</v>
      </c>
      <c r="D54" s="35">
        <v>1</v>
      </c>
      <c r="E54" s="36">
        <v>124800</v>
      </c>
      <c r="F54" s="19">
        <f>ROUND(D54*E54,2)</f>
        <v>124800</v>
      </c>
      <c r="G54" s="73">
        <f t="shared" si="8"/>
        <v>124800</v>
      </c>
      <c r="H54" s="73">
        <f t="shared" si="2"/>
        <v>0</v>
      </c>
    </row>
    <row r="55" spans="1:8" ht="69.599999999999994" thickBot="1" x14ac:dyDescent="0.35">
      <c r="A55" s="20"/>
      <c r="B55" s="21" t="str">
        <f>CONCATENATE("Viso (",B49,")")</f>
        <v>Viso (Paskirstymo linijų kamerų įranga ir nuotekų linijos nuo kamerų iki 2 pirminio nusodintuvo ir nuo 2 pirminio nusodintuvo iki bioreaktorių)</v>
      </c>
      <c r="C55" s="22"/>
      <c r="D55" s="23"/>
      <c r="E55" s="24"/>
      <c r="F55" s="25">
        <f>SUM(F50:F54)</f>
        <v>357149.19999999995</v>
      </c>
      <c r="G55" s="73">
        <f>SUM(G50:G54)</f>
        <v>357149.19999999995</v>
      </c>
      <c r="H55" s="73">
        <f t="shared" si="2"/>
        <v>0</v>
      </c>
    </row>
    <row r="56" spans="1:8" ht="55.2" x14ac:dyDescent="0.3">
      <c r="A56" s="9" t="s">
        <v>77</v>
      </c>
      <c r="B56" s="10" t="s">
        <v>78</v>
      </c>
      <c r="C56" s="10"/>
      <c r="D56" s="11"/>
      <c r="E56" s="26"/>
      <c r="F56" s="27"/>
      <c r="H56" s="73">
        <f t="shared" si="2"/>
        <v>0</v>
      </c>
    </row>
    <row r="57" spans="1:8" x14ac:dyDescent="0.3">
      <c r="A57" s="34" t="s">
        <v>79</v>
      </c>
      <c r="B57" s="15" t="s">
        <v>33</v>
      </c>
      <c r="C57" s="15" t="s">
        <v>21</v>
      </c>
      <c r="D57" s="35">
        <v>1</v>
      </c>
      <c r="E57" s="36">
        <v>33152.399999999994</v>
      </c>
      <c r="F57" s="19">
        <f>ROUND(D57*E57,2)</f>
        <v>33152.400000000001</v>
      </c>
      <c r="G57" s="73">
        <f>E57*D57</f>
        <v>33152.399999999994</v>
      </c>
      <c r="H57" s="73">
        <f t="shared" si="2"/>
        <v>0</v>
      </c>
    </row>
    <row r="58" spans="1:8" x14ac:dyDescent="0.3">
      <c r="A58" s="34" t="s">
        <v>80</v>
      </c>
      <c r="B58" s="15" t="s">
        <v>35</v>
      </c>
      <c r="C58" s="15" t="s">
        <v>21</v>
      </c>
      <c r="D58" s="35">
        <v>1</v>
      </c>
      <c r="E58" s="36">
        <v>180196.8</v>
      </c>
      <c r="F58" s="19">
        <f>ROUND(D58*E58,2)</f>
        <v>180196.8</v>
      </c>
      <c r="G58" s="73">
        <f t="shared" ref="G58:G61" si="9">E58*D58</f>
        <v>180196.8</v>
      </c>
      <c r="H58" s="73">
        <f t="shared" si="2"/>
        <v>0</v>
      </c>
    </row>
    <row r="59" spans="1:8" x14ac:dyDescent="0.3">
      <c r="A59" s="34" t="s">
        <v>81</v>
      </c>
      <c r="B59" s="15" t="s">
        <v>58</v>
      </c>
      <c r="C59" s="15" t="s">
        <v>21</v>
      </c>
      <c r="D59" s="35">
        <v>1</v>
      </c>
      <c r="E59" s="36">
        <v>10000</v>
      </c>
      <c r="F59" s="19">
        <f>ROUND(D59*E59,2)</f>
        <v>10000</v>
      </c>
      <c r="G59" s="73">
        <f t="shared" si="9"/>
        <v>10000</v>
      </c>
      <c r="H59" s="73">
        <f t="shared" si="2"/>
        <v>0</v>
      </c>
    </row>
    <row r="60" spans="1:8" x14ac:dyDescent="0.3">
      <c r="A60" s="34" t="s">
        <v>82</v>
      </c>
      <c r="B60" s="15" t="s">
        <v>39</v>
      </c>
      <c r="C60" s="15" t="s">
        <v>21</v>
      </c>
      <c r="D60" s="35">
        <v>1</v>
      </c>
      <c r="E60" s="36">
        <v>7500</v>
      </c>
      <c r="F60" s="19">
        <f>ROUND(D60*E60,2)</f>
        <v>7500</v>
      </c>
      <c r="G60" s="73">
        <f t="shared" si="9"/>
        <v>7500</v>
      </c>
      <c r="H60" s="73">
        <f t="shared" si="2"/>
        <v>0</v>
      </c>
    </row>
    <row r="61" spans="1:8" ht="15" thickBot="1" x14ac:dyDescent="0.35">
      <c r="A61" s="34" t="s">
        <v>83</v>
      </c>
      <c r="B61" s="15" t="s">
        <v>69</v>
      </c>
      <c r="C61" s="15" t="s">
        <v>21</v>
      </c>
      <c r="D61" s="35">
        <v>1</v>
      </c>
      <c r="E61" s="36">
        <v>124800</v>
      </c>
      <c r="F61" s="19">
        <f>ROUND(D61*E61,2)</f>
        <v>124800</v>
      </c>
      <c r="G61" s="73">
        <f t="shared" si="9"/>
        <v>124800</v>
      </c>
      <c r="H61" s="73">
        <f t="shared" si="2"/>
        <v>0</v>
      </c>
    </row>
    <row r="62" spans="1:8" ht="69.599999999999994" thickBot="1" x14ac:dyDescent="0.35">
      <c r="A62" s="20"/>
      <c r="B62" s="21" t="str">
        <f>CONCATENATE("Viso (",B56,")")</f>
        <v>Viso (Paskirstymo linijų kamerų įranga ir nuotekų linijos nuo kamerų iki 3 pirminio nusodintuvo ir nuo 3 pirminio nusodintuvo iki bioreaktorių)</v>
      </c>
      <c r="C62" s="22"/>
      <c r="D62" s="23"/>
      <c r="E62" s="24"/>
      <c r="F62" s="25">
        <f>SUM(F57:F61)</f>
        <v>355649.19999999995</v>
      </c>
      <c r="G62" s="73">
        <f>SUM(G57:G61)</f>
        <v>355649.19999999995</v>
      </c>
      <c r="H62" s="73">
        <f t="shared" si="2"/>
        <v>0</v>
      </c>
    </row>
    <row r="63" spans="1:8" x14ac:dyDescent="0.3">
      <c r="A63" s="9" t="s">
        <v>84</v>
      </c>
      <c r="B63" s="10" t="s">
        <v>85</v>
      </c>
      <c r="C63" s="10"/>
      <c r="D63" s="11"/>
      <c r="E63" s="26"/>
      <c r="F63" s="37"/>
      <c r="H63" s="73">
        <f t="shared" si="2"/>
        <v>0</v>
      </c>
    </row>
    <row r="64" spans="1:8" x14ac:dyDescent="0.3">
      <c r="A64" s="34" t="s">
        <v>86</v>
      </c>
      <c r="B64" s="15" t="s">
        <v>87</v>
      </c>
      <c r="C64" s="15" t="s">
        <v>21</v>
      </c>
      <c r="D64" s="35">
        <v>1</v>
      </c>
      <c r="E64" s="38">
        <v>911888.22</v>
      </c>
      <c r="F64" s="39">
        <f t="shared" ref="F64:F73" si="10">ROUND(D64*E64,2)</f>
        <v>911888.22</v>
      </c>
      <c r="G64" s="73">
        <f>E64*D64</f>
        <v>911888.22</v>
      </c>
      <c r="H64" s="73">
        <f t="shared" si="2"/>
        <v>0</v>
      </c>
    </row>
    <row r="65" spans="1:8" x14ac:dyDescent="0.3">
      <c r="A65" s="34" t="s">
        <v>88</v>
      </c>
      <c r="B65" s="15" t="s">
        <v>35</v>
      </c>
      <c r="C65" s="15" t="s">
        <v>21</v>
      </c>
      <c r="D65" s="35">
        <v>1</v>
      </c>
      <c r="E65" s="38">
        <v>2541572.1</v>
      </c>
      <c r="F65" s="39">
        <f t="shared" si="10"/>
        <v>2541572.1</v>
      </c>
      <c r="G65" s="73">
        <f t="shared" ref="G65:G73" si="11">E65*D65</f>
        <v>2541572.1</v>
      </c>
      <c r="H65" s="73">
        <f t="shared" si="2"/>
        <v>0</v>
      </c>
    </row>
    <row r="66" spans="1:8" x14ac:dyDescent="0.3">
      <c r="A66" s="34" t="s">
        <v>89</v>
      </c>
      <c r="B66" s="15" t="s">
        <v>58</v>
      </c>
      <c r="C66" s="15" t="s">
        <v>21</v>
      </c>
      <c r="D66" s="35">
        <v>1</v>
      </c>
      <c r="E66" s="38">
        <v>75000</v>
      </c>
      <c r="F66" s="39">
        <f t="shared" si="10"/>
        <v>75000</v>
      </c>
      <c r="G66" s="73">
        <f t="shared" si="11"/>
        <v>75000</v>
      </c>
      <c r="H66" s="73">
        <f t="shared" si="2"/>
        <v>0</v>
      </c>
    </row>
    <row r="67" spans="1:8" x14ac:dyDescent="0.3">
      <c r="A67" s="34" t="s">
        <v>90</v>
      </c>
      <c r="B67" s="15" t="s">
        <v>91</v>
      </c>
      <c r="C67" s="15" t="s">
        <v>21</v>
      </c>
      <c r="D67" s="35">
        <v>1</v>
      </c>
      <c r="E67" s="38">
        <v>29350</v>
      </c>
      <c r="F67" s="39">
        <f t="shared" si="10"/>
        <v>29350</v>
      </c>
      <c r="G67" s="73">
        <f t="shared" si="11"/>
        <v>29350</v>
      </c>
      <c r="H67" s="73">
        <f t="shared" si="2"/>
        <v>0</v>
      </c>
    </row>
    <row r="68" spans="1:8" x14ac:dyDescent="0.3">
      <c r="A68" s="34" t="s">
        <v>92</v>
      </c>
      <c r="B68" s="15" t="s">
        <v>39</v>
      </c>
      <c r="C68" s="15" t="s">
        <v>21</v>
      </c>
      <c r="D68" s="35">
        <v>1</v>
      </c>
      <c r="E68" s="38">
        <v>120000</v>
      </c>
      <c r="F68" s="39">
        <f t="shared" si="10"/>
        <v>120000</v>
      </c>
      <c r="G68" s="73">
        <f t="shared" si="11"/>
        <v>120000</v>
      </c>
      <c r="H68" s="73">
        <f t="shared" si="2"/>
        <v>0</v>
      </c>
    </row>
    <row r="69" spans="1:8" x14ac:dyDescent="0.3">
      <c r="A69" s="34" t="s">
        <v>93</v>
      </c>
      <c r="B69" s="15" t="s">
        <v>94</v>
      </c>
      <c r="C69" s="15" t="s">
        <v>21</v>
      </c>
      <c r="D69" s="35">
        <v>1</v>
      </c>
      <c r="E69" s="38">
        <v>33232.5</v>
      </c>
      <c r="F69" s="39">
        <f t="shared" si="10"/>
        <v>33232.5</v>
      </c>
      <c r="G69" s="73">
        <f t="shared" si="11"/>
        <v>33232.5</v>
      </c>
      <c r="H69" s="73">
        <f t="shared" si="2"/>
        <v>0</v>
      </c>
    </row>
    <row r="70" spans="1:8" x14ac:dyDescent="0.3">
      <c r="A70" s="34" t="s">
        <v>95</v>
      </c>
      <c r="B70" s="15" t="s">
        <v>69</v>
      </c>
      <c r="C70" s="15" t="s">
        <v>21</v>
      </c>
      <c r="D70" s="35">
        <v>1</v>
      </c>
      <c r="E70" s="38">
        <v>7719.18</v>
      </c>
      <c r="F70" s="39">
        <f t="shared" si="10"/>
        <v>7719.18</v>
      </c>
      <c r="G70" s="73">
        <f t="shared" si="11"/>
        <v>7719.18</v>
      </c>
      <c r="H70" s="73">
        <f t="shared" si="2"/>
        <v>0</v>
      </c>
    </row>
    <row r="71" spans="1:8" x14ac:dyDescent="0.3">
      <c r="A71" s="34" t="s">
        <v>96</v>
      </c>
      <c r="B71" s="15" t="s">
        <v>97</v>
      </c>
      <c r="C71" s="15" t="s">
        <v>21</v>
      </c>
      <c r="D71" s="35">
        <v>1</v>
      </c>
      <c r="E71" s="38">
        <v>5417.43</v>
      </c>
      <c r="F71" s="39">
        <f t="shared" si="10"/>
        <v>5417.43</v>
      </c>
      <c r="G71" s="73">
        <f t="shared" si="11"/>
        <v>5417.43</v>
      </c>
      <c r="H71" s="73">
        <f t="shared" si="2"/>
        <v>0</v>
      </c>
    </row>
    <row r="72" spans="1:8" x14ac:dyDescent="0.3">
      <c r="A72" s="34" t="s">
        <v>98</v>
      </c>
      <c r="B72" s="15" t="s">
        <v>99</v>
      </c>
      <c r="C72" s="15" t="s">
        <v>21</v>
      </c>
      <c r="D72" s="35">
        <v>1</v>
      </c>
      <c r="E72" s="38">
        <v>23210</v>
      </c>
      <c r="F72" s="39">
        <f t="shared" si="10"/>
        <v>23210</v>
      </c>
      <c r="G72" s="73">
        <f t="shared" si="11"/>
        <v>23210</v>
      </c>
      <c r="H72" s="73">
        <f t="shared" si="2"/>
        <v>0</v>
      </c>
    </row>
    <row r="73" spans="1:8" ht="28.2" thickBot="1" x14ac:dyDescent="0.35">
      <c r="A73" s="34" t="s">
        <v>100</v>
      </c>
      <c r="B73" s="15" t="s">
        <v>101</v>
      </c>
      <c r="C73" s="15" t="s">
        <v>21</v>
      </c>
      <c r="D73" s="35">
        <v>1</v>
      </c>
      <c r="E73" s="38">
        <v>26622.93</v>
      </c>
      <c r="F73" s="40">
        <f t="shared" si="10"/>
        <v>26622.93</v>
      </c>
      <c r="G73" s="73">
        <f t="shared" si="11"/>
        <v>26622.93</v>
      </c>
      <c r="H73" s="73">
        <f t="shared" si="2"/>
        <v>0</v>
      </c>
    </row>
    <row r="74" spans="1:8" ht="15" thickBot="1" x14ac:dyDescent="0.35">
      <c r="A74" s="20"/>
      <c r="B74" s="21" t="str">
        <f>CONCATENATE("Viso (",B63,")")</f>
        <v>Viso (Tretinis valymas)</v>
      </c>
      <c r="C74" s="22"/>
      <c r="D74" s="23"/>
      <c r="E74" s="41"/>
      <c r="F74" s="42">
        <f>SUM(F64:F73)</f>
        <v>3774012.3600000008</v>
      </c>
      <c r="G74" s="73">
        <f>SUM(G64:G73)</f>
        <v>3774012.3600000008</v>
      </c>
      <c r="H74" s="73">
        <f t="shared" si="2"/>
        <v>0</v>
      </c>
    </row>
    <row r="75" spans="1:8" x14ac:dyDescent="0.3">
      <c r="A75" s="9" t="s">
        <v>102</v>
      </c>
      <c r="B75" s="10" t="s">
        <v>103</v>
      </c>
      <c r="C75" s="10"/>
      <c r="D75" s="11"/>
      <c r="E75" s="26"/>
      <c r="F75" s="43"/>
      <c r="H75" s="73">
        <f t="shared" ref="H75:H105" si="12">G75-F75</f>
        <v>0</v>
      </c>
    </row>
    <row r="76" spans="1:8" x14ac:dyDescent="0.3">
      <c r="A76" s="34" t="s">
        <v>104</v>
      </c>
      <c r="B76" s="15" t="s">
        <v>33</v>
      </c>
      <c r="C76" s="15" t="s">
        <v>21</v>
      </c>
      <c r="D76" s="35">
        <v>1</v>
      </c>
      <c r="E76" s="36">
        <v>253119.75</v>
      </c>
      <c r="F76" s="19">
        <f t="shared" ref="F76:F82" si="13">ROUND(D76*E76,2)</f>
        <v>253119.75</v>
      </c>
      <c r="G76" s="73">
        <f>E76*D76</f>
        <v>253119.75</v>
      </c>
      <c r="H76" s="73">
        <f t="shared" si="12"/>
        <v>0</v>
      </c>
    </row>
    <row r="77" spans="1:8" x14ac:dyDescent="0.3">
      <c r="A77" s="34" t="s">
        <v>105</v>
      </c>
      <c r="B77" s="15" t="s">
        <v>35</v>
      </c>
      <c r="C77" s="15" t="s">
        <v>21</v>
      </c>
      <c r="D77" s="35">
        <v>1</v>
      </c>
      <c r="E77" s="36">
        <v>39970</v>
      </c>
      <c r="F77" s="19">
        <f t="shared" si="13"/>
        <v>39970</v>
      </c>
      <c r="G77" s="73">
        <f t="shared" ref="G77:G82" si="14">E77*D77</f>
        <v>39970</v>
      </c>
      <c r="H77" s="73">
        <f t="shared" si="12"/>
        <v>0</v>
      </c>
    </row>
    <row r="78" spans="1:8" x14ac:dyDescent="0.3">
      <c r="A78" s="34" t="s">
        <v>106</v>
      </c>
      <c r="B78" s="15" t="s">
        <v>58</v>
      </c>
      <c r="C78" s="15" t="s">
        <v>21</v>
      </c>
      <c r="D78" s="35">
        <v>1</v>
      </c>
      <c r="E78" s="36">
        <v>35000</v>
      </c>
      <c r="F78" s="19">
        <f t="shared" si="13"/>
        <v>35000</v>
      </c>
      <c r="G78" s="73">
        <f t="shared" si="14"/>
        <v>35000</v>
      </c>
      <c r="H78" s="73">
        <f t="shared" si="12"/>
        <v>0</v>
      </c>
    </row>
    <row r="79" spans="1:8" x14ac:dyDescent="0.3">
      <c r="A79" s="34" t="s">
        <v>107</v>
      </c>
      <c r="B79" s="15" t="s">
        <v>39</v>
      </c>
      <c r="C79" s="15" t="s">
        <v>21</v>
      </c>
      <c r="D79" s="35">
        <v>1</v>
      </c>
      <c r="E79" s="36">
        <v>36000</v>
      </c>
      <c r="F79" s="19">
        <f t="shared" si="13"/>
        <v>36000</v>
      </c>
      <c r="G79" s="73">
        <f t="shared" si="14"/>
        <v>36000</v>
      </c>
      <c r="H79" s="73">
        <f t="shared" si="12"/>
        <v>0</v>
      </c>
    </row>
    <row r="80" spans="1:8" ht="27.6" x14ac:dyDescent="0.3">
      <c r="A80" s="34" t="s">
        <v>108</v>
      </c>
      <c r="B80" s="15" t="s">
        <v>101</v>
      </c>
      <c r="C80" s="15" t="s">
        <v>21</v>
      </c>
      <c r="D80" s="35">
        <v>1</v>
      </c>
      <c r="E80" s="36">
        <v>11605</v>
      </c>
      <c r="F80" s="19">
        <f t="shared" si="13"/>
        <v>11605</v>
      </c>
      <c r="G80" s="73">
        <f t="shared" si="14"/>
        <v>11605</v>
      </c>
      <c r="H80" s="73">
        <f t="shared" si="12"/>
        <v>0</v>
      </c>
    </row>
    <row r="81" spans="1:8" x14ac:dyDescent="0.3">
      <c r="A81" s="34" t="s">
        <v>108</v>
      </c>
      <c r="B81" s="15" t="s">
        <v>91</v>
      </c>
      <c r="C81" s="15" t="s">
        <v>21</v>
      </c>
      <c r="D81" s="35">
        <v>1</v>
      </c>
      <c r="E81" s="36">
        <v>7057</v>
      </c>
      <c r="F81" s="19">
        <f t="shared" si="13"/>
        <v>7057</v>
      </c>
      <c r="G81" s="73">
        <f t="shared" si="14"/>
        <v>7057</v>
      </c>
      <c r="H81" s="73">
        <f t="shared" si="12"/>
        <v>0</v>
      </c>
    </row>
    <row r="82" spans="1:8" ht="15" thickBot="1" x14ac:dyDescent="0.35">
      <c r="A82" s="34" t="s">
        <v>109</v>
      </c>
      <c r="B82" s="15" t="s">
        <v>69</v>
      </c>
      <c r="C82" s="15" t="s">
        <v>21</v>
      </c>
      <c r="D82" s="35">
        <v>1</v>
      </c>
      <c r="E82" s="36">
        <v>9591</v>
      </c>
      <c r="F82" s="19">
        <f t="shared" si="13"/>
        <v>9591</v>
      </c>
      <c r="G82" s="73">
        <f t="shared" si="14"/>
        <v>9591</v>
      </c>
      <c r="H82" s="73">
        <f t="shared" si="12"/>
        <v>0</v>
      </c>
    </row>
    <row r="83" spans="1:8" ht="27.75" customHeight="1" thickBot="1" x14ac:dyDescent="0.35">
      <c r="A83" s="29"/>
      <c r="B83" s="30" t="str">
        <f>CONCATENATE("Viso (",B75,")")</f>
        <v>Viso (Drenažo siurblinė)</v>
      </c>
      <c r="C83" s="31"/>
      <c r="D83" s="32"/>
      <c r="E83" s="33"/>
      <c r="F83" s="25">
        <f>SUM(F76:F82)</f>
        <v>392342.75</v>
      </c>
      <c r="G83" s="73">
        <f>SUM(G76:G82)</f>
        <v>392342.75</v>
      </c>
      <c r="H83" s="73">
        <f t="shared" si="12"/>
        <v>0</v>
      </c>
    </row>
    <row r="84" spans="1:8" x14ac:dyDescent="0.3">
      <c r="A84" s="9" t="s">
        <v>110</v>
      </c>
      <c r="B84" s="10" t="s">
        <v>111</v>
      </c>
      <c r="C84" s="10"/>
      <c r="D84" s="11"/>
      <c r="E84" s="26"/>
      <c r="F84" s="27"/>
      <c r="H84" s="73">
        <f t="shared" si="12"/>
        <v>0</v>
      </c>
    </row>
    <row r="85" spans="1:8" x14ac:dyDescent="0.3">
      <c r="A85" s="34" t="s">
        <v>112</v>
      </c>
      <c r="B85" s="15" t="s">
        <v>33</v>
      </c>
      <c r="C85" s="15" t="s">
        <v>21</v>
      </c>
      <c r="D85" s="35">
        <v>1</v>
      </c>
      <c r="E85" s="36">
        <v>33000</v>
      </c>
      <c r="F85" s="19">
        <f>ROUND(D85*E85,2)</f>
        <v>33000</v>
      </c>
      <c r="G85" s="73">
        <f>D85*E85</f>
        <v>33000</v>
      </c>
      <c r="H85" s="73">
        <f t="shared" si="12"/>
        <v>0</v>
      </c>
    </row>
    <row r="86" spans="1:8" x14ac:dyDescent="0.3">
      <c r="A86" s="34" t="s">
        <v>113</v>
      </c>
      <c r="B86" s="15" t="s">
        <v>35</v>
      </c>
      <c r="C86" s="15" t="s">
        <v>21</v>
      </c>
      <c r="D86" s="35">
        <v>1</v>
      </c>
      <c r="E86" s="36">
        <v>33937</v>
      </c>
      <c r="F86" s="19">
        <f>ROUND(D86*E86,2)</f>
        <v>33937</v>
      </c>
      <c r="G86" s="73">
        <f t="shared" ref="G86:G89" si="15">D86*E86</f>
        <v>33937</v>
      </c>
      <c r="H86" s="73">
        <f t="shared" si="12"/>
        <v>0</v>
      </c>
    </row>
    <row r="87" spans="1:8" x14ac:dyDescent="0.3">
      <c r="A87" s="34" t="s">
        <v>114</v>
      </c>
      <c r="B87" s="15" t="s">
        <v>58</v>
      </c>
      <c r="C87" s="15" t="s">
        <v>21</v>
      </c>
      <c r="D87" s="35">
        <v>1</v>
      </c>
      <c r="E87" s="36">
        <v>20000</v>
      </c>
      <c r="F87" s="19">
        <f>ROUND(D87*E87,2)</f>
        <v>20000</v>
      </c>
      <c r="G87" s="73">
        <f t="shared" si="15"/>
        <v>20000</v>
      </c>
      <c r="H87" s="73">
        <f t="shared" si="12"/>
        <v>0</v>
      </c>
    </row>
    <row r="88" spans="1:8" x14ac:dyDescent="0.3">
      <c r="A88" s="34" t="s">
        <v>115</v>
      </c>
      <c r="B88" s="15" t="s">
        <v>39</v>
      </c>
      <c r="C88" s="15" t="s">
        <v>21</v>
      </c>
      <c r="D88" s="35">
        <v>1</v>
      </c>
      <c r="E88" s="36">
        <v>34000</v>
      </c>
      <c r="F88" s="19">
        <f>ROUND(D88*E88,2)</f>
        <v>34000</v>
      </c>
      <c r="G88" s="73">
        <f t="shared" si="15"/>
        <v>34000</v>
      </c>
      <c r="H88" s="73">
        <f t="shared" si="12"/>
        <v>0</v>
      </c>
    </row>
    <row r="89" spans="1:8" ht="15" thickBot="1" x14ac:dyDescent="0.35">
      <c r="A89" s="34" t="s">
        <v>116</v>
      </c>
      <c r="B89" s="15" t="s">
        <v>69</v>
      </c>
      <c r="C89" s="15" t="s">
        <v>21</v>
      </c>
      <c r="D89" s="35">
        <v>1</v>
      </c>
      <c r="E89" s="36">
        <v>2700</v>
      </c>
      <c r="F89" s="19">
        <f>ROUND(D89*E89,2)</f>
        <v>2700</v>
      </c>
      <c r="G89" s="73">
        <f t="shared" si="15"/>
        <v>2700</v>
      </c>
      <c r="H89" s="73">
        <f t="shared" si="12"/>
        <v>0</v>
      </c>
    </row>
    <row r="90" spans="1:8" ht="27.75" customHeight="1" thickBot="1" x14ac:dyDescent="0.35">
      <c r="A90" s="29"/>
      <c r="B90" s="30" t="str">
        <f>CONCATENATE("Viso (",B84,")")</f>
        <v>Viso (Vietinių nuotekų siurblinė)</v>
      </c>
      <c r="C90" s="31"/>
      <c r="D90" s="32"/>
      <c r="E90" s="33"/>
      <c r="F90" s="25">
        <f>SUM(F85:F89)</f>
        <v>123637</v>
      </c>
      <c r="G90" s="73">
        <f>SUM(G85:G89)</f>
        <v>123637</v>
      </c>
      <c r="H90" s="73">
        <f t="shared" si="12"/>
        <v>0</v>
      </c>
    </row>
    <row r="91" spans="1:8" x14ac:dyDescent="0.3">
      <c r="A91" s="9" t="s">
        <v>117</v>
      </c>
      <c r="B91" s="10" t="s">
        <v>118</v>
      </c>
      <c r="C91" s="10"/>
      <c r="D91" s="11"/>
      <c r="E91" s="26"/>
      <c r="F91" s="27"/>
      <c r="H91" s="73">
        <f t="shared" si="12"/>
        <v>0</v>
      </c>
    </row>
    <row r="92" spans="1:8" x14ac:dyDescent="0.3">
      <c r="A92" s="34" t="s">
        <v>119</v>
      </c>
      <c r="B92" s="15" t="s">
        <v>33</v>
      </c>
      <c r="C92" s="15" t="s">
        <v>21</v>
      </c>
      <c r="D92" s="35">
        <v>1</v>
      </c>
      <c r="E92" s="36">
        <v>1055</v>
      </c>
      <c r="F92" s="19">
        <f>ROUND(D92*E92,2)</f>
        <v>1055</v>
      </c>
      <c r="G92" s="73">
        <f>D92*E92</f>
        <v>1055</v>
      </c>
      <c r="H92" s="73">
        <f t="shared" si="12"/>
        <v>0</v>
      </c>
    </row>
    <row r="93" spans="1:8" x14ac:dyDescent="0.3">
      <c r="A93" s="34" t="s">
        <v>120</v>
      </c>
      <c r="B93" s="15" t="s">
        <v>39</v>
      </c>
      <c r="C93" s="15" t="s">
        <v>21</v>
      </c>
      <c r="D93" s="35">
        <v>1</v>
      </c>
      <c r="E93" s="36">
        <v>5000</v>
      </c>
      <c r="F93" s="19">
        <f>ROUND(D93*E93,2)</f>
        <v>5000</v>
      </c>
      <c r="G93" s="73">
        <f t="shared" ref="G93:G96" si="16">D93*E93</f>
        <v>5000</v>
      </c>
      <c r="H93" s="73">
        <f t="shared" si="12"/>
        <v>0</v>
      </c>
    </row>
    <row r="94" spans="1:8" x14ac:dyDescent="0.3">
      <c r="A94" s="34" t="s">
        <v>121</v>
      </c>
      <c r="B94" s="15" t="s">
        <v>91</v>
      </c>
      <c r="C94" s="15" t="s">
        <v>21</v>
      </c>
      <c r="D94" s="35">
        <v>1</v>
      </c>
      <c r="E94" s="36">
        <v>9793</v>
      </c>
      <c r="F94" s="19">
        <f>ROUND(D94*E94,2)</f>
        <v>9793</v>
      </c>
      <c r="G94" s="73">
        <f t="shared" si="16"/>
        <v>9793</v>
      </c>
      <c r="H94" s="73">
        <f t="shared" si="12"/>
        <v>0</v>
      </c>
    </row>
    <row r="95" spans="1:8" x14ac:dyDescent="0.3">
      <c r="A95" s="34" t="s">
        <v>122</v>
      </c>
      <c r="B95" s="15" t="s">
        <v>58</v>
      </c>
      <c r="C95" s="15" t="s">
        <v>21</v>
      </c>
      <c r="D95" s="35">
        <v>1</v>
      </c>
      <c r="E95" s="36">
        <v>45000</v>
      </c>
      <c r="F95" s="19">
        <v>45000</v>
      </c>
      <c r="G95" s="73">
        <f t="shared" si="16"/>
        <v>45000</v>
      </c>
      <c r="H95" s="73">
        <f t="shared" si="12"/>
        <v>0</v>
      </c>
    </row>
    <row r="96" spans="1:8" ht="28.2" thickBot="1" x14ac:dyDescent="0.35">
      <c r="A96" s="34" t="s">
        <v>123</v>
      </c>
      <c r="B96" s="44" t="s">
        <v>101</v>
      </c>
      <c r="C96" s="15" t="s">
        <v>21</v>
      </c>
      <c r="D96" s="35">
        <v>1</v>
      </c>
      <c r="E96" s="45">
        <v>11605</v>
      </c>
      <c r="F96" s="19">
        <f>ROUND(D96*E96,2)</f>
        <v>11605</v>
      </c>
      <c r="G96" s="73">
        <f t="shared" si="16"/>
        <v>11605</v>
      </c>
      <c r="H96" s="73">
        <f t="shared" si="12"/>
        <v>0</v>
      </c>
    </row>
    <row r="97" spans="1:8" ht="15" thickBot="1" x14ac:dyDescent="0.35">
      <c r="A97" s="46"/>
      <c r="B97" s="21" t="str">
        <f>CONCATENATE("Viso (",B91,")")</f>
        <v>Viso (Elektros skirstykla TR1)</v>
      </c>
      <c r="C97" s="22"/>
      <c r="D97" s="23"/>
      <c r="E97" s="24"/>
      <c r="F97" s="25">
        <f>SUM(F92:F96)</f>
        <v>72453</v>
      </c>
      <c r="G97" s="73">
        <f>SUM(G92:G96)</f>
        <v>72453</v>
      </c>
      <c r="H97" s="73">
        <f t="shared" si="12"/>
        <v>0</v>
      </c>
    </row>
    <row r="98" spans="1:8" ht="27.6" x14ac:dyDescent="0.3">
      <c r="A98" s="9" t="s">
        <v>124</v>
      </c>
      <c r="B98" s="10" t="s">
        <v>125</v>
      </c>
      <c r="C98" s="10"/>
      <c r="D98" s="11"/>
      <c r="E98" s="26"/>
      <c r="F98" s="27"/>
      <c r="H98" s="73">
        <f t="shared" si="12"/>
        <v>0</v>
      </c>
    </row>
    <row r="99" spans="1:8" x14ac:dyDescent="0.3">
      <c r="A99" s="34" t="s">
        <v>126</v>
      </c>
      <c r="B99" s="15" t="s">
        <v>97</v>
      </c>
      <c r="C99" s="15" t="s">
        <v>21</v>
      </c>
      <c r="D99" s="35">
        <v>1</v>
      </c>
      <c r="E99" s="36">
        <v>42200</v>
      </c>
      <c r="F99" s="19">
        <f>ROUND(D99*E99,2)</f>
        <v>42200</v>
      </c>
      <c r="G99" s="73">
        <f>E99*D99</f>
        <v>42200</v>
      </c>
      <c r="H99" s="73">
        <f t="shared" si="12"/>
        <v>0</v>
      </c>
    </row>
    <row r="100" spans="1:8" ht="15" thickBot="1" x14ac:dyDescent="0.35">
      <c r="A100" s="34" t="s">
        <v>127</v>
      </c>
      <c r="B100" s="15" t="s">
        <v>128</v>
      </c>
      <c r="C100" s="15" t="s">
        <v>21</v>
      </c>
      <c r="D100" s="35">
        <v>1</v>
      </c>
      <c r="E100" s="36">
        <v>13480.82</v>
      </c>
      <c r="F100" s="19">
        <f>ROUND(D100*E100,2)</f>
        <v>13480.82</v>
      </c>
      <c r="G100" s="73">
        <f>E100*D100</f>
        <v>13480.82</v>
      </c>
      <c r="H100" s="73">
        <f t="shared" si="12"/>
        <v>0</v>
      </c>
    </row>
    <row r="101" spans="1:8" ht="28.2" thickBot="1" x14ac:dyDescent="0.35">
      <c r="A101" s="20"/>
      <c r="B101" s="21" t="str">
        <f>CONCATENATE("Viso (",B98,")")</f>
        <v>Viso (Rekonstruojamų įrenginių teritorijos sutvarkymas)</v>
      </c>
      <c r="C101" s="22"/>
      <c r="D101" s="23"/>
      <c r="E101" s="24"/>
      <c r="F101" s="25">
        <f>SUM(F99:F100)</f>
        <v>55680.82</v>
      </c>
      <c r="G101" s="73">
        <f>SUM(G99:G100)</f>
        <v>55680.82</v>
      </c>
      <c r="H101" s="73">
        <f t="shared" si="12"/>
        <v>0</v>
      </c>
    </row>
    <row r="102" spans="1:8" ht="15" thickBot="1" x14ac:dyDescent="0.35">
      <c r="A102" s="47" t="s">
        <v>3</v>
      </c>
      <c r="B102" s="48" t="s">
        <v>129</v>
      </c>
      <c r="C102" s="49"/>
      <c r="D102" s="50"/>
      <c r="E102" s="51"/>
      <c r="F102" s="52"/>
      <c r="H102" s="73">
        <f t="shared" si="12"/>
        <v>0</v>
      </c>
    </row>
    <row r="103" spans="1:8" ht="15" thickBot="1" x14ac:dyDescent="0.35">
      <c r="A103" s="47" t="s">
        <v>3</v>
      </c>
      <c r="B103" s="48" t="s">
        <v>130</v>
      </c>
      <c r="C103" s="49"/>
      <c r="D103" s="50"/>
      <c r="E103" s="51"/>
      <c r="F103" s="52">
        <f>F101+F97+F90+F83+F74+F62+F55+F48+F41+F34+F28+F22+F16</f>
        <v>11088363.150000002</v>
      </c>
      <c r="G103" s="73">
        <f>SUM(G101+G97+G90+G83+G74+G62+G55+G48+G41+G34+G28+G22+G16)</f>
        <v>11088363.150000002</v>
      </c>
      <c r="H103" s="73">
        <f t="shared" si="12"/>
        <v>0</v>
      </c>
    </row>
    <row r="104" spans="1:8" ht="15" thickBot="1" x14ac:dyDescent="0.35">
      <c r="A104" s="54" t="s">
        <v>3</v>
      </c>
      <c r="B104" s="55" t="s">
        <v>131</v>
      </c>
      <c r="C104" s="56"/>
      <c r="D104" s="57"/>
      <c r="E104" s="58"/>
      <c r="F104" s="59">
        <f>0.21*F103</f>
        <v>2328556.2615000005</v>
      </c>
      <c r="G104" s="73">
        <f>0.21*G103</f>
        <v>2328556.2615000005</v>
      </c>
      <c r="H104" s="73">
        <f t="shared" si="12"/>
        <v>0</v>
      </c>
    </row>
    <row r="105" spans="1:8" ht="15" thickBot="1" x14ac:dyDescent="0.35">
      <c r="A105" s="54" t="s">
        <v>3</v>
      </c>
      <c r="B105" s="55" t="s">
        <v>132</v>
      </c>
      <c r="C105" s="56"/>
      <c r="D105" s="57"/>
      <c r="E105" s="58"/>
      <c r="F105" s="25">
        <f>F103+F104</f>
        <v>13416919.411500003</v>
      </c>
      <c r="G105" s="73">
        <f>G103+G104</f>
        <v>13416919.411500003</v>
      </c>
      <c r="H105" s="73">
        <f t="shared" si="12"/>
        <v>0</v>
      </c>
    </row>
    <row r="108" spans="1:8" x14ac:dyDescent="0.3">
      <c r="F108" s="53"/>
    </row>
    <row r="109" spans="1:8" x14ac:dyDescent="0.3">
      <c r="F109" s="60"/>
    </row>
    <row r="110" spans="1:8" x14ac:dyDescent="0.3">
      <c r="F110" s="53"/>
    </row>
  </sheetData>
  <sheetProtection selectLockedCells="1" selectUnlockedCells="1"/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ageMargins left="0.44027777777777777" right="0.50972222222222219" top="0.74791666666666667" bottom="0.74791666666666667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Žiniaraštis</vt:lpstr>
      <vt:lpstr>Kodas</vt:lpstr>
      <vt:lpstr>Nr</vt:lpstr>
      <vt:lpstr>Žiniaraštis!Pavadinimas</vt:lpstr>
      <vt:lpstr>Žiniaraštis!Print_Area</vt:lpstr>
      <vt:lpstr>Žiniaraštis!Rangovas</vt:lpstr>
      <vt:lpstr>Žiniaraštis!Uzsakovas</vt:lpstr>
      <vt:lpstr>ZinPavadinimas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Aleksejus Timofejevas</dc:creator>
  <cp:lastModifiedBy>Simona Kiudyte</cp:lastModifiedBy>
  <dcterms:created xsi:type="dcterms:W3CDTF">2021-10-21T09:24:50Z</dcterms:created>
  <dcterms:modified xsi:type="dcterms:W3CDTF">2021-10-28T10:31:14Z</dcterms:modified>
</cp:coreProperties>
</file>