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MantasK\Desktop\2023-12-28 Kelio 154 kap rem\"/>
    </mc:Choice>
  </mc:AlternateContent>
  <xr:revisionPtr revIDLastSave="0" documentId="13_ncr:1_{23467398-A058-49C3-8727-BB788137F1E8}" xr6:coauthVersionLast="47" xr6:coauthVersionMax="47" xr10:uidLastSave="{00000000-0000-0000-0000-000000000000}"/>
  <bookViews>
    <workbookView xWindow="-120" yWindow="-120" windowWidth="29040" windowHeight="15720" xr2:uid="{6BC1EAF5-0D01-43F1-AE22-A39552859E42}"/>
  </bookViews>
  <sheets>
    <sheet name="DKŽ_1" sheetId="5" r:id="rId1"/>
    <sheet name="DKŽ_2" sheetId="1" r:id="rId2"/>
    <sheet name="Santrauk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3" i="5" l="1"/>
  <c r="G18" i="5"/>
  <c r="G125" i="5"/>
  <c r="G126" i="5"/>
  <c r="G127" i="5"/>
  <c r="G128" i="5"/>
  <c r="G129" i="5"/>
  <c r="G130" i="5"/>
  <c r="G131" i="5"/>
  <c r="G132" i="5"/>
  <c r="G133" i="5"/>
  <c r="G94" i="5"/>
  <c r="G95" i="5"/>
  <c r="G96" i="5"/>
  <c r="G97" i="5"/>
  <c r="G98" i="5"/>
  <c r="G99" i="5"/>
  <c r="G100" i="5"/>
  <c r="G101" i="5"/>
  <c r="G102" i="5"/>
  <c r="G103" i="5"/>
  <c r="G104" i="5"/>
  <c r="G105" i="5"/>
  <c r="G93" i="5"/>
  <c r="G106" i="5"/>
  <c r="G107" i="5"/>
  <c r="G108" i="5"/>
  <c r="G109" i="5"/>
  <c r="G110" i="5"/>
  <c r="G111" i="5"/>
  <c r="G112" i="5"/>
  <c r="G113" i="5"/>
  <c r="G114" i="5"/>
  <c r="G115" i="5"/>
  <c r="G80" i="5"/>
  <c r="G81" i="5"/>
  <c r="G82" i="5"/>
  <c r="G83" i="5"/>
  <c r="G84" i="5"/>
  <c r="G85" i="5"/>
  <c r="G86" i="5"/>
  <c r="G87" i="5"/>
  <c r="G88" i="5"/>
  <c r="G67" i="5"/>
  <c r="G68" i="5"/>
  <c r="G69" i="5"/>
  <c r="G70" i="5"/>
  <c r="G71" i="5"/>
  <c r="G72" i="5"/>
  <c r="G73" i="5"/>
  <c r="G74" i="5"/>
  <c r="G75" i="5"/>
  <c r="G51" i="5"/>
  <c r="G52" i="5"/>
  <c r="G53" i="5"/>
  <c r="G54" i="5"/>
  <c r="G55" i="5"/>
  <c r="G56" i="5"/>
  <c r="G57" i="5"/>
  <c r="G58" i="5"/>
  <c r="G59" i="5"/>
  <c r="G45" i="5"/>
  <c r="G46" i="5"/>
  <c r="G47" i="5"/>
  <c r="G48" i="5"/>
  <c r="G49" i="5"/>
  <c r="G50" i="5"/>
  <c r="G26" i="5"/>
  <c r="G27" i="5"/>
  <c r="G28" i="5"/>
  <c r="G29" i="5"/>
  <c r="G30" i="5"/>
  <c r="G31" i="5"/>
  <c r="G32" i="5"/>
  <c r="G33" i="5"/>
  <c r="G34" i="5"/>
  <c r="G35" i="5"/>
  <c r="G17" i="5"/>
  <c r="G13" i="5"/>
  <c r="G14" i="5"/>
  <c r="G15" i="5"/>
  <c r="G16" i="5"/>
  <c r="G19" i="5"/>
  <c r="G21" i="1"/>
  <c r="G22" i="1"/>
  <c r="G23" i="1"/>
  <c r="G24" i="1"/>
  <c r="G25" i="1"/>
  <c r="G26" i="1"/>
  <c r="G27" i="1"/>
  <c r="G28" i="1"/>
  <c r="G29" i="1"/>
  <c r="G30" i="1"/>
  <c r="G31" i="1"/>
  <c r="G32" i="1"/>
  <c r="G33" i="1"/>
  <c r="G34" i="1"/>
  <c r="G35" i="1"/>
  <c r="G36" i="1"/>
  <c r="G37" i="1"/>
  <c r="G12" i="1"/>
  <c r="G13" i="1"/>
  <c r="G14" i="1"/>
  <c r="G15" i="1"/>
  <c r="G16" i="1"/>
  <c r="G17" i="1"/>
  <c r="G18" i="1"/>
  <c r="G19" i="1"/>
  <c r="G20" i="1"/>
  <c r="G147" i="5"/>
  <c r="I147" i="5" s="1"/>
  <c r="G146" i="5"/>
  <c r="I146" i="5" s="1"/>
  <c r="G145" i="5"/>
  <c r="G144" i="5"/>
  <c r="G142" i="5"/>
  <c r="G141" i="5"/>
  <c r="G140" i="5"/>
  <c r="G139" i="5"/>
  <c r="G138" i="5"/>
  <c r="G137" i="5"/>
  <c r="G136" i="5"/>
  <c r="G135" i="5"/>
  <c r="G134" i="5"/>
  <c r="G124" i="5"/>
  <c r="G123" i="5"/>
  <c r="G122" i="5"/>
  <c r="G121" i="5"/>
  <c r="G120" i="5"/>
  <c r="G119" i="5"/>
  <c r="G118" i="5"/>
  <c r="G117" i="5"/>
  <c r="G116" i="5"/>
  <c r="G92" i="5"/>
  <c r="G91" i="5"/>
  <c r="G90" i="5"/>
  <c r="G89" i="5"/>
  <c r="G79" i="5"/>
  <c r="G78" i="5"/>
  <c r="G77" i="5"/>
  <c r="G76" i="5"/>
  <c r="G66" i="5"/>
  <c r="G65" i="5"/>
  <c r="G64" i="5"/>
  <c r="G63" i="5"/>
  <c r="G62" i="5"/>
  <c r="G61" i="5"/>
  <c r="G60" i="5"/>
  <c r="G44" i="5"/>
  <c r="G43" i="5"/>
  <c r="G42" i="5"/>
  <c r="G41" i="5"/>
  <c r="G40" i="5"/>
  <c r="G39" i="5"/>
  <c r="G38" i="5"/>
  <c r="G37" i="5"/>
  <c r="G36" i="5"/>
  <c r="G25" i="5"/>
  <c r="G24" i="5"/>
  <c r="G23" i="5"/>
  <c r="G22" i="5"/>
  <c r="G21" i="5"/>
  <c r="G20" i="5"/>
  <c r="G12" i="5"/>
  <c r="G11" i="5"/>
  <c r="G10" i="5"/>
  <c r="G9" i="5"/>
  <c r="G8" i="5"/>
  <c r="G7" i="5"/>
  <c r="G6" i="5"/>
  <c r="G5" i="5"/>
  <c r="G10" i="1"/>
  <c r="G11" i="1"/>
  <c r="G38" i="1"/>
  <c r="G39" i="1"/>
  <c r="G40" i="1"/>
  <c r="G44" i="1"/>
  <c r="G43" i="1"/>
  <c r="G42" i="1"/>
  <c r="G41" i="1"/>
  <c r="G9" i="1"/>
  <c r="G8" i="1"/>
  <c r="G7" i="1"/>
  <c r="G6" i="1"/>
  <c r="I44" i="1" l="1"/>
  <c r="I20" i="1"/>
  <c r="I91" i="5"/>
  <c r="I63" i="5"/>
  <c r="I138" i="5"/>
  <c r="I119" i="5"/>
  <c r="I20" i="5"/>
  <c r="I145" i="5"/>
  <c r="I41" i="5"/>
  <c r="G148" i="5"/>
  <c r="C4" i="3" s="1"/>
  <c r="G45" i="1"/>
  <c r="C5" i="3" s="1"/>
  <c r="C6" i="3" l="1"/>
</calcChain>
</file>

<file path=xl/sharedStrings.xml><?xml version="1.0" encoding="utf-8"?>
<sst xmlns="http://schemas.openxmlformats.org/spreadsheetml/2006/main" count="775" uniqueCount="320">
  <si>
    <t>Eilės Nr.</t>
  </si>
  <si>
    <t>Darbo pavadinimas, aprašymas</t>
  </si>
  <si>
    <t>Mato vnt.</t>
  </si>
  <si>
    <t>Kiekis</t>
  </si>
  <si>
    <t>Iš viso, Eur be PVM</t>
  </si>
  <si>
    <t>1. Paruošiamieji darbai</t>
  </si>
  <si>
    <t>kompl.</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</si>
  <si>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</si>
  <si>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6.1</t>
  </si>
  <si>
    <t>1.1</t>
  </si>
  <si>
    <t>1.2</t>
  </si>
  <si>
    <t>1.3</t>
  </si>
  <si>
    <t>1.4</t>
  </si>
  <si>
    <t>1.5</t>
  </si>
  <si>
    <t>1.6</t>
  </si>
  <si>
    <t>1.7</t>
  </si>
  <si>
    <t>1.8</t>
  </si>
  <si>
    <t>1.9</t>
  </si>
  <si>
    <t>2.1</t>
  </si>
  <si>
    <t>2.2</t>
  </si>
  <si>
    <t>2.3</t>
  </si>
  <si>
    <t>2.4</t>
  </si>
  <si>
    <t>2.5</t>
  </si>
  <si>
    <t>2.6</t>
  </si>
  <si>
    <t>2.7</t>
  </si>
  <si>
    <t>2.8</t>
  </si>
  <si>
    <t>2.9</t>
  </si>
  <si>
    <t>2.10</t>
  </si>
  <si>
    <t>2.11</t>
  </si>
  <si>
    <t>4.1</t>
  </si>
  <si>
    <t>4.2</t>
  </si>
  <si>
    <t>4.3</t>
  </si>
  <si>
    <t>4.4</t>
  </si>
  <si>
    <t>5.1</t>
  </si>
  <si>
    <t>5.2</t>
  </si>
  <si>
    <t>5.3</t>
  </si>
  <si>
    <t>5.4</t>
  </si>
  <si>
    <t>5.5</t>
  </si>
  <si>
    <t>5.6</t>
  </si>
  <si>
    <t>6.2</t>
  </si>
  <si>
    <t>6.3</t>
  </si>
  <si>
    <t>6.4</t>
  </si>
  <si>
    <t>6.5</t>
  </si>
  <si>
    <t>6.6</t>
  </si>
  <si>
    <t>7.1</t>
  </si>
  <si>
    <t>3.1</t>
  </si>
  <si>
    <t>3.2</t>
  </si>
  <si>
    <t>3.3</t>
  </si>
  <si>
    <t>3.4</t>
  </si>
  <si>
    <t>3.5</t>
  </si>
  <si>
    <t>3.6</t>
  </si>
  <si>
    <t>3.7</t>
  </si>
  <si>
    <t>4.5</t>
  </si>
  <si>
    <t>7.2</t>
  </si>
  <si>
    <t>7.3</t>
  </si>
  <si>
    <t>7.4</t>
  </si>
  <si>
    <t>7.5</t>
  </si>
  <si>
    <t>7.6</t>
  </si>
  <si>
    <t>8.1</t>
  </si>
  <si>
    <t>9.1</t>
  </si>
  <si>
    <t>DARBŲ KIEKIŲ ŽINIARAŠTIS NR. 1 – SUSISIEKIMO DALIS</t>
  </si>
  <si>
    <t>Skyrius</t>
  </si>
  <si>
    <t>2. Žemės sankasa</t>
  </si>
  <si>
    <t>IŠ VISO ŽINIARAŠTYJE 1, EUR BE PVM</t>
  </si>
  <si>
    <r>
      <rPr>
        <b/>
        <sz val="11"/>
        <color rgb="FFFF0000"/>
        <rFont val="Times New Roman"/>
        <family val="1"/>
        <charset val="186"/>
      </rPr>
      <t xml:space="preserve">Pastaba: </t>
    </r>
    <r>
      <rPr>
        <sz val="11"/>
        <color rgb="FFFF0000"/>
        <rFont val="Times New Roman"/>
        <family val="1"/>
        <charset val="186"/>
      </rPr>
      <t>Teikėjas pildo pasirinktinai I arba II dangos konstrukcijos variantą</t>
    </r>
  </si>
  <si>
    <t>5.7</t>
  </si>
  <si>
    <t>Iš viso skyriuje 6, 
Eur be PVM</t>
  </si>
  <si>
    <t>Iš viso skyriuje 7, 
Eur be PVM</t>
  </si>
  <si>
    <t>Iš viso skyriuje 1, 
Eur be PVM</t>
  </si>
  <si>
    <t>Iš viso skyriuje 2, 
Eur be PVM</t>
  </si>
  <si>
    <t>Iš viso skyriuje 3, 
Eur be PVM</t>
  </si>
  <si>
    <t>Iš viso skyriuje 4, 
Eur be PVM</t>
  </si>
  <si>
    <t>Iš viso skyriuje 5, 
Eur be PVM</t>
  </si>
  <si>
    <t>Iš viso skyriuje 8, 
Eur be PVM</t>
  </si>
  <si>
    <t>Iš viso skyriuje 9, 
Eur be PVM</t>
  </si>
  <si>
    <t>DARBŲ KIEKIŲ ŽINIARAŠČIŲ SANTRAUKA</t>
  </si>
  <si>
    <t>Darbų kiekių žin. nr.</t>
  </si>
  <si>
    <t>Žiniaraščio pavadinimas</t>
  </si>
  <si>
    <t>Vertė, EUR be PVM</t>
  </si>
  <si>
    <t>Susiekimo dalis</t>
  </si>
  <si>
    <t>Vertės į pasiūlymo formą</t>
  </si>
  <si>
    <t>Žiniaraščio priedas</t>
  </si>
  <si>
    <t>Iš viso žiniaraščiuose (Eur be PVM):</t>
  </si>
  <si>
    <r>
      <t xml:space="preserve">Vieneto kaina, Eur be PVM  </t>
    </r>
    <r>
      <rPr>
        <b/>
        <sz val="11"/>
        <color rgb="FFFF0000"/>
        <rFont val="Times New Roman"/>
        <family val="1"/>
        <charset val="186"/>
      </rPr>
      <t>(pildo Teikėjas)</t>
    </r>
  </si>
  <si>
    <t>1.10</t>
  </si>
  <si>
    <t>1.11</t>
  </si>
  <si>
    <t>1.12</t>
  </si>
  <si>
    <t>1.13</t>
  </si>
  <si>
    <t>IŠ VISO ŽINIARAŠTYJE 2, EUR BE PVM</t>
  </si>
  <si>
    <t>Valstybinės reikšmės krašto kelio Nr. 154 Šiauliai – Gruzdžiai – Naujoji Akmenė ruožo nuo 43,973 iki 47,400 km kapitalinis remontas</t>
  </si>
  <si>
    <t>DARBŲ KIEKIŲ ŽINIARAŠTIS NR. 2 – ELEKTRONINIŲ RYŠIŲ (TELEKOMUNIKACIJŲ) DALIS</t>
  </si>
  <si>
    <t>Elektroninių ryšių (telekomunikacijų) dalis</t>
  </si>
  <si>
    <t>1. Medžiagos</t>
  </si>
  <si>
    <t>1.14</t>
  </si>
  <si>
    <t>1.15</t>
  </si>
  <si>
    <t> m</t>
  </si>
  <si>
    <t>m</t>
  </si>
  <si>
    <t>24 skaidulų šviesolaidinis kabelis</t>
  </si>
  <si>
    <t>MD mova</t>
  </si>
  <si>
    <t>HDPE d32mm vamzdžio mova</t>
  </si>
  <si>
    <t>Kabelinė dėžutė</t>
  </si>
  <si>
    <t>Kontrolinis matavimo punktas KMP</t>
  </si>
  <si>
    <t>Signalinis laidas</t>
  </si>
  <si>
    <t>Signalinio laido montažinių įrenginių, medžiagų komplektas</t>
  </si>
  <si>
    <t>Žymėjimo juosta (oranžinės arba geltonos spalvos su užrašu „ŠVIESOLAIDINIS KABELIS, NEKASINĖTI! tel. (8 5) 243 0881“.</t>
  </si>
  <si>
    <t>Zondas</t>
  </si>
  <si>
    <t>Technologinis trasos ženklas</t>
  </si>
  <si>
    <t>Trasos žymėjimo stulpelis</t>
  </si>
  <si>
    <t>Skystis optinėms movoms valyti</t>
  </si>
  <si>
    <t>vnt.</t>
  </si>
  <si>
    <t>Apsauginis kabelio dėklas d110 mm</t>
  </si>
  <si>
    <t>HDPE d32mm vamzdis</t>
  </si>
  <si>
    <t>HDPE d63mm vamzdis praėjimui uždaru būdu</t>
  </si>
  <si>
    <t>2. Darbų atlikimas</t>
  </si>
  <si>
    <t>2.12</t>
  </si>
  <si>
    <t>2.13</t>
  </si>
  <si>
    <t>2.14</t>
  </si>
  <si>
    <t>2.15</t>
  </si>
  <si>
    <t>2.16</t>
  </si>
  <si>
    <t>2.17</t>
  </si>
  <si>
    <t>2.18</t>
  </si>
  <si>
    <t>2.19</t>
  </si>
  <si>
    <t>2.20</t>
  </si>
  <si>
    <t>2.21</t>
  </si>
  <si>
    <t>2.22</t>
  </si>
  <si>
    <t>2.23</t>
  </si>
  <si>
    <t>2.24</t>
  </si>
  <si>
    <t>Esamo optinio kabelio atkasimas rankiniu būdu</t>
  </si>
  <si>
    <t>Esamo signalinio kabelio atkasimas rankiniu būdu</t>
  </si>
  <si>
    <t>Tranšėjos kasimas/užkasimas mechanizuotai</t>
  </si>
  <si>
    <t>Esamo šviesolaidinio kabelio demontavimas</t>
  </si>
  <si>
    <t>Apsauginio kabelio dėklo d110mm montavimas</t>
  </si>
  <si>
    <t>HDPE d63mm tiesimas uždaru būdu</t>
  </si>
  <si>
    <t>HDPE d32mm įtraukimas į HDPE d63mm vamzdį</t>
  </si>
  <si>
    <t>HDPE d32mm vamzdžio montavimas tranšėjoje</t>
  </si>
  <si>
    <t>Smėlio pakloto įrengimas</t>
  </si>
  <si>
    <t>Vamzdžių galų užsandarinimas</t>
  </si>
  <si>
    <t>HDPE d32mm vamzdžio movos montavimas</t>
  </si>
  <si>
    <t>Signalinio laido  montavimo darbai</t>
  </si>
  <si>
    <t>Optinio kabelio 24sk. klojimas</t>
  </si>
  <si>
    <t>Apsauginės juostos paklojimas</t>
  </si>
  <si>
    <t>Grunto tankinimas  (180x0,7x1)</t>
  </si>
  <si>
    <t>KMP stulpelių įrengimas</t>
  </si>
  <si>
    <t>Zondų pastatymas</t>
  </si>
  <si>
    <t>Movos montavimas</t>
  </si>
  <si>
    <t>Dėžės movai montavimas</t>
  </si>
  <si>
    <t>Optinio kabelio atsargos suvyniojimas</t>
  </si>
  <si>
    <t>Optinio kabelio kontroliniai matavimai prieš montažą</t>
  </si>
  <si>
    <t>Optinio kabelio kontroliniai matavimai po montažo</t>
  </si>
  <si>
    <t>Signalinio laido kontroliniai matavimas</t>
  </si>
  <si>
    <t>Kabelio markiravimas</t>
  </si>
  <si>
    <t>m3</t>
  </si>
  <si>
    <t>Trasos nužymėjimas (kartu su suvedimu ruožo pradžioje ir pabaigoje)</t>
  </si>
  <si>
    <t>km</t>
  </si>
  <si>
    <t>Tankių krūmų kirtimas, sugrėbimas į krūvas ir smulkinimas statybos vietoje</t>
  </si>
  <si>
    <t>Kelio ženklų ant vienstiebių atramų metalinių skydų išardymas</t>
  </si>
  <si>
    <t>Kelio ženklų vienstiebių metalinių atramų išardymas</t>
  </si>
  <si>
    <t>t</t>
  </si>
  <si>
    <t>Plastmasinių signalinių stulpelių išardymas</t>
  </si>
  <si>
    <t>Gelžbetoninių pralaidų išardymas (nuovažose)</t>
  </si>
  <si>
    <t>Betoninių kelio bortų ant betono pagrindo išardymas</t>
  </si>
  <si>
    <t>Asfalto dangos pjovimas diskiniu pjūklu</t>
  </si>
  <si>
    <t>m2</t>
  </si>
  <si>
    <t>Pakopų įrengimas šlaituose ekskavatoriumi, kai gruntas II gr.</t>
  </si>
  <si>
    <t>Sankasos grunto sutankinimas vibroplokštėmis</t>
  </si>
  <si>
    <t>Rankiniai žemės darbai, kai gruntas II grupės</t>
  </si>
  <si>
    <t>Žemės sankasos viršaus planiravimas mechanizuotai, kai gruntas II grupės</t>
  </si>
  <si>
    <t>Iškasų ir pylimų viršaus sutankinimas vibrovolais</t>
  </si>
  <si>
    <t>Žemės sankasos šlaitų planiravimas mechanizuotai pylimuose, kai gruntas II grupės</t>
  </si>
  <si>
    <t>Pakelės plotų planiravimas mechanizuotai, kai gruntas II grupės</t>
  </si>
  <si>
    <t>Plotų planiravimas rankiniu būdu, kai gruntas I grupės</t>
  </si>
  <si>
    <t>Griovių dugno planiravimas mechanizuotai</t>
  </si>
  <si>
    <t>Šlaitų ir pakelės plotų tvirtinimas 10 cm storio dirvožemio sluoksniu mechanizuotai, užsėjant žole</t>
  </si>
  <si>
    <t>Pakelės plotų sutvarkymas planiruojant mechanizuotai (teritorijos sutvarkymas vietose, kuriose buvo iškirsti krūmai), užsėjant žole</t>
  </si>
  <si>
    <t>Pakelės griovių tvirtinimas 10 cm storio užpildo mišiniu</t>
  </si>
  <si>
    <t>Dirvožemio kasimas ekskavatoriais, pakrovimas į savivarčius, pervežimas Rangovo pasirinktu atstumu ir suvertimas į krūvas</t>
  </si>
  <si>
    <t>Griovių kasimas ekskavatoriais, pakrovimas į savivarčius, išvežimas Rangovo pasirinktu atstumu ir paskleidimas</t>
  </si>
  <si>
    <t>II gr. grunto kasimas ir perstūmimas Rangovo pasirinktu atstumu buldozeriais (žemės sankasos įrengimas)</t>
  </si>
  <si>
    <t>Grunto kasimas ekskavatoriais sąvartoje, pakrovimas į savivarčius, pervežimas Rangovo pasirinktu atstumu, paskleidimas ir sutankinimas</t>
  </si>
  <si>
    <t>Grunto  kasimas ekskavatoriais sąvartoje, pakrovimas į savivarčius, išvežimas Rangovo pasirinktu atstumu ir paskleidimas (į išlykį)</t>
  </si>
  <si>
    <t>Dirvožemio kasimas ekskavatoriais, pakrovimas į savivarčius ir atvežimas Rangovo pasirinktu atstumu</t>
  </si>
  <si>
    <t>Likusio dirvožemio paskleidimas buldozeriu, perstumiant gruntą Rangovo pasirinktu atstumu ir užsėjimas žole</t>
  </si>
  <si>
    <t>3. Vandens nuleidimas. Pralaidų ardymas</t>
  </si>
  <si>
    <t>3.8</t>
  </si>
  <si>
    <t>3.9</t>
  </si>
  <si>
    <t>3. Vandens nuleidimas. Vandens pralaidos</t>
  </si>
  <si>
    <t>3.10</t>
  </si>
  <si>
    <t>3.11</t>
  </si>
  <si>
    <t>3.12</t>
  </si>
  <si>
    <t>3.13</t>
  </si>
  <si>
    <t>3.14</t>
  </si>
  <si>
    <t>3.15</t>
  </si>
  <si>
    <t>3.16</t>
  </si>
  <si>
    <t>3.17</t>
  </si>
  <si>
    <t>3.18</t>
  </si>
  <si>
    <t>3.19</t>
  </si>
  <si>
    <t>3.20</t>
  </si>
  <si>
    <t>3.21</t>
  </si>
  <si>
    <t>3.22</t>
  </si>
  <si>
    <t>Esamų pralaidų išvalymas rankiniu būdu paskleidžiant gruntą vietoje</t>
  </si>
  <si>
    <t>Gelžbetoninių pralaidų išardymas</t>
  </si>
  <si>
    <t>Gelžbetoninių pralaidų antgalių išardymas</t>
  </si>
  <si>
    <t>Žemės sankasos šlaitų, griovio dugno planiravimas mechanizuotai</t>
  </si>
  <si>
    <t>Tranšėjų užpylimas mechanizuotai smėlingu gruntu ir sutankinimas vibroplokštėmis (pralaidų užpylimas)</t>
  </si>
  <si>
    <t>Laikinų plastikinių vandens pralaidų Ø0,40 m įrengimas</t>
  </si>
  <si>
    <t>Vandens pumpavimas siurbliais statybos darbų metu</t>
  </si>
  <si>
    <t>val.</t>
  </si>
  <si>
    <t>Metalinių vandens pralaidų Ø1,60 m ant natūralių pamatų įrengimas - 1 vnt.
 - metalinė pralaida Ø1,60 m - 24 m;
 - gelžbetoniniai atraminiai blokai AB-1 - 2 vnt.;
 - geotekstilė - 349 m2;
 - smėlis - 11,7 m3;
 - šalčiui atsparus gruntas - 21,3 m3;
 - skalda fr. 22/32, h=0,10 m - 1,2 m3.</t>
  </si>
  <si>
    <t>Metalinių vandens pralaidų Ø2,40 m ant natūralių pamatų įrengimas - 1 vnt.
 - metalinė pralaida Ø2,40 m - 29,28 m;
 - gelžbetoniniai atraminiai blokai AB-3 - 2 vnt.;
 - geotekstilė - 578 m2;
 - smėlis - 22,8 m3;
 - šalčiui atsparus gruntas - 26,2 m3;
 - monolitinis betonas - 1,9 m3;
 - skalda fr. 22/32, h=0,10 m - 1,6 m3.</t>
  </si>
  <si>
    <t>Laikinų plastikinių vandens pralaidų Ø0,40 m išardymas ir išvežimas Rangovo pasirinktu atstumu</t>
  </si>
  <si>
    <t>Metalinių pralaidų įtekamojo antgalio sutvirtinimas betoniniais blokais P-1 prie pralaidų Ø1,6 m - 1 antg.
 - blokai P-1 - 83,5 m2;
 - skalda fr. 22/32, h=0,10 m - 11 m3;
 - monolitinis betonas C25/30, h=0,10 m - 16,8 m2;
 - cementinis skiedinys S15 - 1,7 m3;
 - tašeliai impregnuoti antiseptiku - 104 m.</t>
  </si>
  <si>
    <t>Metalinių pralaidų ištekamojo antgalio sutvirtinimas betoniniais blokais P-1 prie pralaidų Ø1,6 m - 1 antg.
 - blokai P-1 - 58,17 m2;
 - skalda fr. 22/32, h=0,10 m - 8 m3;
 - monolitinis betonas C25/30, h=0,10 m - 14,7 m2;
 - cementinis skiedinys S15 - 0,9 m3;
 - tašeliai impregnuoti antiseptiku - 90 m.</t>
  </si>
  <si>
    <t>Metalinių pralaidų įtekamojo antgalio sutvirtinimas betoniniais blokais P-1 prie pralaidų Ø2,4 m - 1 antg.
 - blokai P-1 - 155 m2;
 - skalda fr. 22/32, h=0,10 m - 20 m3;
 - monolitinis betonas C25/30, h=0,10 m - 25 m2;
 - cementinis skiedinys S15 - 3,1 m3;
 - tašeliai impregnuoti antiseptiku - 186 m.</t>
  </si>
  <si>
    <t>Metalinių pralaidų ištekamojo antgalio sutvirtinimas betoniniais blokais P-1 prie pralaidų Ø2,4 m - 1 antg.
 - blokai P-1 - 110 m2;
 - skalda fr. 22/32, h=0,10 m - 14 m3;
 - monolitinis betonas C25/30, h=0,10 m - 23,2 m2;
 - cementinis skiedinys S15 - 1,7 m3;
 - tašeliai impregnuoti antiseptiku - 152 m.</t>
  </si>
  <si>
    <t>Betoninių latakų (šlaito) įrengimas ant C20/25 betono pagrindo</t>
  </si>
  <si>
    <t>4. Kelio dangos konstrukcija. Pirmasis projektinės kelio dangos konstrukcijos variantas</t>
  </si>
  <si>
    <t>4. Kelio dangos konstrukcija. Antrasis projektinės kelio dangos konstrukcijos variantas</t>
  </si>
  <si>
    <t>4.6</t>
  </si>
  <si>
    <t>4.7</t>
  </si>
  <si>
    <t>4.8</t>
  </si>
  <si>
    <t>4.9</t>
  </si>
  <si>
    <t>4.10</t>
  </si>
  <si>
    <t>4.11</t>
  </si>
  <si>
    <t>4.12</t>
  </si>
  <si>
    <t>4.13</t>
  </si>
  <si>
    <t>4.14</t>
  </si>
  <si>
    <t>Sustiprintas grunto sluoksnis (įvertintas 20 cm storiu)</t>
  </si>
  <si>
    <t xml:space="preserve">Šalčiui nejautraus sluoksnio įrengimas (h≥0,23 m ant F2 gruntų) </t>
  </si>
  <si>
    <t>30 cm storio skaldos pagrindo sluoksnio iš nesurištojo mišinio įrengimas (su NAG priemaiša iki 30 %)</t>
  </si>
  <si>
    <t>10 cm storio asfaltbetonio pagrindo sluoksnio iš mišinio AC 22 PS įrengimas</t>
  </si>
  <si>
    <t xml:space="preserve">Asfaltbetonio sluoksnių siūlių pagruntavimas bitumu (klojant asfaltbetonio pagrindo sluoksnį)  </t>
  </si>
  <si>
    <t>Asfaltbetonio dangos pagruntavimas bitumine emulsija (prieš klojant apatinį asfaltbetonio sluoksnį)</t>
  </si>
  <si>
    <t xml:space="preserve">4 cm storio asfaltbetonio apatinio sluoksnio iš mišinio AC 16 AS įrengimas </t>
  </si>
  <si>
    <t xml:space="preserve">Asfaltbetonio sluoksnių siūlių pagruntavimas bitumu (klojant asfaltbetonio apatinį sluoksnį)  </t>
  </si>
  <si>
    <t>Asfaltbetonio dangos pagruntavimas bitumine emulsija (prieš klojant viršutinį asfaltbetonio sluoksnį)</t>
  </si>
  <si>
    <t xml:space="preserve">3 cm storio asfalto viršutinio sluoksnio iš mišinio SMA 8 S įrengimas </t>
  </si>
  <si>
    <t xml:space="preserve">Asfaltbetonio sluoksnių siūlių pagruntavimas bitumine mase </t>
  </si>
  <si>
    <t>Asfalto dangos sluoksnio pabarstymas skaldyta mineraline medžiaga (pašiurkštinimas)</t>
  </si>
  <si>
    <t>Kelkraščių užpylimas gruntu (kelkraščio apatinio sluoksnio įrengimas)</t>
  </si>
  <si>
    <t>Kelkraščių viršutinio sluoksnio įrengimas iš 10 cm storio skaldažolės</t>
  </si>
  <si>
    <t xml:space="preserve">Apsauginio šalčiui atsparaus sluoksnio įrengimas  (h≥0,33 m ant F2 gruntų) </t>
  </si>
  <si>
    <t>20 cm storio skaldos pagrindo sluoksnio iš nesurištojo mišinio įrengimas (su NAG priemaiša iki 30 %)</t>
  </si>
  <si>
    <t>Pastaba: Teikėjas pildo pasirinktinai I arba II dangos konstrukcijos variantą</t>
  </si>
  <si>
    <t>5. Esamos asfalto dangos sujungimas su projektine (ruožo pradžioje ir pabaigoje). Pirmasis projektinės kelio dangos konstrukcijos variantas</t>
  </si>
  <si>
    <t>5.8</t>
  </si>
  <si>
    <t>5.9</t>
  </si>
  <si>
    <t>5.10</t>
  </si>
  <si>
    <t>5.11</t>
  </si>
  <si>
    <t>5.12</t>
  </si>
  <si>
    <t>5.13</t>
  </si>
  <si>
    <t>5.14</t>
  </si>
  <si>
    <t>5. Esamos asfalto dangos sujungimas su projektine (ruožo pradžioje ir pabaigoje). Antrasis projektinės kelio dangos konstrukcijos variantas</t>
  </si>
  <si>
    <t xml:space="preserve">Šalčiui nejautraus sluoksnio įrengimas (h≥0,38 m ant F3 gruntų) </t>
  </si>
  <si>
    <t xml:space="preserve">Apsauginio šalčiui atsparaus sluoksnio įrengimas  (h≥0,48 m ant F3 gruntų) </t>
  </si>
  <si>
    <t>6. Nuovažos, sankryžos</t>
  </si>
  <si>
    <t>6.7</t>
  </si>
  <si>
    <t>6.8</t>
  </si>
  <si>
    <t>6.9</t>
  </si>
  <si>
    <t>6.10</t>
  </si>
  <si>
    <t>6.11</t>
  </si>
  <si>
    <t>6.12</t>
  </si>
  <si>
    <t>6.13</t>
  </si>
  <si>
    <t>6.14</t>
  </si>
  <si>
    <t>6.15</t>
  </si>
  <si>
    <t>6.16</t>
  </si>
  <si>
    <t>6.17</t>
  </si>
  <si>
    <t>6.18</t>
  </si>
  <si>
    <t>6.19</t>
  </si>
  <si>
    <t>Žemės sankasos viršaus planiravimas mechanizuotai pylimuose</t>
  </si>
  <si>
    <t>2 tipo nuovažų su skaldos danga įrengimas - 1 vnt.
 - šalčiui nejautraus sluoksnio įrengimas - 127 m3;
 - 20 cm storio skaldos pagrindo sluoksnio įrengimas (su NAG priemaiša iki 30 %) - 301 m2.</t>
  </si>
  <si>
    <t>3v tipo nuovažų su skaldos danga ir Ø0,60 m pralaida įrengimas - 1 vnt.
 - šalčiui nejautraus sluoksnio įrengimas - 188 m3;
 - 20 cm storio skaldos pagrindo sluoksnio įrengimas (su NAG priemaiša iki 30 %) - 400 m2;
 - plastikinės Ø0,60 m vandens pralaidos - 14 m;
 - smėlio pagrindo įrengimas po pralaidomis - 2,1 m3.</t>
  </si>
  <si>
    <t>4pv tipo nuovažų su skaldos danga ir Ø0,40 m pralaida įrengimas - 2 vnt.
 - šalčiui nejautraus sluoksnio įrengimas - 93 m3;
 - 20 cm storio skaldos pagrindo sluoksnio įrengimas (su NAG priemaiša iki 30 %) - 156 m2;
 - plastikinės Ø0,60 m vandens pralaidos - 21 m;
 - smėlio pagrindo įrengimas po pralaidomis - 2,6 m3.</t>
  </si>
  <si>
    <t>Individualaus tipo nuovažų su skaldos danga įrengimas - 3 vnt.
 - šalčiui nejautraus sluoksnio įrengimas - 327 m3;
 - 20 cm storio skaldos pagrindo sluoksnio įrengimas - 802 m2;
 - plastikinės Ø0,40 m vandens pralaidos - 13 m;
 - plastikinės Ø0,60 m vandens pralaidos - 38,5 m;
 - smėlio pagrindo įrengimas po pralaidomis - 7,4 m3.</t>
  </si>
  <si>
    <t>Betoninių apykaklinių antgalių Ø0,40 m pralaidoms įrengimas</t>
  </si>
  <si>
    <t>Betoninių apykaklinių antgalių Ø0,60 m pralaidoms įrengimas</t>
  </si>
  <si>
    <t>Asfaltbetonio dangos briaunų pagruntavimas bitumo mase</t>
  </si>
  <si>
    <t>6 cm storio asfaltbetonio pagrindo-dangos įrengimas iš mišinio AC 16 PD</t>
  </si>
  <si>
    <t>10 cm storio asfaltbetonio pagrindo sluoksnio iš mišinio AC 22 PS įrengimas (užleidimas 20 cm nuo pagrindinio kelio nuovažų prijungimui)</t>
  </si>
  <si>
    <t>Asfaltbetonio dangos pagruntavimas bitumine emulsija (prieš klojant apatinį asfaltbetonio sluoksnį) (užleidimas 20 cm nuo pagrindinio kelio nuovažų prijungimui)</t>
  </si>
  <si>
    <t>4 cm storio asfaltbetonio apatinio sluoksnio iš mišinio AC 16 AS įrengimas (užleidimas 20 cm nuo pagrindinio kelio nuovažų prijungimui)</t>
  </si>
  <si>
    <t>Asfaltbetonio dangos pagruntavimas bitumine emulsija (prieš klojant viršutinį asfaltbetonio sluoksnį) (užleidimas 20 cm nuo pagrindinio kelio nuovažų prijungimui)</t>
  </si>
  <si>
    <t>3 cm storio asfaltbetonio viršutinio sluoksnio iš mišinio SMA 8 S įrengimas (užleidimas 20 cm nuo pagrindinio kelio nuovažų prijungimui)</t>
  </si>
  <si>
    <t>Kelkraščių viršutinio 3 cm storio sluoksnio įrengimas iš dirvožemio su žolės sėklomis</t>
  </si>
  <si>
    <t>Nuovažų pažvyravimas 10 cm storio gamtinio žvyro sluoksniu</t>
  </si>
  <si>
    <t>Griovių dugno ir šlaitų ties pralaidų galais sutvirtinimas 10 cm storio skaldos mišiniu fr.22/56</t>
  </si>
  <si>
    <t>7. Kelio apstatymas ir saugaus eismo organizavimas. Kelio ženklai</t>
  </si>
  <si>
    <t>7. Kelio apstatymas ir saugaus eismo organizavimas. Apsauginiai kelio atitvarai</t>
  </si>
  <si>
    <t>7. Kelio apstatymas ir saugaus eismo organizavimas. Signaliniai stulpeliai</t>
  </si>
  <si>
    <t>7. Kelio apstatymas ir saugaus eismo organizavimas. Dangos ženklinimas</t>
  </si>
  <si>
    <t>Kelio ženklų vienstiebių metalinių Ø76,1 mm atramų pastatymas ant betoninių pamatų</t>
  </si>
  <si>
    <t>Kelio ženklų skydų montavimas prie vienstiebių atramų</t>
  </si>
  <si>
    <t>Vienpusių metalinių barjerų N2, W4, A įrengimas</t>
  </si>
  <si>
    <t>Supaprastinto tipo pradinių/galinių komponentų (L=12 m) įrengimas prie vienpusių metalinių barjerų N2, W4, A</t>
  </si>
  <si>
    <t>Signalinių plastmasinių stulpelių pastatymas</t>
  </si>
  <si>
    <t>Dangos ženklinimas polimerinėmis medžiagomis</t>
  </si>
  <si>
    <t>8. Kiti darbai</t>
  </si>
  <si>
    <t>9. Kiti darbai</t>
  </si>
  <si>
    <t>Geodezinio punkto įrengimas įskaitant žemės darbus</t>
  </si>
  <si>
    <t>Pralaidų vamzdžių išardymui tranšėjų kasimas ekskavatoriais, pakrovimas į savivarčius, išvežimas Rangovo pasirinktu atstumu ir paskleidimas</t>
  </si>
  <si>
    <t>II gr. grunto kasimas ekskavatoriais iškasoje, pakrovimas į savivarčius, atvežimas Rangovo pasirinktu atstumu, paskleidimas ir sutankinimas (laikinų užtvankų įrengimas)</t>
  </si>
  <si>
    <t>Vagos išvalymas kasant gruntą ekskavatoriais ir paskleidžiant gruntą vietoje</t>
  </si>
  <si>
    <t>II gr. grunto kasimas ekskavatoriais, pakrovimas į savivarčius, išvežimas Rangovo pasirinktu atstumu ir paskleidimas (laikinų užtvankų išardymas)</t>
  </si>
  <si>
    <t>II gr. grunto kasimas ekskavatoriais iškasoje, pakrovimas į savivarčius, pervežimas Rangovo pasirinktu atstumu ir paskleidimas (iškasų įrengimas)</t>
  </si>
  <si>
    <t>II gr. grunto kasimas ekskavatoriais iškasoje, pakrovimas į savivarčius, pervežimas Rangovo pasirinktu atstumu, paskleidimas ir sutankinimas (pylimų įrengimas)</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</si>
  <si>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</si>
  <si>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Frezuoto asfalto išvežimas Rangovo pasirinktu atstumu laikinam sandėliavimui ir suvertimas į krūvas (panaudojama rengiant skaldos pagrindo sluoksnį)</t>
  </si>
  <si>
    <r>
      <t xml:space="preserve">Išardytų metalo gaminių pakrovimas mechanizuotai į savivarčius ir išvežimas </t>
    </r>
    <r>
      <rPr>
        <sz val="11"/>
        <color rgb="FFFF0000"/>
        <rFont val="Times New Roman"/>
        <family val="1"/>
        <charset val="186"/>
      </rPr>
      <t>(žiūrėti žiniaraščio priedą dėl išvežimo)</t>
    </r>
  </si>
  <si>
    <r>
      <t xml:space="preserve">Išardytų plastiko gaminių pakrovimas mechanizuotai į savivarčius ir išvežimas </t>
    </r>
    <r>
      <rPr>
        <sz val="11"/>
        <color rgb="FFFF0000"/>
        <rFont val="Times New Roman"/>
        <family val="1"/>
        <charset val="186"/>
      </rPr>
      <t>(žiūrėti žiniaraščio priedą dėl išvežimo)</t>
    </r>
  </si>
  <si>
    <r>
      <t xml:space="preserve">Išardytų betono ir gelžbetonio laužo pakrovimas mechanizuotai į savivarčius ir išvežimas </t>
    </r>
    <r>
      <rPr>
        <sz val="11"/>
        <color rgb="FFFF0000"/>
        <rFont val="Times New Roman"/>
        <family val="1"/>
        <charset val="186"/>
      </rPr>
      <t>(žiūrėti žiniaraščio priedą dėl išvežimo)</t>
    </r>
  </si>
  <si>
    <t>Asfalto dangos frezavimas</t>
  </si>
  <si>
    <r>
      <t>Suolų išardymas (autobusų stotelėse) ir išvežimas</t>
    </r>
    <r>
      <rPr>
        <sz val="11"/>
        <color rgb="FFFF0000"/>
        <rFont val="Times New Roman"/>
        <family val="1"/>
        <charset val="186"/>
      </rPr>
      <t xml:space="preserve"> (žiūrėti žiniaraščio priedą dėl išvežimo)</t>
    </r>
  </si>
  <si>
    <r>
      <t xml:space="preserve">Vykdant valstybinės reikšmės kelių rekonstravimo/remonto darbus susidarančios medžiagos, kurios nenaudojamos projekte ir kurios gali būti panaudotos pakartotinai, turi būti gabenamos į užsakovo – AB Lietuvos automobilių kelių direkcijos (toliau – Kelių direkcija) nurodytą sandėliavimo vietą – </t>
    </r>
    <r>
      <rPr>
        <b/>
        <sz val="10"/>
        <rFont val="Times New Roman"/>
        <family val="1"/>
        <charset val="186"/>
      </rPr>
      <t>Raseinių kelių tarnybos Pagrybio meistrija, Aušrinės g. 2, Iždonų k., Kaltinėnų sen., Šilalės r.</t>
    </r>
    <r>
      <rPr>
        <sz val="10"/>
        <rFont val="Times New Roman"/>
        <family val="1"/>
        <charset val="186"/>
      </rPr>
      <t xml:space="preserve">
Medžiagos, kurios turi būti gabenamos į sandėliavimo vietas – metalo gaminiai (neužteršti betonu ir kt. medžiagomis (t. y. turi būti nuvalyti)): kelio ženklai, kelio ženklų atramos, apšvietimo ir kiti stulpai,  apsauginiai atitvarai ir jų elementai, tiltų ir viadukų turėklai, kiti metalo gaminiai, sijos, spraustasienės,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</si>
  <si>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</si>
  <si>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</si>
  <si>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 xml:space="preserve">Gamtinių akmenų ardymas </t>
  </si>
  <si>
    <t>Grįžtamosios medžiagos (gamtiniai akmenys), įkainis 40,5 Eur/m3 (sąmatoje įvertinamas su minuso ženklu)</t>
  </si>
  <si>
    <t>Žemės sankasos šlaitų planiravimas mechanizuotai iškasose, kai gruntas II grupės</t>
  </si>
  <si>
    <t>Šlaitų ir pakelės plotų tvirtinimas 10 cm storio dirvožemio sluoksniu rankiniu būdu, užsėjant žole</t>
  </si>
  <si>
    <t>7.7</t>
  </si>
  <si>
    <t>Galinio komponento be nuleidimo į gruntą įrengimas bei paženklinimas 2.1 ženklinimo lipduku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</si>
</sst>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b/>
      <sz val="16"/>
      <name val="Times New Roman"/>
      <family val="1"/>
      <charset val="186"/>
    </font>
    <font>
      <b/>
      <sz val="11"/>
      <name val="Times New Roman"/>
      <family val="1"/>
    </font>
    <font>
      <sz val="11"/>
      <name val="Times New Roman"/>
      <family val="1"/>
    </font>
    <font>
      <i/>
      <sz val="11"/>
      <color rgb="FFFF000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cellStyleXfs>
  <cellXfs count="115">
    <xf numFmtId="0" fontId="0" fillId="0" borderId="0" xfId="0"/>
    <xf numFmtId="0" fontId="2" fillId="0" borderId="0" xfId="1" applyFont="1" applyAlignment="1" applyProtection="1">
      <alignment horizontal="center" vertical="center" wrapText="1"/>
    </xf>
    <xf numFmtId="4" fontId="4" fillId="4" borderId="1" xfId="3"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2" xfId="3" applyNumberFormat="1" applyFont="1" applyFill="1" applyBorder="1" applyAlignment="1" applyProtection="1">
      <alignment horizontal="center" vertical="center" wrapText="1"/>
      <protection locked="0"/>
    </xf>
    <xf numFmtId="4" fontId="4" fillId="4" borderId="5" xfId="3" applyNumberFormat="1" applyFont="1" applyFill="1" applyBorder="1" applyAlignment="1" applyProtection="1">
      <alignment horizontal="center" vertical="center" wrapText="1"/>
      <protection locked="0"/>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2" fontId="2" fillId="0" borderId="0" xfId="1" applyNumberFormat="1" applyFont="1" applyAlignment="1" applyProtection="1">
      <alignment horizontal="center" vertical="center" wrapText="1"/>
    </xf>
    <xf numFmtId="2" fontId="2" fillId="0" borderId="5" xfId="2" applyNumberFormat="1" applyFont="1" applyBorder="1" applyAlignment="1" applyProtection="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3" fillId="0" borderId="0" xfId="0" applyFont="1" applyAlignment="1">
      <alignment horizontal="left" vertical="center" wrapText="1"/>
    </xf>
    <xf numFmtId="0" fontId="14" fillId="0" borderId="0" xfId="0" applyFont="1"/>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 fontId="4" fillId="4" borderId="17" xfId="3" applyNumberFormat="1" applyFont="1" applyFill="1" applyBorder="1" applyAlignment="1" applyProtection="1">
      <alignment horizontal="center" vertical="center" wrapText="1"/>
      <protection locked="0"/>
    </xf>
    <xf numFmtId="0" fontId="2" fillId="0" borderId="5" xfId="2" applyNumberFormat="1" applyFont="1" applyBorder="1" applyAlignment="1" applyProtection="1">
      <alignment horizontal="center" vertical="center" wrapText="1"/>
    </xf>
    <xf numFmtId="4" fontId="4" fillId="4" borderId="16" xfId="3" applyNumberFormat="1" applyFont="1" applyFill="1" applyBorder="1" applyAlignment="1" applyProtection="1">
      <alignment horizontal="center" vertical="center" wrapText="1"/>
      <protection locked="0"/>
    </xf>
    <xf numFmtId="0" fontId="2" fillId="0" borderId="16" xfId="1" applyFont="1" applyBorder="1" applyAlignment="1" applyProtection="1">
      <alignment horizontal="center" vertical="center" wrapText="1"/>
    </xf>
    <xf numFmtId="0" fontId="2" fillId="0" borderId="0" xfId="1" applyFont="1" applyAlignment="1" applyProtection="1">
      <alignment horizontal="center" vertical="center" wrapText="1"/>
      <protection locked="0"/>
    </xf>
    <xf numFmtId="0" fontId="2" fillId="0" borderId="0" xfId="1" applyNumberFormat="1" applyFont="1" applyAlignment="1" applyProtection="1">
      <alignment horizontal="center" vertical="center" wrapText="1"/>
      <protection locked="0"/>
    </xf>
    <xf numFmtId="0" fontId="4" fillId="0" borderId="0" xfId="4" applyFont="1" applyAlignment="1" applyProtection="1">
      <alignment vertical="center" wrapText="1"/>
      <protection locked="0"/>
    </xf>
    <xf numFmtId="0" fontId="4" fillId="0" borderId="0" xfId="4" applyFont="1" applyAlignment="1" applyProtection="1">
      <alignment vertical="center"/>
      <protection locked="0"/>
    </xf>
    <xf numFmtId="0" fontId="4" fillId="0" borderId="12" xfId="3" applyFont="1" applyBorder="1" applyAlignment="1" applyProtection="1">
      <alignment horizontal="center" vertical="center" wrapText="1"/>
      <protection locked="0"/>
    </xf>
    <xf numFmtId="4" fontId="4" fillId="0" borderId="0" xfId="4" applyNumberFormat="1" applyFont="1" applyAlignment="1" applyProtection="1">
      <alignment horizontal="right" vertical="center" wrapText="1"/>
      <protection locked="0"/>
    </xf>
    <xf numFmtId="4" fontId="4" fillId="0" borderId="0" xfId="4" applyNumberFormat="1" applyFont="1" applyAlignment="1" applyProtection="1">
      <alignment horizontal="right" vertical="center"/>
      <protection locked="0"/>
    </xf>
    <xf numFmtId="0" fontId="4" fillId="0" borderId="0" xfId="4" applyFont="1" applyAlignment="1" applyProtection="1">
      <alignment horizontal="right" vertical="center"/>
      <protection locked="0"/>
    </xf>
    <xf numFmtId="4" fontId="4" fillId="0" borderId="0" xfId="3" applyNumberFormat="1" applyFont="1" applyAlignment="1" applyProtection="1">
      <alignment horizontal="center" vertical="center" wrapText="1"/>
      <protection locked="0"/>
    </xf>
    <xf numFmtId="0" fontId="7" fillId="0" borderId="0" xfId="0" applyFont="1" applyAlignment="1" applyProtection="1">
      <alignment vertical="center" wrapText="1"/>
      <protection locked="0"/>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49" fontId="9"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5" fillId="0" borderId="16" xfId="0" applyNumberFormat="1" applyFont="1" applyBorder="1" applyAlignment="1">
      <alignment horizontal="left" vertical="center" wrapText="1"/>
    </xf>
    <xf numFmtId="49" fontId="5" fillId="0" borderId="16" xfId="0" applyNumberFormat="1" applyFont="1" applyBorder="1" applyAlignment="1">
      <alignment horizontal="center" vertical="center" wrapText="1"/>
    </xf>
    <xf numFmtId="0" fontId="5" fillId="0" borderId="16" xfId="0" applyFont="1" applyBorder="1" applyAlignment="1">
      <alignment horizontal="center" vertical="center"/>
    </xf>
    <xf numFmtId="49" fontId="6" fillId="0" borderId="16" xfId="0" applyNumberFormat="1" applyFont="1" applyBorder="1" applyAlignment="1">
      <alignment horizontal="left"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0" fontId="5" fillId="0" borderId="5" xfId="0" applyFont="1" applyBorder="1" applyAlignment="1">
      <alignment horizontal="center" vertical="center"/>
    </xf>
    <xf numFmtId="49" fontId="6" fillId="0" borderId="1" xfId="0" applyNumberFormat="1" applyFont="1" applyBorder="1" applyAlignment="1">
      <alignment horizontal="left" vertical="center" wrapText="1"/>
    </xf>
    <xf numFmtId="49" fontId="9" fillId="0" borderId="17" xfId="0" applyNumberFormat="1" applyFont="1" applyBorder="1" applyAlignment="1">
      <alignment horizontal="center" vertical="center" wrapText="1"/>
    </xf>
    <xf numFmtId="49" fontId="5" fillId="0" borderId="17" xfId="0" applyNumberFormat="1" applyFont="1" applyBorder="1" applyAlignment="1">
      <alignment horizontal="left" vertical="center" wrapText="1"/>
    </xf>
    <xf numFmtId="49" fontId="5"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xf>
    <xf numFmtId="49" fontId="9" fillId="0" borderId="22" xfId="0" applyNumberFormat="1" applyFont="1" applyBorder="1" applyAlignment="1">
      <alignment horizontal="center" vertical="center" wrapText="1"/>
    </xf>
    <xf numFmtId="49" fontId="18" fillId="0" borderId="17" xfId="0" applyNumberFormat="1" applyFont="1" applyBorder="1" applyAlignment="1">
      <alignment horizontal="center" vertical="center" wrapText="1"/>
    </xf>
    <xf numFmtId="49" fontId="5" fillId="0" borderId="22" xfId="0" applyNumberFormat="1" applyFont="1" applyBorder="1" applyAlignment="1">
      <alignment horizontal="left" vertical="center" wrapText="1"/>
    </xf>
    <xf numFmtId="49" fontId="5" fillId="0" borderId="22" xfId="0" applyNumberFormat="1" applyFont="1" applyBorder="1" applyAlignment="1">
      <alignment horizontal="center" vertical="center" wrapText="1"/>
    </xf>
    <xf numFmtId="0" fontId="5" fillId="0" borderId="22" xfId="0" applyFont="1" applyBorder="1" applyAlignment="1">
      <alignment horizontal="center" vertical="center"/>
    </xf>
    <xf numFmtId="49" fontId="9" fillId="0" borderId="10" xfId="4" applyNumberFormat="1" applyFont="1" applyBorder="1" applyAlignment="1">
      <alignment horizontal="center" vertical="center" wrapText="1"/>
    </xf>
    <xf numFmtId="0" fontId="5" fillId="0" borderId="10" xfId="4" applyFont="1" applyBorder="1" applyAlignment="1">
      <alignment horizontal="left" vertical="center" wrapText="1"/>
    </xf>
    <xf numFmtId="0" fontId="5" fillId="0" borderId="10" xfId="0" applyFont="1" applyBorder="1" applyAlignment="1">
      <alignment horizontal="center" vertical="center" wrapText="1"/>
    </xf>
    <xf numFmtId="0" fontId="6" fillId="0" borderId="0" xfId="0" applyFont="1"/>
    <xf numFmtId="0" fontId="7" fillId="0" borderId="0" xfId="0" applyFont="1"/>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4" fillId="0" borderId="0" xfId="0" applyFont="1" applyAlignment="1">
      <alignment horizontal="center" vertical="center" wrapText="1"/>
    </xf>
    <xf numFmtId="4" fontId="5" fillId="0" borderId="6"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4" fontId="10" fillId="0" borderId="11" xfId="0" applyNumberFormat="1" applyFont="1" applyBorder="1" applyAlignment="1">
      <alignment horizontal="center" vertical="center"/>
    </xf>
    <xf numFmtId="0" fontId="6" fillId="0" borderId="0" xfId="0" applyFont="1" applyAlignment="1">
      <alignment wrapText="1"/>
    </xf>
    <xf numFmtId="0" fontId="7" fillId="0" borderId="0" xfId="0" applyFont="1" applyAlignment="1">
      <alignment wrapText="1"/>
    </xf>
    <xf numFmtId="4" fontId="10" fillId="0" borderId="0" xfId="0" applyNumberFormat="1" applyFont="1" applyAlignment="1">
      <alignment horizontal="center" vertical="center"/>
    </xf>
    <xf numFmtId="4" fontId="5" fillId="0" borderId="18" xfId="0" applyNumberFormat="1" applyFont="1" applyBorder="1" applyAlignment="1">
      <alignment horizontal="center"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4" fontId="5" fillId="0" borderId="23" xfId="0" applyNumberFormat="1" applyFont="1" applyBorder="1" applyAlignment="1">
      <alignment horizontal="center" vertical="center" wrapText="1"/>
    </xf>
    <xf numFmtId="4" fontId="5" fillId="0" borderId="11" xfId="0" applyNumberFormat="1" applyFont="1" applyBorder="1" applyAlignment="1">
      <alignment horizontal="center" vertical="center" wrapText="1"/>
    </xf>
    <xf numFmtId="4" fontId="4" fillId="0" borderId="11" xfId="3" applyNumberFormat="1" applyFont="1" applyBorder="1" applyAlignment="1">
      <alignment horizontal="center" vertical="center" wrapText="1"/>
    </xf>
    <xf numFmtId="4" fontId="4" fillId="4" borderId="1" xfId="3" applyNumberFormat="1" applyFont="1" applyFill="1" applyBorder="1" applyAlignment="1">
      <alignment horizontal="center" vertical="center" wrapText="1"/>
    </xf>
    <xf numFmtId="2" fontId="7" fillId="0" borderId="0" xfId="0" applyNumberFormat="1" applyFont="1" applyProtection="1">
      <protection locked="0"/>
    </xf>
    <xf numFmtId="4" fontId="4" fillId="0" borderId="0" xfId="4" applyNumberFormat="1" applyFont="1" applyAlignment="1">
      <alignment horizontal="right" vertical="center" wrapText="1"/>
    </xf>
    <xf numFmtId="4" fontId="4" fillId="0" borderId="0" xfId="4" applyNumberFormat="1" applyFont="1" applyAlignment="1">
      <alignment horizontal="right" vertical="center"/>
    </xf>
    <xf numFmtId="2" fontId="4" fillId="0" borderId="0" xfId="4" applyNumberFormat="1" applyFont="1" applyAlignment="1">
      <alignment horizontal="right" vertical="center"/>
    </xf>
    <xf numFmtId="4" fontId="4" fillId="0" borderId="0" xfId="3" applyNumberFormat="1" applyFont="1" applyAlignment="1">
      <alignment horizontal="center" vertical="center" wrapText="1"/>
    </xf>
    <xf numFmtId="0" fontId="7" fillId="0" borderId="0" xfId="0" applyFont="1" applyAlignment="1">
      <alignment vertical="center" wrapText="1"/>
    </xf>
    <xf numFmtId="2" fontId="7" fillId="0" borderId="0" xfId="0" applyNumberFormat="1" applyFont="1"/>
    <xf numFmtId="49" fontId="19"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19" fillId="0" borderId="22" xfId="0" applyNumberFormat="1" applyFont="1" applyBorder="1" applyAlignment="1">
      <alignment horizontal="center" vertical="center" wrapText="1"/>
    </xf>
    <xf numFmtId="0" fontId="16" fillId="2" borderId="0" xfId="1" applyFont="1" applyFill="1" applyAlignment="1" applyProtection="1">
      <alignment horizontal="center" vertical="center" wrapText="1"/>
    </xf>
    <xf numFmtId="0" fontId="2" fillId="3" borderId="7" xfId="1" applyFont="1" applyFill="1" applyBorder="1" applyAlignment="1" applyProtection="1">
      <alignment horizontal="center" vertical="center"/>
      <protection locked="0"/>
    </xf>
    <xf numFmtId="0" fontId="2" fillId="3" borderId="8" xfId="1" applyFont="1" applyFill="1" applyBorder="1" applyAlignment="1" applyProtection="1">
      <alignment horizontal="center" vertical="center"/>
      <protection locked="0"/>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17" fillId="3" borderId="7" xfId="1" applyFont="1" applyFill="1" applyBorder="1" applyAlignment="1" applyProtection="1">
      <alignment horizontal="center" vertical="center"/>
    </xf>
    <xf numFmtId="0" fontId="17" fillId="3" borderId="8" xfId="1" applyFont="1" applyFill="1" applyBorder="1" applyAlignment="1" applyProtection="1">
      <alignment horizontal="center" vertical="center"/>
    </xf>
    <xf numFmtId="0" fontId="16" fillId="2" borderId="0" xfId="1" applyFont="1" applyFill="1" applyAlignment="1" applyProtection="1">
      <alignment horizontal="center" vertical="center" wrapText="1"/>
      <protection locked="0"/>
    </xf>
    <xf numFmtId="0" fontId="12" fillId="0" borderId="0" xfId="0" applyFont="1" applyAlignment="1">
      <alignment horizontal="left" wrapText="1"/>
    </xf>
    <xf numFmtId="0" fontId="12" fillId="0" borderId="0" xfId="0" applyFont="1" applyAlignment="1">
      <alignment horizontal="left"/>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cellXfs>
  <cellStyles count="6">
    <cellStyle name="Įprastas" xfId="0" builtinId="0"/>
    <cellStyle name="Įprastas 2" xfId="5" xr:uid="{7B2FC5F9-26DE-41CD-96A4-516864D5524F}"/>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J149"/>
  <sheetViews>
    <sheetView tabSelected="1" zoomScale="70" zoomScaleNormal="70" workbookViewId="0">
      <selection activeCell="I3" sqref="I3"/>
    </sheetView>
  </sheetViews>
  <sheetFormatPr defaultColWidth="9.140625" defaultRowHeight="15" x14ac:dyDescent="0.25"/>
  <cols>
    <col min="1" max="1" width="31.7109375" style="4" bestFit="1" customWidth="1"/>
    <col min="2" max="2" width="8.28515625" style="4" bestFit="1" customWidth="1"/>
    <col min="3" max="3" width="77.28515625" style="36" customWidth="1"/>
    <col min="4" max="4" width="9.140625" style="3"/>
    <col min="5" max="5" width="16.28515625" style="3" customWidth="1"/>
    <col min="6" max="6" width="20.7109375" style="5" customWidth="1"/>
    <col min="7" max="7" width="14.7109375" style="3" customWidth="1"/>
    <col min="8" max="8" width="21.5703125" style="6" customWidth="1"/>
    <col min="9" max="9" width="16.140625" style="3" customWidth="1"/>
    <col min="10" max="16384" width="9.140625" style="3"/>
  </cols>
  <sheetData>
    <row r="1" spans="1:10" ht="40.15" customHeight="1" x14ac:dyDescent="0.25">
      <c r="A1" s="99" t="s">
        <v>89</v>
      </c>
      <c r="B1" s="99"/>
      <c r="C1" s="99"/>
      <c r="D1" s="99"/>
      <c r="E1" s="99"/>
      <c r="F1" s="99"/>
      <c r="G1" s="99"/>
    </row>
    <row r="2" spans="1:10" ht="21.75" customHeight="1" thickBot="1" x14ac:dyDescent="0.3">
      <c r="A2" s="27"/>
      <c r="B2" s="27"/>
      <c r="C2" s="27"/>
      <c r="D2" s="27"/>
      <c r="E2" s="28"/>
      <c r="F2" s="27"/>
      <c r="G2" s="27"/>
    </row>
    <row r="3" spans="1:10" ht="21.75" customHeight="1" x14ac:dyDescent="0.25">
      <c r="A3" s="100" t="s">
        <v>60</v>
      </c>
      <c r="B3" s="100"/>
      <c r="C3" s="100"/>
      <c r="D3" s="100"/>
      <c r="E3" s="100"/>
      <c r="F3" s="100"/>
      <c r="G3" s="101"/>
    </row>
    <row r="4" spans="1:10" ht="43.5" thickBot="1" x14ac:dyDescent="0.3">
      <c r="A4" s="9" t="s">
        <v>61</v>
      </c>
      <c r="B4" s="9" t="s">
        <v>0</v>
      </c>
      <c r="C4" s="9" t="s">
        <v>1</v>
      </c>
      <c r="D4" s="9" t="s">
        <v>2</v>
      </c>
      <c r="E4" s="24" t="s">
        <v>3</v>
      </c>
      <c r="F4" s="26" t="s">
        <v>83</v>
      </c>
      <c r="G4" s="11" t="s">
        <v>4</v>
      </c>
      <c r="H4" s="69"/>
      <c r="I4" s="70"/>
      <c r="J4" s="70"/>
    </row>
    <row r="5" spans="1:10" x14ac:dyDescent="0.25">
      <c r="A5" s="37" t="s">
        <v>5</v>
      </c>
      <c r="B5" s="37" t="s">
        <v>9</v>
      </c>
      <c r="C5" s="38" t="s">
        <v>152</v>
      </c>
      <c r="D5" s="39" t="s">
        <v>153</v>
      </c>
      <c r="E5" s="40">
        <v>3.4950000000000001</v>
      </c>
      <c r="F5" s="2">
        <v>376.08</v>
      </c>
      <c r="G5" s="71">
        <f t="shared" ref="G5:G144" si="0">ROUND((E5*F5),2)</f>
        <v>1314.4</v>
      </c>
      <c r="H5" s="69"/>
      <c r="I5" s="70"/>
      <c r="J5" s="70"/>
    </row>
    <row r="6" spans="1:10" x14ac:dyDescent="0.25">
      <c r="A6" s="41" t="s">
        <v>5</v>
      </c>
      <c r="B6" s="41" t="s">
        <v>10</v>
      </c>
      <c r="C6" s="42" t="s">
        <v>154</v>
      </c>
      <c r="D6" s="43" t="s">
        <v>162</v>
      </c>
      <c r="E6" s="44">
        <v>122801</v>
      </c>
      <c r="F6" s="2">
        <v>0.22</v>
      </c>
      <c r="G6" s="72">
        <f t="shared" si="0"/>
        <v>27016.22</v>
      </c>
      <c r="H6" s="69"/>
      <c r="I6" s="70"/>
      <c r="J6" s="70"/>
    </row>
    <row r="7" spans="1:10" x14ac:dyDescent="0.25">
      <c r="A7" s="41" t="s">
        <v>5</v>
      </c>
      <c r="B7" s="41" t="s">
        <v>11</v>
      </c>
      <c r="C7" s="42" t="s">
        <v>155</v>
      </c>
      <c r="D7" s="43" t="s">
        <v>109</v>
      </c>
      <c r="E7" s="44">
        <v>22</v>
      </c>
      <c r="F7" s="2">
        <v>8.66</v>
      </c>
      <c r="G7" s="72">
        <f t="shared" si="0"/>
        <v>190.52</v>
      </c>
      <c r="H7" s="69"/>
      <c r="I7" s="70"/>
      <c r="J7" s="70"/>
    </row>
    <row r="8" spans="1:10" x14ac:dyDescent="0.25">
      <c r="A8" s="41" t="s">
        <v>5</v>
      </c>
      <c r="B8" s="41" t="s">
        <v>12</v>
      </c>
      <c r="C8" s="42" t="s">
        <v>156</v>
      </c>
      <c r="D8" s="43" t="s">
        <v>109</v>
      </c>
      <c r="E8" s="44">
        <v>18</v>
      </c>
      <c r="F8" s="2">
        <v>23.09</v>
      </c>
      <c r="G8" s="72">
        <f t="shared" si="0"/>
        <v>415.62</v>
      </c>
      <c r="H8" s="69"/>
      <c r="I8" s="70"/>
      <c r="J8" s="70"/>
    </row>
    <row r="9" spans="1:10" ht="30" x14ac:dyDescent="0.25">
      <c r="A9" s="41" t="s">
        <v>5</v>
      </c>
      <c r="B9" s="41" t="s">
        <v>13</v>
      </c>
      <c r="C9" s="42" t="s">
        <v>306</v>
      </c>
      <c r="D9" s="43" t="s">
        <v>157</v>
      </c>
      <c r="E9" s="44">
        <v>0.502</v>
      </c>
      <c r="F9" s="2">
        <v>13.53</v>
      </c>
      <c r="G9" s="72">
        <f t="shared" si="0"/>
        <v>6.79</v>
      </c>
      <c r="H9" s="69"/>
      <c r="I9" s="70"/>
      <c r="J9" s="70"/>
    </row>
    <row r="10" spans="1:10" x14ac:dyDescent="0.25">
      <c r="A10" s="41" t="s">
        <v>5</v>
      </c>
      <c r="B10" s="41" t="s">
        <v>14</v>
      </c>
      <c r="C10" s="42" t="s">
        <v>158</v>
      </c>
      <c r="D10" s="43" t="s">
        <v>109</v>
      </c>
      <c r="E10" s="44">
        <v>66</v>
      </c>
      <c r="F10" s="2">
        <v>4.4000000000000004</v>
      </c>
      <c r="G10" s="72">
        <f t="shared" si="0"/>
        <v>290.39999999999998</v>
      </c>
      <c r="H10" s="69"/>
      <c r="I10" s="70"/>
      <c r="J10" s="70"/>
    </row>
    <row r="11" spans="1:10" ht="30" x14ac:dyDescent="0.25">
      <c r="A11" s="41" t="s">
        <v>5</v>
      </c>
      <c r="B11" s="41" t="s">
        <v>15</v>
      </c>
      <c r="C11" s="42" t="s">
        <v>307</v>
      </c>
      <c r="D11" s="43" t="s">
        <v>157</v>
      </c>
      <c r="E11" s="44">
        <v>0.13200000000000001</v>
      </c>
      <c r="F11" s="2">
        <v>15.45</v>
      </c>
      <c r="G11" s="72">
        <f t="shared" si="0"/>
        <v>2.04</v>
      </c>
      <c r="H11" s="69"/>
      <c r="I11" s="70"/>
      <c r="J11" s="70"/>
    </row>
    <row r="12" spans="1:10" x14ac:dyDescent="0.25">
      <c r="A12" s="41" t="s">
        <v>5</v>
      </c>
      <c r="B12" s="41" t="s">
        <v>16</v>
      </c>
      <c r="C12" s="42" t="s">
        <v>159</v>
      </c>
      <c r="D12" s="43" t="s">
        <v>109</v>
      </c>
      <c r="E12" s="44">
        <v>1</v>
      </c>
      <c r="F12" s="2">
        <v>27.18</v>
      </c>
      <c r="G12" s="72">
        <f t="shared" si="0"/>
        <v>27.18</v>
      </c>
      <c r="H12" s="73"/>
      <c r="I12" s="70"/>
      <c r="J12" s="70"/>
    </row>
    <row r="13" spans="1:10" x14ac:dyDescent="0.25">
      <c r="A13" s="41" t="s">
        <v>5</v>
      </c>
      <c r="B13" s="41" t="s">
        <v>17</v>
      </c>
      <c r="C13" s="45" t="s">
        <v>160</v>
      </c>
      <c r="D13" s="46" t="s">
        <v>96</v>
      </c>
      <c r="E13" s="47">
        <v>28</v>
      </c>
      <c r="F13" s="2">
        <v>5.5</v>
      </c>
      <c r="G13" s="72">
        <f t="shared" si="0"/>
        <v>154</v>
      </c>
      <c r="H13" s="73"/>
      <c r="I13" s="70"/>
      <c r="J13" s="70"/>
    </row>
    <row r="14" spans="1:10" ht="30" x14ac:dyDescent="0.25">
      <c r="A14" s="41" t="s">
        <v>5</v>
      </c>
      <c r="B14" s="41" t="s">
        <v>84</v>
      </c>
      <c r="C14" s="45" t="s">
        <v>308</v>
      </c>
      <c r="D14" s="46" t="s">
        <v>157</v>
      </c>
      <c r="E14" s="47">
        <v>5.59</v>
      </c>
      <c r="F14" s="2">
        <v>13.55</v>
      </c>
      <c r="G14" s="72">
        <f t="shared" si="0"/>
        <v>75.739999999999995</v>
      </c>
      <c r="H14" s="73"/>
      <c r="I14" s="70"/>
      <c r="J14" s="70"/>
    </row>
    <row r="15" spans="1:10" x14ac:dyDescent="0.25">
      <c r="A15" s="41" t="s">
        <v>5</v>
      </c>
      <c r="B15" s="41" t="s">
        <v>85</v>
      </c>
      <c r="C15" s="45" t="s">
        <v>309</v>
      </c>
      <c r="D15" s="46" t="s">
        <v>162</v>
      </c>
      <c r="E15" s="47">
        <v>55995</v>
      </c>
      <c r="F15" s="2">
        <v>1.76</v>
      </c>
      <c r="G15" s="72">
        <f t="shared" si="0"/>
        <v>98551.2</v>
      </c>
      <c r="H15" s="73"/>
      <c r="I15" s="70"/>
      <c r="J15" s="70"/>
    </row>
    <row r="16" spans="1:10" ht="30" x14ac:dyDescent="0.25">
      <c r="A16" s="41" t="s">
        <v>5</v>
      </c>
      <c r="B16" s="41" t="s">
        <v>86</v>
      </c>
      <c r="C16" s="48" t="s">
        <v>305</v>
      </c>
      <c r="D16" s="46" t="s">
        <v>157</v>
      </c>
      <c r="E16" s="47">
        <v>10059</v>
      </c>
      <c r="F16" s="2">
        <v>0.74</v>
      </c>
      <c r="G16" s="72">
        <f t="shared" si="0"/>
        <v>7443.66</v>
      </c>
      <c r="H16" s="73"/>
      <c r="I16" s="70"/>
      <c r="J16" s="70"/>
    </row>
    <row r="17" spans="1:10" x14ac:dyDescent="0.25">
      <c r="A17" s="41" t="s">
        <v>5</v>
      </c>
      <c r="B17" s="41" t="s">
        <v>87</v>
      </c>
      <c r="C17" s="45" t="s">
        <v>314</v>
      </c>
      <c r="D17" s="46" t="s">
        <v>162</v>
      </c>
      <c r="E17" s="47">
        <v>322</v>
      </c>
      <c r="F17" s="2">
        <v>6.18</v>
      </c>
      <c r="G17" s="72">
        <f t="shared" si="0"/>
        <v>1989.96</v>
      </c>
      <c r="H17" s="73"/>
      <c r="I17" s="70"/>
      <c r="J17" s="70"/>
    </row>
    <row r="18" spans="1:10" ht="30" x14ac:dyDescent="0.25">
      <c r="A18" s="41" t="s">
        <v>5</v>
      </c>
      <c r="B18" s="41" t="s">
        <v>87</v>
      </c>
      <c r="C18" s="48" t="s">
        <v>315</v>
      </c>
      <c r="D18" s="46" t="s">
        <v>151</v>
      </c>
      <c r="E18" s="47">
        <v>41</v>
      </c>
      <c r="F18" s="87">
        <v>-40.5</v>
      </c>
      <c r="G18" s="72">
        <f t="shared" ref="G18" si="1">ROUND((E18*F18),2)</f>
        <v>-1660.5</v>
      </c>
      <c r="H18" s="73"/>
      <c r="I18" s="70"/>
      <c r="J18" s="70"/>
    </row>
    <row r="19" spans="1:10" ht="15.75" thickBot="1" x14ac:dyDescent="0.3">
      <c r="A19" s="41" t="s">
        <v>5</v>
      </c>
      <c r="B19" s="41" t="s">
        <v>93</v>
      </c>
      <c r="C19" s="45" t="s">
        <v>161</v>
      </c>
      <c r="D19" s="46" t="s">
        <v>96</v>
      </c>
      <c r="E19" s="47">
        <v>42</v>
      </c>
      <c r="F19" s="2">
        <v>2.4</v>
      </c>
      <c r="G19" s="72">
        <f t="shared" si="0"/>
        <v>100.8</v>
      </c>
      <c r="H19" s="73"/>
      <c r="I19" s="70"/>
      <c r="J19" s="70"/>
    </row>
    <row r="20" spans="1:10" ht="29.25" thickBot="1" x14ac:dyDescent="0.3">
      <c r="A20" s="49" t="s">
        <v>5</v>
      </c>
      <c r="B20" s="49" t="s">
        <v>94</v>
      </c>
      <c r="C20" s="50" t="s">
        <v>310</v>
      </c>
      <c r="D20" s="51" t="s">
        <v>109</v>
      </c>
      <c r="E20" s="52">
        <v>2</v>
      </c>
      <c r="F20" s="2">
        <v>48.01</v>
      </c>
      <c r="G20" s="74">
        <f t="shared" si="0"/>
        <v>96.02</v>
      </c>
      <c r="H20" s="75" t="s">
        <v>68</v>
      </c>
      <c r="I20" s="76">
        <f>ROUND(SUM(G5:G20),2)</f>
        <v>136014.04999999999</v>
      </c>
      <c r="J20" s="70"/>
    </row>
    <row r="21" spans="1:10" s="4" customFormat="1" ht="30" x14ac:dyDescent="0.25">
      <c r="A21" s="37" t="s">
        <v>62</v>
      </c>
      <c r="B21" s="37" t="s">
        <v>18</v>
      </c>
      <c r="C21" s="38" t="s">
        <v>175</v>
      </c>
      <c r="D21" s="39" t="s">
        <v>151</v>
      </c>
      <c r="E21" s="40">
        <v>4846</v>
      </c>
      <c r="F21" s="25">
        <v>5.64</v>
      </c>
      <c r="G21" s="71">
        <f t="shared" si="0"/>
        <v>27331.439999999999</v>
      </c>
      <c r="H21" s="77"/>
      <c r="I21" s="78"/>
      <c r="J21" s="78"/>
    </row>
    <row r="22" spans="1:10" s="4" customFormat="1" ht="30" x14ac:dyDescent="0.25">
      <c r="A22" s="41" t="s">
        <v>62</v>
      </c>
      <c r="B22" s="41" t="s">
        <v>19</v>
      </c>
      <c r="C22" s="42" t="s">
        <v>176</v>
      </c>
      <c r="D22" s="43" t="s">
        <v>151</v>
      </c>
      <c r="E22" s="44">
        <v>16754</v>
      </c>
      <c r="F22" s="25">
        <v>5.78</v>
      </c>
      <c r="G22" s="72">
        <f t="shared" si="0"/>
        <v>96838.12</v>
      </c>
      <c r="H22" s="77"/>
      <c r="I22" s="78"/>
      <c r="J22" s="78"/>
    </row>
    <row r="23" spans="1:10" s="4" customFormat="1" x14ac:dyDescent="0.25">
      <c r="A23" s="41" t="s">
        <v>62</v>
      </c>
      <c r="B23" s="41" t="s">
        <v>20</v>
      </c>
      <c r="C23" s="42" t="s">
        <v>163</v>
      </c>
      <c r="D23" s="43" t="s">
        <v>151</v>
      </c>
      <c r="E23" s="44">
        <v>752</v>
      </c>
      <c r="F23" s="25">
        <v>6.36</v>
      </c>
      <c r="G23" s="72">
        <f t="shared" si="0"/>
        <v>4782.72</v>
      </c>
      <c r="H23" s="77"/>
      <c r="I23" s="78"/>
      <c r="J23" s="78"/>
    </row>
    <row r="24" spans="1:10" s="4" customFormat="1" x14ac:dyDescent="0.25">
      <c r="A24" s="41" t="s">
        <v>62</v>
      </c>
      <c r="B24" s="41" t="s">
        <v>21</v>
      </c>
      <c r="C24" s="42" t="s">
        <v>164</v>
      </c>
      <c r="D24" s="43" t="s">
        <v>151</v>
      </c>
      <c r="E24" s="44">
        <v>752</v>
      </c>
      <c r="F24" s="25">
        <v>2.06</v>
      </c>
      <c r="G24" s="72">
        <f t="shared" si="0"/>
        <v>1549.12</v>
      </c>
      <c r="H24" s="77"/>
      <c r="I24" s="78"/>
      <c r="J24" s="78"/>
    </row>
    <row r="25" spans="1:10" s="4" customFormat="1" ht="30" x14ac:dyDescent="0.25">
      <c r="A25" s="41" t="s">
        <v>62</v>
      </c>
      <c r="B25" s="41" t="s">
        <v>22</v>
      </c>
      <c r="C25" s="42" t="s">
        <v>177</v>
      </c>
      <c r="D25" s="43" t="s">
        <v>151</v>
      </c>
      <c r="E25" s="44">
        <v>14575</v>
      </c>
      <c r="F25" s="25">
        <v>7.22</v>
      </c>
      <c r="G25" s="72">
        <f t="shared" si="0"/>
        <v>105231.5</v>
      </c>
      <c r="H25" s="77"/>
      <c r="I25" s="78"/>
      <c r="J25" s="78"/>
    </row>
    <row r="26" spans="1:10" s="4" customFormat="1" ht="30" x14ac:dyDescent="0.25">
      <c r="A26" s="41" t="s">
        <v>62</v>
      </c>
      <c r="B26" s="41" t="s">
        <v>23</v>
      </c>
      <c r="C26" s="42" t="s">
        <v>178</v>
      </c>
      <c r="D26" s="43" t="s">
        <v>151</v>
      </c>
      <c r="E26" s="44">
        <v>7294</v>
      </c>
      <c r="F26" s="25">
        <v>6.45</v>
      </c>
      <c r="G26" s="72">
        <f t="shared" si="0"/>
        <v>47046.3</v>
      </c>
      <c r="H26" s="77"/>
      <c r="I26" s="78"/>
      <c r="J26" s="78"/>
    </row>
    <row r="27" spans="1:10" s="4" customFormat="1" x14ac:dyDescent="0.25">
      <c r="A27" s="41" t="s">
        <v>62</v>
      </c>
      <c r="B27" s="41" t="s">
        <v>24</v>
      </c>
      <c r="C27" s="42" t="s">
        <v>165</v>
      </c>
      <c r="D27" s="43" t="s">
        <v>151</v>
      </c>
      <c r="E27" s="44">
        <v>34</v>
      </c>
      <c r="F27" s="25">
        <v>24.43</v>
      </c>
      <c r="G27" s="72">
        <f t="shared" si="0"/>
        <v>830.62</v>
      </c>
      <c r="H27" s="77"/>
      <c r="I27" s="78"/>
      <c r="J27" s="78"/>
    </row>
    <row r="28" spans="1:10" s="4" customFormat="1" ht="30" x14ac:dyDescent="0.25">
      <c r="A28" s="41" t="s">
        <v>62</v>
      </c>
      <c r="B28" s="41" t="s">
        <v>25</v>
      </c>
      <c r="C28" s="42" t="s">
        <v>179</v>
      </c>
      <c r="D28" s="43" t="s">
        <v>151</v>
      </c>
      <c r="E28" s="44">
        <v>7247</v>
      </c>
      <c r="F28" s="25">
        <v>5.78</v>
      </c>
      <c r="G28" s="72">
        <f t="shared" si="0"/>
        <v>41887.660000000003</v>
      </c>
      <c r="H28" s="77"/>
      <c r="I28" s="78"/>
      <c r="J28" s="78"/>
    </row>
    <row r="29" spans="1:10" s="4" customFormat="1" x14ac:dyDescent="0.25">
      <c r="A29" s="41" t="s">
        <v>62</v>
      </c>
      <c r="B29" s="41" t="s">
        <v>26</v>
      </c>
      <c r="C29" s="42" t="s">
        <v>166</v>
      </c>
      <c r="D29" s="43" t="s">
        <v>162</v>
      </c>
      <c r="E29" s="44">
        <v>45290</v>
      </c>
      <c r="F29" s="25">
        <v>0.24</v>
      </c>
      <c r="G29" s="72">
        <f t="shared" si="0"/>
        <v>10869.6</v>
      </c>
      <c r="H29" s="77"/>
      <c r="I29" s="78"/>
      <c r="J29" s="78"/>
    </row>
    <row r="30" spans="1:10" s="4" customFormat="1" x14ac:dyDescent="0.25">
      <c r="A30" s="41" t="s">
        <v>62</v>
      </c>
      <c r="B30" s="41" t="s">
        <v>27</v>
      </c>
      <c r="C30" s="42" t="s">
        <v>167</v>
      </c>
      <c r="D30" s="43" t="s">
        <v>151</v>
      </c>
      <c r="E30" s="44">
        <v>13587</v>
      </c>
      <c r="F30" s="25">
        <v>1.1399999999999999</v>
      </c>
      <c r="G30" s="72">
        <f t="shared" si="0"/>
        <v>15489.18</v>
      </c>
      <c r="H30" s="77"/>
      <c r="I30" s="78"/>
      <c r="J30" s="78"/>
    </row>
    <row r="31" spans="1:10" s="4" customFormat="1" x14ac:dyDescent="0.25">
      <c r="A31" s="41" t="s">
        <v>62</v>
      </c>
      <c r="B31" s="41" t="s">
        <v>28</v>
      </c>
      <c r="C31" s="42" t="s">
        <v>168</v>
      </c>
      <c r="D31" s="43" t="s">
        <v>162</v>
      </c>
      <c r="E31" s="44">
        <v>25080</v>
      </c>
      <c r="F31" s="25">
        <v>0.84</v>
      </c>
      <c r="G31" s="72">
        <f t="shared" si="0"/>
        <v>21067.200000000001</v>
      </c>
      <c r="H31" s="77"/>
      <c r="I31" s="78"/>
      <c r="J31" s="78"/>
    </row>
    <row r="32" spans="1:10" s="4" customFormat="1" x14ac:dyDescent="0.25">
      <c r="A32" s="41" t="s">
        <v>62</v>
      </c>
      <c r="B32" s="41" t="s">
        <v>114</v>
      </c>
      <c r="C32" s="53" t="s">
        <v>316</v>
      </c>
      <c r="D32" s="43" t="s">
        <v>162</v>
      </c>
      <c r="E32" s="44">
        <v>15460</v>
      </c>
      <c r="F32" s="25">
        <v>0.84</v>
      </c>
      <c r="G32" s="72">
        <f t="shared" si="0"/>
        <v>12986.4</v>
      </c>
      <c r="H32" s="77"/>
      <c r="I32" s="78"/>
      <c r="J32" s="78"/>
    </row>
    <row r="33" spans="1:10" s="4" customFormat="1" x14ac:dyDescent="0.25">
      <c r="A33" s="41" t="s">
        <v>62</v>
      </c>
      <c r="B33" s="41" t="s">
        <v>115</v>
      </c>
      <c r="C33" s="42" t="s">
        <v>169</v>
      </c>
      <c r="D33" s="43" t="s">
        <v>162</v>
      </c>
      <c r="E33" s="44">
        <v>1398</v>
      </c>
      <c r="F33" s="25">
        <v>0.24</v>
      </c>
      <c r="G33" s="72">
        <f t="shared" si="0"/>
        <v>335.52</v>
      </c>
      <c r="H33" s="77"/>
      <c r="I33" s="78"/>
      <c r="J33" s="78"/>
    </row>
    <row r="34" spans="1:10" s="4" customFormat="1" x14ac:dyDescent="0.25">
      <c r="A34" s="41" t="s">
        <v>62</v>
      </c>
      <c r="B34" s="41" t="s">
        <v>116</v>
      </c>
      <c r="C34" s="42" t="s">
        <v>170</v>
      </c>
      <c r="D34" s="43" t="s">
        <v>162</v>
      </c>
      <c r="E34" s="44">
        <v>839</v>
      </c>
      <c r="F34" s="25">
        <v>0.73</v>
      </c>
      <c r="G34" s="72">
        <f t="shared" si="0"/>
        <v>612.47</v>
      </c>
      <c r="H34" s="77"/>
      <c r="I34" s="78"/>
      <c r="J34" s="78"/>
    </row>
    <row r="35" spans="1:10" s="4" customFormat="1" x14ac:dyDescent="0.25">
      <c r="A35" s="41" t="s">
        <v>62</v>
      </c>
      <c r="B35" s="41" t="s">
        <v>117</v>
      </c>
      <c r="C35" s="42" t="s">
        <v>171</v>
      </c>
      <c r="D35" s="43" t="s">
        <v>162</v>
      </c>
      <c r="E35" s="44">
        <v>3380</v>
      </c>
      <c r="F35" s="25">
        <v>0.91</v>
      </c>
      <c r="G35" s="72">
        <f t="shared" si="0"/>
        <v>3075.8</v>
      </c>
      <c r="H35" s="77"/>
      <c r="I35" s="78"/>
      <c r="J35" s="78"/>
    </row>
    <row r="36" spans="1:10" s="4" customFormat="1" ht="30" x14ac:dyDescent="0.25">
      <c r="A36" s="41" t="s">
        <v>62</v>
      </c>
      <c r="B36" s="41" t="s">
        <v>118</v>
      </c>
      <c r="C36" s="42" t="s">
        <v>180</v>
      </c>
      <c r="D36" s="43" t="s">
        <v>151</v>
      </c>
      <c r="E36" s="44">
        <v>4278</v>
      </c>
      <c r="F36" s="25">
        <v>5.64</v>
      </c>
      <c r="G36" s="72">
        <f t="shared" si="0"/>
        <v>24127.919999999998</v>
      </c>
      <c r="H36" s="77"/>
      <c r="I36" s="78"/>
      <c r="J36" s="78"/>
    </row>
    <row r="37" spans="1:10" s="4" customFormat="1" ht="30" x14ac:dyDescent="0.25">
      <c r="A37" s="41" t="s">
        <v>62</v>
      </c>
      <c r="B37" s="41" t="s">
        <v>119</v>
      </c>
      <c r="C37" s="42" t="s">
        <v>172</v>
      </c>
      <c r="D37" s="43" t="s">
        <v>162</v>
      </c>
      <c r="E37" s="44">
        <v>41938</v>
      </c>
      <c r="F37" s="25">
        <v>2.2200000000000002</v>
      </c>
      <c r="G37" s="72">
        <f t="shared" si="0"/>
        <v>93102.36</v>
      </c>
      <c r="H37" s="77"/>
      <c r="I37" s="78"/>
      <c r="J37" s="78"/>
    </row>
    <row r="38" spans="1:10" s="4" customFormat="1" ht="30" x14ac:dyDescent="0.25">
      <c r="A38" s="41" t="s">
        <v>62</v>
      </c>
      <c r="B38" s="41" t="s">
        <v>120</v>
      </c>
      <c r="C38" s="53" t="s">
        <v>317</v>
      </c>
      <c r="D38" s="43" t="s">
        <v>162</v>
      </c>
      <c r="E38" s="44">
        <v>839</v>
      </c>
      <c r="F38" s="25">
        <v>3.71</v>
      </c>
      <c r="G38" s="72">
        <f t="shared" si="0"/>
        <v>3112.69</v>
      </c>
      <c r="H38" s="77"/>
      <c r="I38" s="78"/>
      <c r="J38" s="78"/>
    </row>
    <row r="39" spans="1:10" s="4" customFormat="1" ht="30" x14ac:dyDescent="0.25">
      <c r="A39" s="41" t="s">
        <v>62</v>
      </c>
      <c r="B39" s="41" t="s">
        <v>121</v>
      </c>
      <c r="C39" s="42" t="s">
        <v>181</v>
      </c>
      <c r="D39" s="43" t="s">
        <v>151</v>
      </c>
      <c r="E39" s="44">
        <v>243</v>
      </c>
      <c r="F39" s="25">
        <v>4.93</v>
      </c>
      <c r="G39" s="72">
        <f t="shared" si="0"/>
        <v>1197.99</v>
      </c>
      <c r="H39" s="77"/>
      <c r="I39" s="78"/>
      <c r="J39" s="78"/>
    </row>
    <row r="40" spans="1:10" s="4" customFormat="1" ht="30.75" thickBot="1" x14ac:dyDescent="0.3">
      <c r="A40" s="41" t="s">
        <v>62</v>
      </c>
      <c r="B40" s="41" t="s">
        <v>122</v>
      </c>
      <c r="C40" s="42" t="s">
        <v>173</v>
      </c>
      <c r="D40" s="43" t="s">
        <v>162</v>
      </c>
      <c r="E40" s="44">
        <v>122801</v>
      </c>
      <c r="F40" s="25">
        <v>0.4</v>
      </c>
      <c r="G40" s="72">
        <f t="shared" si="0"/>
        <v>49120.4</v>
      </c>
      <c r="H40" s="73"/>
      <c r="I40" s="78"/>
      <c r="J40" s="78"/>
    </row>
    <row r="41" spans="1:10" s="4" customFormat="1" ht="29.25" thickBot="1" x14ac:dyDescent="0.3">
      <c r="A41" s="49" t="s">
        <v>62</v>
      </c>
      <c r="B41" s="49" t="s">
        <v>123</v>
      </c>
      <c r="C41" s="50" t="s">
        <v>174</v>
      </c>
      <c r="D41" s="51" t="s">
        <v>162</v>
      </c>
      <c r="E41" s="52">
        <v>6083</v>
      </c>
      <c r="F41" s="25">
        <v>6.77</v>
      </c>
      <c r="G41" s="74">
        <f t="shared" si="0"/>
        <v>41181.910000000003</v>
      </c>
      <c r="H41" s="75" t="s">
        <v>69</v>
      </c>
      <c r="I41" s="76">
        <f>ROUND(SUM(G21:G41),2)</f>
        <v>601776.92000000004</v>
      </c>
      <c r="J41" s="78"/>
    </row>
    <row r="42" spans="1:10" s="4" customFormat="1" ht="30" x14ac:dyDescent="0.25">
      <c r="A42" s="37" t="s">
        <v>182</v>
      </c>
      <c r="B42" s="37" t="s">
        <v>45</v>
      </c>
      <c r="C42" s="38" t="s">
        <v>298</v>
      </c>
      <c r="D42" s="39" t="s">
        <v>151</v>
      </c>
      <c r="E42" s="40">
        <v>1757</v>
      </c>
      <c r="F42" s="25">
        <v>7.82</v>
      </c>
      <c r="G42" s="71">
        <f t="shared" si="0"/>
        <v>13739.74</v>
      </c>
      <c r="H42" s="77"/>
      <c r="I42" s="78"/>
      <c r="J42" s="78"/>
    </row>
    <row r="43" spans="1:10" s="4" customFormat="1" ht="30" x14ac:dyDescent="0.25">
      <c r="A43" s="41" t="s">
        <v>182</v>
      </c>
      <c r="B43" s="41" t="s">
        <v>46</v>
      </c>
      <c r="C43" s="42" t="s">
        <v>199</v>
      </c>
      <c r="D43" s="43" t="s">
        <v>151</v>
      </c>
      <c r="E43" s="44">
        <v>18</v>
      </c>
      <c r="F43" s="25">
        <v>78.819999999999993</v>
      </c>
      <c r="G43" s="72">
        <f t="shared" si="0"/>
        <v>1418.76</v>
      </c>
      <c r="H43" s="77"/>
      <c r="I43" s="78"/>
      <c r="J43" s="78"/>
    </row>
    <row r="44" spans="1:10" s="4" customFormat="1" ht="30" x14ac:dyDescent="0.25">
      <c r="A44" s="41" t="s">
        <v>182</v>
      </c>
      <c r="B44" s="41" t="s">
        <v>47</v>
      </c>
      <c r="C44" s="42" t="s">
        <v>200</v>
      </c>
      <c r="D44" s="43" t="s">
        <v>151</v>
      </c>
      <c r="E44" s="44">
        <v>281.2</v>
      </c>
      <c r="F44" s="25">
        <v>41.14</v>
      </c>
      <c r="G44" s="72">
        <f t="shared" si="0"/>
        <v>11568.57</v>
      </c>
      <c r="H44" s="77"/>
      <c r="I44" s="78"/>
      <c r="J44" s="78"/>
    </row>
    <row r="45" spans="1:10" s="4" customFormat="1" ht="30" x14ac:dyDescent="0.25">
      <c r="A45" s="41" t="s">
        <v>182</v>
      </c>
      <c r="B45" s="41" t="s">
        <v>48</v>
      </c>
      <c r="C45" s="42" t="s">
        <v>201</v>
      </c>
      <c r="D45" s="43" t="s">
        <v>109</v>
      </c>
      <c r="E45" s="44">
        <v>4</v>
      </c>
      <c r="F45" s="25">
        <v>246.88</v>
      </c>
      <c r="G45" s="72">
        <f t="shared" si="0"/>
        <v>987.52</v>
      </c>
      <c r="H45" s="77"/>
      <c r="I45" s="78"/>
      <c r="J45" s="78"/>
    </row>
    <row r="46" spans="1:10" s="4" customFormat="1" ht="30" x14ac:dyDescent="0.25">
      <c r="A46" s="41" t="s">
        <v>182</v>
      </c>
      <c r="B46" s="41" t="s">
        <v>49</v>
      </c>
      <c r="C46" s="42" t="s">
        <v>308</v>
      </c>
      <c r="D46" s="43" t="s">
        <v>157</v>
      </c>
      <c r="E46" s="44">
        <v>779.8</v>
      </c>
      <c r="F46" s="25">
        <v>12.01</v>
      </c>
      <c r="G46" s="72">
        <f t="shared" si="0"/>
        <v>9365.4</v>
      </c>
      <c r="H46" s="77"/>
      <c r="I46" s="78"/>
      <c r="J46" s="78"/>
    </row>
    <row r="47" spans="1:10" s="4" customFormat="1" ht="30" x14ac:dyDescent="0.25">
      <c r="A47" s="41" t="s">
        <v>182</v>
      </c>
      <c r="B47" s="41" t="s">
        <v>50</v>
      </c>
      <c r="C47" s="42" t="s">
        <v>202</v>
      </c>
      <c r="D47" s="43" t="s">
        <v>162</v>
      </c>
      <c r="E47" s="44">
        <v>1850</v>
      </c>
      <c r="F47" s="25">
        <v>0.84</v>
      </c>
      <c r="G47" s="72">
        <f t="shared" si="0"/>
        <v>1554</v>
      </c>
      <c r="H47" s="77"/>
      <c r="I47" s="78"/>
      <c r="J47" s="78"/>
    </row>
    <row r="48" spans="1:10" s="4" customFormat="1" ht="30" x14ac:dyDescent="0.25">
      <c r="A48" s="41" t="s">
        <v>182</v>
      </c>
      <c r="B48" s="41" t="s">
        <v>51</v>
      </c>
      <c r="C48" s="42" t="s">
        <v>180</v>
      </c>
      <c r="D48" s="43" t="s">
        <v>151</v>
      </c>
      <c r="E48" s="44">
        <v>153</v>
      </c>
      <c r="F48" s="25">
        <v>15.64</v>
      </c>
      <c r="G48" s="72">
        <f t="shared" si="0"/>
        <v>2392.92</v>
      </c>
      <c r="H48" s="77"/>
      <c r="I48" s="78"/>
      <c r="J48" s="78"/>
    </row>
    <row r="49" spans="1:10" s="4" customFormat="1" ht="30" x14ac:dyDescent="0.25">
      <c r="A49" s="41" t="s">
        <v>182</v>
      </c>
      <c r="B49" s="41" t="s">
        <v>183</v>
      </c>
      <c r="C49" s="42" t="s">
        <v>172</v>
      </c>
      <c r="D49" s="43" t="s">
        <v>162</v>
      </c>
      <c r="E49" s="44">
        <v>1528</v>
      </c>
      <c r="F49" s="25">
        <v>2.2999999999999998</v>
      </c>
      <c r="G49" s="72">
        <f t="shared" si="0"/>
        <v>3514.4</v>
      </c>
      <c r="H49" s="77"/>
      <c r="I49" s="78"/>
      <c r="J49" s="78"/>
    </row>
    <row r="50" spans="1:10" s="4" customFormat="1" ht="30.75" thickBot="1" x14ac:dyDescent="0.3">
      <c r="A50" s="49" t="s">
        <v>182</v>
      </c>
      <c r="B50" s="49" t="s">
        <v>184</v>
      </c>
      <c r="C50" s="50" t="s">
        <v>203</v>
      </c>
      <c r="D50" s="51" t="s">
        <v>151</v>
      </c>
      <c r="E50" s="52">
        <v>221</v>
      </c>
      <c r="F50" s="25">
        <v>19.95</v>
      </c>
      <c r="G50" s="74">
        <f t="shared" si="0"/>
        <v>4408.95</v>
      </c>
      <c r="H50" s="77"/>
      <c r="I50" s="78"/>
      <c r="J50" s="78"/>
    </row>
    <row r="51" spans="1:10" s="4" customFormat="1" ht="30" x14ac:dyDescent="0.25">
      <c r="A51" s="54" t="s">
        <v>185</v>
      </c>
      <c r="B51" s="54" t="s">
        <v>186</v>
      </c>
      <c r="C51" s="55" t="s">
        <v>299</v>
      </c>
      <c r="D51" s="56" t="s">
        <v>151</v>
      </c>
      <c r="E51" s="57">
        <v>140</v>
      </c>
      <c r="F51" s="25">
        <v>15.64</v>
      </c>
      <c r="G51" s="72">
        <f t="shared" si="0"/>
        <v>2189.6</v>
      </c>
      <c r="H51" s="77"/>
      <c r="I51" s="78"/>
      <c r="J51" s="78"/>
    </row>
    <row r="52" spans="1:10" s="4" customFormat="1" ht="30" x14ac:dyDescent="0.25">
      <c r="A52" s="41" t="s">
        <v>185</v>
      </c>
      <c r="B52" s="41" t="s">
        <v>187</v>
      </c>
      <c r="C52" s="42" t="s">
        <v>204</v>
      </c>
      <c r="D52" s="43" t="s">
        <v>96</v>
      </c>
      <c r="E52" s="44">
        <v>69</v>
      </c>
      <c r="F52" s="25">
        <v>79.5</v>
      </c>
      <c r="G52" s="72">
        <f t="shared" si="0"/>
        <v>5485.5</v>
      </c>
      <c r="H52" s="77"/>
      <c r="I52" s="78"/>
      <c r="J52" s="78"/>
    </row>
    <row r="53" spans="1:10" s="4" customFormat="1" ht="30" x14ac:dyDescent="0.25">
      <c r="A53" s="41" t="s">
        <v>185</v>
      </c>
      <c r="B53" s="41" t="s">
        <v>188</v>
      </c>
      <c r="C53" s="42" t="s">
        <v>205</v>
      </c>
      <c r="D53" s="43" t="s">
        <v>206</v>
      </c>
      <c r="E53" s="44">
        <v>32</v>
      </c>
      <c r="F53" s="25">
        <v>49.18</v>
      </c>
      <c r="G53" s="72">
        <f t="shared" si="0"/>
        <v>1573.76</v>
      </c>
      <c r="H53" s="77"/>
      <c r="I53" s="78"/>
      <c r="J53" s="78"/>
    </row>
    <row r="54" spans="1:10" s="4" customFormat="1" ht="30" x14ac:dyDescent="0.25">
      <c r="A54" s="41" t="s">
        <v>185</v>
      </c>
      <c r="B54" s="41" t="s">
        <v>189</v>
      </c>
      <c r="C54" s="42" t="s">
        <v>300</v>
      </c>
      <c r="D54" s="43" t="s">
        <v>151</v>
      </c>
      <c r="E54" s="44">
        <v>88</v>
      </c>
      <c r="F54" s="25">
        <v>8.01</v>
      </c>
      <c r="G54" s="72">
        <f t="shared" si="0"/>
        <v>704.88</v>
      </c>
      <c r="H54" s="77"/>
      <c r="I54" s="78"/>
      <c r="J54" s="78"/>
    </row>
    <row r="55" spans="1:10" s="4" customFormat="1" ht="105" x14ac:dyDescent="0.25">
      <c r="A55" s="41" t="s">
        <v>185</v>
      </c>
      <c r="B55" s="41" t="s">
        <v>190</v>
      </c>
      <c r="C55" s="58" t="s">
        <v>207</v>
      </c>
      <c r="D55" s="43" t="s">
        <v>6</v>
      </c>
      <c r="E55" s="44">
        <v>1</v>
      </c>
      <c r="F55" s="25">
        <v>30068.75</v>
      </c>
      <c r="G55" s="72">
        <f t="shared" si="0"/>
        <v>30068.75</v>
      </c>
      <c r="H55" s="77"/>
      <c r="I55" s="78"/>
      <c r="J55" s="78"/>
    </row>
    <row r="56" spans="1:10" s="4" customFormat="1" ht="120" x14ac:dyDescent="0.25">
      <c r="A56" s="41" t="s">
        <v>185</v>
      </c>
      <c r="B56" s="41" t="s">
        <v>191</v>
      </c>
      <c r="C56" s="58" t="s">
        <v>208</v>
      </c>
      <c r="D56" s="43" t="s">
        <v>6</v>
      </c>
      <c r="E56" s="44">
        <v>1</v>
      </c>
      <c r="F56" s="25">
        <v>76523.39</v>
      </c>
      <c r="G56" s="72">
        <f t="shared" si="0"/>
        <v>76523.39</v>
      </c>
      <c r="H56" s="77"/>
      <c r="I56" s="78"/>
      <c r="J56" s="78"/>
    </row>
    <row r="57" spans="1:10" s="4" customFormat="1" ht="30" x14ac:dyDescent="0.25">
      <c r="A57" s="41" t="s">
        <v>185</v>
      </c>
      <c r="B57" s="41" t="s">
        <v>192</v>
      </c>
      <c r="C57" s="42" t="s">
        <v>301</v>
      </c>
      <c r="D57" s="43" t="s">
        <v>151</v>
      </c>
      <c r="E57" s="44">
        <v>140</v>
      </c>
      <c r="F57" s="25">
        <v>7.82</v>
      </c>
      <c r="G57" s="72">
        <f t="shared" si="0"/>
        <v>1094.8</v>
      </c>
      <c r="H57" s="77"/>
      <c r="I57" s="78"/>
      <c r="J57" s="78"/>
    </row>
    <row r="58" spans="1:10" s="4" customFormat="1" ht="30" x14ac:dyDescent="0.25">
      <c r="A58" s="41" t="s">
        <v>185</v>
      </c>
      <c r="B58" s="41" t="s">
        <v>193</v>
      </c>
      <c r="C58" s="42" t="s">
        <v>209</v>
      </c>
      <c r="D58" s="43" t="s">
        <v>96</v>
      </c>
      <c r="E58" s="44">
        <v>69</v>
      </c>
      <c r="F58" s="25">
        <v>22.47</v>
      </c>
      <c r="G58" s="72">
        <f t="shared" si="0"/>
        <v>1550.43</v>
      </c>
      <c r="H58" s="77"/>
      <c r="I58" s="78"/>
      <c r="J58" s="78"/>
    </row>
    <row r="59" spans="1:10" s="4" customFormat="1" ht="105" x14ac:dyDescent="0.25">
      <c r="A59" s="41" t="s">
        <v>185</v>
      </c>
      <c r="B59" s="41" t="s">
        <v>194</v>
      </c>
      <c r="C59" s="58" t="s">
        <v>210</v>
      </c>
      <c r="D59" s="59" t="s">
        <v>6</v>
      </c>
      <c r="E59" s="60">
        <v>1</v>
      </c>
      <c r="F59" s="25">
        <v>9562.7000000000007</v>
      </c>
      <c r="G59" s="72">
        <f t="shared" si="0"/>
        <v>9562.7000000000007</v>
      </c>
      <c r="H59" s="77"/>
      <c r="I59" s="78"/>
      <c r="J59" s="78"/>
    </row>
    <row r="60" spans="1:10" s="4" customFormat="1" ht="105" x14ac:dyDescent="0.25">
      <c r="A60" s="41" t="s">
        <v>185</v>
      </c>
      <c r="B60" s="41" t="s">
        <v>195</v>
      </c>
      <c r="C60" s="42" t="s">
        <v>211</v>
      </c>
      <c r="D60" s="43" t="s">
        <v>6</v>
      </c>
      <c r="E60" s="44">
        <v>1</v>
      </c>
      <c r="F60" s="25">
        <v>6817.76</v>
      </c>
      <c r="G60" s="72">
        <f t="shared" si="0"/>
        <v>6817.76</v>
      </c>
      <c r="H60" s="77"/>
      <c r="I60" s="78"/>
      <c r="J60" s="78"/>
    </row>
    <row r="61" spans="1:10" s="4" customFormat="1" ht="105" x14ac:dyDescent="0.25">
      <c r="A61" s="41" t="s">
        <v>185</v>
      </c>
      <c r="B61" s="41" t="s">
        <v>196</v>
      </c>
      <c r="C61" s="58" t="s">
        <v>212</v>
      </c>
      <c r="D61" s="59" t="s">
        <v>6</v>
      </c>
      <c r="E61" s="60">
        <v>1</v>
      </c>
      <c r="F61" s="25">
        <v>17419.46</v>
      </c>
      <c r="G61" s="72">
        <f t="shared" si="0"/>
        <v>17419.46</v>
      </c>
      <c r="H61" s="77"/>
      <c r="I61" s="78"/>
      <c r="J61" s="78"/>
    </row>
    <row r="62" spans="1:10" s="4" customFormat="1" ht="105.75" thickBot="1" x14ac:dyDescent="0.3">
      <c r="A62" s="41" t="s">
        <v>185</v>
      </c>
      <c r="B62" s="41" t="s">
        <v>197</v>
      </c>
      <c r="C62" s="58" t="s">
        <v>213</v>
      </c>
      <c r="D62" s="43" t="s">
        <v>6</v>
      </c>
      <c r="E62" s="44">
        <v>1</v>
      </c>
      <c r="F62" s="25">
        <v>12649.52</v>
      </c>
      <c r="G62" s="72">
        <f t="shared" si="0"/>
        <v>12649.52</v>
      </c>
      <c r="H62" s="73"/>
      <c r="I62" s="78"/>
      <c r="J62" s="78"/>
    </row>
    <row r="63" spans="1:10" s="4" customFormat="1" ht="30.75" thickBot="1" x14ac:dyDescent="0.3">
      <c r="A63" s="49" t="s">
        <v>185</v>
      </c>
      <c r="B63" s="41" t="s">
        <v>198</v>
      </c>
      <c r="C63" s="50" t="s">
        <v>214</v>
      </c>
      <c r="D63" s="51" t="s">
        <v>109</v>
      </c>
      <c r="E63" s="52">
        <v>86</v>
      </c>
      <c r="F63" s="25">
        <v>83.52</v>
      </c>
      <c r="G63" s="74">
        <f t="shared" si="0"/>
        <v>7182.72</v>
      </c>
      <c r="H63" s="75" t="s">
        <v>70</v>
      </c>
      <c r="I63" s="76">
        <f>ROUND(SUM(G42:G63),2)</f>
        <v>221773.53</v>
      </c>
      <c r="J63" s="78"/>
    </row>
    <row r="64" spans="1:10" s="4" customFormat="1" ht="45" x14ac:dyDescent="0.25">
      <c r="A64" s="37" t="s">
        <v>215</v>
      </c>
      <c r="B64" s="37" t="s">
        <v>29</v>
      </c>
      <c r="C64" s="38" t="s">
        <v>226</v>
      </c>
      <c r="D64" s="39" t="s">
        <v>162</v>
      </c>
      <c r="E64" s="40">
        <v>44341</v>
      </c>
      <c r="F64" s="25"/>
      <c r="G64" s="71">
        <f t="shared" si="0"/>
        <v>0</v>
      </c>
      <c r="H64" s="102" t="s">
        <v>64</v>
      </c>
      <c r="I64" s="78"/>
      <c r="J64" s="78"/>
    </row>
    <row r="65" spans="1:10" s="4" customFormat="1" ht="45" x14ac:dyDescent="0.25">
      <c r="A65" s="41" t="s">
        <v>215</v>
      </c>
      <c r="B65" s="41" t="s">
        <v>30</v>
      </c>
      <c r="C65" s="42" t="s">
        <v>227</v>
      </c>
      <c r="D65" s="43" t="s">
        <v>151</v>
      </c>
      <c r="E65" s="44">
        <v>10076</v>
      </c>
      <c r="F65" s="25"/>
      <c r="G65" s="72">
        <f t="shared" si="0"/>
        <v>0</v>
      </c>
      <c r="H65" s="103"/>
      <c r="I65" s="78"/>
      <c r="J65" s="78"/>
    </row>
    <row r="66" spans="1:10" s="4" customFormat="1" ht="45" x14ac:dyDescent="0.25">
      <c r="A66" s="41" t="s">
        <v>215</v>
      </c>
      <c r="B66" s="41" t="s">
        <v>31</v>
      </c>
      <c r="C66" s="42" t="s">
        <v>228</v>
      </c>
      <c r="D66" s="43" t="s">
        <v>162</v>
      </c>
      <c r="E66" s="44">
        <v>32020</v>
      </c>
      <c r="F66" s="25"/>
      <c r="G66" s="72">
        <f t="shared" si="0"/>
        <v>0</v>
      </c>
      <c r="H66" s="103"/>
      <c r="I66" s="78"/>
      <c r="J66" s="78"/>
    </row>
    <row r="67" spans="1:10" s="4" customFormat="1" ht="45" x14ac:dyDescent="0.25">
      <c r="A67" s="41" t="s">
        <v>215</v>
      </c>
      <c r="B67" s="41" t="s">
        <v>32</v>
      </c>
      <c r="C67" s="42" t="s">
        <v>229</v>
      </c>
      <c r="D67" s="43" t="s">
        <v>162</v>
      </c>
      <c r="E67" s="44">
        <v>27845</v>
      </c>
      <c r="F67" s="25"/>
      <c r="G67" s="72">
        <f t="shared" si="0"/>
        <v>0</v>
      </c>
      <c r="H67" s="103"/>
      <c r="I67" s="78"/>
      <c r="J67" s="78"/>
    </row>
    <row r="68" spans="1:10" s="4" customFormat="1" ht="45" x14ac:dyDescent="0.25">
      <c r="A68" s="41" t="s">
        <v>215</v>
      </c>
      <c r="B68" s="41" t="s">
        <v>52</v>
      </c>
      <c r="C68" s="42" t="s">
        <v>230</v>
      </c>
      <c r="D68" s="43" t="s">
        <v>96</v>
      </c>
      <c r="E68" s="44">
        <v>3467</v>
      </c>
      <c r="F68" s="25"/>
      <c r="G68" s="72">
        <f t="shared" si="0"/>
        <v>0</v>
      </c>
      <c r="H68" s="103"/>
      <c r="I68" s="78"/>
      <c r="J68" s="78"/>
    </row>
    <row r="69" spans="1:10" s="4" customFormat="1" ht="45" x14ac:dyDescent="0.25">
      <c r="A69" s="41" t="s">
        <v>215</v>
      </c>
      <c r="B69" s="41" t="s">
        <v>217</v>
      </c>
      <c r="C69" s="42" t="s">
        <v>231</v>
      </c>
      <c r="D69" s="43" t="s">
        <v>162</v>
      </c>
      <c r="E69" s="44">
        <v>27667</v>
      </c>
      <c r="F69" s="25"/>
      <c r="G69" s="72">
        <f t="shared" si="0"/>
        <v>0</v>
      </c>
      <c r="H69" s="103"/>
      <c r="I69" s="78"/>
      <c r="J69" s="78"/>
    </row>
    <row r="70" spans="1:10" s="4" customFormat="1" ht="45" x14ac:dyDescent="0.25">
      <c r="A70" s="41" t="s">
        <v>215</v>
      </c>
      <c r="B70" s="41" t="s">
        <v>218</v>
      </c>
      <c r="C70" s="42" t="s">
        <v>232</v>
      </c>
      <c r="D70" s="43" t="s">
        <v>162</v>
      </c>
      <c r="E70" s="44">
        <v>27599</v>
      </c>
      <c r="F70" s="25"/>
      <c r="G70" s="72">
        <f t="shared" si="0"/>
        <v>0</v>
      </c>
      <c r="H70" s="103"/>
      <c r="I70" s="78"/>
      <c r="J70" s="78"/>
    </row>
    <row r="71" spans="1:10" s="4" customFormat="1" ht="45" x14ac:dyDescent="0.25">
      <c r="A71" s="41" t="s">
        <v>215</v>
      </c>
      <c r="B71" s="41" t="s">
        <v>219</v>
      </c>
      <c r="C71" s="42" t="s">
        <v>233</v>
      </c>
      <c r="D71" s="43" t="s">
        <v>96</v>
      </c>
      <c r="E71" s="44">
        <v>3467</v>
      </c>
      <c r="F71" s="25"/>
      <c r="G71" s="72">
        <f t="shared" si="0"/>
        <v>0</v>
      </c>
      <c r="H71" s="103"/>
      <c r="I71" s="78"/>
      <c r="J71" s="78"/>
    </row>
    <row r="72" spans="1:10" s="4" customFormat="1" ht="45" x14ac:dyDescent="0.25">
      <c r="A72" s="41" t="s">
        <v>215</v>
      </c>
      <c r="B72" s="41" t="s">
        <v>220</v>
      </c>
      <c r="C72" s="42" t="s">
        <v>234</v>
      </c>
      <c r="D72" s="43" t="s">
        <v>162</v>
      </c>
      <c r="E72" s="44">
        <v>27530</v>
      </c>
      <c r="F72" s="25"/>
      <c r="G72" s="72">
        <f t="shared" si="0"/>
        <v>0</v>
      </c>
      <c r="H72" s="103"/>
      <c r="I72" s="78"/>
      <c r="J72" s="78"/>
    </row>
    <row r="73" spans="1:10" s="4" customFormat="1" ht="45" x14ac:dyDescent="0.25">
      <c r="A73" s="41" t="s">
        <v>215</v>
      </c>
      <c r="B73" s="41" t="s">
        <v>221</v>
      </c>
      <c r="C73" s="42" t="s">
        <v>235</v>
      </c>
      <c r="D73" s="43" t="s">
        <v>162</v>
      </c>
      <c r="E73" s="44">
        <v>27482</v>
      </c>
      <c r="F73" s="25"/>
      <c r="G73" s="72">
        <f t="shared" si="0"/>
        <v>0</v>
      </c>
      <c r="H73" s="103"/>
      <c r="I73" s="78"/>
      <c r="J73" s="78"/>
    </row>
    <row r="74" spans="1:10" s="4" customFormat="1" ht="45" x14ac:dyDescent="0.25">
      <c r="A74" s="41" t="s">
        <v>215</v>
      </c>
      <c r="B74" s="41" t="s">
        <v>222</v>
      </c>
      <c r="C74" s="42" t="s">
        <v>236</v>
      </c>
      <c r="D74" s="43" t="s">
        <v>96</v>
      </c>
      <c r="E74" s="44">
        <v>3467</v>
      </c>
      <c r="F74" s="25"/>
      <c r="G74" s="72">
        <f t="shared" si="0"/>
        <v>0</v>
      </c>
      <c r="H74" s="103"/>
      <c r="I74" s="78"/>
      <c r="J74" s="78"/>
    </row>
    <row r="75" spans="1:10" s="4" customFormat="1" ht="45" x14ac:dyDescent="0.25">
      <c r="A75" s="41" t="s">
        <v>215</v>
      </c>
      <c r="B75" s="41" t="s">
        <v>223</v>
      </c>
      <c r="C75" s="42" t="s">
        <v>237</v>
      </c>
      <c r="D75" s="43" t="s">
        <v>162</v>
      </c>
      <c r="E75" s="44">
        <v>27427</v>
      </c>
      <c r="F75" s="25"/>
      <c r="G75" s="72">
        <f t="shared" si="0"/>
        <v>0</v>
      </c>
      <c r="H75" s="103"/>
      <c r="I75" s="78"/>
      <c r="J75" s="78"/>
    </row>
    <row r="76" spans="1:10" s="4" customFormat="1" ht="45" x14ac:dyDescent="0.25">
      <c r="A76" s="41" t="s">
        <v>215</v>
      </c>
      <c r="B76" s="41" t="s">
        <v>224</v>
      </c>
      <c r="C76" s="42" t="s">
        <v>238</v>
      </c>
      <c r="D76" s="43" t="s">
        <v>151</v>
      </c>
      <c r="E76" s="44">
        <v>2741</v>
      </c>
      <c r="F76" s="25"/>
      <c r="G76" s="72">
        <f t="shared" si="0"/>
        <v>0</v>
      </c>
      <c r="H76" s="103"/>
      <c r="I76" s="78"/>
      <c r="J76" s="78"/>
    </row>
    <row r="77" spans="1:10" s="4" customFormat="1" ht="45.75" thickBot="1" x14ac:dyDescent="0.3">
      <c r="A77" s="41" t="s">
        <v>215</v>
      </c>
      <c r="B77" s="41" t="s">
        <v>225</v>
      </c>
      <c r="C77" s="50" t="s">
        <v>239</v>
      </c>
      <c r="D77" s="51" t="s">
        <v>162</v>
      </c>
      <c r="E77" s="52">
        <v>9954</v>
      </c>
      <c r="F77" s="25"/>
      <c r="G77" s="74">
        <f t="shared" si="0"/>
        <v>0</v>
      </c>
      <c r="H77" s="103"/>
      <c r="I77" s="79"/>
      <c r="J77" s="78"/>
    </row>
    <row r="78" spans="1:10" s="4" customFormat="1" ht="45" x14ac:dyDescent="0.25">
      <c r="A78" s="37" t="s">
        <v>216</v>
      </c>
      <c r="B78" s="37" t="s">
        <v>29</v>
      </c>
      <c r="C78" s="38" t="s">
        <v>226</v>
      </c>
      <c r="D78" s="39" t="s">
        <v>162</v>
      </c>
      <c r="E78" s="40">
        <v>44341</v>
      </c>
      <c r="F78" s="25">
        <v>5.22</v>
      </c>
      <c r="G78" s="71">
        <f t="shared" si="0"/>
        <v>231460.02</v>
      </c>
      <c r="H78" s="103"/>
      <c r="I78" s="78"/>
      <c r="J78" s="78"/>
    </row>
    <row r="79" spans="1:10" s="4" customFormat="1" ht="45" x14ac:dyDescent="0.25">
      <c r="A79" s="41" t="s">
        <v>216</v>
      </c>
      <c r="B79" s="41" t="s">
        <v>30</v>
      </c>
      <c r="C79" s="42" t="s">
        <v>240</v>
      </c>
      <c r="D79" s="43" t="s">
        <v>151</v>
      </c>
      <c r="E79" s="44">
        <v>13422</v>
      </c>
      <c r="F79" s="25">
        <v>30.73</v>
      </c>
      <c r="G79" s="72">
        <f t="shared" si="0"/>
        <v>412458.06</v>
      </c>
      <c r="H79" s="103"/>
      <c r="I79" s="78"/>
      <c r="J79" s="78"/>
    </row>
    <row r="80" spans="1:10" s="4" customFormat="1" ht="45" x14ac:dyDescent="0.25">
      <c r="A80" s="41" t="s">
        <v>216</v>
      </c>
      <c r="B80" s="41" t="s">
        <v>31</v>
      </c>
      <c r="C80" s="42" t="s">
        <v>241</v>
      </c>
      <c r="D80" s="43" t="s">
        <v>162</v>
      </c>
      <c r="E80" s="44">
        <v>31529</v>
      </c>
      <c r="F80" s="25">
        <v>9.25</v>
      </c>
      <c r="G80" s="72">
        <f t="shared" si="0"/>
        <v>291643.25</v>
      </c>
      <c r="H80" s="103"/>
      <c r="I80" s="78"/>
      <c r="J80" s="78"/>
    </row>
    <row r="81" spans="1:10" s="4" customFormat="1" ht="45" x14ac:dyDescent="0.25">
      <c r="A81" s="41" t="s">
        <v>216</v>
      </c>
      <c r="B81" s="41" t="s">
        <v>32</v>
      </c>
      <c r="C81" s="42" t="s">
        <v>229</v>
      </c>
      <c r="D81" s="43" t="s">
        <v>162</v>
      </c>
      <c r="E81" s="44">
        <v>27845</v>
      </c>
      <c r="F81" s="25">
        <v>17.66</v>
      </c>
      <c r="G81" s="72">
        <f t="shared" si="0"/>
        <v>491742.7</v>
      </c>
      <c r="H81" s="103"/>
      <c r="I81" s="78"/>
      <c r="J81" s="78"/>
    </row>
    <row r="82" spans="1:10" s="4" customFormat="1" ht="45" x14ac:dyDescent="0.25">
      <c r="A82" s="41" t="s">
        <v>216</v>
      </c>
      <c r="B82" s="41" t="s">
        <v>52</v>
      </c>
      <c r="C82" s="42" t="s">
        <v>230</v>
      </c>
      <c r="D82" s="43" t="s">
        <v>96</v>
      </c>
      <c r="E82" s="44">
        <v>3467</v>
      </c>
      <c r="F82" s="25">
        <v>0.7</v>
      </c>
      <c r="G82" s="72">
        <f t="shared" si="0"/>
        <v>2426.9</v>
      </c>
      <c r="H82" s="103"/>
      <c r="I82" s="78"/>
      <c r="J82" s="78"/>
    </row>
    <row r="83" spans="1:10" s="4" customFormat="1" ht="45" x14ac:dyDescent="0.25">
      <c r="A83" s="41" t="s">
        <v>216</v>
      </c>
      <c r="B83" s="41" t="s">
        <v>217</v>
      </c>
      <c r="C83" s="42" t="s">
        <v>231</v>
      </c>
      <c r="D83" s="43" t="s">
        <v>162</v>
      </c>
      <c r="E83" s="44">
        <v>27667</v>
      </c>
      <c r="F83" s="25">
        <v>0.32</v>
      </c>
      <c r="G83" s="72">
        <f t="shared" si="0"/>
        <v>8853.44</v>
      </c>
      <c r="H83" s="103"/>
      <c r="I83" s="78"/>
      <c r="J83" s="78"/>
    </row>
    <row r="84" spans="1:10" s="4" customFormat="1" ht="45" x14ac:dyDescent="0.25">
      <c r="A84" s="41" t="s">
        <v>216</v>
      </c>
      <c r="B84" s="41" t="s">
        <v>218</v>
      </c>
      <c r="C84" s="42" t="s">
        <v>232</v>
      </c>
      <c r="D84" s="43" t="s">
        <v>162</v>
      </c>
      <c r="E84" s="44">
        <v>27599</v>
      </c>
      <c r="F84" s="25">
        <v>8.33</v>
      </c>
      <c r="G84" s="72">
        <f t="shared" si="0"/>
        <v>229899.67</v>
      </c>
      <c r="H84" s="103"/>
      <c r="I84" s="78"/>
      <c r="J84" s="78"/>
    </row>
    <row r="85" spans="1:10" s="4" customFormat="1" ht="45" x14ac:dyDescent="0.25">
      <c r="A85" s="41" t="s">
        <v>216</v>
      </c>
      <c r="B85" s="41" t="s">
        <v>219</v>
      </c>
      <c r="C85" s="42" t="s">
        <v>233</v>
      </c>
      <c r="D85" s="43" t="s">
        <v>96</v>
      </c>
      <c r="E85" s="44">
        <v>3467</v>
      </c>
      <c r="F85" s="25">
        <v>0.7</v>
      </c>
      <c r="G85" s="72">
        <f t="shared" si="0"/>
        <v>2426.9</v>
      </c>
      <c r="H85" s="103"/>
      <c r="I85" s="78"/>
      <c r="J85" s="78"/>
    </row>
    <row r="86" spans="1:10" s="4" customFormat="1" ht="45" x14ac:dyDescent="0.25">
      <c r="A86" s="41" t="s">
        <v>216</v>
      </c>
      <c r="B86" s="41" t="s">
        <v>220</v>
      </c>
      <c r="C86" s="42" t="s">
        <v>234</v>
      </c>
      <c r="D86" s="43" t="s">
        <v>162</v>
      </c>
      <c r="E86" s="44">
        <v>27530</v>
      </c>
      <c r="F86" s="25">
        <v>0.32</v>
      </c>
      <c r="G86" s="72">
        <f t="shared" si="0"/>
        <v>8809.6</v>
      </c>
      <c r="H86" s="103"/>
      <c r="I86" s="78"/>
      <c r="J86" s="78"/>
    </row>
    <row r="87" spans="1:10" s="4" customFormat="1" ht="45" x14ac:dyDescent="0.25">
      <c r="A87" s="41" t="s">
        <v>216</v>
      </c>
      <c r="B87" s="41" t="s">
        <v>221</v>
      </c>
      <c r="C87" s="42" t="s">
        <v>235</v>
      </c>
      <c r="D87" s="43" t="s">
        <v>162</v>
      </c>
      <c r="E87" s="44">
        <v>27482</v>
      </c>
      <c r="F87" s="25">
        <v>9.5500000000000007</v>
      </c>
      <c r="G87" s="72">
        <f t="shared" si="0"/>
        <v>262453.09999999998</v>
      </c>
      <c r="H87" s="103"/>
      <c r="I87" s="78"/>
      <c r="J87" s="78"/>
    </row>
    <row r="88" spans="1:10" s="4" customFormat="1" ht="45" x14ac:dyDescent="0.25">
      <c r="A88" s="41" t="s">
        <v>216</v>
      </c>
      <c r="B88" s="41" t="s">
        <v>222</v>
      </c>
      <c r="C88" s="42" t="s">
        <v>236</v>
      </c>
      <c r="D88" s="43" t="s">
        <v>96</v>
      </c>
      <c r="E88" s="44">
        <v>3467</v>
      </c>
      <c r="F88" s="25">
        <v>0.7</v>
      </c>
      <c r="G88" s="72">
        <f t="shared" si="0"/>
        <v>2426.9</v>
      </c>
      <c r="H88" s="103"/>
      <c r="I88" s="78"/>
      <c r="J88" s="78"/>
    </row>
    <row r="89" spans="1:10" s="4" customFormat="1" ht="45" x14ac:dyDescent="0.25">
      <c r="A89" s="41" t="s">
        <v>216</v>
      </c>
      <c r="B89" s="41" t="s">
        <v>223</v>
      </c>
      <c r="C89" s="42" t="s">
        <v>237</v>
      </c>
      <c r="D89" s="43" t="s">
        <v>162</v>
      </c>
      <c r="E89" s="44">
        <v>27427</v>
      </c>
      <c r="F89" s="25">
        <v>1.22</v>
      </c>
      <c r="G89" s="72">
        <f t="shared" si="0"/>
        <v>33460.94</v>
      </c>
      <c r="H89" s="103"/>
      <c r="I89" s="78"/>
      <c r="J89" s="78"/>
    </row>
    <row r="90" spans="1:10" s="4" customFormat="1" ht="45.75" thickBot="1" x14ac:dyDescent="0.3">
      <c r="A90" s="41" t="s">
        <v>216</v>
      </c>
      <c r="B90" s="41" t="s">
        <v>224</v>
      </c>
      <c r="C90" s="42" t="s">
        <v>238</v>
      </c>
      <c r="D90" s="43" t="s">
        <v>151</v>
      </c>
      <c r="E90" s="44">
        <v>2741</v>
      </c>
      <c r="F90" s="25">
        <v>27.1</v>
      </c>
      <c r="G90" s="72">
        <f t="shared" si="0"/>
        <v>74281.100000000006</v>
      </c>
      <c r="H90" s="104"/>
      <c r="I90" s="78"/>
      <c r="J90" s="78"/>
    </row>
    <row r="91" spans="1:10" s="4" customFormat="1" ht="45.75" thickBot="1" x14ac:dyDescent="0.3">
      <c r="A91" s="41" t="s">
        <v>216</v>
      </c>
      <c r="B91" s="41" t="s">
        <v>225</v>
      </c>
      <c r="C91" s="50" t="s">
        <v>239</v>
      </c>
      <c r="D91" s="51" t="s">
        <v>162</v>
      </c>
      <c r="E91" s="52">
        <v>9954</v>
      </c>
      <c r="F91" s="25">
        <v>7.49</v>
      </c>
      <c r="G91" s="74">
        <f t="shared" si="0"/>
        <v>74555.460000000006</v>
      </c>
      <c r="H91" s="75" t="s">
        <v>71</v>
      </c>
      <c r="I91" s="76">
        <f>ROUND(SUM(G64:G91),2)</f>
        <v>2126898.04</v>
      </c>
      <c r="J91" s="78"/>
    </row>
    <row r="92" spans="1:10" s="4" customFormat="1" ht="75" x14ac:dyDescent="0.25">
      <c r="A92" s="37" t="s">
        <v>243</v>
      </c>
      <c r="B92" s="37" t="s">
        <v>33</v>
      </c>
      <c r="C92" s="38" t="s">
        <v>226</v>
      </c>
      <c r="D92" s="39" t="s">
        <v>162</v>
      </c>
      <c r="E92" s="40">
        <v>949</v>
      </c>
      <c r="F92" s="25"/>
      <c r="G92" s="71">
        <f t="shared" si="0"/>
        <v>0</v>
      </c>
      <c r="H92" s="102" t="s">
        <v>242</v>
      </c>
      <c r="I92" s="78"/>
      <c r="J92" s="78"/>
    </row>
    <row r="93" spans="1:10" s="4" customFormat="1" ht="75" x14ac:dyDescent="0.25">
      <c r="A93" s="41" t="s">
        <v>243</v>
      </c>
      <c r="B93" s="41" t="s">
        <v>34</v>
      </c>
      <c r="C93" s="55" t="s">
        <v>252</v>
      </c>
      <c r="D93" s="56" t="s">
        <v>151</v>
      </c>
      <c r="E93" s="57">
        <v>324</v>
      </c>
      <c r="F93" s="25"/>
      <c r="G93" s="72">
        <f t="shared" si="0"/>
        <v>0</v>
      </c>
      <c r="H93" s="103"/>
      <c r="I93" s="78"/>
      <c r="J93" s="78"/>
    </row>
    <row r="94" spans="1:10" s="4" customFormat="1" ht="75" x14ac:dyDescent="0.25">
      <c r="A94" s="54" t="s">
        <v>243</v>
      </c>
      <c r="B94" s="54" t="s">
        <v>35</v>
      </c>
      <c r="C94" s="55" t="s">
        <v>228</v>
      </c>
      <c r="D94" s="56" t="s">
        <v>162</v>
      </c>
      <c r="E94" s="57">
        <v>599</v>
      </c>
      <c r="F94" s="25"/>
      <c r="G94" s="72">
        <f t="shared" si="0"/>
        <v>0</v>
      </c>
      <c r="H94" s="103"/>
      <c r="I94" s="78"/>
      <c r="J94" s="78"/>
    </row>
    <row r="95" spans="1:10" s="4" customFormat="1" ht="75" x14ac:dyDescent="0.25">
      <c r="A95" s="54" t="s">
        <v>243</v>
      </c>
      <c r="B95" s="54" t="s">
        <v>36</v>
      </c>
      <c r="C95" s="55" t="s">
        <v>229</v>
      </c>
      <c r="D95" s="56" t="s">
        <v>162</v>
      </c>
      <c r="E95" s="57">
        <v>517</v>
      </c>
      <c r="F95" s="25"/>
      <c r="G95" s="72">
        <f t="shared" si="0"/>
        <v>0</v>
      </c>
      <c r="H95" s="103"/>
      <c r="I95" s="78"/>
      <c r="J95" s="78"/>
    </row>
    <row r="96" spans="1:10" s="4" customFormat="1" ht="75" x14ac:dyDescent="0.25">
      <c r="A96" s="54" t="s">
        <v>243</v>
      </c>
      <c r="B96" s="54" t="s">
        <v>37</v>
      </c>
      <c r="C96" s="55" t="s">
        <v>230</v>
      </c>
      <c r="D96" s="56" t="s">
        <v>96</v>
      </c>
      <c r="E96" s="57">
        <v>82</v>
      </c>
      <c r="F96" s="25"/>
      <c r="G96" s="72">
        <f t="shared" si="0"/>
        <v>0</v>
      </c>
      <c r="H96" s="103"/>
      <c r="I96" s="78"/>
      <c r="J96" s="78"/>
    </row>
    <row r="97" spans="1:10" s="4" customFormat="1" ht="75" x14ac:dyDescent="0.25">
      <c r="A97" s="54" t="s">
        <v>243</v>
      </c>
      <c r="B97" s="54" t="s">
        <v>38</v>
      </c>
      <c r="C97" s="55" t="s">
        <v>231</v>
      </c>
      <c r="D97" s="56" t="s">
        <v>162</v>
      </c>
      <c r="E97" s="57">
        <v>513</v>
      </c>
      <c r="F97" s="25"/>
      <c r="G97" s="72">
        <f t="shared" si="0"/>
        <v>0</v>
      </c>
      <c r="H97" s="103"/>
      <c r="I97" s="78"/>
      <c r="J97" s="78"/>
    </row>
    <row r="98" spans="1:10" s="4" customFormat="1" ht="75" x14ac:dyDescent="0.25">
      <c r="A98" s="54" t="s">
        <v>243</v>
      </c>
      <c r="B98" s="54" t="s">
        <v>65</v>
      </c>
      <c r="C98" s="55" t="s">
        <v>232</v>
      </c>
      <c r="D98" s="56" t="s">
        <v>162</v>
      </c>
      <c r="E98" s="57">
        <v>512</v>
      </c>
      <c r="F98" s="25"/>
      <c r="G98" s="72">
        <f t="shared" si="0"/>
        <v>0</v>
      </c>
      <c r="H98" s="103"/>
      <c r="I98" s="78"/>
      <c r="J98" s="78"/>
    </row>
    <row r="99" spans="1:10" s="4" customFormat="1" ht="75" x14ac:dyDescent="0.25">
      <c r="A99" s="54" t="s">
        <v>243</v>
      </c>
      <c r="B99" s="54" t="s">
        <v>244</v>
      </c>
      <c r="C99" s="55" t="s">
        <v>233</v>
      </c>
      <c r="D99" s="56" t="s">
        <v>96</v>
      </c>
      <c r="E99" s="57">
        <v>82</v>
      </c>
      <c r="F99" s="25"/>
      <c r="G99" s="72">
        <f t="shared" si="0"/>
        <v>0</v>
      </c>
      <c r="H99" s="103"/>
      <c r="I99" s="78"/>
      <c r="J99" s="78"/>
    </row>
    <row r="100" spans="1:10" s="4" customFormat="1" ht="75" x14ac:dyDescent="0.25">
      <c r="A100" s="54" t="s">
        <v>243</v>
      </c>
      <c r="B100" s="54" t="s">
        <v>245</v>
      </c>
      <c r="C100" s="55" t="s">
        <v>234</v>
      </c>
      <c r="D100" s="56" t="s">
        <v>162</v>
      </c>
      <c r="E100" s="57">
        <v>511</v>
      </c>
      <c r="F100" s="25"/>
      <c r="G100" s="72">
        <f t="shared" si="0"/>
        <v>0</v>
      </c>
      <c r="H100" s="103"/>
      <c r="I100" s="78"/>
      <c r="J100" s="78"/>
    </row>
    <row r="101" spans="1:10" s="4" customFormat="1" ht="75" x14ac:dyDescent="0.25">
      <c r="A101" s="54" t="s">
        <v>243</v>
      </c>
      <c r="B101" s="54" t="s">
        <v>246</v>
      </c>
      <c r="C101" s="55" t="s">
        <v>235</v>
      </c>
      <c r="D101" s="56" t="s">
        <v>162</v>
      </c>
      <c r="E101" s="57">
        <v>509</v>
      </c>
      <c r="F101" s="25"/>
      <c r="G101" s="72">
        <f t="shared" si="0"/>
        <v>0</v>
      </c>
      <c r="H101" s="103"/>
      <c r="I101" s="78"/>
      <c r="J101" s="78"/>
    </row>
    <row r="102" spans="1:10" s="4" customFormat="1" ht="75" x14ac:dyDescent="0.25">
      <c r="A102" s="54" t="s">
        <v>243</v>
      </c>
      <c r="B102" s="54" t="s">
        <v>247</v>
      </c>
      <c r="C102" s="55" t="s">
        <v>236</v>
      </c>
      <c r="D102" s="56" t="s">
        <v>96</v>
      </c>
      <c r="E102" s="57">
        <v>82</v>
      </c>
      <c r="F102" s="25"/>
      <c r="G102" s="72">
        <f t="shared" si="0"/>
        <v>0</v>
      </c>
      <c r="H102" s="103"/>
      <c r="I102" s="78"/>
      <c r="J102" s="78"/>
    </row>
    <row r="103" spans="1:10" s="4" customFormat="1" ht="75" x14ac:dyDescent="0.25">
      <c r="A103" s="54" t="s">
        <v>243</v>
      </c>
      <c r="B103" s="54" t="s">
        <v>248</v>
      </c>
      <c r="C103" s="55" t="s">
        <v>237</v>
      </c>
      <c r="D103" s="56" t="s">
        <v>162</v>
      </c>
      <c r="E103" s="57">
        <v>509</v>
      </c>
      <c r="F103" s="25"/>
      <c r="G103" s="72">
        <f t="shared" si="0"/>
        <v>0</v>
      </c>
      <c r="H103" s="103"/>
      <c r="I103" s="78"/>
      <c r="J103" s="78"/>
    </row>
    <row r="104" spans="1:10" s="4" customFormat="1" ht="75" x14ac:dyDescent="0.25">
      <c r="A104" s="54" t="s">
        <v>243</v>
      </c>
      <c r="B104" s="54" t="s">
        <v>249</v>
      </c>
      <c r="C104" s="55" t="s">
        <v>238</v>
      </c>
      <c r="D104" s="56" t="s">
        <v>151</v>
      </c>
      <c r="E104" s="57">
        <v>104</v>
      </c>
      <c r="F104" s="25"/>
      <c r="G104" s="72">
        <f t="shared" si="0"/>
        <v>0</v>
      </c>
      <c r="H104" s="103"/>
      <c r="I104" s="78"/>
      <c r="J104" s="78"/>
    </row>
    <row r="105" spans="1:10" s="4" customFormat="1" ht="75.75" thickBot="1" x14ac:dyDescent="0.3">
      <c r="A105" s="61" t="s">
        <v>243</v>
      </c>
      <c r="B105" s="61" t="s">
        <v>250</v>
      </c>
      <c r="C105" s="50" t="s">
        <v>239</v>
      </c>
      <c r="D105" s="51" t="s">
        <v>162</v>
      </c>
      <c r="E105" s="52">
        <v>230</v>
      </c>
      <c r="F105" s="25"/>
      <c r="G105" s="74">
        <f t="shared" si="0"/>
        <v>0</v>
      </c>
      <c r="H105" s="103"/>
      <c r="I105" s="78"/>
      <c r="J105" s="78"/>
    </row>
    <row r="106" spans="1:10" s="4" customFormat="1" ht="75" x14ac:dyDescent="0.25">
      <c r="A106" s="54" t="s">
        <v>251</v>
      </c>
      <c r="B106" s="37" t="s">
        <v>33</v>
      </c>
      <c r="C106" s="55" t="s">
        <v>226</v>
      </c>
      <c r="D106" s="39" t="s">
        <v>162</v>
      </c>
      <c r="E106" s="57">
        <v>949</v>
      </c>
      <c r="F106" s="25">
        <v>6.69</v>
      </c>
      <c r="G106" s="80">
        <f t="shared" si="0"/>
        <v>6348.81</v>
      </c>
      <c r="H106" s="103"/>
      <c r="I106" s="78"/>
      <c r="J106" s="78"/>
    </row>
    <row r="107" spans="1:10" s="4" customFormat="1" ht="75" x14ac:dyDescent="0.25">
      <c r="A107" s="54" t="s">
        <v>251</v>
      </c>
      <c r="B107" s="41" t="s">
        <v>34</v>
      </c>
      <c r="C107" s="55" t="s">
        <v>253</v>
      </c>
      <c r="D107" s="56" t="s">
        <v>151</v>
      </c>
      <c r="E107" s="57">
        <v>432</v>
      </c>
      <c r="F107" s="25">
        <v>29.9</v>
      </c>
      <c r="G107" s="72">
        <f t="shared" si="0"/>
        <v>12916.8</v>
      </c>
      <c r="H107" s="103"/>
      <c r="I107" s="78"/>
      <c r="J107" s="78"/>
    </row>
    <row r="108" spans="1:10" s="4" customFormat="1" ht="75" x14ac:dyDescent="0.25">
      <c r="A108" s="54" t="s">
        <v>251</v>
      </c>
      <c r="B108" s="54" t="s">
        <v>35</v>
      </c>
      <c r="C108" s="55" t="s">
        <v>241</v>
      </c>
      <c r="D108" s="56" t="s">
        <v>162</v>
      </c>
      <c r="E108" s="57">
        <v>576</v>
      </c>
      <c r="F108" s="25">
        <v>9.77</v>
      </c>
      <c r="G108" s="72">
        <f t="shared" si="0"/>
        <v>5627.52</v>
      </c>
      <c r="H108" s="103"/>
      <c r="I108" s="78"/>
      <c r="J108" s="78"/>
    </row>
    <row r="109" spans="1:10" s="4" customFormat="1" ht="75" x14ac:dyDescent="0.25">
      <c r="A109" s="54" t="s">
        <v>251</v>
      </c>
      <c r="B109" s="54" t="s">
        <v>36</v>
      </c>
      <c r="C109" s="55" t="s">
        <v>229</v>
      </c>
      <c r="D109" s="56" t="s">
        <v>162</v>
      </c>
      <c r="E109" s="57">
        <v>517</v>
      </c>
      <c r="F109" s="25">
        <v>27.3</v>
      </c>
      <c r="G109" s="72">
        <f t="shared" si="0"/>
        <v>14114.1</v>
      </c>
      <c r="H109" s="103"/>
      <c r="I109" s="78"/>
      <c r="J109" s="78"/>
    </row>
    <row r="110" spans="1:10" s="4" customFormat="1" ht="75" x14ac:dyDescent="0.25">
      <c r="A110" s="54" t="s">
        <v>251</v>
      </c>
      <c r="B110" s="54" t="s">
        <v>37</v>
      </c>
      <c r="C110" s="55" t="s">
        <v>230</v>
      </c>
      <c r="D110" s="56" t="s">
        <v>96</v>
      </c>
      <c r="E110" s="57">
        <v>82</v>
      </c>
      <c r="F110" s="25">
        <v>0.7</v>
      </c>
      <c r="G110" s="72">
        <f t="shared" si="0"/>
        <v>57.4</v>
      </c>
      <c r="H110" s="103"/>
      <c r="I110" s="78"/>
      <c r="J110" s="78"/>
    </row>
    <row r="111" spans="1:10" s="4" customFormat="1" ht="75" x14ac:dyDescent="0.25">
      <c r="A111" s="54" t="s">
        <v>251</v>
      </c>
      <c r="B111" s="54" t="s">
        <v>38</v>
      </c>
      <c r="C111" s="55" t="s">
        <v>231</v>
      </c>
      <c r="D111" s="56" t="s">
        <v>162</v>
      </c>
      <c r="E111" s="57">
        <v>513</v>
      </c>
      <c r="F111" s="25">
        <v>0.32</v>
      </c>
      <c r="G111" s="72">
        <f t="shared" si="0"/>
        <v>164.16</v>
      </c>
      <c r="H111" s="103"/>
      <c r="I111" s="78"/>
      <c r="J111" s="78"/>
    </row>
    <row r="112" spans="1:10" s="4" customFormat="1" ht="75" x14ac:dyDescent="0.25">
      <c r="A112" s="54" t="s">
        <v>251</v>
      </c>
      <c r="B112" s="54" t="s">
        <v>65</v>
      </c>
      <c r="C112" s="55" t="s">
        <v>232</v>
      </c>
      <c r="D112" s="56" t="s">
        <v>162</v>
      </c>
      <c r="E112" s="57">
        <v>512</v>
      </c>
      <c r="F112" s="25">
        <v>16.98</v>
      </c>
      <c r="G112" s="72">
        <f t="shared" si="0"/>
        <v>8693.76</v>
      </c>
      <c r="H112" s="103"/>
      <c r="I112" s="78"/>
      <c r="J112" s="78"/>
    </row>
    <row r="113" spans="1:10" s="4" customFormat="1" ht="75" x14ac:dyDescent="0.25">
      <c r="A113" s="54" t="s">
        <v>251</v>
      </c>
      <c r="B113" s="54" t="s">
        <v>244</v>
      </c>
      <c r="C113" s="42" t="s">
        <v>233</v>
      </c>
      <c r="D113" s="56" t="s">
        <v>96</v>
      </c>
      <c r="E113" s="44">
        <v>82</v>
      </c>
      <c r="F113" s="25">
        <v>0.7</v>
      </c>
      <c r="G113" s="72">
        <f t="shared" si="0"/>
        <v>57.4</v>
      </c>
      <c r="H113" s="103"/>
      <c r="I113" s="78"/>
      <c r="J113" s="78"/>
    </row>
    <row r="114" spans="1:10" s="4" customFormat="1" ht="75" x14ac:dyDescent="0.25">
      <c r="A114" s="54" t="s">
        <v>251</v>
      </c>
      <c r="B114" s="54" t="s">
        <v>245</v>
      </c>
      <c r="C114" s="42" t="s">
        <v>234</v>
      </c>
      <c r="D114" s="56" t="s">
        <v>162</v>
      </c>
      <c r="E114" s="44">
        <v>511</v>
      </c>
      <c r="F114" s="25">
        <v>0.32</v>
      </c>
      <c r="G114" s="72">
        <f t="shared" si="0"/>
        <v>163.52000000000001</v>
      </c>
      <c r="H114" s="103"/>
      <c r="I114" s="78"/>
      <c r="J114" s="78"/>
    </row>
    <row r="115" spans="1:10" s="4" customFormat="1" ht="75" x14ac:dyDescent="0.25">
      <c r="A115" s="54" t="s">
        <v>251</v>
      </c>
      <c r="B115" s="54" t="s">
        <v>246</v>
      </c>
      <c r="C115" s="42" t="s">
        <v>235</v>
      </c>
      <c r="D115" s="56" t="s">
        <v>162</v>
      </c>
      <c r="E115" s="44">
        <v>509</v>
      </c>
      <c r="F115" s="25">
        <v>18.68</v>
      </c>
      <c r="G115" s="72">
        <f t="shared" si="0"/>
        <v>9508.1200000000008</v>
      </c>
      <c r="H115" s="103"/>
      <c r="I115" s="78"/>
      <c r="J115" s="78"/>
    </row>
    <row r="116" spans="1:10" s="4" customFormat="1" ht="75" x14ac:dyDescent="0.25">
      <c r="A116" s="54" t="s">
        <v>251</v>
      </c>
      <c r="B116" s="54" t="s">
        <v>247</v>
      </c>
      <c r="C116" s="42" t="s">
        <v>236</v>
      </c>
      <c r="D116" s="56" t="s">
        <v>96</v>
      </c>
      <c r="E116" s="44">
        <v>82</v>
      </c>
      <c r="F116" s="25">
        <v>0.7</v>
      </c>
      <c r="G116" s="72">
        <f t="shared" si="0"/>
        <v>57.4</v>
      </c>
      <c r="H116" s="103"/>
      <c r="I116" s="78"/>
      <c r="J116" s="78"/>
    </row>
    <row r="117" spans="1:10" s="4" customFormat="1" ht="75" x14ac:dyDescent="0.25">
      <c r="A117" s="54" t="s">
        <v>251</v>
      </c>
      <c r="B117" s="54" t="s">
        <v>248</v>
      </c>
      <c r="C117" s="42" t="s">
        <v>237</v>
      </c>
      <c r="D117" s="56" t="s">
        <v>162</v>
      </c>
      <c r="E117" s="44">
        <v>509</v>
      </c>
      <c r="F117" s="25">
        <v>1.22</v>
      </c>
      <c r="G117" s="72">
        <f t="shared" si="0"/>
        <v>620.98</v>
      </c>
      <c r="H117" s="103"/>
      <c r="I117" s="78"/>
      <c r="J117" s="78"/>
    </row>
    <row r="118" spans="1:10" s="4" customFormat="1" ht="75.75" thickBot="1" x14ac:dyDescent="0.3">
      <c r="A118" s="54" t="s">
        <v>251</v>
      </c>
      <c r="B118" s="54" t="s">
        <v>249</v>
      </c>
      <c r="C118" s="42" t="s">
        <v>238</v>
      </c>
      <c r="D118" s="56" t="s">
        <v>151</v>
      </c>
      <c r="E118" s="44">
        <v>104</v>
      </c>
      <c r="F118" s="25">
        <v>27.49</v>
      </c>
      <c r="G118" s="72">
        <f t="shared" si="0"/>
        <v>2858.96</v>
      </c>
      <c r="H118" s="104"/>
      <c r="I118" s="78"/>
      <c r="J118" s="78"/>
    </row>
    <row r="119" spans="1:10" s="4" customFormat="1" ht="75.75" thickBot="1" x14ac:dyDescent="0.3">
      <c r="A119" s="54" t="s">
        <v>251</v>
      </c>
      <c r="B119" s="61" t="s">
        <v>250</v>
      </c>
      <c r="C119" s="50" t="s">
        <v>239</v>
      </c>
      <c r="D119" s="51" t="s">
        <v>162</v>
      </c>
      <c r="E119" s="52">
        <v>230</v>
      </c>
      <c r="F119" s="25">
        <v>7.49</v>
      </c>
      <c r="G119" s="74">
        <f t="shared" si="0"/>
        <v>1722.7</v>
      </c>
      <c r="H119" s="75" t="s">
        <v>72</v>
      </c>
      <c r="I119" s="76">
        <f>ROUND(SUM(G92:G119),2)</f>
        <v>62911.63</v>
      </c>
      <c r="J119" s="78"/>
    </row>
    <row r="120" spans="1:10" s="4" customFormat="1" ht="30" x14ac:dyDescent="0.25">
      <c r="A120" s="37" t="s">
        <v>254</v>
      </c>
      <c r="B120" s="37" t="s">
        <v>8</v>
      </c>
      <c r="C120" s="38" t="s">
        <v>302</v>
      </c>
      <c r="D120" s="39" t="s">
        <v>151</v>
      </c>
      <c r="E120" s="40">
        <v>424</v>
      </c>
      <c r="F120" s="25">
        <v>7.28</v>
      </c>
      <c r="G120" s="71">
        <f t="shared" si="0"/>
        <v>3086.72</v>
      </c>
      <c r="H120" s="81"/>
      <c r="I120" s="78"/>
      <c r="J120" s="78"/>
    </row>
    <row r="121" spans="1:10" s="4" customFormat="1" ht="30" x14ac:dyDescent="0.25">
      <c r="A121" s="41" t="s">
        <v>254</v>
      </c>
      <c r="B121" s="41" t="s">
        <v>39</v>
      </c>
      <c r="C121" s="42" t="s">
        <v>303</v>
      </c>
      <c r="D121" s="43" t="s">
        <v>151</v>
      </c>
      <c r="E121" s="44">
        <v>272</v>
      </c>
      <c r="F121" s="25">
        <v>8.2100000000000009</v>
      </c>
      <c r="G121" s="72">
        <f t="shared" si="0"/>
        <v>2233.12</v>
      </c>
      <c r="H121" s="82"/>
      <c r="I121" s="78"/>
      <c r="J121" s="78"/>
    </row>
    <row r="122" spans="1:10" s="4" customFormat="1" x14ac:dyDescent="0.25">
      <c r="A122" s="41" t="s">
        <v>254</v>
      </c>
      <c r="B122" s="41" t="s">
        <v>40</v>
      </c>
      <c r="C122" s="42" t="s">
        <v>268</v>
      </c>
      <c r="D122" s="43" t="s">
        <v>162</v>
      </c>
      <c r="E122" s="44">
        <v>1667</v>
      </c>
      <c r="F122" s="25">
        <v>0.24</v>
      </c>
      <c r="G122" s="72">
        <f t="shared" si="0"/>
        <v>400.08</v>
      </c>
      <c r="H122" s="82"/>
      <c r="I122" s="78"/>
      <c r="J122" s="78"/>
    </row>
    <row r="123" spans="1:10" s="4" customFormat="1" ht="60" x14ac:dyDescent="0.25">
      <c r="A123" s="41" t="s">
        <v>254</v>
      </c>
      <c r="B123" s="41" t="s">
        <v>41</v>
      </c>
      <c r="C123" s="42" t="s">
        <v>269</v>
      </c>
      <c r="D123" s="56" t="s">
        <v>6</v>
      </c>
      <c r="E123" s="44">
        <v>1</v>
      </c>
      <c r="F123" s="25">
        <v>5807.65</v>
      </c>
      <c r="G123" s="72">
        <f t="shared" si="0"/>
        <v>5807.65</v>
      </c>
      <c r="H123" s="82"/>
      <c r="I123" s="78"/>
      <c r="J123" s="78"/>
    </row>
    <row r="124" spans="1:10" s="4" customFormat="1" ht="90" x14ac:dyDescent="0.25">
      <c r="A124" s="41" t="s">
        <v>254</v>
      </c>
      <c r="B124" s="41" t="s">
        <v>42</v>
      </c>
      <c r="C124" s="58" t="s">
        <v>270</v>
      </c>
      <c r="D124" s="62" t="s">
        <v>6</v>
      </c>
      <c r="E124" s="60">
        <v>1</v>
      </c>
      <c r="F124" s="25">
        <v>13333.1</v>
      </c>
      <c r="G124" s="72">
        <f t="shared" si="0"/>
        <v>13333.1</v>
      </c>
      <c r="H124" s="82"/>
      <c r="I124" s="78"/>
      <c r="J124" s="78"/>
    </row>
    <row r="125" spans="1:10" s="4" customFormat="1" ht="90" x14ac:dyDescent="0.25">
      <c r="A125" s="41" t="s">
        <v>254</v>
      </c>
      <c r="B125" s="41" t="s">
        <v>43</v>
      </c>
      <c r="C125" s="58" t="s">
        <v>271</v>
      </c>
      <c r="D125" s="62" t="s">
        <v>6</v>
      </c>
      <c r="E125" s="60">
        <v>1</v>
      </c>
      <c r="F125" s="25">
        <v>8216.14</v>
      </c>
      <c r="G125" s="72">
        <f t="shared" si="0"/>
        <v>8216.14</v>
      </c>
      <c r="H125" s="82"/>
      <c r="I125" s="78"/>
      <c r="J125" s="78"/>
    </row>
    <row r="126" spans="1:10" s="4" customFormat="1" ht="90" x14ac:dyDescent="0.25">
      <c r="A126" s="41" t="s">
        <v>254</v>
      </c>
      <c r="B126" s="41" t="s">
        <v>255</v>
      </c>
      <c r="C126" s="58" t="s">
        <v>272</v>
      </c>
      <c r="D126" s="62" t="s">
        <v>6</v>
      </c>
      <c r="E126" s="60">
        <v>1</v>
      </c>
      <c r="F126" s="25">
        <v>29572.36</v>
      </c>
      <c r="G126" s="72">
        <f t="shared" si="0"/>
        <v>29572.36</v>
      </c>
      <c r="H126" s="82"/>
      <c r="I126" s="78"/>
      <c r="J126" s="78"/>
    </row>
    <row r="127" spans="1:10" s="4" customFormat="1" x14ac:dyDescent="0.25">
      <c r="A127" s="41" t="s">
        <v>254</v>
      </c>
      <c r="B127" s="41" t="s">
        <v>256</v>
      </c>
      <c r="C127" s="58" t="s">
        <v>273</v>
      </c>
      <c r="D127" s="59" t="s">
        <v>109</v>
      </c>
      <c r="E127" s="60">
        <v>6</v>
      </c>
      <c r="F127" s="25">
        <v>96.26</v>
      </c>
      <c r="G127" s="72">
        <f t="shared" si="0"/>
        <v>577.55999999999995</v>
      </c>
      <c r="H127" s="82"/>
      <c r="I127" s="78"/>
      <c r="J127" s="78"/>
    </row>
    <row r="128" spans="1:10" s="4" customFormat="1" x14ac:dyDescent="0.25">
      <c r="A128" s="41" t="s">
        <v>254</v>
      </c>
      <c r="B128" s="41" t="s">
        <v>257</v>
      </c>
      <c r="C128" s="58" t="s">
        <v>274</v>
      </c>
      <c r="D128" s="59" t="s">
        <v>109</v>
      </c>
      <c r="E128" s="60">
        <v>6</v>
      </c>
      <c r="F128" s="25">
        <v>238.65</v>
      </c>
      <c r="G128" s="72">
        <f t="shared" si="0"/>
        <v>1431.9</v>
      </c>
      <c r="H128" s="82"/>
      <c r="I128" s="78"/>
      <c r="J128" s="78"/>
    </row>
    <row r="129" spans="1:10" s="4" customFormat="1" x14ac:dyDescent="0.25">
      <c r="A129" s="41" t="s">
        <v>254</v>
      </c>
      <c r="B129" s="41" t="s">
        <v>258</v>
      </c>
      <c r="C129" s="58" t="s">
        <v>275</v>
      </c>
      <c r="D129" s="59" t="s">
        <v>96</v>
      </c>
      <c r="E129" s="60">
        <v>156</v>
      </c>
      <c r="F129" s="25">
        <v>0.7</v>
      </c>
      <c r="G129" s="72">
        <f t="shared" si="0"/>
        <v>109.2</v>
      </c>
      <c r="H129" s="82"/>
      <c r="I129" s="78"/>
      <c r="J129" s="78"/>
    </row>
    <row r="130" spans="1:10" s="4" customFormat="1" x14ac:dyDescent="0.25">
      <c r="A130" s="41" t="s">
        <v>254</v>
      </c>
      <c r="B130" s="41" t="s">
        <v>259</v>
      </c>
      <c r="C130" s="42" t="s">
        <v>276</v>
      </c>
      <c r="D130" s="43" t="s">
        <v>162</v>
      </c>
      <c r="E130" s="44">
        <v>1150</v>
      </c>
      <c r="F130" s="25">
        <v>20.88</v>
      </c>
      <c r="G130" s="72">
        <f t="shared" si="0"/>
        <v>24012</v>
      </c>
      <c r="H130" s="82"/>
      <c r="I130" s="78"/>
      <c r="J130" s="78"/>
    </row>
    <row r="131" spans="1:10" s="4" customFormat="1" ht="30" x14ac:dyDescent="0.25">
      <c r="A131" s="41" t="s">
        <v>254</v>
      </c>
      <c r="B131" s="41" t="s">
        <v>260</v>
      </c>
      <c r="C131" s="42" t="s">
        <v>277</v>
      </c>
      <c r="D131" s="43" t="s">
        <v>162</v>
      </c>
      <c r="E131" s="44">
        <v>31.1</v>
      </c>
      <c r="F131" s="25">
        <v>25.78</v>
      </c>
      <c r="G131" s="72">
        <f t="shared" si="0"/>
        <v>801.76</v>
      </c>
      <c r="H131" s="82"/>
      <c r="I131" s="78"/>
      <c r="J131" s="78"/>
    </row>
    <row r="132" spans="1:10" s="4" customFormat="1" ht="30" x14ac:dyDescent="0.25">
      <c r="A132" s="41" t="s">
        <v>254</v>
      </c>
      <c r="B132" s="41" t="s">
        <v>261</v>
      </c>
      <c r="C132" s="42" t="s">
        <v>278</v>
      </c>
      <c r="D132" s="43" t="s">
        <v>162</v>
      </c>
      <c r="E132" s="44">
        <v>31.1</v>
      </c>
      <c r="F132" s="25">
        <v>0.32</v>
      </c>
      <c r="G132" s="72">
        <f t="shared" si="0"/>
        <v>9.9499999999999993</v>
      </c>
      <c r="H132" s="82"/>
      <c r="I132" s="78"/>
      <c r="J132" s="78"/>
    </row>
    <row r="133" spans="1:10" s="4" customFormat="1" ht="30" x14ac:dyDescent="0.25">
      <c r="A133" s="41" t="s">
        <v>254</v>
      </c>
      <c r="B133" s="41" t="s">
        <v>262</v>
      </c>
      <c r="C133" s="42" t="s">
        <v>279</v>
      </c>
      <c r="D133" s="43" t="s">
        <v>162</v>
      </c>
      <c r="E133" s="44">
        <v>31.1</v>
      </c>
      <c r="F133" s="25">
        <v>16.98</v>
      </c>
      <c r="G133" s="72">
        <f t="shared" si="0"/>
        <v>528.08000000000004</v>
      </c>
      <c r="H133" s="82"/>
      <c r="I133" s="78"/>
      <c r="J133" s="78"/>
    </row>
    <row r="134" spans="1:10" s="4" customFormat="1" ht="30" x14ac:dyDescent="0.25">
      <c r="A134" s="41" t="s">
        <v>254</v>
      </c>
      <c r="B134" s="41" t="s">
        <v>263</v>
      </c>
      <c r="C134" s="42" t="s">
        <v>280</v>
      </c>
      <c r="D134" s="43" t="s">
        <v>162</v>
      </c>
      <c r="E134" s="44">
        <v>31.1</v>
      </c>
      <c r="F134" s="25">
        <v>0.32</v>
      </c>
      <c r="G134" s="72">
        <f t="shared" si="0"/>
        <v>9.9499999999999993</v>
      </c>
      <c r="H134" s="82"/>
      <c r="I134" s="78"/>
      <c r="J134" s="78"/>
    </row>
    <row r="135" spans="1:10" s="4" customFormat="1" ht="30" x14ac:dyDescent="0.25">
      <c r="A135" s="41" t="s">
        <v>254</v>
      </c>
      <c r="B135" s="41" t="s">
        <v>264</v>
      </c>
      <c r="C135" s="42" t="s">
        <v>281</v>
      </c>
      <c r="D135" s="43" t="s">
        <v>162</v>
      </c>
      <c r="E135" s="44">
        <v>31.1</v>
      </c>
      <c r="F135" s="25">
        <v>18.68</v>
      </c>
      <c r="G135" s="72">
        <f t="shared" si="0"/>
        <v>580.95000000000005</v>
      </c>
      <c r="H135" s="82"/>
      <c r="I135" s="78"/>
      <c r="J135" s="78"/>
    </row>
    <row r="136" spans="1:10" s="4" customFormat="1" x14ac:dyDescent="0.25">
      <c r="A136" s="41" t="s">
        <v>254</v>
      </c>
      <c r="B136" s="41" t="s">
        <v>265</v>
      </c>
      <c r="C136" s="42" t="s">
        <v>282</v>
      </c>
      <c r="D136" s="43" t="s">
        <v>162</v>
      </c>
      <c r="E136" s="44">
        <v>417</v>
      </c>
      <c r="F136" s="25">
        <v>2.4300000000000002</v>
      </c>
      <c r="G136" s="72">
        <f t="shared" si="0"/>
        <v>1013.31</v>
      </c>
      <c r="H136" s="82"/>
      <c r="I136" s="78"/>
      <c r="J136" s="78"/>
    </row>
    <row r="137" spans="1:10" s="4" customFormat="1" ht="15.75" thickBot="1" x14ac:dyDescent="0.3">
      <c r="A137" s="41" t="s">
        <v>254</v>
      </c>
      <c r="B137" s="41" t="s">
        <v>266</v>
      </c>
      <c r="C137" s="42" t="s">
        <v>283</v>
      </c>
      <c r="D137" s="43" t="s">
        <v>162</v>
      </c>
      <c r="E137" s="44">
        <v>468</v>
      </c>
      <c r="F137" s="25">
        <v>5.5</v>
      </c>
      <c r="G137" s="72">
        <f t="shared" si="0"/>
        <v>2574</v>
      </c>
      <c r="H137" s="83"/>
      <c r="I137" s="78"/>
      <c r="J137" s="78"/>
    </row>
    <row r="138" spans="1:10" s="4" customFormat="1" ht="30.75" thickBot="1" x14ac:dyDescent="0.3">
      <c r="A138" s="41" t="s">
        <v>254</v>
      </c>
      <c r="B138" s="49" t="s">
        <v>267</v>
      </c>
      <c r="C138" s="42" t="s">
        <v>284</v>
      </c>
      <c r="D138" s="43" t="s">
        <v>162</v>
      </c>
      <c r="E138" s="44">
        <v>22</v>
      </c>
      <c r="F138" s="25">
        <v>11.92</v>
      </c>
      <c r="G138" s="72">
        <f t="shared" si="0"/>
        <v>262.24</v>
      </c>
      <c r="H138" s="75" t="s">
        <v>66</v>
      </c>
      <c r="I138" s="76">
        <f>ROUND(SUM(G120:G138),2)</f>
        <v>94560.07</v>
      </c>
      <c r="J138" s="78"/>
    </row>
    <row r="139" spans="1:10" s="4" customFormat="1" ht="45" x14ac:dyDescent="0.25">
      <c r="A139" s="37" t="s">
        <v>285</v>
      </c>
      <c r="B139" s="37" t="s">
        <v>44</v>
      </c>
      <c r="C139" s="38" t="s">
        <v>289</v>
      </c>
      <c r="D139" s="39" t="s">
        <v>109</v>
      </c>
      <c r="E139" s="40">
        <v>11</v>
      </c>
      <c r="F139" s="25">
        <v>166.38</v>
      </c>
      <c r="G139" s="71">
        <f t="shared" si="0"/>
        <v>1830.18</v>
      </c>
      <c r="H139" s="77"/>
      <c r="I139" s="78"/>
      <c r="J139" s="78"/>
    </row>
    <row r="140" spans="1:10" s="4" customFormat="1" ht="45" x14ac:dyDescent="0.25">
      <c r="A140" s="41" t="s">
        <v>285</v>
      </c>
      <c r="B140" s="41" t="s">
        <v>53</v>
      </c>
      <c r="C140" s="42" t="s">
        <v>290</v>
      </c>
      <c r="D140" s="43" t="s">
        <v>109</v>
      </c>
      <c r="E140" s="44">
        <v>13</v>
      </c>
      <c r="F140" s="25">
        <v>58.68</v>
      </c>
      <c r="G140" s="72">
        <f t="shared" si="0"/>
        <v>762.84</v>
      </c>
      <c r="H140" s="77"/>
      <c r="I140" s="78"/>
      <c r="J140" s="78"/>
    </row>
    <row r="141" spans="1:10" s="4" customFormat="1" ht="45" x14ac:dyDescent="0.25">
      <c r="A141" s="54" t="s">
        <v>286</v>
      </c>
      <c r="B141" s="54" t="s">
        <v>54</v>
      </c>
      <c r="C141" s="55" t="s">
        <v>291</v>
      </c>
      <c r="D141" s="56" t="s">
        <v>96</v>
      </c>
      <c r="E141" s="57">
        <v>248</v>
      </c>
      <c r="F141" s="25">
        <v>48.56</v>
      </c>
      <c r="G141" s="80">
        <f t="shared" si="0"/>
        <v>12042.88</v>
      </c>
      <c r="H141" s="77"/>
      <c r="I141" s="78"/>
      <c r="J141" s="78"/>
    </row>
    <row r="142" spans="1:10" s="4" customFormat="1" ht="45" x14ac:dyDescent="0.25">
      <c r="A142" s="41" t="s">
        <v>286</v>
      </c>
      <c r="B142" s="41" t="s">
        <v>55</v>
      </c>
      <c r="C142" s="42" t="s">
        <v>292</v>
      </c>
      <c r="D142" s="43" t="s">
        <v>109</v>
      </c>
      <c r="E142" s="44">
        <v>7</v>
      </c>
      <c r="F142" s="25">
        <v>646.4</v>
      </c>
      <c r="G142" s="72">
        <f t="shared" si="0"/>
        <v>4524.8</v>
      </c>
      <c r="H142" s="77"/>
      <c r="I142" s="78"/>
      <c r="J142" s="78"/>
    </row>
    <row r="143" spans="1:10" s="4" customFormat="1" ht="45" x14ac:dyDescent="0.25">
      <c r="A143" s="95" t="s">
        <v>286</v>
      </c>
      <c r="B143" s="95" t="s">
        <v>56</v>
      </c>
      <c r="C143" s="53" t="s">
        <v>319</v>
      </c>
      <c r="D143" s="96" t="s">
        <v>109</v>
      </c>
      <c r="E143" s="97">
        <v>1</v>
      </c>
      <c r="F143" s="25">
        <v>56.21</v>
      </c>
      <c r="G143" s="72">
        <f t="shared" si="0"/>
        <v>56.21</v>
      </c>
      <c r="H143" s="77"/>
      <c r="I143" s="78"/>
      <c r="J143" s="78"/>
    </row>
    <row r="144" spans="1:10" s="4" customFormat="1" ht="45.75" thickBot="1" x14ac:dyDescent="0.3">
      <c r="A144" s="41" t="s">
        <v>287</v>
      </c>
      <c r="B144" s="95" t="s">
        <v>57</v>
      </c>
      <c r="C144" s="42" t="s">
        <v>293</v>
      </c>
      <c r="D144" s="43" t="s">
        <v>109</v>
      </c>
      <c r="E144" s="44">
        <v>108</v>
      </c>
      <c r="F144" s="25">
        <v>26.42</v>
      </c>
      <c r="G144" s="72">
        <f t="shared" si="0"/>
        <v>2853.36</v>
      </c>
      <c r="H144" s="77"/>
      <c r="I144" s="78"/>
      <c r="J144" s="78"/>
    </row>
    <row r="145" spans="1:10" s="4" customFormat="1" ht="45.75" thickBot="1" x14ac:dyDescent="0.3">
      <c r="A145" s="61" t="s">
        <v>288</v>
      </c>
      <c r="B145" s="98" t="s">
        <v>318</v>
      </c>
      <c r="C145" s="63" t="s">
        <v>294</v>
      </c>
      <c r="D145" s="64" t="s">
        <v>162</v>
      </c>
      <c r="E145" s="65">
        <v>608</v>
      </c>
      <c r="F145" s="25">
        <v>24.17</v>
      </c>
      <c r="G145" s="84">
        <f t="shared" ref="G145:G147" si="2">ROUND((E145*F145),2)</f>
        <v>14695.36</v>
      </c>
      <c r="H145" s="75" t="s">
        <v>67</v>
      </c>
      <c r="I145" s="76">
        <f>ROUND(SUM(G139:G145),2)</f>
        <v>36765.629999999997</v>
      </c>
      <c r="J145" s="78"/>
    </row>
    <row r="146" spans="1:10" s="4" customFormat="1" ht="29.25" thickBot="1" x14ac:dyDescent="0.3">
      <c r="A146" s="49" t="s">
        <v>295</v>
      </c>
      <c r="B146" s="49" t="s">
        <v>58</v>
      </c>
      <c r="C146" s="50" t="s">
        <v>297</v>
      </c>
      <c r="D146" s="51" t="s">
        <v>6</v>
      </c>
      <c r="E146" s="52">
        <v>2</v>
      </c>
      <c r="F146" s="25">
        <v>4856.38</v>
      </c>
      <c r="G146" s="74">
        <f t="shared" si="2"/>
        <v>9712.76</v>
      </c>
      <c r="H146" s="75" t="s">
        <v>73</v>
      </c>
      <c r="I146" s="76">
        <f>ROUND(SUM(G146),2)</f>
        <v>9712.76</v>
      </c>
      <c r="J146" s="78"/>
    </row>
    <row r="147" spans="1:10" s="4" customFormat="1" ht="75" customHeight="1" thickBot="1" x14ac:dyDescent="0.3">
      <c r="A147" s="66" t="s">
        <v>296</v>
      </c>
      <c r="B147" s="66" t="s">
        <v>59</v>
      </c>
      <c r="C147" s="67" t="s">
        <v>7</v>
      </c>
      <c r="D147" s="68" t="s">
        <v>6</v>
      </c>
      <c r="E147" s="68">
        <v>1</v>
      </c>
      <c r="F147" s="25">
        <v>9542.98</v>
      </c>
      <c r="G147" s="85">
        <f t="shared" si="2"/>
        <v>9542.98</v>
      </c>
      <c r="H147" s="75" t="s">
        <v>74</v>
      </c>
      <c r="I147" s="76">
        <f>ROUND(SUM(G147),2)</f>
        <v>9542.98</v>
      </c>
      <c r="J147" s="78"/>
    </row>
    <row r="148" spans="1:10" ht="44.25" customHeight="1" thickBot="1" x14ac:dyDescent="0.3">
      <c r="A148" s="29"/>
      <c r="B148" s="29"/>
      <c r="C148" s="29"/>
      <c r="D148" s="30"/>
      <c r="E148" s="30"/>
      <c r="F148" s="31" t="s">
        <v>63</v>
      </c>
      <c r="G148" s="86">
        <f>SUM(G5:G147)</f>
        <v>3299955.6100000003</v>
      </c>
      <c r="H148" s="73"/>
      <c r="I148" s="79"/>
      <c r="J148" s="70"/>
    </row>
    <row r="149" spans="1:10" ht="20.25" customHeight="1" x14ac:dyDescent="0.25">
      <c r="A149" s="32"/>
      <c r="B149" s="32"/>
      <c r="C149" s="33"/>
      <c r="D149" s="33"/>
      <c r="E149" s="34"/>
      <c r="F149" s="33"/>
      <c r="G149" s="35"/>
    </row>
  </sheetData>
  <mergeCells count="4">
    <mergeCell ref="A1:G1"/>
    <mergeCell ref="A3:G3"/>
    <mergeCell ref="H64:H90"/>
    <mergeCell ref="H92:H118"/>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46"/>
  <sheetViews>
    <sheetView zoomScale="70" zoomScaleNormal="70" workbookViewId="0">
      <selection activeCell="I4" sqref="I4"/>
    </sheetView>
  </sheetViews>
  <sheetFormatPr defaultColWidth="9.140625" defaultRowHeight="15" x14ac:dyDescent="0.25"/>
  <cols>
    <col min="1" max="1" width="31.7109375" style="4" bestFit="1" customWidth="1"/>
    <col min="2" max="2" width="8.28515625" style="4" bestFit="1" customWidth="1"/>
    <col min="3" max="3" width="77.28515625" style="36" customWidth="1"/>
    <col min="4" max="4" width="9.140625" style="3"/>
    <col min="5" max="5" width="16.28515625" style="88" customWidth="1"/>
    <col min="6" max="6" width="20.7109375" style="5" customWidth="1"/>
    <col min="7" max="7" width="14.7109375" style="3" customWidth="1"/>
    <col min="8" max="8" width="21.5703125" style="6" customWidth="1"/>
    <col min="9" max="9" width="16.140625" style="3" customWidth="1"/>
    <col min="10" max="16384" width="9.140625" style="3"/>
  </cols>
  <sheetData>
    <row r="1" spans="1:9" ht="40.15" customHeight="1" x14ac:dyDescent="0.25">
      <c r="A1" s="107" t="s">
        <v>89</v>
      </c>
      <c r="B1" s="107"/>
      <c r="C1" s="107"/>
      <c r="D1" s="107"/>
      <c r="E1" s="107"/>
      <c r="F1" s="107"/>
      <c r="G1" s="107"/>
    </row>
    <row r="2" spans="1:9" ht="21.6" customHeight="1" x14ac:dyDescent="0.25">
      <c r="A2" s="1"/>
      <c r="B2" s="1"/>
      <c r="C2" s="1"/>
      <c r="D2" s="1"/>
      <c r="E2" s="12"/>
      <c r="F2" s="1"/>
      <c r="G2" s="1"/>
    </row>
    <row r="3" spans="1:9" ht="20.25" customHeight="1" thickBot="1" x14ac:dyDescent="0.3">
      <c r="A3" s="89"/>
      <c r="B3" s="89"/>
      <c r="C3" s="90"/>
      <c r="D3" s="90"/>
      <c r="E3" s="91"/>
      <c r="F3" s="90"/>
      <c r="G3" s="92"/>
    </row>
    <row r="4" spans="1:9" ht="14.45" customHeight="1" x14ac:dyDescent="0.25">
      <c r="A4" s="105" t="s">
        <v>90</v>
      </c>
      <c r="B4" s="105"/>
      <c r="C4" s="105"/>
      <c r="D4" s="105"/>
      <c r="E4" s="105"/>
      <c r="F4" s="105"/>
      <c r="G4" s="106"/>
    </row>
    <row r="5" spans="1:9" ht="43.5" thickBot="1" x14ac:dyDescent="0.3">
      <c r="A5" s="9" t="s">
        <v>61</v>
      </c>
      <c r="B5" s="9" t="s">
        <v>0</v>
      </c>
      <c r="C5" s="9" t="s">
        <v>1</v>
      </c>
      <c r="D5" s="9" t="s">
        <v>2</v>
      </c>
      <c r="E5" s="13" t="s">
        <v>3</v>
      </c>
      <c r="F5" s="10" t="s">
        <v>83</v>
      </c>
      <c r="G5" s="11" t="s">
        <v>4</v>
      </c>
      <c r="H5" s="69"/>
      <c r="I5" s="70"/>
    </row>
    <row r="6" spans="1:9" x14ac:dyDescent="0.25">
      <c r="A6" s="37" t="s">
        <v>92</v>
      </c>
      <c r="B6" s="37" t="s">
        <v>9</v>
      </c>
      <c r="C6" s="38" t="s">
        <v>110</v>
      </c>
      <c r="D6" s="39" t="s">
        <v>95</v>
      </c>
      <c r="E6" s="40">
        <v>11</v>
      </c>
      <c r="F6" s="7">
        <v>22.48</v>
      </c>
      <c r="G6" s="71">
        <f>ROUND((E6*F6),2)</f>
        <v>247.28</v>
      </c>
      <c r="H6" s="69"/>
      <c r="I6" s="70"/>
    </row>
    <row r="7" spans="1:9" x14ac:dyDescent="0.25">
      <c r="A7" s="41" t="s">
        <v>92</v>
      </c>
      <c r="B7" s="41" t="s">
        <v>10</v>
      </c>
      <c r="C7" s="42" t="s">
        <v>111</v>
      </c>
      <c r="D7" s="43" t="s">
        <v>96</v>
      </c>
      <c r="E7" s="44">
        <v>230</v>
      </c>
      <c r="F7" s="2">
        <v>2.25</v>
      </c>
      <c r="G7" s="72">
        <f t="shared" ref="G7:G44" si="0">ROUND((E7*F7),2)</f>
        <v>517.5</v>
      </c>
      <c r="H7" s="69"/>
      <c r="I7" s="70"/>
    </row>
    <row r="8" spans="1:9" x14ac:dyDescent="0.25">
      <c r="A8" s="41" t="s">
        <v>92</v>
      </c>
      <c r="B8" s="41" t="s">
        <v>11</v>
      </c>
      <c r="C8" s="42" t="s">
        <v>112</v>
      </c>
      <c r="D8" s="43" t="s">
        <v>96</v>
      </c>
      <c r="E8" s="44">
        <v>65</v>
      </c>
      <c r="F8" s="2">
        <v>22.48</v>
      </c>
      <c r="G8" s="72">
        <f t="shared" si="0"/>
        <v>1461.2</v>
      </c>
      <c r="H8" s="69"/>
      <c r="I8" s="70"/>
    </row>
    <row r="9" spans="1:9" x14ac:dyDescent="0.25">
      <c r="A9" s="41" t="s">
        <v>92</v>
      </c>
      <c r="B9" s="41" t="s">
        <v>12</v>
      </c>
      <c r="C9" s="42" t="s">
        <v>97</v>
      </c>
      <c r="D9" s="43" t="s">
        <v>96</v>
      </c>
      <c r="E9" s="44">
        <v>2550</v>
      </c>
      <c r="F9" s="2">
        <v>1.35</v>
      </c>
      <c r="G9" s="72">
        <f t="shared" si="0"/>
        <v>3442.5</v>
      </c>
      <c r="H9" s="69"/>
      <c r="I9" s="70"/>
    </row>
    <row r="10" spans="1:9" x14ac:dyDescent="0.25">
      <c r="A10" s="41" t="s">
        <v>92</v>
      </c>
      <c r="B10" s="41" t="s">
        <v>13</v>
      </c>
      <c r="C10" s="42" t="s">
        <v>98</v>
      </c>
      <c r="D10" s="43" t="s">
        <v>109</v>
      </c>
      <c r="E10" s="44">
        <v>1</v>
      </c>
      <c r="F10" s="2">
        <v>281.05</v>
      </c>
      <c r="G10" s="72">
        <f t="shared" si="0"/>
        <v>281.05</v>
      </c>
      <c r="H10" s="69"/>
      <c r="I10" s="70"/>
    </row>
    <row r="11" spans="1:9" x14ac:dyDescent="0.25">
      <c r="A11" s="41" t="s">
        <v>92</v>
      </c>
      <c r="B11" s="41" t="s">
        <v>14</v>
      </c>
      <c r="C11" s="42" t="s">
        <v>99</v>
      </c>
      <c r="D11" s="43" t="s">
        <v>109</v>
      </c>
      <c r="E11" s="44">
        <v>5</v>
      </c>
      <c r="F11" s="2">
        <v>16.86</v>
      </c>
      <c r="G11" s="72">
        <f t="shared" si="0"/>
        <v>84.3</v>
      </c>
      <c r="H11" s="69"/>
      <c r="I11" s="70"/>
    </row>
    <row r="12" spans="1:9" x14ac:dyDescent="0.25">
      <c r="A12" s="41" t="s">
        <v>92</v>
      </c>
      <c r="B12" s="41" t="s">
        <v>15</v>
      </c>
      <c r="C12" s="42" t="s">
        <v>100</v>
      </c>
      <c r="D12" s="43" t="s">
        <v>109</v>
      </c>
      <c r="E12" s="44">
        <v>1</v>
      </c>
      <c r="F12" s="2">
        <v>281.05</v>
      </c>
      <c r="G12" s="72">
        <f t="shared" si="0"/>
        <v>281.05</v>
      </c>
      <c r="H12" s="69"/>
      <c r="I12" s="70"/>
    </row>
    <row r="13" spans="1:9" x14ac:dyDescent="0.25">
      <c r="A13" s="41" t="s">
        <v>92</v>
      </c>
      <c r="B13" s="41" t="s">
        <v>16</v>
      </c>
      <c r="C13" s="42" t="s">
        <v>101</v>
      </c>
      <c r="D13" s="43" t="s">
        <v>109</v>
      </c>
      <c r="E13" s="44">
        <v>2</v>
      </c>
      <c r="F13" s="2">
        <v>112.42</v>
      </c>
      <c r="G13" s="72">
        <f t="shared" si="0"/>
        <v>224.84</v>
      </c>
      <c r="H13" s="69"/>
      <c r="I13" s="70"/>
    </row>
    <row r="14" spans="1:9" x14ac:dyDescent="0.25">
      <c r="A14" s="41" t="s">
        <v>92</v>
      </c>
      <c r="B14" s="41" t="s">
        <v>17</v>
      </c>
      <c r="C14" s="42" t="s">
        <v>102</v>
      </c>
      <c r="D14" s="43" t="s">
        <v>96</v>
      </c>
      <c r="E14" s="44">
        <v>230</v>
      </c>
      <c r="F14" s="2">
        <v>1.1299999999999999</v>
      </c>
      <c r="G14" s="72">
        <f t="shared" si="0"/>
        <v>259.89999999999998</v>
      </c>
      <c r="H14" s="69"/>
      <c r="I14" s="70"/>
    </row>
    <row r="15" spans="1:9" x14ac:dyDescent="0.25">
      <c r="A15" s="41" t="s">
        <v>92</v>
      </c>
      <c r="B15" s="41" t="s">
        <v>84</v>
      </c>
      <c r="C15" s="42" t="s">
        <v>103</v>
      </c>
      <c r="D15" s="43" t="s">
        <v>6</v>
      </c>
      <c r="E15" s="44">
        <v>3</v>
      </c>
      <c r="F15" s="2">
        <v>56.21</v>
      </c>
      <c r="G15" s="72">
        <f t="shared" si="0"/>
        <v>168.63</v>
      </c>
      <c r="H15" s="69"/>
      <c r="I15" s="70"/>
    </row>
    <row r="16" spans="1:9" ht="30" x14ac:dyDescent="0.25">
      <c r="A16" s="41" t="s">
        <v>92</v>
      </c>
      <c r="B16" s="41" t="s">
        <v>85</v>
      </c>
      <c r="C16" s="42" t="s">
        <v>104</v>
      </c>
      <c r="D16" s="43" t="s">
        <v>96</v>
      </c>
      <c r="E16" s="44">
        <v>165</v>
      </c>
      <c r="F16" s="2">
        <v>0.56000000000000005</v>
      </c>
      <c r="G16" s="72">
        <f t="shared" si="0"/>
        <v>92.4</v>
      </c>
      <c r="H16" s="69"/>
      <c r="I16" s="70"/>
    </row>
    <row r="17" spans="1:9" x14ac:dyDescent="0.25">
      <c r="A17" s="41" t="s">
        <v>92</v>
      </c>
      <c r="B17" s="41" t="s">
        <v>86</v>
      </c>
      <c r="C17" s="42" t="s">
        <v>105</v>
      </c>
      <c r="D17" s="43" t="s">
        <v>109</v>
      </c>
      <c r="E17" s="44">
        <v>2</v>
      </c>
      <c r="F17" s="2">
        <v>50.59</v>
      </c>
      <c r="G17" s="72">
        <f t="shared" si="0"/>
        <v>101.18</v>
      </c>
      <c r="H17" s="69"/>
      <c r="I17" s="70"/>
    </row>
    <row r="18" spans="1:9" x14ac:dyDescent="0.25">
      <c r="A18" s="41" t="s">
        <v>92</v>
      </c>
      <c r="B18" s="41" t="s">
        <v>87</v>
      </c>
      <c r="C18" s="42" t="s">
        <v>106</v>
      </c>
      <c r="D18" s="43" t="s">
        <v>109</v>
      </c>
      <c r="E18" s="44">
        <v>6</v>
      </c>
      <c r="F18" s="2">
        <v>89.94</v>
      </c>
      <c r="G18" s="72">
        <f t="shared" si="0"/>
        <v>539.64</v>
      </c>
      <c r="H18" s="69"/>
      <c r="I18" s="70"/>
    </row>
    <row r="19" spans="1:9" ht="15.75" thickBot="1" x14ac:dyDescent="0.3">
      <c r="A19" s="41" t="s">
        <v>92</v>
      </c>
      <c r="B19" s="41" t="s">
        <v>93</v>
      </c>
      <c r="C19" s="42" t="s">
        <v>107</v>
      </c>
      <c r="D19" s="43" t="s">
        <v>109</v>
      </c>
      <c r="E19" s="44">
        <v>6</v>
      </c>
      <c r="F19" s="2">
        <v>89.94</v>
      </c>
      <c r="G19" s="72">
        <f t="shared" si="0"/>
        <v>539.64</v>
      </c>
      <c r="H19" s="69"/>
      <c r="I19" s="70"/>
    </row>
    <row r="20" spans="1:9" ht="29.25" thickBot="1" x14ac:dyDescent="0.3">
      <c r="A20" s="49" t="s">
        <v>92</v>
      </c>
      <c r="B20" s="49" t="s">
        <v>94</v>
      </c>
      <c r="C20" s="50" t="s">
        <v>108</v>
      </c>
      <c r="D20" s="51" t="s">
        <v>109</v>
      </c>
      <c r="E20" s="52">
        <v>2</v>
      </c>
      <c r="F20" s="8">
        <v>56.21</v>
      </c>
      <c r="G20" s="74">
        <f t="shared" si="0"/>
        <v>112.42</v>
      </c>
      <c r="H20" s="75" t="s">
        <v>68</v>
      </c>
      <c r="I20" s="76">
        <f>ROUND(SUM(G6:G20),2)</f>
        <v>8353.5300000000007</v>
      </c>
    </row>
    <row r="21" spans="1:9" x14ac:dyDescent="0.25">
      <c r="A21" s="54" t="s">
        <v>113</v>
      </c>
      <c r="B21" s="54" t="s">
        <v>18</v>
      </c>
      <c r="C21" s="55" t="s">
        <v>127</v>
      </c>
      <c r="D21" s="56" t="s">
        <v>96</v>
      </c>
      <c r="E21" s="57">
        <v>15</v>
      </c>
      <c r="F21" s="23">
        <v>33.729999999999997</v>
      </c>
      <c r="G21" s="72">
        <f t="shared" si="0"/>
        <v>505.95</v>
      </c>
      <c r="H21" s="69"/>
      <c r="I21" s="70"/>
    </row>
    <row r="22" spans="1:9" x14ac:dyDescent="0.25">
      <c r="A22" s="54" t="s">
        <v>113</v>
      </c>
      <c r="B22" s="41" t="s">
        <v>19</v>
      </c>
      <c r="C22" s="42" t="s">
        <v>128</v>
      </c>
      <c r="D22" s="43" t="s">
        <v>96</v>
      </c>
      <c r="E22" s="44">
        <v>15</v>
      </c>
      <c r="F22" s="2">
        <v>33.729999999999997</v>
      </c>
      <c r="G22" s="72">
        <f t="shared" si="0"/>
        <v>505.95</v>
      </c>
      <c r="H22" s="69"/>
      <c r="I22" s="70"/>
    </row>
    <row r="23" spans="1:9" x14ac:dyDescent="0.25">
      <c r="A23" s="54" t="s">
        <v>113</v>
      </c>
      <c r="B23" s="41" t="s">
        <v>20</v>
      </c>
      <c r="C23" s="42" t="s">
        <v>129</v>
      </c>
      <c r="D23" s="43" t="s">
        <v>96</v>
      </c>
      <c r="E23" s="44">
        <v>165</v>
      </c>
      <c r="F23" s="2">
        <v>16.86</v>
      </c>
      <c r="G23" s="72">
        <f t="shared" si="0"/>
        <v>2781.9</v>
      </c>
      <c r="H23" s="69"/>
      <c r="I23" s="70"/>
    </row>
    <row r="24" spans="1:9" x14ac:dyDescent="0.25">
      <c r="A24" s="54" t="s">
        <v>113</v>
      </c>
      <c r="B24" s="41" t="s">
        <v>21</v>
      </c>
      <c r="C24" s="42" t="s">
        <v>130</v>
      </c>
      <c r="D24" s="43" t="s">
        <v>96</v>
      </c>
      <c r="E24" s="44">
        <v>2500</v>
      </c>
      <c r="F24" s="2">
        <v>1.69</v>
      </c>
      <c r="G24" s="72">
        <f t="shared" si="0"/>
        <v>4225</v>
      </c>
      <c r="H24" s="69"/>
      <c r="I24" s="70"/>
    </row>
    <row r="25" spans="1:9" x14ac:dyDescent="0.25">
      <c r="A25" s="54" t="s">
        <v>113</v>
      </c>
      <c r="B25" s="41" t="s">
        <v>22</v>
      </c>
      <c r="C25" s="42" t="s">
        <v>131</v>
      </c>
      <c r="D25" s="43" t="s">
        <v>96</v>
      </c>
      <c r="E25" s="44">
        <v>11</v>
      </c>
      <c r="F25" s="2">
        <v>11.25</v>
      </c>
      <c r="G25" s="72">
        <f t="shared" si="0"/>
        <v>123.75</v>
      </c>
      <c r="H25" s="69"/>
      <c r="I25" s="70"/>
    </row>
    <row r="26" spans="1:9" x14ac:dyDescent="0.25">
      <c r="A26" s="54" t="s">
        <v>113</v>
      </c>
      <c r="B26" s="41" t="s">
        <v>23</v>
      </c>
      <c r="C26" s="42" t="s">
        <v>132</v>
      </c>
      <c r="D26" s="43" t="s">
        <v>96</v>
      </c>
      <c r="E26" s="44">
        <v>65</v>
      </c>
      <c r="F26" s="2">
        <v>39.35</v>
      </c>
      <c r="G26" s="72">
        <f t="shared" si="0"/>
        <v>2557.75</v>
      </c>
      <c r="H26" s="69"/>
      <c r="I26" s="70"/>
    </row>
    <row r="27" spans="1:9" x14ac:dyDescent="0.25">
      <c r="A27" s="54" t="s">
        <v>113</v>
      </c>
      <c r="B27" s="41" t="s">
        <v>24</v>
      </c>
      <c r="C27" s="42" t="s">
        <v>133</v>
      </c>
      <c r="D27" s="43" t="s">
        <v>96</v>
      </c>
      <c r="E27" s="44">
        <v>65</v>
      </c>
      <c r="F27" s="2">
        <v>1.1299999999999999</v>
      </c>
      <c r="G27" s="72">
        <f t="shared" si="0"/>
        <v>73.45</v>
      </c>
      <c r="H27" s="69"/>
      <c r="I27" s="70"/>
    </row>
    <row r="28" spans="1:9" x14ac:dyDescent="0.25">
      <c r="A28" s="54" t="s">
        <v>113</v>
      </c>
      <c r="B28" s="41" t="s">
        <v>25</v>
      </c>
      <c r="C28" s="42" t="s">
        <v>134</v>
      </c>
      <c r="D28" s="43" t="s">
        <v>96</v>
      </c>
      <c r="E28" s="44">
        <v>165</v>
      </c>
      <c r="F28" s="2">
        <v>1.1299999999999999</v>
      </c>
      <c r="G28" s="72">
        <f t="shared" si="0"/>
        <v>186.45</v>
      </c>
      <c r="H28" s="69"/>
      <c r="I28" s="70"/>
    </row>
    <row r="29" spans="1:9" x14ac:dyDescent="0.25">
      <c r="A29" s="54" t="s">
        <v>113</v>
      </c>
      <c r="B29" s="41" t="s">
        <v>26</v>
      </c>
      <c r="C29" s="42" t="s">
        <v>135</v>
      </c>
      <c r="D29" s="43" t="s">
        <v>96</v>
      </c>
      <c r="E29" s="44">
        <v>165</v>
      </c>
      <c r="F29" s="2">
        <v>6.74</v>
      </c>
      <c r="G29" s="72">
        <f t="shared" si="0"/>
        <v>1112.0999999999999</v>
      </c>
      <c r="H29" s="69"/>
      <c r="I29" s="70"/>
    </row>
    <row r="30" spans="1:9" x14ac:dyDescent="0.25">
      <c r="A30" s="54" t="s">
        <v>113</v>
      </c>
      <c r="B30" s="41" t="s">
        <v>27</v>
      </c>
      <c r="C30" s="42" t="s">
        <v>136</v>
      </c>
      <c r="D30" s="43" t="s">
        <v>109</v>
      </c>
      <c r="E30" s="44">
        <v>6</v>
      </c>
      <c r="F30" s="2">
        <v>5.62</v>
      </c>
      <c r="G30" s="72">
        <f t="shared" si="0"/>
        <v>33.72</v>
      </c>
      <c r="H30" s="69"/>
      <c r="I30" s="70"/>
    </row>
    <row r="31" spans="1:9" x14ac:dyDescent="0.25">
      <c r="A31" s="54" t="s">
        <v>113</v>
      </c>
      <c r="B31" s="41" t="s">
        <v>28</v>
      </c>
      <c r="C31" s="42" t="s">
        <v>137</v>
      </c>
      <c r="D31" s="43" t="s">
        <v>109</v>
      </c>
      <c r="E31" s="44">
        <v>5</v>
      </c>
      <c r="F31" s="2">
        <v>11.25</v>
      </c>
      <c r="G31" s="72">
        <f t="shared" si="0"/>
        <v>56.25</v>
      </c>
      <c r="H31" s="69"/>
      <c r="I31" s="70"/>
    </row>
    <row r="32" spans="1:9" x14ac:dyDescent="0.25">
      <c r="A32" s="54" t="s">
        <v>113</v>
      </c>
      <c r="B32" s="41" t="s">
        <v>114</v>
      </c>
      <c r="C32" s="42" t="s">
        <v>138</v>
      </c>
      <c r="D32" s="43" t="s">
        <v>96</v>
      </c>
      <c r="E32" s="44">
        <v>230</v>
      </c>
      <c r="F32" s="2">
        <v>1.1299999999999999</v>
      </c>
      <c r="G32" s="72">
        <f t="shared" si="0"/>
        <v>259.89999999999998</v>
      </c>
      <c r="H32" s="69"/>
      <c r="I32" s="70"/>
    </row>
    <row r="33" spans="1:9" x14ac:dyDescent="0.25">
      <c r="A33" s="54" t="s">
        <v>113</v>
      </c>
      <c r="B33" s="41" t="s">
        <v>115</v>
      </c>
      <c r="C33" s="42" t="s">
        <v>139</v>
      </c>
      <c r="D33" s="43" t="s">
        <v>96</v>
      </c>
      <c r="E33" s="44">
        <v>2550</v>
      </c>
      <c r="F33" s="2">
        <v>1.69</v>
      </c>
      <c r="G33" s="72">
        <f t="shared" si="0"/>
        <v>4309.5</v>
      </c>
      <c r="H33" s="69"/>
      <c r="I33" s="70"/>
    </row>
    <row r="34" spans="1:9" x14ac:dyDescent="0.25">
      <c r="A34" s="54" t="s">
        <v>113</v>
      </c>
      <c r="B34" s="41" t="s">
        <v>116</v>
      </c>
      <c r="C34" s="42" t="s">
        <v>140</v>
      </c>
      <c r="D34" s="43" t="s">
        <v>96</v>
      </c>
      <c r="E34" s="44">
        <v>165</v>
      </c>
      <c r="F34" s="2">
        <v>0.22</v>
      </c>
      <c r="G34" s="72">
        <f>ROUND((E34*F34),2)</f>
        <v>36.299999999999997</v>
      </c>
      <c r="H34" s="69"/>
      <c r="I34" s="70"/>
    </row>
    <row r="35" spans="1:9" x14ac:dyDescent="0.25">
      <c r="A35" s="54" t="s">
        <v>113</v>
      </c>
      <c r="B35" s="41" t="s">
        <v>117</v>
      </c>
      <c r="C35" s="42" t="s">
        <v>141</v>
      </c>
      <c r="D35" s="43" t="s">
        <v>151</v>
      </c>
      <c r="E35" s="44">
        <v>126</v>
      </c>
      <c r="F35" s="2">
        <v>8.43</v>
      </c>
      <c r="G35" s="72">
        <f t="shared" si="0"/>
        <v>1062.18</v>
      </c>
      <c r="H35" s="69"/>
      <c r="I35" s="70"/>
    </row>
    <row r="36" spans="1:9" x14ac:dyDescent="0.25">
      <c r="A36" s="54" t="s">
        <v>113</v>
      </c>
      <c r="B36" s="41" t="s">
        <v>118</v>
      </c>
      <c r="C36" s="42" t="s">
        <v>142</v>
      </c>
      <c r="D36" s="43" t="s">
        <v>109</v>
      </c>
      <c r="E36" s="44">
        <v>2</v>
      </c>
      <c r="F36" s="2">
        <v>112.42</v>
      </c>
      <c r="G36" s="72">
        <f t="shared" si="0"/>
        <v>224.84</v>
      </c>
      <c r="H36" s="69"/>
      <c r="I36" s="70"/>
    </row>
    <row r="37" spans="1:9" x14ac:dyDescent="0.25">
      <c r="A37" s="54" t="s">
        <v>113</v>
      </c>
      <c r="B37" s="41" t="s">
        <v>119</v>
      </c>
      <c r="C37" s="42" t="s">
        <v>143</v>
      </c>
      <c r="D37" s="43" t="s">
        <v>6</v>
      </c>
      <c r="E37" s="44">
        <v>2</v>
      </c>
      <c r="F37" s="2">
        <v>22.48</v>
      </c>
      <c r="G37" s="72">
        <f t="shared" si="0"/>
        <v>44.96</v>
      </c>
      <c r="H37" s="69"/>
      <c r="I37" s="70"/>
    </row>
    <row r="38" spans="1:9" x14ac:dyDescent="0.25">
      <c r="A38" s="54" t="s">
        <v>113</v>
      </c>
      <c r="B38" s="41" t="s">
        <v>120</v>
      </c>
      <c r="C38" s="42" t="s">
        <v>144</v>
      </c>
      <c r="D38" s="43" t="s">
        <v>109</v>
      </c>
      <c r="E38" s="44">
        <v>1</v>
      </c>
      <c r="F38" s="2">
        <v>786.92</v>
      </c>
      <c r="G38" s="72">
        <f t="shared" si="0"/>
        <v>786.92</v>
      </c>
      <c r="H38" s="69"/>
      <c r="I38" s="70"/>
    </row>
    <row r="39" spans="1:9" x14ac:dyDescent="0.25">
      <c r="A39" s="54" t="s">
        <v>113</v>
      </c>
      <c r="B39" s="41" t="s">
        <v>121</v>
      </c>
      <c r="C39" s="42" t="s">
        <v>145</v>
      </c>
      <c r="D39" s="43" t="s">
        <v>109</v>
      </c>
      <c r="E39" s="44">
        <v>1</v>
      </c>
      <c r="F39" s="2">
        <v>281.05</v>
      </c>
      <c r="G39" s="72">
        <f t="shared" si="0"/>
        <v>281.05</v>
      </c>
      <c r="H39" s="69"/>
      <c r="I39" s="70"/>
    </row>
    <row r="40" spans="1:9" x14ac:dyDescent="0.25">
      <c r="A40" s="54" t="s">
        <v>113</v>
      </c>
      <c r="B40" s="41" t="s">
        <v>122</v>
      </c>
      <c r="C40" s="42" t="s">
        <v>146</v>
      </c>
      <c r="D40" s="43" t="s">
        <v>96</v>
      </c>
      <c r="E40" s="44">
        <v>40</v>
      </c>
      <c r="F40" s="2">
        <v>1.1299999999999999</v>
      </c>
      <c r="G40" s="72">
        <f t="shared" si="0"/>
        <v>45.2</v>
      </c>
      <c r="H40" s="69"/>
      <c r="I40" s="70"/>
    </row>
    <row r="41" spans="1:9" x14ac:dyDescent="0.25">
      <c r="A41" s="54" t="s">
        <v>113</v>
      </c>
      <c r="B41" s="41" t="s">
        <v>123</v>
      </c>
      <c r="C41" s="42" t="s">
        <v>147</v>
      </c>
      <c r="D41" s="43" t="s">
        <v>6</v>
      </c>
      <c r="E41" s="44">
        <v>1</v>
      </c>
      <c r="F41" s="2">
        <v>168.63</v>
      </c>
      <c r="G41" s="72">
        <f t="shared" si="0"/>
        <v>168.63</v>
      </c>
      <c r="H41" s="69"/>
      <c r="I41" s="70"/>
    </row>
    <row r="42" spans="1:9" x14ac:dyDescent="0.25">
      <c r="A42" s="54" t="s">
        <v>113</v>
      </c>
      <c r="B42" s="41" t="s">
        <v>124</v>
      </c>
      <c r="C42" s="42" t="s">
        <v>148</v>
      </c>
      <c r="D42" s="43" t="s">
        <v>6</v>
      </c>
      <c r="E42" s="44">
        <v>1</v>
      </c>
      <c r="F42" s="2">
        <v>168.63</v>
      </c>
      <c r="G42" s="72">
        <f t="shared" si="0"/>
        <v>168.63</v>
      </c>
      <c r="H42" s="69"/>
      <c r="I42" s="70"/>
    </row>
    <row r="43" spans="1:9" ht="15.75" thickBot="1" x14ac:dyDescent="0.3">
      <c r="A43" s="54" t="s">
        <v>113</v>
      </c>
      <c r="B43" s="41" t="s">
        <v>125</v>
      </c>
      <c r="C43" s="42" t="s">
        <v>149</v>
      </c>
      <c r="D43" s="43" t="s">
        <v>109</v>
      </c>
      <c r="E43" s="44">
        <v>1</v>
      </c>
      <c r="F43" s="2">
        <v>168.63</v>
      </c>
      <c r="G43" s="72">
        <f t="shared" si="0"/>
        <v>168.63</v>
      </c>
      <c r="H43" s="73"/>
      <c r="I43" s="70"/>
    </row>
    <row r="44" spans="1:9" ht="29.25" thickBot="1" x14ac:dyDescent="0.3">
      <c r="A44" s="49" t="s">
        <v>113</v>
      </c>
      <c r="B44" s="49" t="s">
        <v>126</v>
      </c>
      <c r="C44" s="50" t="s">
        <v>150</v>
      </c>
      <c r="D44" s="51" t="s">
        <v>6</v>
      </c>
      <c r="E44" s="52">
        <v>1</v>
      </c>
      <c r="F44" s="8">
        <v>22.49</v>
      </c>
      <c r="G44" s="74">
        <f t="shared" si="0"/>
        <v>22.49</v>
      </c>
      <c r="H44" s="75" t="s">
        <v>69</v>
      </c>
      <c r="I44" s="76">
        <f>ROUND(SUM(G21:G44),2)</f>
        <v>19741.5</v>
      </c>
    </row>
    <row r="45" spans="1:9" ht="43.5" thickBot="1" x14ac:dyDescent="0.3">
      <c r="A45" s="78"/>
      <c r="B45" s="78"/>
      <c r="C45" s="93"/>
      <c r="D45" s="70"/>
      <c r="E45" s="94"/>
      <c r="F45" s="31" t="s">
        <v>88</v>
      </c>
      <c r="G45" s="86">
        <f>SUM(G6:G44)</f>
        <v>28095.030000000006</v>
      </c>
      <c r="H45" s="69"/>
      <c r="I45" s="70"/>
    </row>
    <row r="46" spans="1:9" x14ac:dyDescent="0.25">
      <c r="G46" s="70"/>
      <c r="H46" s="69"/>
      <c r="I46" s="70"/>
    </row>
  </sheetData>
  <mergeCells count="2">
    <mergeCell ref="A4:G4"/>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5"/>
  <sheetViews>
    <sheetView zoomScaleNormal="100" workbookViewId="0">
      <selection activeCell="E2" sqref="E2"/>
    </sheetView>
  </sheetViews>
  <sheetFormatPr defaultRowHeight="15" x14ac:dyDescent="0.25"/>
  <cols>
    <col min="1" max="1" width="11.7109375" customWidth="1"/>
    <col min="2" max="2" width="51.28515625" customWidth="1"/>
    <col min="3" max="3" width="20.85546875" customWidth="1"/>
  </cols>
  <sheetData>
    <row r="1" spans="1:3" ht="27" customHeight="1" x14ac:dyDescent="0.25">
      <c r="A1" s="112" t="s">
        <v>89</v>
      </c>
      <c r="B1" s="112"/>
      <c r="C1" s="112"/>
    </row>
    <row r="2" spans="1:3" x14ac:dyDescent="0.25">
      <c r="A2" s="113" t="s">
        <v>75</v>
      </c>
      <c r="B2" s="113"/>
      <c r="C2" s="113"/>
    </row>
    <row r="3" spans="1:3" ht="25.5" x14ac:dyDescent="0.25">
      <c r="A3" s="14" t="s">
        <v>76</v>
      </c>
      <c r="B3" s="14" t="s">
        <v>77</v>
      </c>
      <c r="C3" s="14" t="s">
        <v>78</v>
      </c>
    </row>
    <row r="4" spans="1:3" x14ac:dyDescent="0.25">
      <c r="A4" s="15">
        <v>1</v>
      </c>
      <c r="B4" s="16" t="s">
        <v>79</v>
      </c>
      <c r="C4" s="21">
        <f>DKŽ_1!G148</f>
        <v>3299955.6100000003</v>
      </c>
    </row>
    <row r="5" spans="1:3" x14ac:dyDescent="0.25">
      <c r="A5" s="15">
        <v>2</v>
      </c>
      <c r="B5" s="16" t="s">
        <v>91</v>
      </c>
      <c r="C5" s="21">
        <f>DKŽ_2!G45</f>
        <v>28095.030000000006</v>
      </c>
    </row>
    <row r="6" spans="1:3" ht="38.25" x14ac:dyDescent="0.25">
      <c r="A6" s="14" t="s">
        <v>80</v>
      </c>
      <c r="B6" s="17" t="s">
        <v>82</v>
      </c>
      <c r="C6" s="22">
        <f>ROUND(SUM(C4:C5),2)</f>
        <v>3328050.64</v>
      </c>
    </row>
    <row r="7" spans="1:3" x14ac:dyDescent="0.25">
      <c r="A7" s="18"/>
      <c r="B7" s="18"/>
      <c r="C7" s="18"/>
    </row>
    <row r="8" spans="1:3" ht="74.45" customHeight="1" x14ac:dyDescent="0.25">
      <c r="A8" s="114" t="s">
        <v>304</v>
      </c>
      <c r="B8" s="114"/>
      <c r="C8" s="114"/>
    </row>
    <row r="9" spans="1:3" x14ac:dyDescent="0.25">
      <c r="A9" s="19"/>
      <c r="B9" s="19"/>
      <c r="C9" s="19"/>
    </row>
    <row r="10" spans="1:3" x14ac:dyDescent="0.25">
      <c r="A10" s="18"/>
      <c r="B10" s="18"/>
      <c r="C10" s="20" t="s">
        <v>81</v>
      </c>
    </row>
    <row r="11" spans="1:3" ht="3.95" customHeight="1" x14ac:dyDescent="0.25">
      <c r="A11" s="18"/>
      <c r="B11" s="18"/>
      <c r="C11" s="18"/>
    </row>
    <row r="12" spans="1:3" ht="176.25" customHeight="1" x14ac:dyDescent="0.25">
      <c r="A12" s="110" t="s">
        <v>311</v>
      </c>
      <c r="B12" s="111"/>
      <c r="C12" s="111"/>
    </row>
    <row r="13" spans="1:3" ht="128.25" customHeight="1" x14ac:dyDescent="0.25">
      <c r="A13" s="108" t="s">
        <v>312</v>
      </c>
      <c r="B13" s="109"/>
      <c r="C13" s="109"/>
    </row>
    <row r="14" spans="1:3" ht="68.45" customHeight="1" x14ac:dyDescent="0.25">
      <c r="A14" s="110" t="s">
        <v>313</v>
      </c>
      <c r="B14" s="111"/>
      <c r="C14" s="111"/>
    </row>
    <row r="15" spans="1:3" ht="190.15" customHeight="1" x14ac:dyDescent="0.25"/>
  </sheetData>
  <mergeCells count="6">
    <mergeCell ref="A13:C13"/>
    <mergeCell ref="A14:C14"/>
    <mergeCell ref="A1:C1"/>
    <mergeCell ref="A2:C2"/>
    <mergeCell ref="A12:C12"/>
    <mergeCell ref="A8:C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Mantas Kuoja</cp:lastModifiedBy>
  <dcterms:created xsi:type="dcterms:W3CDTF">2020-10-05T14:48:34Z</dcterms:created>
  <dcterms:modified xsi:type="dcterms:W3CDTF">2023-12-28T06:38:10Z</dcterms:modified>
</cp:coreProperties>
</file>