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LAURA\Vartotoju grupes\01 Rinkotyra\KONKURSAI\2020\LAKD Kelio Nr. 1203 Troškūnai-Surdegis-Subačius kap. remontas 01-27\Ziniarasciai\"/>
    </mc:Choice>
  </mc:AlternateContent>
  <xr:revisionPtr revIDLastSave="0" documentId="13_ncr:1_{C2E66C74-BCE4-4A68-8314-342AFE93EC04}" xr6:coauthVersionLast="45" xr6:coauthVersionMax="45" xr10:uidLastSave="{00000000-0000-0000-0000-000000000000}"/>
  <bookViews>
    <workbookView xWindow="3075" yWindow="3075" windowWidth="21600" windowHeight="12675" xr2:uid="{00000000-000D-0000-FFFF-FFFF00000000}"/>
  </bookViews>
  <sheets>
    <sheet name="1203" sheetId="1" r:id="rId1"/>
    <sheet name="santrauka" sheetId="4" r:id="rId2"/>
  </sheets>
  <definedNames>
    <definedName name="_GoBack" localSheetId="0">'1203'!$B$206</definedName>
    <definedName name="_xlnm.Print_Area" localSheetId="1">santrauka!$A$1:$C$20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2" i="1" l="1"/>
  <c r="F103" i="1"/>
  <c r="F104" i="1"/>
  <c r="F105" i="1"/>
  <c r="F106" i="1"/>
  <c r="F107" i="1"/>
  <c r="F108" i="1"/>
  <c r="F109" i="1"/>
  <c r="F110" i="1"/>
  <c r="F111" i="1"/>
  <c r="F112" i="1"/>
  <c r="F113" i="1"/>
  <c r="F114" i="1"/>
  <c r="F115" i="1"/>
  <c r="F221" i="1" l="1"/>
  <c r="F222" i="1"/>
  <c r="F223" i="1"/>
  <c r="F224" i="1"/>
  <c r="F225" i="1"/>
  <c r="F226" i="1"/>
  <c r="F227" i="1"/>
  <c r="F228" i="1"/>
  <c r="F229" i="1"/>
  <c r="F230" i="1"/>
  <c r="F231" i="1"/>
  <c r="F118" i="1"/>
  <c r="F119" i="1" s="1"/>
  <c r="F101" i="1"/>
  <c r="F116" i="1" s="1"/>
  <c r="F71" i="1"/>
  <c r="F72" i="1"/>
  <c r="F73" i="1"/>
  <c r="F74" i="1"/>
  <c r="F46" i="1"/>
  <c r="F85" i="1"/>
  <c r="F86" i="1"/>
  <c r="F87" i="1"/>
  <c r="F88" i="1"/>
  <c r="F89" i="1"/>
  <c r="F90" i="1"/>
  <c r="F91" i="1"/>
  <c r="F92" i="1"/>
  <c r="F93" i="1"/>
  <c r="F94" i="1"/>
  <c r="F95" i="1"/>
  <c r="F96" i="1"/>
  <c r="F97" i="1"/>
  <c r="F98" i="1"/>
  <c r="F170" i="1"/>
  <c r="F171" i="1"/>
  <c r="F172" i="1"/>
  <c r="F173" i="1"/>
  <c r="F174" i="1"/>
  <c r="F175" i="1"/>
  <c r="F176" i="1"/>
  <c r="F177" i="1"/>
  <c r="F178" i="1"/>
  <c r="F179" i="1"/>
  <c r="F180" i="1"/>
  <c r="F181" i="1"/>
  <c r="F182" i="1"/>
  <c r="F11" i="1"/>
  <c r="F62" i="1"/>
  <c r="F63" i="1"/>
  <c r="F64" i="1"/>
  <c r="F207" i="1" l="1"/>
  <c r="F208" i="1"/>
  <c r="F210" i="1"/>
  <c r="F211" i="1"/>
  <c r="F212" i="1"/>
  <c r="F213" i="1"/>
  <c r="F214" i="1"/>
  <c r="F215" i="1"/>
  <c r="F216" i="1"/>
  <c r="F218" i="1"/>
  <c r="F219" i="1"/>
  <c r="F220" i="1"/>
  <c r="F189" i="1"/>
  <c r="F190" i="1"/>
  <c r="F191" i="1"/>
  <c r="F192" i="1"/>
  <c r="F193" i="1"/>
  <c r="F194" i="1"/>
  <c r="F195" i="1"/>
  <c r="F196" i="1"/>
  <c r="F197" i="1"/>
  <c r="F198" i="1"/>
  <c r="F199" i="1"/>
  <c r="F188" i="1"/>
  <c r="F185" i="1"/>
  <c r="F186" i="1" s="1"/>
  <c r="F162" i="1"/>
  <c r="F163" i="1"/>
  <c r="F164" i="1"/>
  <c r="F165" i="1"/>
  <c r="F166" i="1"/>
  <c r="F167" i="1"/>
  <c r="F168" i="1"/>
  <c r="F169" i="1"/>
  <c r="F161" i="1"/>
  <c r="F154" i="1"/>
  <c r="F155" i="1"/>
  <c r="F156" i="1"/>
  <c r="F157" i="1"/>
  <c r="F158" i="1"/>
  <c r="F153" i="1"/>
  <c r="F142" i="1"/>
  <c r="F143" i="1"/>
  <c r="F144" i="1"/>
  <c r="F145" i="1"/>
  <c r="F146" i="1"/>
  <c r="F147" i="1"/>
  <c r="F148" i="1"/>
  <c r="F149" i="1"/>
  <c r="F150" i="1"/>
  <c r="F141" i="1"/>
  <c r="F128" i="1"/>
  <c r="F129" i="1"/>
  <c r="F130" i="1"/>
  <c r="F131" i="1"/>
  <c r="F132" i="1"/>
  <c r="F133" i="1"/>
  <c r="F134" i="1"/>
  <c r="F135" i="1"/>
  <c r="F136" i="1"/>
  <c r="F137" i="1"/>
  <c r="F138" i="1"/>
  <c r="F127" i="1"/>
  <c r="F78" i="1"/>
  <c r="F79" i="1"/>
  <c r="F80" i="1"/>
  <c r="F81" i="1"/>
  <c r="F82" i="1"/>
  <c r="F83" i="1"/>
  <c r="F84" i="1"/>
  <c r="F77" i="1"/>
  <c r="F69" i="1"/>
  <c r="F70" i="1"/>
  <c r="F68" i="1"/>
  <c r="F54" i="1"/>
  <c r="F55" i="1"/>
  <c r="F56" i="1"/>
  <c r="F57" i="1"/>
  <c r="F58" i="1"/>
  <c r="F59" i="1"/>
  <c r="F60" i="1"/>
  <c r="F61" i="1"/>
  <c r="F65" i="1"/>
  <c r="F53" i="1"/>
  <c r="F48" i="1"/>
  <c r="F49" i="1"/>
  <c r="F50" i="1"/>
  <c r="F47" i="1"/>
  <c r="F35" i="1"/>
  <c r="F36" i="1"/>
  <c r="F37" i="1"/>
  <c r="F38" i="1"/>
  <c r="F39" i="1"/>
  <c r="F40" i="1"/>
  <c r="F41" i="1"/>
  <c r="F42" i="1"/>
  <c r="F43" i="1"/>
  <c r="F34" i="1"/>
  <c r="F7" i="1"/>
  <c r="F8" i="1"/>
  <c r="F9" i="1"/>
  <c r="F10" i="1"/>
  <c r="F12" i="1"/>
  <c r="F13" i="1"/>
  <c r="F14" i="1"/>
  <c r="F15" i="1"/>
  <c r="F16" i="1"/>
  <c r="F17" i="1"/>
  <c r="F18" i="1"/>
  <c r="F19" i="1"/>
  <c r="F20" i="1"/>
  <c r="F21" i="1"/>
  <c r="F22" i="1"/>
  <c r="F23" i="1"/>
  <c r="F24" i="1"/>
  <c r="F25" i="1"/>
  <c r="F26" i="1"/>
  <c r="F27" i="1"/>
  <c r="F28" i="1"/>
  <c r="F29" i="1"/>
  <c r="F30" i="1"/>
  <c r="F31" i="1"/>
  <c r="F6" i="1"/>
  <c r="F99" i="1" l="1"/>
  <c r="F51" i="1"/>
  <c r="F44" i="1"/>
  <c r="F232" i="1"/>
  <c r="C6" i="4" s="1"/>
  <c r="F151" i="1"/>
  <c r="F183" i="1"/>
  <c r="F32" i="1"/>
  <c r="F139" i="1"/>
  <c r="F200" i="1"/>
  <c r="F159" i="1"/>
  <c r="F75" i="1"/>
  <c r="F66" i="1"/>
  <c r="F201" i="1" l="1"/>
  <c r="C5" i="4" s="1"/>
  <c r="F120" i="1"/>
  <c r="C4" i="4" s="1"/>
  <c r="C7" i="4" l="1"/>
</calcChain>
</file>

<file path=xl/sharedStrings.xml><?xml version="1.0" encoding="utf-8"?>
<sst xmlns="http://schemas.openxmlformats.org/spreadsheetml/2006/main" count="625" uniqueCount="290">
  <si>
    <t>Eilės Nr.</t>
  </si>
  <si>
    <t>Darbo pavadinimas, aprašymas</t>
  </si>
  <si>
    <t>Mato vnt.</t>
  </si>
  <si>
    <t>Kiekis</t>
  </si>
  <si>
    <t>1. Paruošiamieji darbai</t>
  </si>
  <si>
    <t>vnt.</t>
  </si>
  <si>
    <t>t</t>
  </si>
  <si>
    <t>ha</t>
  </si>
  <si>
    <t>m</t>
  </si>
  <si>
    <t>1</t>
  </si>
  <si>
    <t>2</t>
  </si>
  <si>
    <t>3</t>
  </si>
  <si>
    <t>4</t>
  </si>
  <si>
    <t>5</t>
  </si>
  <si>
    <t>6</t>
  </si>
  <si>
    <t>Iš viso, Eur be PVM</t>
  </si>
  <si>
    <t>kompl.</t>
  </si>
  <si>
    <t>Skyriuje 4</t>
  </si>
  <si>
    <t>Skyriuje 5</t>
  </si>
  <si>
    <t>Skyriuje 6</t>
  </si>
  <si>
    <t>Žiniaraštyje  1,  Eur be PVM</t>
  </si>
  <si>
    <t>Žiniaraštyje  2,  Eur be PVM</t>
  </si>
  <si>
    <t>Pastaba: Rangovas statybvietės išlaidose turi įsivertinti visus su sutarties vykdymu susijusius dokumentus (įskaitant deklaracijos apie statybos užbaigimą gavimą).</t>
  </si>
  <si>
    <t>Skyriuje 7</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</si>
  <si>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</si>
  <si>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</si>
  <si>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</si>
  <si>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</si>
  <si>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</si>
  <si>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</si>
  <si>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</si>
  <si>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</si>
  <si>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</si>
  <si>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</si>
  <si>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</si>
  <si>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</si>
  <si>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Skyriuje 8</t>
  </si>
  <si>
    <t>7</t>
  </si>
  <si>
    <t>DARBŲ KIEKIŲ ŽINIARAŠTIS NR. 3 – MELIORACIJA</t>
  </si>
  <si>
    <t>Žiniaraštyje  3,  Eur be PVM</t>
  </si>
  <si>
    <t>3.1</t>
  </si>
  <si>
    <t>3.2</t>
  </si>
  <si>
    <t>8</t>
  </si>
  <si>
    <t>9</t>
  </si>
  <si>
    <t>10</t>
  </si>
  <si>
    <t>11</t>
  </si>
  <si>
    <t>12</t>
  </si>
  <si>
    <t>13</t>
  </si>
  <si>
    <t>14</t>
  </si>
  <si>
    <t>3.3</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</si>
  <si>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</si>
  <si>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</si>
  <si>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</si>
  <si>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</si>
  <si>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</si>
  <si>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</si>
  <si>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</si>
  <si>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</si>
  <si>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</si>
  <si>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</si>
  <si>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</si>
  <si>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</si>
  <si>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</si>
  <si>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</si>
  <si>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</si>
  <si>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</si>
  <si>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</si>
  <si>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7. Baigiamieji darbai</t>
  </si>
  <si>
    <r>
      <t xml:space="preserve">Vieneto kaina, Eur be PVM  </t>
    </r>
    <r>
      <rPr>
        <b/>
        <sz val="11"/>
        <color rgb="FFFF0000"/>
        <rFont val="Times New Roman"/>
        <family val="1"/>
        <charset val="186"/>
      </rPr>
      <t>(pildo Tiekėjas)</t>
    </r>
  </si>
  <si>
    <t xml:space="preserve">                         </t>
  </si>
  <si>
    <t>Skyriuje      1</t>
  </si>
  <si>
    <t xml:space="preserve">                        </t>
  </si>
  <si>
    <t xml:space="preserve"> Skyriuje      2</t>
  </si>
  <si>
    <t xml:space="preserve">                </t>
  </si>
  <si>
    <t>Skyriuje      3</t>
  </si>
  <si>
    <t xml:space="preserve"> Skyriuje      1</t>
  </si>
  <si>
    <t>Skyriuje      2</t>
  </si>
  <si>
    <t xml:space="preserve"> Skyriuje      3</t>
  </si>
  <si>
    <t>Skyriuje      4</t>
  </si>
  <si>
    <t xml:space="preserve"> Skyriuje      5</t>
  </si>
  <si>
    <t>Skyriuje      6</t>
  </si>
  <si>
    <t>DARBŲ KIEKIŲ ŽINIARAŠČIŲ SANTRAUKA</t>
  </si>
  <si>
    <t>Darbų kiekių žin. nr.</t>
  </si>
  <si>
    <t>Žiniaraščio pavadinimas</t>
  </si>
  <si>
    <t>Vertė, EUR be PVM</t>
  </si>
  <si>
    <t>Vertės į pasiūlymo formą</t>
  </si>
  <si>
    <t>15</t>
  </si>
  <si>
    <t>16</t>
  </si>
  <si>
    <t>17</t>
  </si>
  <si>
    <t>18</t>
  </si>
  <si>
    <t>19</t>
  </si>
  <si>
    <t>20</t>
  </si>
  <si>
    <t>21</t>
  </si>
  <si>
    <t>22</t>
  </si>
  <si>
    <t>Melioracija</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</si>
  <si>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</si>
  <si>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</si>
  <si>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</si>
  <si>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</si>
  <si>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VALSTYBINĖS REIKŠMĖS RAJONINIO KELIO NR. 1203 TROŠKŪNAI–SURDEGIS–SUBAČIUS RUOŽO NUO  11,290 IKI  19,548 KAPITALINIS REMONTAS</t>
  </si>
  <si>
    <t>DARBŲ KIEKIŲ ŽINIARAŠTIS NR. 1 – SUSISIEKIMO DALIS (Kelias Nr. 1203 Anykščių r.)</t>
  </si>
  <si>
    <t>DARBŲ KIEKIŲ ŽINIARAŠTIS NR. 2– SUSISIEKIMO DALIS (Kelias Nr. 1203 Kupiškio r.)</t>
  </si>
  <si>
    <t>Trasos nužymėjimas</t>
  </si>
  <si>
    <t>Dirvožemio pašalinimas ir perstūmimas iki 20 m</t>
  </si>
  <si>
    <r>
      <t>m</t>
    </r>
    <r>
      <rPr>
        <vertAlign val="superscript"/>
        <sz val="12"/>
        <color theme="1"/>
        <rFont val="Times New Roman"/>
        <family val="1"/>
        <charset val="186"/>
      </rPr>
      <t>3</t>
    </r>
  </si>
  <si>
    <t>Minkštų veislių medžių iki 26 cm skersm. kirtimas, kelmų rovimas, duobių užlygi. ir kelmų išvežimas</t>
  </si>
  <si>
    <t>Minkštų veislių medžių iki 34 cm skersm. kirtimas, kelmų rovimas, duobių užlyg. ir kelmų išvežimas</t>
  </si>
  <si>
    <t>Minkštų veislių medžių did. kaip 34 cm skersm. kirtimas, kelmų rovimas, duobių užlyg. ir kelmų išvežimas</t>
  </si>
  <si>
    <t>Retų krūmų kirtimas</t>
  </si>
  <si>
    <t>Medžių, kelmų ir krūmų rovimo atliekų pakrovimas į transporto priemones ir išvežimas rangovo pasirinktu atstumu</t>
  </si>
  <si>
    <t>Kelio ženklų ant vienstiebių atramų metalinių skydų išardymas</t>
  </si>
  <si>
    <t>Kelio ženklų vienstiebių metalinių atramų išardymas</t>
  </si>
  <si>
    <t>Kelio ženklų ant dvistiebių atramų metalinių skydų išardymas</t>
  </si>
  <si>
    <t>Kelio ženklų dvistiebių metalinių atramų išardymas</t>
  </si>
  <si>
    <t>Plastmasinių signalinių stulpelių išardymas</t>
  </si>
  <si>
    <t>Plastikinių pralaidų d400mm demontavimas, 184 m</t>
  </si>
  <si>
    <t>Betoninių pralaidų d300 mm demontavimas, 36 m</t>
  </si>
  <si>
    <t>Betoninių pralaidų d500 mm demontavimas, 153 m</t>
  </si>
  <si>
    <t>Betoninių pralaidų d600 mm demontavimas, 91 m</t>
  </si>
  <si>
    <t>Betoninių pralaidų d700 mm demontavimas, 13 m</t>
  </si>
  <si>
    <t>Betoninių pralaidų d800 mm demontavimas, 25 m</t>
  </si>
  <si>
    <t>Betoninių pralaidų d1200 mm demontavimas, 17 m</t>
  </si>
  <si>
    <t>Statybinių šiukšlių pakrovimas ir išvežimas rangovo pasirinktu atstumu</t>
  </si>
  <si>
    <r>
      <t xml:space="preserve">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t>
    </r>
    <r>
      <rPr>
        <b/>
        <sz val="10"/>
        <rFont val="Times New Roman"/>
        <family val="1"/>
        <charset val="186"/>
      </rPr>
      <t>Panevėžio kelių tarnybos Karsakiškio gamybinę bazę bazę (Kakūnų k., Karsakiškio sen., Panevėžio r.)</t>
    </r>
    <r>
      <rPr>
        <sz val="10"/>
        <rFont val="Times New Roman"/>
        <family val="1"/>
        <charset val="186"/>
      </rPr>
      <t>.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</si>
  <si>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Susiekimo dalis (Kelias Nr.1203 Anykščių r.)</t>
  </si>
  <si>
    <t>Susiekimo dalis (Kelias Nr.1203 Kupiškio r.)</t>
  </si>
  <si>
    <t>2. Žemės darbai</t>
  </si>
  <si>
    <t>II grupės kasimas 0,65 m3 k.t. ekskavatoriais, pakrovimas į autosavivarčius ir išvežimas į išlykį rangovo pasirinktu atstumu</t>
  </si>
  <si>
    <t>II grupės kasimas 0,65 m3 k.t. ekskavatoriais, pakrovimas į autosavivarčius ir išvežimas rangovo pasirinktu atstumu</t>
  </si>
  <si>
    <t>Žemės sankasos ir griovių šlaitų planiravimas mechanizuotu būdu</t>
  </si>
  <si>
    <r>
      <t>m</t>
    </r>
    <r>
      <rPr>
        <vertAlign val="superscript"/>
        <sz val="12"/>
        <color theme="1"/>
        <rFont val="Times New Roman"/>
        <family val="1"/>
        <charset val="186"/>
      </rPr>
      <t>2</t>
    </r>
  </si>
  <si>
    <t>Žemės sankasos ir griovių šlaitų planiravimas rankiniu būdu</t>
  </si>
  <si>
    <t>30 cm storio grunto sluoksnio sutankinimas nelaistant vandeniu</t>
  </si>
  <si>
    <t>Griovių dugno planiravimas mechanizuotai</t>
  </si>
  <si>
    <r>
      <t>Dirvožemio kasimas 0,65 m</t>
    </r>
    <r>
      <rPr>
        <vertAlign val="superscript"/>
        <sz val="12"/>
        <color theme="1"/>
        <rFont val="Times New Roman"/>
        <family val="1"/>
        <charset val="186"/>
      </rPr>
      <t>3</t>
    </r>
    <r>
      <rPr>
        <sz val="12"/>
        <color theme="1"/>
        <rFont val="Times New Roman"/>
        <family val="1"/>
        <charset val="186"/>
      </rPr>
      <t xml:space="preserve"> k.t. ekskavatoriais, pakrovimas į savivarčius ir atvežimas </t>
    </r>
  </si>
  <si>
    <t>Šlaitų ir pakelės plotų tvirtinimas 10 cm storio dirvožemio sluoksniu mechanizuotai, užsėjant žole</t>
  </si>
  <si>
    <t>Šlaitų ir pakelės plotų tvirtinimas 10 cm storio dirvožemio sluoksniu rankiniu būdu, užsėjant žole</t>
  </si>
  <si>
    <t>Likusio dirvožemio išvežimas rangovo pasirinktu atstumu</t>
  </si>
  <si>
    <t>3. Drenažo įrengimas</t>
  </si>
  <si>
    <t>Grunto kasimas ekskavatoriais, pakrovimas į autosavivarčius ir išvežimas rangovo pasirinktu atstumu</t>
  </si>
  <si>
    <t xml:space="preserve">Drenažo pagrindo įrengimas iš skaldelės 5/8 </t>
  </si>
  <si>
    <t>Filtruojančios geosintetinės medžiagos paklojimas (svoris ≥ 170 g/m2)</t>
  </si>
  <si>
    <t>Drenažo šulinių PVC Ø315 mm pastatymas, betoninis dangtis (su armatūra)</t>
  </si>
  <si>
    <t>Naujos drenažinės linijos iš PVC Ø113/126 mm drenažo vamzdžių su geotekstilės filtru klojimas, įrengiant drenažo prizmę iš skaldelės, skaldelė 11/16 (140 m)</t>
  </si>
  <si>
    <t>4. Kelio ir sankryžų dangos konstrukcijos įrengimas</t>
  </si>
  <si>
    <t>Šalčiui atsparaus sluoksnio įrengimas h-35 cm</t>
  </si>
  <si>
    <t>Skaldos pagrindo sluoksnio iš nesurišto mineralinių medžiagų mišinio fr. 0/45 įrengimas h-20 cm</t>
  </si>
  <si>
    <t>Viršutinio 10 cm storio viensluoksnės asfalto pagrindo-dangos sluoksnio mišinio AC 16 PD įrengimas</t>
  </si>
  <si>
    <t>Šalčiui atsparaus sluoksnio įrengimas h-33 cm</t>
  </si>
  <si>
    <t>Pagrindo 8 cm storio asfalto sluoksnio mišinio AC 22 PN įrengimas</t>
  </si>
  <si>
    <t>Gruntavimas bitumine emulsija</t>
  </si>
  <si>
    <t>Viršutinio 4 cm storio asfalto sluoksnio mišinio AC 11 VN įrengimas</t>
  </si>
  <si>
    <t>Siūlių įrengimas panaudojant sandariklio masę</t>
  </si>
  <si>
    <t>Briaunų užsandarinimas karštu bitumu</t>
  </si>
  <si>
    <t>Drenuojančio grunto sluoksnio po kelkraščiu įrengimas</t>
  </si>
  <si>
    <t>Kelkraščio iš 85% skaldos ir 15% dirvožemio mišinio fr 5/22 įrengimas h=0,10 m</t>
  </si>
  <si>
    <t>Sankryžų dangos suvedimas su esama danga panaudojant žvyro mišinį</t>
  </si>
  <si>
    <t>5. Nuovažų įrengimas</t>
  </si>
  <si>
    <t>Šalčiui atsparaus sluoksnio įrengimas h-25 cm</t>
  </si>
  <si>
    <t>Drenuojančio grunto sluoksnio po nuovažų kelkraščiu įrengimas</t>
  </si>
  <si>
    <t>Nuovažų dangos suvedimas su esama danga panaudojant žvyro mišinį</t>
  </si>
  <si>
    <t>6 cm storio viensluoksnės asfalto dangos sluoksnio mišinio AC 16 PD įrengimas</t>
  </si>
  <si>
    <t>d-400mm pralaidų įrengimas (392,5 m)</t>
  </si>
  <si>
    <t>Skaldos pagrindo sluoksnio iš nesurišto mineralinių medžiagų mišinio fr. 0/45 įrengimas h-15 cm (tame kiekyje panaudojamas esamas frezuotas asfaltas 10.9 m3)</t>
  </si>
  <si>
    <t>6. Vandens nuvedimas</t>
  </si>
  <si>
    <t>Pralaidų tranšėjų užpylimas gamtiniu smėliu ir sutankinimas vibroplokštėmis</t>
  </si>
  <si>
    <t>Kelio griovių dugno ir šlaitų sutvirtinimas žvyro mišiniu fr. 22/32 h-0,10 m sluoksniu</t>
  </si>
  <si>
    <t>Vamzdinės metalinės gofruotos vandens pralaidos d-0,8 m įrengimas kelyje (133,5 m)</t>
  </si>
  <si>
    <t xml:space="preserve">- Iškasamas gruntas </t>
  </si>
  <si>
    <t>- Pirminis apsauginis pralaidos užpylimas</t>
  </si>
  <si>
    <t>- Smėlio pagrindas</t>
  </si>
  <si>
    <t>- Šalčiui atsparus gruntas (antgalių įrengimui)</t>
  </si>
  <si>
    <t>- Geotekstilė</t>
  </si>
  <si>
    <t>- Geomembrana</t>
  </si>
  <si>
    <t>- Geotekstilė apkabai</t>
  </si>
  <si>
    <t>Vamzdinės metalinės gofruotos vandens pralaidos d-1,2 m įrengimas kelyje (19,5 m)</t>
  </si>
  <si>
    <t>Monolitinių g/b antgalių įrengimas pralaidoms ant skaldos pagrindo</t>
  </si>
  <si>
    <t>Šlaitų ir dugno tvirtinimas monotiliniu gelžbetoniu h-10 cm</t>
  </si>
  <si>
    <t>Šlaitų ir dugno tvirtinimas monotiliniu gelžbetoniu h-12 cm</t>
  </si>
  <si>
    <r>
      <t>Šlaitų ir dugno tvirtinimas žvyru fr. 22/32 (180 m</t>
    </r>
    <r>
      <rPr>
        <vertAlign val="superscript"/>
        <sz val="12"/>
        <color theme="1"/>
        <rFont val="Times New Roman"/>
        <family val="1"/>
        <charset val="186"/>
      </rPr>
      <t>2</t>
    </r>
    <r>
      <rPr>
        <sz val="12"/>
        <color theme="1"/>
        <rFont val="Times New Roman"/>
        <family val="1"/>
        <charset val="186"/>
      </rPr>
      <t>)</t>
    </r>
  </si>
  <si>
    <t>3.4</t>
  </si>
  <si>
    <t>3.5</t>
  </si>
  <si>
    <t>3.6</t>
  </si>
  <si>
    <t>3.7</t>
  </si>
  <si>
    <t>4.1</t>
  </si>
  <si>
    <t>4.2</t>
  </si>
  <si>
    <t>4.3</t>
  </si>
  <si>
    <t>4.4</t>
  </si>
  <si>
    <t>4.5</t>
  </si>
  <si>
    <t>4.6</t>
  </si>
  <si>
    <t>4.7</t>
  </si>
  <si>
    <t>Kelio ženklų vienstiebių metalinių 60.3 mm skersmens atramų pastatymas</t>
  </si>
  <si>
    <t>Kelio ženklų vienstiebių metalinių 76.1 mm skersmens atramų pastatymas</t>
  </si>
  <si>
    <t>Kelio ženklų dvistiebių metalinių 76.1 mm skersmens atramų pastatymas</t>
  </si>
  <si>
    <r>
      <t>Kelio ženklų skydų montavimas prie vienstiebių 60.3 mm skersmens atramų (5,3 m</t>
    </r>
    <r>
      <rPr>
        <vertAlign val="superscript"/>
        <sz val="12"/>
        <color theme="1"/>
        <rFont val="Times New Roman"/>
        <family val="1"/>
        <charset val="186"/>
      </rPr>
      <t>2</t>
    </r>
    <r>
      <rPr>
        <sz val="12"/>
        <color theme="1"/>
        <rFont val="Times New Roman"/>
        <family val="1"/>
        <charset val="186"/>
      </rPr>
      <t>)</t>
    </r>
  </si>
  <si>
    <r>
      <t>Kelio ženklų skydų montavimas prie vienstiebių 76.1 mm skersmens atramų (19 m</t>
    </r>
    <r>
      <rPr>
        <vertAlign val="superscript"/>
        <sz val="12"/>
        <color theme="1"/>
        <rFont val="Times New Roman"/>
        <family val="1"/>
        <charset val="186"/>
      </rPr>
      <t>2</t>
    </r>
    <r>
      <rPr>
        <sz val="12"/>
        <color theme="1"/>
        <rFont val="Times New Roman"/>
        <family val="1"/>
        <charset val="186"/>
      </rPr>
      <t>)</t>
    </r>
  </si>
  <si>
    <r>
      <t>Kelio ženklų skydų montavimas prie dvistiebių 76.1 mm skersmens atramų (5,5 m</t>
    </r>
    <r>
      <rPr>
        <vertAlign val="superscript"/>
        <sz val="12"/>
        <color theme="1"/>
        <rFont val="Times New Roman"/>
        <family val="1"/>
        <charset val="186"/>
      </rPr>
      <t>2</t>
    </r>
    <r>
      <rPr>
        <sz val="12"/>
        <color theme="1"/>
        <rFont val="Times New Roman"/>
        <family val="1"/>
        <charset val="186"/>
      </rPr>
      <t>)</t>
    </r>
  </si>
  <si>
    <t>„A“ tipo signalinių stulpelių įrengimas</t>
  </si>
  <si>
    <t>Horizontalus kelio ženklinimas termoplastu (1.1)</t>
  </si>
  <si>
    <t>Horizontalus kelio ženklinimas termoplastu (1.5)</t>
  </si>
  <si>
    <t>Horizontalus kelio ženklinimas termoplastu (1.6)</t>
  </si>
  <si>
    <t>Horizontalus kelio ženklinimas termoplastu (1.7)</t>
  </si>
  <si>
    <t>Horizontalus kelio ženklinimas termoplastu (1.12)</t>
  </si>
  <si>
    <t>Apsauginių kelio atitvarų įrengimas N2 W2 A</t>
  </si>
  <si>
    <t>Apsauginių kelio atitvarų pradinių-galinių elementų įrengimas N2 W2 PGK L-12m (36 m)</t>
  </si>
  <si>
    <t>Apsauginių kelio atitvarų pradinių-galinių elementų įrengimas N2 W2 PGK L-4m. (8 m)</t>
  </si>
  <si>
    <t>Betoninių bordiūrų išardymas</t>
  </si>
  <si>
    <t>Suolų išardymas</t>
  </si>
  <si>
    <r>
      <t>II grupės kasimas 0,65 m</t>
    </r>
    <r>
      <rPr>
        <vertAlign val="superscript"/>
        <sz val="12"/>
        <color theme="1"/>
        <rFont val="Times New Roman"/>
        <family val="1"/>
        <charset val="186"/>
      </rPr>
      <t>3</t>
    </r>
    <r>
      <rPr>
        <sz val="12"/>
        <color theme="1"/>
        <rFont val="Times New Roman"/>
        <family val="1"/>
        <charset val="186"/>
      </rPr>
      <t xml:space="preserve"> k.t. ekskavatoriais, pakrovimas į autosavivarčius ir išvežimas į išlykį rangovo pasirinktu atstumu</t>
    </r>
  </si>
  <si>
    <r>
      <t>II grupės kasimas 0,65 m</t>
    </r>
    <r>
      <rPr>
        <vertAlign val="superscript"/>
        <sz val="12"/>
        <color theme="1"/>
        <rFont val="Times New Roman"/>
        <family val="1"/>
        <charset val="186"/>
      </rPr>
      <t>3</t>
    </r>
    <r>
      <rPr>
        <sz val="12"/>
        <color theme="1"/>
        <rFont val="Times New Roman"/>
        <family val="1"/>
        <charset val="186"/>
      </rPr>
      <t xml:space="preserve"> k.t. ekskavatoriais, pakrovimas į autosavivarčius ir išvežimas rangovo pasirinktu atstumu</t>
    </r>
  </si>
  <si>
    <t>3. Kelio dangos konstrukcijos įrengimas</t>
  </si>
  <si>
    <t>20 cm storio dangos įrengimas iš skaldos fr. 0/45</t>
  </si>
  <si>
    <t>4. Nuovažų ir autobusų stotelių įrengimas</t>
  </si>
  <si>
    <t>d-400mm pralaidų įrengimas nuovažose (64,5 m)</t>
  </si>
  <si>
    <t>Šalčiui atsparaus sluoksnio įrengimas nuovažose h-25 cm</t>
  </si>
  <si>
    <t>Skaldos pagrindo sluoksnio iš nesurišto mineralinių medžiagų mišinio fr. 0/45 įrengimas h-15 cm nuovažose</t>
  </si>
  <si>
    <t>6 cm storio viensluoksnės asfalto dangos sluoksnio mišinio AC 16 PD įrengimas nuovažose</t>
  </si>
  <si>
    <t>Kelkraščio iš 85% skaldos ir 15% dirvožemio mišinio fr 5/22 įrengimas nuovažose h=0,10 m</t>
  </si>
  <si>
    <t>Šalčiui atsparaus sluoksnio įrengimas autobusų stotelėse h-42 cm</t>
  </si>
  <si>
    <t>Skaldos pagrindo sluoksnio iš nesurišto mineralinių medžiagų mišinio fr. 0/45 įrengimas autobusų stotelėse h-20 cm</t>
  </si>
  <si>
    <t>Kelkraščio iš 85% skaldos ir 15% dirvožemio mišinio fr 5/22 įrengimas autobusų stotelėse h=0,10 m</t>
  </si>
  <si>
    <t>10 cm storio viensluoksnės asfalto dangos sluoksnio mišinio AC 16 PD įrengimas autobusų stotelėse</t>
  </si>
  <si>
    <t>Šalčiui atsparaus sluoksnio įrengimas autobusų peronuose h-20 cm</t>
  </si>
  <si>
    <t>Skaldos pagrindo sluoksnio iš nesurišto mineralinių medžiagų mišinio fr. 0/45 įrengimas autobusų peronams h-15 cm</t>
  </si>
  <si>
    <t>Smėlio pasluoksnio įrengimas h=0,03 m</t>
  </si>
  <si>
    <t>Betoninių gatvės bortų 100.30.15 cm ant betono C12/15 pagrindo įrengimas</t>
  </si>
  <si>
    <t>Vejos gatvės bortų 100.20.8 cm ant betono C12/15 pagrindo įrengimas</t>
  </si>
  <si>
    <t>Reljefinių betono trinkelių 200x100x8mm (kauburėliai) įrengimas</t>
  </si>
  <si>
    <t>Reljefinių betono trinkelių 200x100x8mm (juostelės) įrengimas</t>
  </si>
  <si>
    <t>Suoliukų pastatymas</t>
  </si>
  <si>
    <t>Šiukšliadėžių pastatymas</t>
  </si>
  <si>
    <t>Sandarinimo juostos įrengimas (tarp kelio borto ir asfaltbetonio dangos)</t>
  </si>
  <si>
    <r>
      <t>m</t>
    </r>
    <r>
      <rPr>
        <vertAlign val="superscript"/>
        <sz val="12"/>
        <rFont val="Times New Roman"/>
        <family val="1"/>
        <charset val="186"/>
      </rPr>
      <t>3</t>
    </r>
  </si>
  <si>
    <r>
      <t>m</t>
    </r>
    <r>
      <rPr>
        <vertAlign val="superscript"/>
        <sz val="12"/>
        <rFont val="Times New Roman"/>
        <family val="1"/>
        <charset val="186"/>
      </rPr>
      <t>2</t>
    </r>
  </si>
  <si>
    <t>5.Vandens nuvedimas</t>
  </si>
  <si>
    <t>Kelio griovių dugno ir šlaitų sutvirtinimas žvyro mišiniu fr. 22/32 h -0,10 m sluoksniu</t>
  </si>
  <si>
    <t>6. Baigiamieji darbai</t>
  </si>
  <si>
    <r>
      <t>Kelio ženklų skydų montavimas prie vienstiebių 60.3 mm skersmens atramų (0,3 m</t>
    </r>
    <r>
      <rPr>
        <vertAlign val="superscript"/>
        <sz val="12"/>
        <color theme="1"/>
        <rFont val="Times New Roman"/>
        <family val="1"/>
        <charset val="186"/>
      </rPr>
      <t>2</t>
    </r>
    <r>
      <rPr>
        <sz val="12"/>
        <color theme="1"/>
        <rFont val="Times New Roman"/>
        <family val="1"/>
        <charset val="186"/>
      </rPr>
      <t>)</t>
    </r>
  </si>
  <si>
    <r>
      <t>Kelio ženklų skydų montavimas prie vienstiebių 76.1 mm skersmens atramų (1,5 m</t>
    </r>
    <r>
      <rPr>
        <vertAlign val="superscript"/>
        <sz val="12"/>
        <color theme="1"/>
        <rFont val="Times New Roman"/>
        <family val="1"/>
        <charset val="186"/>
      </rPr>
      <t>2</t>
    </r>
    <r>
      <rPr>
        <sz val="12"/>
        <color theme="1"/>
        <rFont val="Times New Roman"/>
        <family val="1"/>
        <charset val="186"/>
      </rPr>
      <t>)</t>
    </r>
  </si>
  <si>
    <t>Horizontalus kelio ženklinimas termoplastu (1.2)</t>
  </si>
  <si>
    <t>Horizontalus kelio ženklinimas termoplastu (1.22)</t>
  </si>
  <si>
    <t>Apsauginių kelio atitvarų pradinių-galinių elementų įrengimas N2 W2 PGK (12 m)</t>
  </si>
  <si>
    <r>
      <t>Neperforuoti (žiedinis standumas ≥ 8 kN/m</t>
    </r>
    <r>
      <rPr>
        <vertAlign val="superscript"/>
        <sz val="12"/>
        <color rgb="FF000000"/>
        <rFont val="Times New Roman"/>
        <family val="1"/>
        <charset val="186"/>
      </rPr>
      <t>2</t>
    </r>
    <r>
      <rPr>
        <sz val="12"/>
        <color rgb="FF000000"/>
        <rFont val="Times New Roman"/>
        <family val="1"/>
        <charset val="186"/>
      </rPr>
      <t>) d-103,6 mm (vid.) skersmens vamzdžiai įrengiami vienakaušiais ekskavatoriais:</t>
    </r>
  </si>
  <si>
    <t>1.1</t>
  </si>
  <si>
    <t>1.2</t>
  </si>
  <si>
    <t>Rinituvas Nr.10a</t>
  </si>
  <si>
    <t>Rinktuvas Nr.8a</t>
  </si>
  <si>
    <r>
      <t>Neperforuoti (žiedinis standumas ≥ 8 kN/m</t>
    </r>
    <r>
      <rPr>
        <vertAlign val="superscript"/>
        <sz val="12"/>
        <color rgb="FF000000"/>
        <rFont val="Times New Roman"/>
        <family val="1"/>
        <charset val="186"/>
      </rPr>
      <t>2</t>
    </r>
    <r>
      <rPr>
        <sz val="12"/>
        <color rgb="FF000000"/>
        <rFont val="Times New Roman"/>
        <family val="1"/>
        <charset val="186"/>
      </rPr>
      <t>) d-150,6 mm (vid.) skersmens vamzdžiai įrengiami vienakaušiais ekskavatoriais:</t>
    </r>
  </si>
  <si>
    <t>2.1</t>
  </si>
  <si>
    <t>2.2</t>
  </si>
  <si>
    <t>Rinktuvas Nr.12d</t>
  </si>
  <si>
    <t>Rinktuvas Nr.12a</t>
  </si>
  <si>
    <r>
      <t>Neperforuoti (žiedinis standumas ≥ 8 kN/m</t>
    </r>
    <r>
      <rPr>
        <vertAlign val="superscript"/>
        <sz val="12"/>
        <color rgb="FF000000"/>
        <rFont val="Times New Roman"/>
        <family val="1"/>
        <charset val="186"/>
      </rPr>
      <t>2</t>
    </r>
    <r>
      <rPr>
        <sz val="12"/>
        <color rgb="FF000000"/>
        <rFont val="Times New Roman"/>
        <family val="1"/>
        <charset val="186"/>
      </rPr>
      <t>) d-188,2 mm (vid.) skersmens vamzdžiai įrengiami vienakaušiais ekskavatoriais. Rinktuvas Nr.6a</t>
    </r>
  </si>
  <si>
    <r>
      <t>Neperforuoti (žiedinis standumas ≥ 8 kN/m</t>
    </r>
    <r>
      <rPr>
        <vertAlign val="superscript"/>
        <sz val="12"/>
        <color rgb="FF000000"/>
        <rFont val="Times New Roman"/>
        <family val="1"/>
        <charset val="186"/>
      </rPr>
      <t>2</t>
    </r>
    <r>
      <rPr>
        <sz val="12"/>
        <color rgb="FF000000"/>
        <rFont val="Times New Roman"/>
        <family val="1"/>
        <charset val="186"/>
      </rPr>
      <t>) d-235,4 mm (vid.) skersmens vamzdžiai įrengiami vienakaušiais ekskavatoriais. Rinktuvas Nr.11c</t>
    </r>
  </si>
  <si>
    <r>
      <t>Neperforuoti (žiedinis standumas ≥ 8 kN/m</t>
    </r>
    <r>
      <rPr>
        <vertAlign val="superscript"/>
        <sz val="12"/>
        <color rgb="FF000000"/>
        <rFont val="Times New Roman"/>
        <family val="1"/>
        <charset val="186"/>
      </rPr>
      <t>2</t>
    </r>
    <r>
      <rPr>
        <sz val="12"/>
        <color rgb="FF000000"/>
        <rFont val="Times New Roman"/>
        <family val="1"/>
        <charset val="186"/>
      </rPr>
      <t>) d-296,6 mm (vid.) skersmens vamzdžiai įrengiami vienakaušiais ekskavatoriais. Rinktuvas Nr.13a</t>
    </r>
  </si>
  <si>
    <r>
      <t>Perforuoti (žiedinis standumas ≥ 4 kN/m</t>
    </r>
    <r>
      <rPr>
        <vertAlign val="superscript"/>
        <sz val="12"/>
        <color rgb="FF000000"/>
        <rFont val="Times New Roman"/>
        <family val="1"/>
        <charset val="186"/>
      </rPr>
      <t>2</t>
    </r>
    <r>
      <rPr>
        <sz val="12"/>
        <color rgb="FF000000"/>
        <rFont val="Times New Roman"/>
        <family val="1"/>
        <charset val="186"/>
      </rPr>
      <t>) d-113 mm (vid.) skersmens vamzdžiai įrengiami vienakaušiais ekskavatoriais vandens nuleistuvų pajungimui.</t>
    </r>
  </si>
  <si>
    <r>
      <t>Perforuoti (žiedinis standumas ≥ 4 kN/m</t>
    </r>
    <r>
      <rPr>
        <vertAlign val="superscript"/>
        <sz val="12"/>
        <color rgb="FF000000"/>
        <rFont val="Times New Roman"/>
        <family val="1"/>
        <charset val="186"/>
      </rPr>
      <t>2</t>
    </r>
    <r>
      <rPr>
        <sz val="12"/>
        <color rgb="FF000000"/>
        <rFont val="Times New Roman"/>
        <family val="1"/>
        <charset val="186"/>
      </rPr>
      <t>) d-145 mm (vid.) skersmens vamzdžiai įrengiami vienakaušiais ekskavatoriais .</t>
    </r>
  </si>
  <si>
    <t>8.1</t>
  </si>
  <si>
    <t>8.2</t>
  </si>
  <si>
    <t>8.3</t>
  </si>
  <si>
    <t>8.4</t>
  </si>
  <si>
    <t>8.5</t>
  </si>
  <si>
    <t>8.6</t>
  </si>
  <si>
    <t>8.7</t>
  </si>
  <si>
    <t>8.8</t>
  </si>
  <si>
    <t>Prie F-5-1 Nr.1</t>
  </si>
  <si>
    <t>Rinktuvas Nr.13a</t>
  </si>
  <si>
    <t>Rinktuvas Nr.11c</t>
  </si>
  <si>
    <t>Rinktuvas Nr.10a</t>
  </si>
  <si>
    <t>Rinktuvas Nr.6a</t>
  </si>
  <si>
    <t>Drenažo šulinių įrengimas, tipo PEŠP-40:</t>
  </si>
  <si>
    <t>Esamų drenažo rinktuvų pajungimas į statomus kontrolinius šulinius ar polietileninius vamzdynus</t>
  </si>
  <si>
    <t>Drenažo linijų ieškojimas ir patikrinimas</t>
  </si>
  <si>
    <t>Grunto kasimas požeminių komunikacijų susikirtimo vietose rankiniu būdu</t>
  </si>
  <si>
    <t>Paviršinio vandens nuleistuvo F-5-1 įrengimas</t>
  </si>
  <si>
    <t>Laikinų filtrų įrengimas</t>
  </si>
  <si>
    <t>Aklių įrengimas</t>
  </si>
  <si>
    <t>Valstybinės reikšmės rajoninio kelio Nr. 1203  Troškūnai–Surdegis–Subačius ruožo nuo 11,290 iki 19,548 km kapitalinis remontas</t>
  </si>
  <si>
    <t xml:space="preserve">Asfaltbetonio dangos išardymas </t>
  </si>
  <si>
    <t>Grįžtamosios medžiagos (išardyta asfaltbetonio danga) (≥5,77 Eur/t) (sąmatoje įvertinamas su minuso ženklu)</t>
  </si>
  <si>
    <t xml:space="preserve">Asfaltbetonio dangos išardymas peronuose </t>
  </si>
  <si>
    <t>Medžių kamienų susandėliavimas ir apskaitymas statybvietėje (nukirtęs visus medžius, rangovas turi apie  tai operatyviai informuoti Kelių direkciją)</t>
  </si>
  <si>
    <t>8. Kitii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</si>
  <si>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(punktas taikomas visam remontuojamam ruožui nuo 11,290 iki 19,548 km)</t>
  </si>
  <si>
    <t>Statybinių šiukšlių pakrovimas ir išvežimas rangovo pasirinktu atstumu (žiūrėti žiniaraščio priedą dėl išvežimo)</t>
  </si>
  <si>
    <t>Išardytų metalo gaminių pakrovimas ir išvežimas (žiūrėti žiniaraščio priedą dėl išvežimo)</t>
  </si>
  <si>
    <t>Išardytų plastiko gaminių pakrovimas ir išvežimas (žiūrėti žiniaraščio priedą dėl išvežimo)</t>
  </si>
  <si>
    <t>Išardytų betoninių ir gelžbetoninių gaminių pakrovimas ir išvežimas (žiūrėti žiniaraščio priedą dėl išvežimo)</t>
  </si>
  <si>
    <t>Darbų kiekių žiniaraščiai ir Darbų kiekių žiniaraščių santrauka negali būti konfidencialūs</t>
  </si>
  <si>
    <t xml:space="preserve">Betoninių trinkelių arba plytelių h-80 mm įrengimas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</si>
</sst>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_ ;\-#,##0.00\ "/>
  </numFmts>
  <fonts count="23" x14ac:knownFonts="1">
    <font>
      <sz val="11"/>
      <color theme="1"/>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b/>
      <sz val="11"/>
      <color rgb="FF00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sz val="8"/>
      <name val="Arial"/>
      <family val="2"/>
    </font>
    <font>
      <b/>
      <sz val="11"/>
      <color rgb="FFFF0000"/>
      <name val="Times New Roman"/>
      <family val="1"/>
      <charset val="186"/>
    </font>
    <font>
      <sz val="10"/>
      <name val="Times New Roman"/>
      <family val="1"/>
      <charset val="186"/>
    </font>
    <font>
      <b/>
      <sz val="10"/>
      <name val="Times New Roman"/>
      <family val="1"/>
      <charset val="186"/>
    </font>
    <font>
      <sz val="10"/>
      <name val="Arial"/>
      <family val="2"/>
      <charset val="186"/>
    </font>
    <font>
      <i/>
      <sz val="10"/>
      <name val="Times New Roman"/>
      <family val="1"/>
      <charset val="186"/>
    </font>
    <font>
      <b/>
      <sz val="12"/>
      <name val="Times New Roman"/>
      <family val="1"/>
      <charset val="186"/>
    </font>
    <font>
      <sz val="9"/>
      <name val="Times New Roman"/>
      <family val="1"/>
      <charset val="186"/>
    </font>
    <font>
      <sz val="12"/>
      <color theme="1"/>
      <name val="Times New Roman"/>
      <family val="1"/>
      <charset val="186"/>
    </font>
    <font>
      <vertAlign val="superscript"/>
      <sz val="12"/>
      <color theme="1"/>
      <name val="Times New Roman"/>
      <family val="1"/>
      <charset val="186"/>
    </font>
    <font>
      <sz val="12"/>
      <name val="Times New Roman"/>
      <family val="1"/>
      <charset val="186"/>
    </font>
    <font>
      <vertAlign val="superscript"/>
      <sz val="12"/>
      <name val="Times New Roman"/>
      <family val="1"/>
      <charset val="186"/>
    </font>
    <font>
      <sz val="12"/>
      <color rgb="FF000000"/>
      <name val="Times New Roman"/>
      <family val="1"/>
      <charset val="186"/>
    </font>
    <font>
      <vertAlign val="superscript"/>
      <sz val="12"/>
      <color rgb="FF000000"/>
      <name val="Times New Roman"/>
      <family val="1"/>
      <charset val="186"/>
    </font>
    <font>
      <b/>
      <sz val="12"/>
      <color theme="1"/>
      <name val="Times"/>
      <family val="1"/>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2" fillId="0" borderId="0"/>
  </cellStyleXfs>
  <cellXfs count="173">
    <xf numFmtId="0" fontId="0" fillId="0" borderId="0" xfId="0"/>
    <xf numFmtId="0" fontId="0" fillId="0" borderId="0" xfId="0" applyProtection="1">
      <protection locked="0"/>
    </xf>
    <xf numFmtId="0" fontId="0" fillId="0" borderId="0" xfId="0" applyAlignment="1" applyProtection="1">
      <alignment wrapText="1"/>
      <protection locked="0"/>
    </xf>
    <xf numFmtId="4" fontId="3" fillId="4" borderId="1" xfId="0" applyNumberFormat="1" applyFont="1" applyFill="1" applyBorder="1" applyAlignment="1" applyProtection="1">
      <alignment horizontal="center" vertical="center" wrapText="1"/>
      <protection locked="0"/>
    </xf>
    <xf numFmtId="0" fontId="4" fillId="2" borderId="0" xfId="1" applyFont="1" applyFill="1" applyAlignment="1" applyProtection="1">
      <alignment vertical="center"/>
    </xf>
    <xf numFmtId="0" fontId="4" fillId="0" borderId="0" xfId="1" applyFont="1" applyAlignment="1" applyProtection="1">
      <alignment horizontal="center" vertical="center" wrapText="1"/>
    </xf>
    <xf numFmtId="0" fontId="4" fillId="3" borderId="2" xfId="1" applyFont="1" applyFill="1" applyBorder="1" applyAlignment="1" applyProtection="1">
      <alignment vertical="center"/>
    </xf>
    <xf numFmtId="0" fontId="4" fillId="3" borderId="3" xfId="1" applyFont="1" applyFill="1" applyBorder="1" applyAlignment="1" applyProtection="1">
      <alignment vertical="center"/>
    </xf>
    <xf numFmtId="0" fontId="4" fillId="0" borderId="1" xfId="2" applyFont="1" applyBorder="1" applyAlignment="1" applyProtection="1">
      <alignment horizontal="center" vertical="center" wrapText="1"/>
    </xf>
    <xf numFmtId="0" fontId="2" fillId="0" borderId="2" xfId="3" applyFont="1" applyBorder="1" applyAlignment="1" applyProtection="1">
      <alignment vertical="center"/>
    </xf>
    <xf numFmtId="0" fontId="2" fillId="0" borderId="3" xfId="3" applyFont="1" applyBorder="1" applyAlignment="1" applyProtection="1">
      <alignment vertical="center"/>
    </xf>
    <xf numFmtId="49" fontId="8" fillId="0" borderId="0" xfId="0" applyNumberFormat="1" applyFont="1" applyAlignment="1" applyProtection="1">
      <alignment horizontal="right" vertical="top"/>
    </xf>
    <xf numFmtId="0" fontId="2" fillId="0" borderId="0" xfId="0" applyFont="1" applyAlignment="1" applyProtection="1">
      <alignment vertical="top"/>
    </xf>
    <xf numFmtId="0" fontId="2" fillId="0" borderId="1" xfId="3" applyFont="1" applyBorder="1" applyAlignment="1" applyProtection="1">
      <alignment vertical="center"/>
    </xf>
    <xf numFmtId="49" fontId="3" fillId="0" borderId="1" xfId="0" applyNumberFormat="1" applyFont="1" applyBorder="1" applyAlignment="1" applyProtection="1">
      <alignment horizontal="right" vertical="top"/>
    </xf>
    <xf numFmtId="0" fontId="2" fillId="0" borderId="1" xfId="0" applyFont="1" applyBorder="1" applyAlignment="1" applyProtection="1">
      <alignment vertical="top"/>
    </xf>
    <xf numFmtId="49" fontId="2" fillId="0" borderId="1" xfId="4" applyNumberFormat="1" applyFont="1" applyBorder="1" applyAlignment="1" applyProtection="1">
      <alignment vertical="center"/>
    </xf>
    <xf numFmtId="0" fontId="2" fillId="0" borderId="2" xfId="4" applyFont="1" applyBorder="1" applyAlignment="1" applyProtection="1">
      <alignment vertical="center" wrapText="1"/>
    </xf>
    <xf numFmtId="0" fontId="2" fillId="0" borderId="3" xfId="4" applyFont="1" applyBorder="1" applyAlignment="1" applyProtection="1">
      <alignment vertical="center" wrapText="1"/>
    </xf>
    <xf numFmtId="0" fontId="2" fillId="0" borderId="2" xfId="4" applyFont="1" applyBorder="1" applyAlignment="1" applyProtection="1">
      <alignment vertical="center"/>
    </xf>
    <xf numFmtId="0" fontId="2" fillId="0" borderId="3" xfId="4" applyFont="1" applyBorder="1" applyAlignment="1" applyProtection="1">
      <alignment vertical="center"/>
    </xf>
    <xf numFmtId="49" fontId="2" fillId="0" borderId="1" xfId="4" applyNumberFormat="1" applyFont="1" applyFill="1" applyBorder="1" applyAlignment="1" applyProtection="1">
      <alignment vertical="center"/>
    </xf>
    <xf numFmtId="49" fontId="2" fillId="0" borderId="2" xfId="4" applyNumberFormat="1" applyFont="1" applyBorder="1" applyAlignment="1" applyProtection="1">
      <alignment vertical="center" wrapText="1"/>
    </xf>
    <xf numFmtId="49" fontId="2" fillId="0" borderId="3" xfId="4" applyNumberFormat="1" applyFont="1" applyBorder="1" applyAlignment="1" applyProtection="1">
      <alignment vertical="center" wrapText="1"/>
    </xf>
    <xf numFmtId="49" fontId="2" fillId="0" borderId="2" xfId="4" applyNumberFormat="1" applyFont="1" applyBorder="1" applyAlignment="1" applyProtection="1">
      <alignment vertical="center"/>
    </xf>
    <xf numFmtId="49" fontId="2" fillId="0" borderId="3" xfId="4" applyNumberFormat="1" applyFont="1" applyBorder="1" applyAlignment="1" applyProtection="1">
      <alignment vertical="center"/>
    </xf>
    <xf numFmtId="49" fontId="2" fillId="0" borderId="1" xfId="0" applyNumberFormat="1" applyFont="1" applyBorder="1" applyAlignment="1" applyProtection="1">
      <alignment horizontal="right" vertical="top"/>
    </xf>
    <xf numFmtId="0" fontId="5" fillId="0" borderId="1" xfId="0" applyFont="1" applyBorder="1" applyAlignment="1" applyProtection="1">
      <alignment vertical="top"/>
    </xf>
    <xf numFmtId="49" fontId="2" fillId="0" borderId="1" xfId="0" applyNumberFormat="1" applyFont="1" applyBorder="1" applyAlignment="1" applyProtection="1">
      <alignment vertical="top" wrapText="1"/>
    </xf>
    <xf numFmtId="0" fontId="5" fillId="0" borderId="1" xfId="0" applyFont="1" applyBorder="1" applyAlignment="1" applyProtection="1">
      <alignment vertical="top" wrapText="1"/>
    </xf>
    <xf numFmtId="49" fontId="3" fillId="0" borderId="1" xfId="0" applyNumberFormat="1" applyFont="1" applyBorder="1" applyAlignment="1" applyProtection="1">
      <alignment horizontal="right" vertical="top" wrapText="1"/>
    </xf>
    <xf numFmtId="0" fontId="2" fillId="0" borderId="1" xfId="4" applyFont="1" applyBorder="1" applyAlignment="1" applyProtection="1">
      <alignment vertical="center"/>
    </xf>
    <xf numFmtId="49" fontId="3" fillId="0" borderId="0" xfId="0" applyNumberFormat="1" applyFont="1" applyBorder="1" applyAlignment="1" applyProtection="1">
      <alignment horizontal="right" vertical="top" wrapText="1"/>
    </xf>
    <xf numFmtId="0" fontId="2" fillId="0" borderId="0" xfId="0" applyFont="1" applyBorder="1" applyAlignment="1" applyProtection="1">
      <alignment vertical="top"/>
    </xf>
    <xf numFmtId="0" fontId="3" fillId="0" borderId="1" xfId="4"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0" xfId="0" applyProtection="1"/>
    <xf numFmtId="0" fontId="4" fillId="3" borderId="4" xfId="1" applyFont="1" applyFill="1" applyBorder="1" applyAlignment="1" applyProtection="1">
      <alignment vertical="center"/>
    </xf>
    <xf numFmtId="0" fontId="4" fillId="0" borderId="1" xfId="1" applyFont="1" applyBorder="1" applyAlignment="1" applyProtection="1">
      <alignment horizontal="center" vertical="center" wrapText="1"/>
    </xf>
    <xf numFmtId="0" fontId="2" fillId="0" borderId="4" xfId="3" applyFont="1" applyBorder="1" applyAlignment="1" applyProtection="1">
      <alignment vertical="center"/>
    </xf>
    <xf numFmtId="4" fontId="10" fillId="0" borderId="1" xfId="0" applyNumberFormat="1" applyFont="1" applyBorder="1" applyAlignment="1" applyProtection="1">
      <alignment horizontal="center" vertical="center" wrapText="1"/>
    </xf>
    <xf numFmtId="4" fontId="11" fillId="0" borderId="1" xfId="3" applyNumberFormat="1" applyFont="1" applyBorder="1" applyAlignment="1" applyProtection="1">
      <alignment horizontal="center" vertical="center" wrapText="1"/>
    </xf>
    <xf numFmtId="49" fontId="2" fillId="0" borderId="4" xfId="4" applyNumberFormat="1" applyFont="1" applyBorder="1" applyAlignment="1" applyProtection="1">
      <alignment vertical="center"/>
    </xf>
    <xf numFmtId="165" fontId="3" fillId="0" borderId="0" xfId="0" applyNumberFormat="1" applyFont="1" applyBorder="1" applyAlignment="1" applyProtection="1">
      <alignment horizontal="right" vertical="top"/>
    </xf>
    <xf numFmtId="0" fontId="2" fillId="0" borderId="1" xfId="3" applyFont="1" applyBorder="1" applyAlignment="1" applyProtection="1">
      <alignment horizontal="center" vertical="center" wrapText="1"/>
    </xf>
    <xf numFmtId="164" fontId="11" fillId="0" borderId="1" xfId="0" applyNumberFormat="1" applyFont="1" applyBorder="1" applyAlignment="1" applyProtection="1">
      <alignment horizontal="right" vertical="top"/>
    </xf>
    <xf numFmtId="0" fontId="2" fillId="0" borderId="4" xfId="4" applyFont="1" applyBorder="1" applyAlignment="1" applyProtection="1">
      <alignment vertical="center" wrapText="1"/>
    </xf>
    <xf numFmtId="0" fontId="2" fillId="0" borderId="4" xfId="4" applyFont="1" applyBorder="1" applyAlignment="1" applyProtection="1">
      <alignment vertical="center"/>
    </xf>
    <xf numFmtId="164" fontId="2" fillId="0" borderId="1" xfId="0" applyNumberFormat="1" applyFont="1" applyBorder="1" applyAlignment="1" applyProtection="1">
      <alignment horizontal="right" vertical="top"/>
    </xf>
    <xf numFmtId="164" fontId="3" fillId="0" borderId="0" xfId="0" applyNumberFormat="1" applyFont="1" applyBorder="1" applyAlignment="1" applyProtection="1">
      <alignment horizontal="right" vertical="top"/>
    </xf>
    <xf numFmtId="0" fontId="10" fillId="0" borderId="0" xfId="0" applyFont="1" applyProtection="1"/>
    <xf numFmtId="0" fontId="11"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xf>
    <xf numFmtId="0" fontId="11" fillId="0" borderId="1" xfId="0" applyFont="1" applyBorder="1" applyAlignment="1" applyProtection="1">
      <alignment horizontal="right" vertical="center"/>
    </xf>
    <xf numFmtId="0" fontId="13" fillId="0" borderId="0" xfId="0" applyFont="1" applyProtection="1"/>
    <xf numFmtId="49" fontId="3" fillId="0" borderId="2" xfId="0" applyNumberFormat="1" applyFont="1" applyBorder="1" applyAlignment="1" applyProtection="1">
      <alignment horizontal="center" vertical="center"/>
    </xf>
    <xf numFmtId="4" fontId="2" fillId="4" borderId="4" xfId="3" applyNumberFormat="1" applyFont="1" applyFill="1" applyBorder="1" applyAlignment="1" applyProtection="1">
      <alignment horizontal="center" vertical="center" wrapText="1"/>
      <protection locked="0"/>
    </xf>
    <xf numFmtId="0" fontId="2" fillId="0" borderId="6" xfId="3" applyFont="1" applyBorder="1" applyAlignment="1" applyProtection="1">
      <alignment vertical="center"/>
    </xf>
    <xf numFmtId="0" fontId="4" fillId="2" borderId="0" xfId="1" applyFont="1" applyFill="1" applyAlignment="1" applyProtection="1">
      <alignment vertical="center" wrapText="1"/>
    </xf>
    <xf numFmtId="0" fontId="4" fillId="3" borderId="3" xfId="1" applyFont="1" applyFill="1" applyBorder="1" applyAlignment="1" applyProtection="1">
      <alignment vertical="center" wrapText="1"/>
    </xf>
    <xf numFmtId="0" fontId="2" fillId="0" borderId="6" xfId="3" applyFont="1" applyBorder="1" applyAlignment="1" applyProtection="1">
      <alignment vertical="center" wrapText="1"/>
    </xf>
    <xf numFmtId="49" fontId="2" fillId="0" borderId="0" xfId="0" applyNumberFormat="1" applyFont="1" applyAlignment="1" applyProtection="1">
      <alignment vertical="top" wrapText="1"/>
    </xf>
    <xf numFmtId="0" fontId="0" fillId="0" borderId="0" xfId="0" applyAlignment="1" applyProtection="1">
      <alignment wrapText="1"/>
    </xf>
    <xf numFmtId="0" fontId="2" fillId="0" borderId="1" xfId="4" applyFont="1" applyBorder="1" applyAlignment="1" applyProtection="1">
      <alignment vertical="center" wrapText="1"/>
    </xf>
    <xf numFmtId="49" fontId="2" fillId="0" borderId="0" xfId="0" applyNumberFormat="1" applyFont="1" applyBorder="1" applyAlignment="1" applyProtection="1">
      <alignment horizontal="left" vertical="top" wrapText="1"/>
    </xf>
    <xf numFmtId="166" fontId="10" fillId="4" borderId="4" xfId="0" applyNumberFormat="1" applyFont="1" applyFill="1" applyBorder="1" applyAlignment="1" applyProtection="1">
      <alignment horizontal="center" vertical="top"/>
      <protection locked="0"/>
    </xf>
    <xf numFmtId="0" fontId="2" fillId="0" borderId="5" xfId="3" applyFont="1" applyBorder="1" applyAlignment="1" applyProtection="1">
      <alignment vertical="center" wrapText="1"/>
    </xf>
    <xf numFmtId="0" fontId="2" fillId="0" borderId="5" xfId="3" applyFont="1" applyBorder="1" applyAlignment="1" applyProtection="1">
      <alignment vertical="center"/>
    </xf>
    <xf numFmtId="4" fontId="2" fillId="4" borderId="4" xfId="4" applyNumberFormat="1" applyFont="1" applyFill="1" applyBorder="1" applyAlignment="1" applyProtection="1">
      <alignment horizontal="center" vertical="center" wrapText="1"/>
      <protection locked="0"/>
    </xf>
    <xf numFmtId="49" fontId="2" fillId="0" borderId="5" xfId="4" applyNumberFormat="1" applyFont="1" applyBorder="1" applyAlignment="1" applyProtection="1">
      <alignment vertical="center" wrapText="1"/>
    </xf>
    <xf numFmtId="49" fontId="2" fillId="0" borderId="5" xfId="4" applyNumberFormat="1" applyFont="1" applyBorder="1" applyAlignment="1" applyProtection="1">
      <alignment vertical="center"/>
    </xf>
    <xf numFmtId="49" fontId="3" fillId="0" borderId="2" xfId="0" applyNumberFormat="1" applyFont="1" applyBorder="1" applyAlignment="1" applyProtection="1">
      <alignment horizontal="center" vertical="center" wrapText="1"/>
    </xf>
    <xf numFmtId="0" fontId="2" fillId="0" borderId="8" xfId="4" applyFont="1" applyBorder="1" applyAlignment="1" applyProtection="1">
      <alignment vertical="center" wrapText="1"/>
    </xf>
    <xf numFmtId="0" fontId="2" fillId="0" borderId="8" xfId="4" applyFont="1" applyBorder="1" applyAlignment="1" applyProtection="1">
      <alignment vertical="center"/>
    </xf>
    <xf numFmtId="4" fontId="3" fillId="4" borderId="4" xfId="0" applyNumberFormat="1" applyFont="1" applyFill="1" applyBorder="1" applyAlignment="1" applyProtection="1">
      <alignment horizontal="center" vertical="center" wrapText="1"/>
      <protection locked="0"/>
    </xf>
    <xf numFmtId="49" fontId="2" fillId="0" borderId="5" xfId="4" applyNumberFormat="1" applyFont="1" applyFill="1" applyBorder="1" applyAlignment="1" applyProtection="1">
      <alignment vertical="center" wrapText="1"/>
    </xf>
    <xf numFmtId="49" fontId="2" fillId="0" borderId="5" xfId="4" applyNumberFormat="1" applyFont="1" applyFill="1" applyBorder="1" applyAlignment="1" applyProtection="1">
      <alignment vertical="center"/>
    </xf>
    <xf numFmtId="4" fontId="2" fillId="4" borderId="3" xfId="4" applyNumberFormat="1" applyFont="1" applyFill="1" applyBorder="1" applyAlignment="1" applyProtection="1">
      <alignment horizontal="center" vertical="center" wrapText="1"/>
      <protection locked="0"/>
    </xf>
    <xf numFmtId="49" fontId="3" fillId="0" borderId="2" xfId="4" applyNumberFormat="1" applyFont="1" applyBorder="1" applyAlignment="1" applyProtection="1">
      <alignment horizontal="center" vertical="center"/>
    </xf>
    <xf numFmtId="49" fontId="2" fillId="0" borderId="6" xfId="4" applyNumberFormat="1" applyFont="1" applyBorder="1" applyAlignment="1" applyProtection="1">
      <alignment vertical="center" wrapText="1"/>
    </xf>
    <xf numFmtId="49" fontId="2" fillId="0" borderId="6" xfId="4" applyNumberFormat="1" applyFont="1" applyBorder="1" applyAlignment="1" applyProtection="1">
      <alignment vertical="center"/>
    </xf>
    <xf numFmtId="49" fontId="3" fillId="0" borderId="2" xfId="0" applyNumberFormat="1" applyFont="1" applyBorder="1" applyAlignment="1" applyProtection="1">
      <alignment horizontal="right" vertical="top"/>
    </xf>
    <xf numFmtId="49" fontId="2" fillId="0" borderId="5" xfId="0" applyNumberFormat="1" applyFont="1" applyBorder="1" applyAlignment="1" applyProtection="1">
      <alignment vertical="top" wrapText="1"/>
    </xf>
    <xf numFmtId="0" fontId="5" fillId="0" borderId="5" xfId="0" applyFont="1" applyBorder="1" applyAlignment="1" applyProtection="1">
      <alignment vertical="top"/>
    </xf>
    <xf numFmtId="49" fontId="3" fillId="0" borderId="2" xfId="0" applyNumberFormat="1" applyFont="1" applyBorder="1" applyAlignment="1" applyProtection="1">
      <alignment horizontal="right" vertical="top" wrapText="1"/>
    </xf>
    <xf numFmtId="0" fontId="5" fillId="0" borderId="5" xfId="0" applyFont="1" applyBorder="1" applyAlignment="1" applyProtection="1">
      <alignment vertical="top" wrapText="1"/>
    </xf>
    <xf numFmtId="49" fontId="2" fillId="0" borderId="7" xfId="0" applyNumberFormat="1" applyFont="1" applyBorder="1" applyAlignment="1" applyProtection="1">
      <alignment vertical="top" wrapText="1"/>
    </xf>
    <xf numFmtId="0" fontId="5" fillId="0" borderId="7" xfId="0" applyFont="1" applyBorder="1" applyAlignment="1" applyProtection="1">
      <alignment vertical="top" wrapText="1"/>
    </xf>
    <xf numFmtId="49" fontId="2" fillId="0" borderId="7" xfId="0" applyNumberFormat="1" applyFont="1" applyBorder="1" applyAlignment="1" applyProtection="1">
      <alignment horizontal="right" vertical="top"/>
    </xf>
    <xf numFmtId="0" fontId="5" fillId="0" borderId="9" xfId="0" applyFont="1" applyBorder="1" applyAlignment="1" applyProtection="1">
      <alignment vertical="top" wrapText="1"/>
    </xf>
    <xf numFmtId="0" fontId="2" fillId="0" borderId="7" xfId="0" applyFont="1" applyBorder="1" applyAlignment="1" applyProtection="1">
      <alignment vertical="top"/>
    </xf>
    <xf numFmtId="0" fontId="3" fillId="0" borderId="2" xfId="4" applyFont="1" applyBorder="1" applyAlignment="1" applyProtection="1">
      <alignment horizontal="center" vertical="center" wrapText="1"/>
    </xf>
    <xf numFmtId="2" fontId="4" fillId="2" borderId="0" xfId="1" applyNumberFormat="1" applyFont="1" applyFill="1" applyAlignment="1" applyProtection="1">
      <alignment vertical="center"/>
    </xf>
    <xf numFmtId="2" fontId="4" fillId="0" borderId="0" xfId="1" applyNumberFormat="1" applyFont="1" applyAlignment="1" applyProtection="1">
      <alignment horizontal="center" vertical="center" wrapText="1"/>
    </xf>
    <xf numFmtId="2" fontId="4" fillId="3" borderId="3" xfId="1" applyNumberFormat="1" applyFont="1" applyFill="1" applyBorder="1" applyAlignment="1" applyProtection="1">
      <alignment vertical="center"/>
    </xf>
    <xf numFmtId="2" fontId="4" fillId="0" borderId="1" xfId="2" applyNumberFormat="1" applyFont="1" applyBorder="1" applyAlignment="1" applyProtection="1">
      <alignment horizontal="center" vertical="center" wrapText="1"/>
    </xf>
    <xf numFmtId="2" fontId="2" fillId="0" borderId="6" xfId="3" applyNumberFormat="1" applyFont="1" applyBorder="1" applyAlignment="1" applyProtection="1">
      <alignment vertical="center"/>
    </xf>
    <xf numFmtId="2" fontId="2" fillId="0" borderId="0" xfId="0" applyNumberFormat="1" applyFont="1" applyAlignment="1" applyProtection="1">
      <alignment vertical="top"/>
    </xf>
    <xf numFmtId="2" fontId="2" fillId="0" borderId="5" xfId="3" applyNumberFormat="1" applyFont="1" applyBorder="1" applyAlignment="1" applyProtection="1">
      <alignment vertical="center"/>
    </xf>
    <xf numFmtId="2" fontId="2" fillId="0" borderId="1" xfId="0" applyNumberFormat="1" applyFont="1" applyBorder="1" applyAlignment="1" applyProtection="1">
      <alignment vertical="top"/>
    </xf>
    <xf numFmtId="2" fontId="2" fillId="0" borderId="5" xfId="4" applyNumberFormat="1" applyFont="1" applyBorder="1" applyAlignment="1" applyProtection="1">
      <alignment vertical="center"/>
    </xf>
    <xf numFmtId="2" fontId="2" fillId="0" borderId="3" xfId="4" applyNumberFormat="1" applyFont="1" applyBorder="1" applyAlignment="1" applyProtection="1">
      <alignment vertical="center" wrapText="1"/>
    </xf>
    <xf numFmtId="2" fontId="2" fillId="0" borderId="8" xfId="4" applyNumberFormat="1" applyFont="1" applyBorder="1" applyAlignment="1" applyProtection="1">
      <alignment vertical="center"/>
    </xf>
    <xf numFmtId="2" fontId="2" fillId="0" borderId="5" xfId="4" applyNumberFormat="1" applyFont="1" applyFill="1" applyBorder="1" applyAlignment="1" applyProtection="1">
      <alignment vertical="center"/>
    </xf>
    <xf numFmtId="2" fontId="2" fillId="0" borderId="6" xfId="4" applyNumberFormat="1" applyFont="1" applyBorder="1" applyAlignment="1" applyProtection="1">
      <alignment vertical="center"/>
    </xf>
    <xf numFmtId="2" fontId="2" fillId="0" borderId="3" xfId="4" applyNumberFormat="1" applyFont="1" applyBorder="1" applyAlignment="1" applyProtection="1">
      <alignment vertical="center"/>
    </xf>
    <xf numFmtId="2" fontId="0" fillId="0" borderId="0" xfId="0" applyNumberFormat="1" applyProtection="1"/>
    <xf numFmtId="2" fontId="6" fillId="0" borderId="0" xfId="0" applyNumberFormat="1" applyFont="1" applyAlignment="1" applyProtection="1">
      <alignment horizontal="left" vertical="center" wrapText="1"/>
    </xf>
    <xf numFmtId="2" fontId="5" fillId="0" borderId="5" xfId="0" applyNumberFormat="1" applyFont="1" applyBorder="1" applyAlignment="1" applyProtection="1">
      <alignment vertical="top"/>
    </xf>
    <xf numFmtId="2" fontId="5" fillId="0" borderId="5" xfId="0" applyNumberFormat="1" applyFont="1" applyBorder="1" applyAlignment="1" applyProtection="1">
      <alignment vertical="top" wrapText="1"/>
    </xf>
    <xf numFmtId="2" fontId="5" fillId="0" borderId="9" xfId="0" applyNumberFormat="1" applyFont="1" applyBorder="1" applyAlignment="1" applyProtection="1">
      <alignment vertical="top" wrapText="1"/>
    </xf>
    <xf numFmtId="2" fontId="2" fillId="0" borderId="7" xfId="0" applyNumberFormat="1" applyFont="1" applyBorder="1" applyAlignment="1" applyProtection="1">
      <alignment vertical="top"/>
    </xf>
    <xf numFmtId="2" fontId="2" fillId="0" borderId="1" xfId="4" applyNumberFormat="1" applyFont="1" applyBorder="1" applyAlignment="1" applyProtection="1">
      <alignment vertical="center"/>
    </xf>
    <xf numFmtId="2" fontId="2" fillId="0" borderId="0" xfId="0" applyNumberFormat="1" applyFont="1" applyBorder="1" applyAlignment="1" applyProtection="1">
      <alignment vertical="top"/>
    </xf>
    <xf numFmtId="2" fontId="5" fillId="0" borderId="1" xfId="0" applyNumberFormat="1" applyFont="1" applyBorder="1" applyAlignment="1" applyProtection="1">
      <alignment horizontal="center" vertical="center"/>
    </xf>
    <xf numFmtId="0" fontId="5" fillId="0" borderId="2" xfId="0" applyFont="1" applyBorder="1" applyAlignment="1" applyProtection="1">
      <alignment horizontal="center" vertical="center" wrapText="1"/>
    </xf>
    <xf numFmtId="2" fontId="5" fillId="0" borderId="7" xfId="0" applyNumberFormat="1" applyFont="1" applyBorder="1" applyAlignment="1" applyProtection="1">
      <alignment horizontal="center" vertical="center"/>
    </xf>
    <xf numFmtId="0" fontId="3" fillId="0" borderId="2" xfId="4" applyFont="1" applyBorder="1" applyAlignment="1" applyProtection="1">
      <alignment horizontal="center" vertical="center"/>
    </xf>
    <xf numFmtId="0" fontId="5" fillId="0" borderId="5" xfId="0" applyFont="1" applyBorder="1" applyAlignment="1" applyProtection="1">
      <alignment horizontal="center" vertical="center" wrapText="1"/>
    </xf>
    <xf numFmtId="2" fontId="5" fillId="0" borderId="9" xfId="0" applyNumberFormat="1" applyFont="1" applyBorder="1" applyAlignment="1" applyProtection="1">
      <alignment horizontal="center" vertical="center"/>
    </xf>
    <xf numFmtId="0" fontId="6" fillId="0" borderId="0" xfId="0" applyFont="1" applyAlignment="1" applyProtection="1">
      <alignment horizontal="left" vertical="center" wrapText="1"/>
    </xf>
    <xf numFmtId="0" fontId="13" fillId="0" borderId="0" xfId="0" applyFont="1" applyAlignment="1" applyProtection="1">
      <alignment horizontal="left" vertical="center"/>
    </xf>
    <xf numFmtId="0" fontId="13" fillId="0" borderId="0" xfId="0" applyFont="1" applyAlignment="1" applyProtection="1">
      <alignment horizontal="left" vertical="center" wrapText="1"/>
    </xf>
    <xf numFmtId="0" fontId="10" fillId="0" borderId="0" xfId="0" applyFont="1" applyAlignment="1" applyProtection="1">
      <alignment horizontal="left" vertical="center"/>
    </xf>
    <xf numFmtId="4" fontId="10" fillId="0" borderId="4" xfId="0" applyNumberFormat="1" applyFont="1" applyBorder="1" applyAlignment="1" applyProtection="1">
      <alignment horizontal="center" vertical="center" wrapText="1"/>
    </xf>
    <xf numFmtId="4" fontId="2" fillId="4" borderId="1" xfId="4"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4" fontId="3" fillId="4" borderId="4" xfId="0" applyNumberFormat="1" applyFont="1" applyFill="1" applyBorder="1" applyAlignment="1" applyProtection="1">
      <alignment horizontal="center" vertical="center"/>
      <protection locked="0"/>
    </xf>
    <xf numFmtId="4" fontId="15" fillId="0" borderId="1" xfId="0" applyNumberFormat="1" applyFont="1" applyBorder="1" applyAlignment="1">
      <alignment horizontal="center" vertical="center"/>
    </xf>
    <xf numFmtId="4" fontId="2" fillId="4" borderId="1" xfId="0" applyNumberFormat="1" applyFont="1" applyFill="1" applyBorder="1" applyAlignment="1" applyProtection="1">
      <alignment vertical="top"/>
      <protection locked="0"/>
    </xf>
    <xf numFmtId="4" fontId="2" fillId="4" borderId="1" xfId="0" applyNumberFormat="1" applyFont="1" applyFill="1" applyBorder="1" applyAlignment="1" applyProtection="1">
      <alignment vertical="top" wrapText="1"/>
      <protection locked="0"/>
    </xf>
    <xf numFmtId="0" fontId="16" fillId="0" borderId="1" xfId="0" applyFont="1" applyBorder="1" applyAlignment="1" applyProtection="1">
      <alignment vertical="center" wrapText="1"/>
    </xf>
    <xf numFmtId="0" fontId="16" fillId="0" borderId="1" xfId="0" applyFont="1" applyBorder="1" applyAlignment="1" applyProtection="1">
      <alignment horizontal="center" vertical="center"/>
    </xf>
    <xf numFmtId="2" fontId="16" fillId="0" borderId="1" xfId="0" applyNumberFormat="1" applyFont="1" applyBorder="1" applyAlignment="1" applyProtection="1">
      <alignment horizontal="center" vertical="center"/>
    </xf>
    <xf numFmtId="0" fontId="18" fillId="0" borderId="1" xfId="0" applyFont="1" applyBorder="1" applyAlignment="1" applyProtection="1">
      <alignment vertical="center" wrapText="1"/>
    </xf>
    <xf numFmtId="0" fontId="18" fillId="0" borderId="1" xfId="0" applyFont="1" applyFill="1" applyBorder="1" applyAlignment="1" applyProtection="1">
      <alignment vertical="center" wrapText="1"/>
    </xf>
    <xf numFmtId="0" fontId="16" fillId="0" borderId="5" xfId="0" applyFont="1" applyBorder="1" applyAlignment="1" applyProtection="1">
      <alignment vertical="center" wrapText="1"/>
    </xf>
    <xf numFmtId="0" fontId="16" fillId="0" borderId="5" xfId="0" applyFont="1" applyBorder="1" applyAlignment="1" applyProtection="1">
      <alignment horizontal="center" vertical="center"/>
    </xf>
    <xf numFmtId="2" fontId="16" fillId="0" borderId="5" xfId="0" applyNumberFormat="1" applyFont="1" applyBorder="1" applyAlignment="1" applyProtection="1">
      <alignment horizontal="center" vertical="center"/>
    </xf>
    <xf numFmtId="0" fontId="5" fillId="0" borderId="1" xfId="0" applyFont="1" applyBorder="1" applyAlignment="1" applyProtection="1">
      <alignment vertical="center" wrapText="1"/>
    </xf>
    <xf numFmtId="0" fontId="16" fillId="0" borderId="1" xfId="0" applyFont="1" applyBorder="1" applyAlignment="1" applyProtection="1">
      <alignment wrapText="1"/>
    </xf>
    <xf numFmtId="0" fontId="18" fillId="0" borderId="1" xfId="0" applyFont="1" applyBorder="1" applyAlignment="1" applyProtection="1">
      <alignment horizontal="center" vertical="center"/>
    </xf>
    <xf numFmtId="2" fontId="18" fillId="0" borderId="1" xfId="0" applyNumberFormat="1" applyFont="1" applyBorder="1" applyAlignment="1" applyProtection="1">
      <alignment horizontal="center" vertical="center"/>
    </xf>
    <xf numFmtId="0" fontId="0" fillId="0" borderId="1" xfId="0" applyBorder="1" applyAlignment="1" applyProtection="1">
      <alignment wrapText="1"/>
    </xf>
    <xf numFmtId="0" fontId="0" fillId="0" borderId="1" xfId="0" applyBorder="1" applyProtection="1"/>
    <xf numFmtId="2" fontId="0" fillId="0" borderId="1" xfId="0" applyNumberFormat="1" applyBorder="1" applyProtection="1"/>
    <xf numFmtId="0" fontId="16" fillId="0" borderId="0" xfId="0" applyFont="1" applyAlignment="1" applyProtection="1">
      <alignment wrapText="1"/>
    </xf>
    <xf numFmtId="0" fontId="20" fillId="0" borderId="2" xfId="0" applyFont="1" applyBorder="1" applyAlignment="1" applyProtection="1">
      <alignment vertical="center"/>
    </xf>
    <xf numFmtId="0" fontId="20" fillId="0" borderId="3" xfId="0" applyFont="1" applyBorder="1" applyAlignment="1" applyProtection="1">
      <alignment vertical="center"/>
    </xf>
    <xf numFmtId="0" fontId="16" fillId="0" borderId="1" xfId="0" applyFont="1" applyBorder="1" applyAlignment="1" applyProtection="1">
      <alignment horizontal="left" vertical="center" wrapText="1"/>
    </xf>
    <xf numFmtId="2" fontId="20" fillId="0" borderId="3" xfId="0" applyNumberFormat="1" applyFont="1" applyBorder="1" applyAlignment="1" applyProtection="1">
      <alignment vertical="center"/>
    </xf>
    <xf numFmtId="0" fontId="20" fillId="0" borderId="1" xfId="0" applyFont="1" applyBorder="1" applyAlignment="1" applyProtection="1">
      <alignment wrapText="1"/>
    </xf>
    <xf numFmtId="0" fontId="20" fillId="0" borderId="1" xfId="0" applyFont="1" applyBorder="1" applyAlignment="1" applyProtection="1">
      <alignment vertical="center"/>
    </xf>
    <xf numFmtId="2" fontId="20" fillId="0" borderId="1" xfId="0" applyNumberFormat="1" applyFont="1" applyBorder="1" applyAlignment="1" applyProtection="1">
      <alignment vertical="center"/>
    </xf>
    <xf numFmtId="2" fontId="5" fillId="0" borderId="1" xfId="0" applyNumberFormat="1" applyFont="1" applyBorder="1" applyAlignment="1" applyProtection="1">
      <alignment horizontal="center" vertical="center" wrapText="1"/>
    </xf>
    <xf numFmtId="0" fontId="16" fillId="0" borderId="5" xfId="0" applyFont="1" applyBorder="1" applyAlignment="1" applyProtection="1">
      <alignment horizontal="left" vertical="center" wrapText="1"/>
    </xf>
    <xf numFmtId="0" fontId="20" fillId="0" borderId="1" xfId="0" applyFont="1" applyBorder="1" applyAlignment="1" applyProtection="1">
      <alignment vertical="center" wrapText="1"/>
    </xf>
    <xf numFmtId="0" fontId="16" fillId="0" borderId="1" xfId="0" applyFont="1" applyBorder="1" applyAlignment="1" applyProtection="1">
      <alignment horizontal="center" vertical="center" wrapText="1"/>
    </xf>
    <xf numFmtId="0" fontId="20" fillId="0" borderId="4" xfId="0" applyFont="1" applyBorder="1" applyAlignment="1" applyProtection="1">
      <alignment vertical="center"/>
    </xf>
    <xf numFmtId="0" fontId="22" fillId="0" borderId="0" xfId="0" applyFont="1" applyAlignment="1" applyProtection="1"/>
    <xf numFmtId="0" fontId="0" fillId="0" borderId="0" xfId="0" applyAlignment="1" applyProtection="1"/>
    <xf numFmtId="0" fontId="18" fillId="6" borderId="1" xfId="0" applyFont="1" applyFill="1" applyBorder="1" applyAlignment="1" applyProtection="1">
      <alignment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10" fillId="0" borderId="0" xfId="0" applyFont="1" applyAlignment="1" applyProtection="1">
      <alignment horizontal="left" wrapText="1"/>
    </xf>
    <xf numFmtId="0" fontId="10" fillId="0" borderId="0" xfId="0" applyFont="1" applyAlignment="1" applyProtection="1">
      <alignment horizontal="left"/>
    </xf>
    <xf numFmtId="0" fontId="14" fillId="3" borderId="1"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3" fillId="0" borderId="0" xfId="0" applyFont="1" applyAlignment="1" applyProtection="1">
      <alignment horizontal="left" vertical="center"/>
    </xf>
    <xf numFmtId="0" fontId="13" fillId="0" borderId="0" xfId="0" applyFont="1" applyAlignment="1" applyProtection="1">
      <alignment horizontal="left" vertical="center" wrapText="1"/>
    </xf>
  </cellXfs>
  <cellStyles count="6">
    <cellStyle name="Įprastas 2" xfId="5" xr:uid="{00000000-0005-0000-0000-000001000000}"/>
    <cellStyle name="Normal" xfId="0" builtinId="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2"/>
  <sheetViews>
    <sheetView tabSelected="1" view="pageBreakPreview" zoomScale="80" zoomScaleNormal="100" zoomScaleSheetLayoutView="80" workbookViewId="0">
      <selection activeCell="E228" sqref="E228"/>
    </sheetView>
  </sheetViews>
  <sheetFormatPr defaultRowHeight="15" x14ac:dyDescent="0.25"/>
  <cols>
    <col min="1" max="1" width="9.140625" style="36"/>
    <col min="2" max="2" width="92.85546875" style="63" customWidth="1"/>
    <col min="3" max="3" width="9.140625" style="36"/>
    <col min="4" max="4" width="16.28515625" style="107" customWidth="1"/>
    <col min="5" max="5" width="16.7109375" style="1" customWidth="1"/>
    <col min="6" max="6" width="12.7109375" style="36" customWidth="1"/>
    <col min="7" max="16384" width="9.140625" style="1"/>
  </cols>
  <sheetData>
    <row r="1" spans="1:6" x14ac:dyDescent="0.25">
      <c r="A1" s="4" t="s">
        <v>99</v>
      </c>
      <c r="B1" s="59"/>
      <c r="C1" s="4"/>
      <c r="D1" s="93"/>
      <c r="E1" s="4"/>
      <c r="F1" s="4"/>
    </row>
    <row r="2" spans="1:6" x14ac:dyDescent="0.25">
      <c r="A2" s="5"/>
      <c r="B2" s="5"/>
      <c r="C2" s="5"/>
      <c r="D2" s="94"/>
      <c r="E2" s="5"/>
      <c r="F2" s="5"/>
    </row>
    <row r="3" spans="1:6" x14ac:dyDescent="0.25">
      <c r="A3" s="6" t="s">
        <v>100</v>
      </c>
      <c r="B3" s="60"/>
      <c r="C3" s="7"/>
      <c r="D3" s="95"/>
      <c r="E3" s="7"/>
      <c r="F3" s="37"/>
    </row>
    <row r="4" spans="1:6" ht="42.75" x14ac:dyDescent="0.25">
      <c r="A4" s="8" t="s">
        <v>0</v>
      </c>
      <c r="B4" s="8" t="s">
        <v>1</v>
      </c>
      <c r="C4" s="8" t="s">
        <v>2</v>
      </c>
      <c r="D4" s="96" t="s">
        <v>3</v>
      </c>
      <c r="E4" s="38" t="s">
        <v>68</v>
      </c>
      <c r="F4" s="38" t="s">
        <v>15</v>
      </c>
    </row>
    <row r="5" spans="1:6" x14ac:dyDescent="0.25">
      <c r="A5" s="9" t="s">
        <v>4</v>
      </c>
      <c r="B5" s="61"/>
      <c r="C5" s="58"/>
      <c r="D5" s="97"/>
      <c r="E5" s="10"/>
      <c r="F5" s="39"/>
    </row>
    <row r="6" spans="1:6" ht="15.75" x14ac:dyDescent="0.25">
      <c r="A6" s="56" t="s">
        <v>24</v>
      </c>
      <c r="B6" s="132" t="s">
        <v>102</v>
      </c>
      <c r="C6" s="133" t="s">
        <v>8</v>
      </c>
      <c r="D6" s="134">
        <v>6440</v>
      </c>
      <c r="E6" s="57">
        <v>0.37</v>
      </c>
      <c r="F6" s="40">
        <f>ROUND((D6*E6),2)</f>
        <v>2382.8000000000002</v>
      </c>
    </row>
    <row r="7" spans="1:6" ht="18.75" x14ac:dyDescent="0.25">
      <c r="A7" s="56" t="s">
        <v>25</v>
      </c>
      <c r="B7" s="132" t="s">
        <v>103</v>
      </c>
      <c r="C7" s="133" t="s">
        <v>104</v>
      </c>
      <c r="D7" s="134">
        <v>11310</v>
      </c>
      <c r="E7" s="57">
        <v>4.84</v>
      </c>
      <c r="F7" s="40">
        <f t="shared" ref="F7:F31" si="0">ROUND((D7*E7),2)</f>
        <v>54740.4</v>
      </c>
    </row>
    <row r="8" spans="1:6" ht="15.75" x14ac:dyDescent="0.25">
      <c r="A8" s="56" t="s">
        <v>26</v>
      </c>
      <c r="B8" s="135" t="s">
        <v>105</v>
      </c>
      <c r="C8" s="133" t="s">
        <v>5</v>
      </c>
      <c r="D8" s="134">
        <v>88</v>
      </c>
      <c r="E8" s="57">
        <v>60.48</v>
      </c>
      <c r="F8" s="40">
        <f t="shared" si="0"/>
        <v>5322.24</v>
      </c>
    </row>
    <row r="9" spans="1:6" ht="15.75" x14ac:dyDescent="0.25">
      <c r="A9" s="56" t="s">
        <v>27</v>
      </c>
      <c r="B9" s="135" t="s">
        <v>106</v>
      </c>
      <c r="C9" s="133" t="s">
        <v>5</v>
      </c>
      <c r="D9" s="134">
        <v>30</v>
      </c>
      <c r="E9" s="57">
        <v>73.44</v>
      </c>
      <c r="F9" s="40">
        <f t="shared" si="0"/>
        <v>2203.1999999999998</v>
      </c>
    </row>
    <row r="10" spans="1:6" ht="31.5" x14ac:dyDescent="0.25">
      <c r="A10" s="56" t="s">
        <v>28</v>
      </c>
      <c r="B10" s="135" t="s">
        <v>107</v>
      </c>
      <c r="C10" s="133" t="s">
        <v>5</v>
      </c>
      <c r="D10" s="134">
        <v>13</v>
      </c>
      <c r="E10" s="57">
        <v>91.8</v>
      </c>
      <c r="F10" s="40">
        <f t="shared" si="0"/>
        <v>1193.4000000000001</v>
      </c>
    </row>
    <row r="11" spans="1:6" ht="31.5" x14ac:dyDescent="0.25">
      <c r="A11" s="56" t="s">
        <v>14</v>
      </c>
      <c r="B11" s="136" t="s">
        <v>281</v>
      </c>
      <c r="C11" s="133" t="s">
        <v>5</v>
      </c>
      <c r="D11" s="134">
        <v>131</v>
      </c>
      <c r="E11" s="57">
        <v>2.16</v>
      </c>
      <c r="F11" s="40">
        <f t="shared" si="0"/>
        <v>282.95999999999998</v>
      </c>
    </row>
    <row r="12" spans="1:6" ht="15.75" x14ac:dyDescent="0.25">
      <c r="A12" s="56" t="s">
        <v>30</v>
      </c>
      <c r="B12" s="135" t="s">
        <v>108</v>
      </c>
      <c r="C12" s="133" t="s">
        <v>7</v>
      </c>
      <c r="D12" s="134">
        <v>0.03</v>
      </c>
      <c r="E12" s="57">
        <v>972</v>
      </c>
      <c r="F12" s="40">
        <f t="shared" si="0"/>
        <v>29.16</v>
      </c>
    </row>
    <row r="13" spans="1:6" ht="31.5" x14ac:dyDescent="0.25">
      <c r="A13" s="56" t="s">
        <v>31</v>
      </c>
      <c r="B13" s="135" t="s">
        <v>109</v>
      </c>
      <c r="C13" s="133" t="s">
        <v>104</v>
      </c>
      <c r="D13" s="134">
        <v>55</v>
      </c>
      <c r="E13" s="57">
        <v>8.64</v>
      </c>
      <c r="F13" s="40">
        <f t="shared" si="0"/>
        <v>475.2</v>
      </c>
    </row>
    <row r="14" spans="1:6" ht="15.75" x14ac:dyDescent="0.25">
      <c r="A14" s="56" t="s">
        <v>32</v>
      </c>
      <c r="B14" s="132" t="s">
        <v>110</v>
      </c>
      <c r="C14" s="133" t="s">
        <v>5</v>
      </c>
      <c r="D14" s="134">
        <v>25</v>
      </c>
      <c r="E14" s="57">
        <v>4.8600000000000003</v>
      </c>
      <c r="F14" s="40">
        <f t="shared" si="0"/>
        <v>121.5</v>
      </c>
    </row>
    <row r="15" spans="1:6" ht="15.75" x14ac:dyDescent="0.25">
      <c r="A15" s="56" t="s">
        <v>50</v>
      </c>
      <c r="B15" s="132" t="s">
        <v>111</v>
      </c>
      <c r="C15" s="133" t="s">
        <v>5</v>
      </c>
      <c r="D15" s="134">
        <v>18</v>
      </c>
      <c r="E15" s="57">
        <v>12.1</v>
      </c>
      <c r="F15" s="40">
        <f t="shared" si="0"/>
        <v>217.8</v>
      </c>
    </row>
    <row r="16" spans="1:6" ht="15.75" x14ac:dyDescent="0.25">
      <c r="A16" s="56" t="s">
        <v>51</v>
      </c>
      <c r="B16" s="132" t="s">
        <v>112</v>
      </c>
      <c r="C16" s="133" t="s">
        <v>5</v>
      </c>
      <c r="D16" s="134">
        <v>4</v>
      </c>
      <c r="E16" s="57">
        <v>9.61</v>
      </c>
      <c r="F16" s="40">
        <f t="shared" si="0"/>
        <v>38.44</v>
      </c>
    </row>
    <row r="17" spans="1:6" ht="15.75" x14ac:dyDescent="0.25">
      <c r="A17" s="56" t="s">
        <v>52</v>
      </c>
      <c r="B17" s="132" t="s">
        <v>113</v>
      </c>
      <c r="C17" s="133" t="s">
        <v>5</v>
      </c>
      <c r="D17" s="134">
        <v>4</v>
      </c>
      <c r="E17" s="57">
        <v>22.46</v>
      </c>
      <c r="F17" s="40">
        <f t="shared" si="0"/>
        <v>89.84</v>
      </c>
    </row>
    <row r="18" spans="1:6" ht="15.75" x14ac:dyDescent="0.25">
      <c r="A18" s="56" t="s">
        <v>53</v>
      </c>
      <c r="B18" s="132" t="s">
        <v>114</v>
      </c>
      <c r="C18" s="133" t="s">
        <v>5</v>
      </c>
      <c r="D18" s="134">
        <v>16</v>
      </c>
      <c r="E18" s="57">
        <v>4.8600000000000003</v>
      </c>
      <c r="F18" s="40">
        <f t="shared" si="0"/>
        <v>77.760000000000005</v>
      </c>
    </row>
    <row r="19" spans="1:6" ht="15.75" x14ac:dyDescent="0.25">
      <c r="A19" s="56" t="s">
        <v>54</v>
      </c>
      <c r="B19" s="132" t="s">
        <v>115</v>
      </c>
      <c r="C19" s="133" t="s">
        <v>5</v>
      </c>
      <c r="D19" s="134">
        <v>15</v>
      </c>
      <c r="E19" s="57">
        <v>134.49</v>
      </c>
      <c r="F19" s="40">
        <f t="shared" si="0"/>
        <v>2017.35</v>
      </c>
    </row>
    <row r="20" spans="1:6" ht="15.75" x14ac:dyDescent="0.25">
      <c r="A20" s="56" t="s">
        <v>55</v>
      </c>
      <c r="B20" s="132" t="s">
        <v>116</v>
      </c>
      <c r="C20" s="133" t="s">
        <v>5</v>
      </c>
      <c r="D20" s="134">
        <v>3</v>
      </c>
      <c r="E20" s="57">
        <v>199.04</v>
      </c>
      <c r="F20" s="40">
        <f t="shared" si="0"/>
        <v>597.12</v>
      </c>
    </row>
    <row r="21" spans="1:6" ht="15.75" x14ac:dyDescent="0.25">
      <c r="A21" s="56" t="s">
        <v>56</v>
      </c>
      <c r="B21" s="132" t="s">
        <v>117</v>
      </c>
      <c r="C21" s="133" t="s">
        <v>5</v>
      </c>
      <c r="D21" s="134">
        <v>12</v>
      </c>
      <c r="E21" s="57">
        <v>406.04</v>
      </c>
      <c r="F21" s="40">
        <f t="shared" si="0"/>
        <v>4872.4799999999996</v>
      </c>
    </row>
    <row r="22" spans="1:6" ht="15.75" x14ac:dyDescent="0.25">
      <c r="A22" s="56" t="s">
        <v>57</v>
      </c>
      <c r="B22" s="132" t="s">
        <v>118</v>
      </c>
      <c r="C22" s="133" t="s">
        <v>5</v>
      </c>
      <c r="D22" s="134">
        <v>6</v>
      </c>
      <c r="E22" s="57">
        <v>597.11</v>
      </c>
      <c r="F22" s="40">
        <f t="shared" si="0"/>
        <v>3582.66</v>
      </c>
    </row>
    <row r="23" spans="1:6" ht="15.75" x14ac:dyDescent="0.25">
      <c r="A23" s="56" t="s">
        <v>58</v>
      </c>
      <c r="B23" s="132" t="s">
        <v>119</v>
      </c>
      <c r="C23" s="133" t="s">
        <v>5</v>
      </c>
      <c r="D23" s="134">
        <v>1</v>
      </c>
      <c r="E23" s="57">
        <v>688.17</v>
      </c>
      <c r="F23" s="40">
        <f t="shared" si="0"/>
        <v>688.17</v>
      </c>
    </row>
    <row r="24" spans="1:6" ht="15.75" x14ac:dyDescent="0.25">
      <c r="A24" s="56" t="s">
        <v>59</v>
      </c>
      <c r="B24" s="132" t="s">
        <v>120</v>
      </c>
      <c r="C24" s="133" t="s">
        <v>5</v>
      </c>
      <c r="D24" s="134">
        <v>2</v>
      </c>
      <c r="E24" s="57">
        <v>845.92</v>
      </c>
      <c r="F24" s="40">
        <f t="shared" si="0"/>
        <v>1691.84</v>
      </c>
    </row>
    <row r="25" spans="1:6" ht="15.75" x14ac:dyDescent="0.25">
      <c r="A25" s="56" t="s">
        <v>60</v>
      </c>
      <c r="B25" s="132" t="s">
        <v>121</v>
      </c>
      <c r="C25" s="133" t="s">
        <v>5</v>
      </c>
      <c r="D25" s="134">
        <v>1</v>
      </c>
      <c r="E25" s="57">
        <v>2030.21</v>
      </c>
      <c r="F25" s="40">
        <f t="shared" si="0"/>
        <v>2030.21</v>
      </c>
    </row>
    <row r="26" spans="1:6" ht="15.75" x14ac:dyDescent="0.25">
      <c r="A26" s="56" t="s">
        <v>61</v>
      </c>
      <c r="B26" s="132" t="s">
        <v>285</v>
      </c>
      <c r="C26" s="133" t="s">
        <v>6</v>
      </c>
      <c r="D26" s="134">
        <v>0.5</v>
      </c>
      <c r="E26" s="57">
        <v>17.95</v>
      </c>
      <c r="F26" s="40">
        <f t="shared" si="0"/>
        <v>8.98</v>
      </c>
    </row>
    <row r="27" spans="1:6" ht="15.75" x14ac:dyDescent="0.25">
      <c r="A27" s="56" t="s">
        <v>62</v>
      </c>
      <c r="B27" s="132" t="s">
        <v>286</v>
      </c>
      <c r="C27" s="133" t="s">
        <v>6</v>
      </c>
      <c r="D27" s="134">
        <v>1.5</v>
      </c>
      <c r="E27" s="57">
        <v>17.95</v>
      </c>
      <c r="F27" s="40">
        <f t="shared" si="0"/>
        <v>26.93</v>
      </c>
    </row>
    <row r="28" spans="1:6" ht="31.5" x14ac:dyDescent="0.25">
      <c r="A28" s="56" t="s">
        <v>63</v>
      </c>
      <c r="B28" s="137" t="s">
        <v>287</v>
      </c>
      <c r="C28" s="138" t="s">
        <v>6</v>
      </c>
      <c r="D28" s="139">
        <v>295</v>
      </c>
      <c r="E28" s="57">
        <v>7.02</v>
      </c>
      <c r="F28" s="40">
        <f t="shared" si="0"/>
        <v>2070.9</v>
      </c>
    </row>
    <row r="29" spans="1:6" ht="31.5" x14ac:dyDescent="0.25">
      <c r="A29" s="56" t="s">
        <v>64</v>
      </c>
      <c r="B29" s="132" t="s">
        <v>284</v>
      </c>
      <c r="C29" s="133" t="s">
        <v>6</v>
      </c>
      <c r="D29" s="134">
        <v>6</v>
      </c>
      <c r="E29" s="57">
        <v>17.95</v>
      </c>
      <c r="F29" s="40">
        <f t="shared" si="0"/>
        <v>107.7</v>
      </c>
    </row>
    <row r="30" spans="1:6" ht="18.75" x14ac:dyDescent="0.25">
      <c r="A30" s="56" t="s">
        <v>65</v>
      </c>
      <c r="B30" s="135" t="s">
        <v>278</v>
      </c>
      <c r="C30" s="133" t="s">
        <v>130</v>
      </c>
      <c r="D30" s="134">
        <v>75</v>
      </c>
      <c r="E30" s="57">
        <v>2.42</v>
      </c>
      <c r="F30" s="40">
        <f t="shared" si="0"/>
        <v>181.5</v>
      </c>
    </row>
    <row r="31" spans="1:6" ht="31.5" x14ac:dyDescent="0.25">
      <c r="A31" s="56" t="s">
        <v>66</v>
      </c>
      <c r="B31" s="135" t="s">
        <v>279</v>
      </c>
      <c r="C31" s="133" t="s">
        <v>6</v>
      </c>
      <c r="D31" s="134">
        <v>14.5</v>
      </c>
      <c r="E31" s="57">
        <v>-5.77</v>
      </c>
      <c r="F31" s="40">
        <f t="shared" si="0"/>
        <v>-83.67</v>
      </c>
    </row>
    <row r="32" spans="1:6" x14ac:dyDescent="0.25">
      <c r="A32" s="11"/>
      <c r="B32" s="62" t="s">
        <v>69</v>
      </c>
      <c r="C32" s="12"/>
      <c r="D32" s="98"/>
      <c r="E32" s="44" t="s">
        <v>70</v>
      </c>
      <c r="F32" s="41">
        <f>ROUND(SUM(F6:F31),2)</f>
        <v>84966.87</v>
      </c>
    </row>
    <row r="33" spans="1:6" s="2" customFormat="1" x14ac:dyDescent="0.25">
      <c r="A33" s="13" t="s">
        <v>126</v>
      </c>
      <c r="B33" s="67"/>
      <c r="C33" s="68"/>
      <c r="D33" s="99"/>
      <c r="E33" s="13"/>
      <c r="F33" s="13"/>
    </row>
    <row r="34" spans="1:6" s="2" customFormat="1" ht="31.5" x14ac:dyDescent="0.25">
      <c r="A34" s="56" t="s">
        <v>24</v>
      </c>
      <c r="B34" s="132" t="s">
        <v>127</v>
      </c>
      <c r="C34" s="133" t="s">
        <v>104</v>
      </c>
      <c r="D34" s="134">
        <v>29400</v>
      </c>
      <c r="E34" s="66">
        <v>5.44</v>
      </c>
      <c r="F34" s="40">
        <f t="shared" ref="F34:F43" si="1">ROUND((D34*E34),2)</f>
        <v>159936</v>
      </c>
    </row>
    <row r="35" spans="1:6" s="2" customFormat="1" ht="31.5" x14ac:dyDescent="0.25">
      <c r="A35" s="56" t="s">
        <v>25</v>
      </c>
      <c r="B35" s="132" t="s">
        <v>128</v>
      </c>
      <c r="C35" s="133" t="s">
        <v>104</v>
      </c>
      <c r="D35" s="134">
        <v>2640</v>
      </c>
      <c r="E35" s="66">
        <v>4.42</v>
      </c>
      <c r="F35" s="40">
        <f t="shared" si="1"/>
        <v>11668.8</v>
      </c>
    </row>
    <row r="36" spans="1:6" s="2" customFormat="1" ht="18.75" x14ac:dyDescent="0.25">
      <c r="A36" s="56" t="s">
        <v>26</v>
      </c>
      <c r="B36" s="132" t="s">
        <v>129</v>
      </c>
      <c r="C36" s="133" t="s">
        <v>130</v>
      </c>
      <c r="D36" s="134">
        <v>77351</v>
      </c>
      <c r="E36" s="66">
        <v>0.28000000000000003</v>
      </c>
      <c r="F36" s="40">
        <f t="shared" si="1"/>
        <v>21658.28</v>
      </c>
    </row>
    <row r="37" spans="1:6" s="2" customFormat="1" ht="18.75" x14ac:dyDescent="0.25">
      <c r="A37" s="56" t="s">
        <v>27</v>
      </c>
      <c r="B37" s="132" t="s">
        <v>131</v>
      </c>
      <c r="C37" s="133" t="s">
        <v>130</v>
      </c>
      <c r="D37" s="134">
        <v>8595</v>
      </c>
      <c r="E37" s="66">
        <v>0.81</v>
      </c>
      <c r="F37" s="40">
        <f t="shared" si="1"/>
        <v>6961.95</v>
      </c>
    </row>
    <row r="38" spans="1:6" s="2" customFormat="1" ht="18.75" x14ac:dyDescent="0.25">
      <c r="A38" s="56" t="s">
        <v>28</v>
      </c>
      <c r="B38" s="132" t="s">
        <v>132</v>
      </c>
      <c r="C38" s="133" t="s">
        <v>104</v>
      </c>
      <c r="D38" s="134">
        <v>25784</v>
      </c>
      <c r="E38" s="66">
        <v>0.79</v>
      </c>
      <c r="F38" s="40">
        <f t="shared" si="1"/>
        <v>20369.36</v>
      </c>
    </row>
    <row r="39" spans="1:6" s="2" customFormat="1" ht="18.75" x14ac:dyDescent="0.25">
      <c r="A39" s="56" t="s">
        <v>29</v>
      </c>
      <c r="B39" s="132" t="s">
        <v>133</v>
      </c>
      <c r="C39" s="133" t="s">
        <v>130</v>
      </c>
      <c r="D39" s="134">
        <v>5290</v>
      </c>
      <c r="E39" s="66">
        <v>0.77</v>
      </c>
      <c r="F39" s="40">
        <f t="shared" si="1"/>
        <v>4073.3</v>
      </c>
    </row>
    <row r="40" spans="1:6" s="2" customFormat="1" ht="18.75" x14ac:dyDescent="0.25">
      <c r="A40" s="56" t="s">
        <v>30</v>
      </c>
      <c r="B40" s="132" t="s">
        <v>134</v>
      </c>
      <c r="C40" s="133" t="s">
        <v>104</v>
      </c>
      <c r="D40" s="134">
        <v>1896</v>
      </c>
      <c r="E40" s="66">
        <v>3.23</v>
      </c>
      <c r="F40" s="40">
        <f t="shared" si="1"/>
        <v>6124.08</v>
      </c>
    </row>
    <row r="41" spans="1:6" s="2" customFormat="1" ht="18.75" x14ac:dyDescent="0.25">
      <c r="A41" s="56" t="s">
        <v>31</v>
      </c>
      <c r="B41" s="132" t="s">
        <v>135</v>
      </c>
      <c r="C41" s="133" t="s">
        <v>130</v>
      </c>
      <c r="D41" s="134">
        <v>17064</v>
      </c>
      <c r="E41" s="66">
        <v>1.1299999999999999</v>
      </c>
      <c r="F41" s="40">
        <f t="shared" si="1"/>
        <v>19282.32</v>
      </c>
    </row>
    <row r="42" spans="1:6" s="2" customFormat="1" ht="18.75" x14ac:dyDescent="0.25">
      <c r="A42" s="56" t="s">
        <v>32</v>
      </c>
      <c r="B42" s="132" t="s">
        <v>136</v>
      </c>
      <c r="C42" s="133" t="s">
        <v>130</v>
      </c>
      <c r="D42" s="134">
        <v>1896</v>
      </c>
      <c r="E42" s="66">
        <v>1.81</v>
      </c>
      <c r="F42" s="40">
        <f t="shared" si="1"/>
        <v>3431.76</v>
      </c>
    </row>
    <row r="43" spans="1:6" s="2" customFormat="1" ht="18.75" x14ac:dyDescent="0.25">
      <c r="A43" s="56" t="s">
        <v>33</v>
      </c>
      <c r="B43" s="132" t="s">
        <v>137</v>
      </c>
      <c r="C43" s="133" t="s">
        <v>104</v>
      </c>
      <c r="D43" s="134">
        <v>9200</v>
      </c>
      <c r="E43" s="66">
        <v>3.14</v>
      </c>
      <c r="F43" s="40">
        <f t="shared" si="1"/>
        <v>28888</v>
      </c>
    </row>
    <row r="44" spans="1:6" s="2" customFormat="1" x14ac:dyDescent="0.25">
      <c r="A44" s="14"/>
      <c r="B44" s="28" t="s">
        <v>71</v>
      </c>
      <c r="C44" s="15"/>
      <c r="D44" s="100"/>
      <c r="E44" s="45" t="s">
        <v>72</v>
      </c>
      <c r="F44" s="41">
        <f>ROUND(SUM(F34:F43),2)</f>
        <v>282393.84999999998</v>
      </c>
    </row>
    <row r="45" spans="1:6" s="2" customFormat="1" x14ac:dyDescent="0.25">
      <c r="A45" s="16" t="s">
        <v>138</v>
      </c>
      <c r="B45" s="70"/>
      <c r="C45" s="71"/>
      <c r="D45" s="101"/>
      <c r="E45" s="16"/>
      <c r="F45" s="16"/>
    </row>
    <row r="46" spans="1:6" s="2" customFormat="1" ht="18.75" x14ac:dyDescent="0.25">
      <c r="A46" s="56" t="s">
        <v>9</v>
      </c>
      <c r="B46" s="132" t="s">
        <v>139</v>
      </c>
      <c r="C46" s="133" t="s">
        <v>104</v>
      </c>
      <c r="D46" s="134">
        <v>38</v>
      </c>
      <c r="E46" s="69">
        <v>8.68</v>
      </c>
      <c r="F46" s="40">
        <f t="shared" ref="F46:F50" si="2">ROUND((D46*E46),2)</f>
        <v>329.84</v>
      </c>
    </row>
    <row r="47" spans="1:6" s="2" customFormat="1" ht="18.75" x14ac:dyDescent="0.25">
      <c r="A47" s="56" t="s">
        <v>10</v>
      </c>
      <c r="B47" s="132" t="s">
        <v>140</v>
      </c>
      <c r="C47" s="133" t="s">
        <v>104</v>
      </c>
      <c r="D47" s="134">
        <v>7</v>
      </c>
      <c r="E47" s="69">
        <v>61.47</v>
      </c>
      <c r="F47" s="40">
        <f t="shared" si="2"/>
        <v>430.29</v>
      </c>
    </row>
    <row r="48" spans="1:6" s="2" customFormat="1" ht="31.5" x14ac:dyDescent="0.25">
      <c r="A48" s="56" t="s">
        <v>11</v>
      </c>
      <c r="B48" s="132" t="s">
        <v>143</v>
      </c>
      <c r="C48" s="133" t="s">
        <v>104</v>
      </c>
      <c r="D48" s="134">
        <v>24</v>
      </c>
      <c r="E48" s="69">
        <v>95.59</v>
      </c>
      <c r="F48" s="40">
        <f t="shared" si="2"/>
        <v>2294.16</v>
      </c>
    </row>
    <row r="49" spans="1:6" s="2" customFormat="1" ht="18.75" x14ac:dyDescent="0.25">
      <c r="A49" s="56" t="s">
        <v>12</v>
      </c>
      <c r="B49" s="132" t="s">
        <v>141</v>
      </c>
      <c r="C49" s="133" t="s">
        <v>130</v>
      </c>
      <c r="D49" s="134">
        <v>160</v>
      </c>
      <c r="E49" s="69">
        <v>1.1599999999999999</v>
      </c>
      <c r="F49" s="40">
        <f t="shared" si="2"/>
        <v>185.6</v>
      </c>
    </row>
    <row r="50" spans="1:6" s="2" customFormat="1" ht="15.75" x14ac:dyDescent="0.25">
      <c r="A50" s="56" t="s">
        <v>13</v>
      </c>
      <c r="B50" s="132" t="s">
        <v>142</v>
      </c>
      <c r="C50" s="133" t="s">
        <v>5</v>
      </c>
      <c r="D50" s="134">
        <v>1</v>
      </c>
      <c r="E50" s="69">
        <v>152.38999999999999</v>
      </c>
      <c r="F50" s="40">
        <f t="shared" si="2"/>
        <v>152.38999999999999</v>
      </c>
    </row>
    <row r="51" spans="1:6" s="2" customFormat="1" x14ac:dyDescent="0.25">
      <c r="A51" s="17" t="s">
        <v>73</v>
      </c>
      <c r="B51" s="18"/>
      <c r="C51" s="18"/>
      <c r="D51" s="102"/>
      <c r="E51" s="46" t="s">
        <v>74</v>
      </c>
      <c r="F51" s="41">
        <f>ROUND(SUM(F46:F50),2)</f>
        <v>3392.28</v>
      </c>
    </row>
    <row r="52" spans="1:6" s="2" customFormat="1" x14ac:dyDescent="0.25">
      <c r="A52" s="16" t="s">
        <v>144</v>
      </c>
      <c r="B52" s="70"/>
      <c r="C52" s="71"/>
      <c r="D52" s="101"/>
      <c r="E52" s="16"/>
      <c r="F52" s="16"/>
    </row>
    <row r="53" spans="1:6" s="2" customFormat="1" ht="18.75" x14ac:dyDescent="0.25">
      <c r="A53" s="56" t="s">
        <v>24</v>
      </c>
      <c r="B53" s="132" t="s">
        <v>145</v>
      </c>
      <c r="C53" s="133" t="s">
        <v>104</v>
      </c>
      <c r="D53" s="134">
        <v>13270</v>
      </c>
      <c r="E53" s="69">
        <v>19.09</v>
      </c>
      <c r="F53" s="40">
        <f t="shared" ref="F53:F65" si="3">ROUND((D53*E53),2)</f>
        <v>253324.3</v>
      </c>
    </row>
    <row r="54" spans="1:6" s="2" customFormat="1" ht="18.75" x14ac:dyDescent="0.25">
      <c r="A54" s="56" t="s">
        <v>25</v>
      </c>
      <c r="B54" s="132" t="s">
        <v>146</v>
      </c>
      <c r="C54" s="133" t="s">
        <v>130</v>
      </c>
      <c r="D54" s="134">
        <v>25750</v>
      </c>
      <c r="E54" s="69">
        <v>9</v>
      </c>
      <c r="F54" s="40">
        <f t="shared" si="3"/>
        <v>231750</v>
      </c>
    </row>
    <row r="55" spans="1:6" s="2" customFormat="1" ht="18.75" x14ac:dyDescent="0.25">
      <c r="A55" s="56" t="s">
        <v>26</v>
      </c>
      <c r="B55" s="132" t="s">
        <v>147</v>
      </c>
      <c r="C55" s="133" t="s">
        <v>130</v>
      </c>
      <c r="D55" s="134">
        <v>22890</v>
      </c>
      <c r="E55" s="69">
        <v>18.22</v>
      </c>
      <c r="F55" s="40">
        <f t="shared" si="3"/>
        <v>417055.8</v>
      </c>
    </row>
    <row r="56" spans="1:6" s="2" customFormat="1" ht="18.75" x14ac:dyDescent="0.25">
      <c r="A56" s="56" t="s">
        <v>27</v>
      </c>
      <c r="B56" s="132" t="s">
        <v>148</v>
      </c>
      <c r="C56" s="133" t="s">
        <v>104</v>
      </c>
      <c r="D56" s="134">
        <v>9445</v>
      </c>
      <c r="E56" s="69">
        <v>19.09</v>
      </c>
      <c r="F56" s="40">
        <f t="shared" si="3"/>
        <v>180305.05</v>
      </c>
    </row>
    <row r="57" spans="1:6" s="2" customFormat="1" ht="18.75" x14ac:dyDescent="0.25">
      <c r="A57" s="56" t="s">
        <v>28</v>
      </c>
      <c r="B57" s="132" t="s">
        <v>146</v>
      </c>
      <c r="C57" s="133" t="s">
        <v>130</v>
      </c>
      <c r="D57" s="134">
        <v>18985</v>
      </c>
      <c r="E57" s="69">
        <v>9</v>
      </c>
      <c r="F57" s="40">
        <f t="shared" si="3"/>
        <v>170865</v>
      </c>
    </row>
    <row r="58" spans="1:6" s="2" customFormat="1" ht="18.75" x14ac:dyDescent="0.25">
      <c r="A58" s="56" t="s">
        <v>29</v>
      </c>
      <c r="B58" s="132" t="s">
        <v>149</v>
      </c>
      <c r="C58" s="133" t="s">
        <v>130</v>
      </c>
      <c r="D58" s="134">
        <v>16940</v>
      </c>
      <c r="E58" s="69">
        <v>12.71</v>
      </c>
      <c r="F58" s="40">
        <f t="shared" si="3"/>
        <v>215307.4</v>
      </c>
    </row>
    <row r="59" spans="1:6" s="2" customFormat="1" ht="18.75" x14ac:dyDescent="0.25">
      <c r="A59" s="56" t="s">
        <v>30</v>
      </c>
      <c r="B59" s="132" t="s">
        <v>150</v>
      </c>
      <c r="C59" s="133" t="s">
        <v>130</v>
      </c>
      <c r="D59" s="134">
        <v>16780</v>
      </c>
      <c r="E59" s="69">
        <v>0.31</v>
      </c>
      <c r="F59" s="40">
        <f t="shared" si="3"/>
        <v>5201.8</v>
      </c>
    </row>
    <row r="60" spans="1:6" s="2" customFormat="1" ht="18.75" x14ac:dyDescent="0.25">
      <c r="A60" s="72" t="s">
        <v>31</v>
      </c>
      <c r="B60" s="132" t="s">
        <v>151</v>
      </c>
      <c r="C60" s="133" t="s">
        <v>130</v>
      </c>
      <c r="D60" s="134">
        <v>16780</v>
      </c>
      <c r="E60" s="69">
        <v>7.92</v>
      </c>
      <c r="F60" s="40">
        <f t="shared" si="3"/>
        <v>132897.60000000001</v>
      </c>
    </row>
    <row r="61" spans="1:6" s="2" customFormat="1" ht="15.75" x14ac:dyDescent="0.25">
      <c r="A61" s="72" t="s">
        <v>32</v>
      </c>
      <c r="B61" s="132" t="s">
        <v>152</v>
      </c>
      <c r="C61" s="133" t="s">
        <v>8</v>
      </c>
      <c r="D61" s="134">
        <v>7050</v>
      </c>
      <c r="E61" s="69">
        <v>0.41</v>
      </c>
      <c r="F61" s="40">
        <f t="shared" si="3"/>
        <v>2890.5</v>
      </c>
    </row>
    <row r="62" spans="1:6" s="2" customFormat="1" ht="15.75" x14ac:dyDescent="0.25">
      <c r="A62" s="72" t="s">
        <v>44</v>
      </c>
      <c r="B62" s="132" t="s">
        <v>153</v>
      </c>
      <c r="C62" s="133" t="s">
        <v>8</v>
      </c>
      <c r="D62" s="134">
        <v>1920</v>
      </c>
      <c r="E62" s="69">
        <v>0.41</v>
      </c>
      <c r="F62" s="40">
        <f t="shared" si="3"/>
        <v>787.2</v>
      </c>
    </row>
    <row r="63" spans="1:6" s="2" customFormat="1" ht="18.75" x14ac:dyDescent="0.25">
      <c r="A63" s="72" t="s">
        <v>45</v>
      </c>
      <c r="B63" s="137" t="s">
        <v>154</v>
      </c>
      <c r="C63" s="138" t="s">
        <v>104</v>
      </c>
      <c r="D63" s="139">
        <v>3000</v>
      </c>
      <c r="E63" s="69">
        <v>11.03</v>
      </c>
      <c r="F63" s="40">
        <f t="shared" si="3"/>
        <v>33090</v>
      </c>
    </row>
    <row r="64" spans="1:6" s="2" customFormat="1" ht="18.75" x14ac:dyDescent="0.25">
      <c r="A64" s="72" t="s">
        <v>46</v>
      </c>
      <c r="B64" s="132" t="s">
        <v>155</v>
      </c>
      <c r="C64" s="133" t="s">
        <v>130</v>
      </c>
      <c r="D64" s="134">
        <v>13470</v>
      </c>
      <c r="E64" s="69">
        <v>3.92</v>
      </c>
      <c r="F64" s="40">
        <f t="shared" si="3"/>
        <v>52802.400000000001</v>
      </c>
    </row>
    <row r="65" spans="1:6" s="2" customFormat="1" ht="18.75" x14ac:dyDescent="0.25">
      <c r="A65" s="72" t="s">
        <v>47</v>
      </c>
      <c r="B65" s="132" t="s">
        <v>156</v>
      </c>
      <c r="C65" s="133" t="s">
        <v>130</v>
      </c>
      <c r="D65" s="134">
        <v>25</v>
      </c>
      <c r="E65" s="69">
        <v>2.04</v>
      </c>
      <c r="F65" s="40">
        <f t="shared" si="3"/>
        <v>51</v>
      </c>
    </row>
    <row r="66" spans="1:6" s="2" customFormat="1" x14ac:dyDescent="0.25">
      <c r="A66" s="19"/>
      <c r="B66" s="73"/>
      <c r="C66" s="74"/>
      <c r="D66" s="103"/>
      <c r="E66" s="47" t="s">
        <v>17</v>
      </c>
      <c r="F66" s="41">
        <f>ROUND(SUM(F53:F65),2)</f>
        <v>1696328.05</v>
      </c>
    </row>
    <row r="67" spans="1:6" s="2" customFormat="1" x14ac:dyDescent="0.25">
      <c r="A67" s="21" t="s">
        <v>157</v>
      </c>
      <c r="B67" s="76"/>
      <c r="C67" s="77"/>
      <c r="D67" s="104"/>
      <c r="E67" s="21"/>
      <c r="F67" s="21"/>
    </row>
    <row r="68" spans="1:6" s="2" customFormat="1" ht="15.75" x14ac:dyDescent="0.25">
      <c r="A68" s="72" t="s">
        <v>9</v>
      </c>
      <c r="B68" s="132" t="s">
        <v>162</v>
      </c>
      <c r="C68" s="133" t="s">
        <v>5</v>
      </c>
      <c r="D68" s="134">
        <v>41</v>
      </c>
      <c r="E68" s="75">
        <v>577.79</v>
      </c>
      <c r="F68" s="40">
        <f t="shared" ref="F68:F74" si="4">ROUND((D68*E68),2)</f>
        <v>23689.39</v>
      </c>
    </row>
    <row r="69" spans="1:6" s="2" customFormat="1" ht="18.75" x14ac:dyDescent="0.25">
      <c r="A69" s="72" t="s">
        <v>10</v>
      </c>
      <c r="B69" s="132" t="s">
        <v>158</v>
      </c>
      <c r="C69" s="133" t="s">
        <v>104</v>
      </c>
      <c r="D69" s="134">
        <v>758</v>
      </c>
      <c r="E69" s="75">
        <v>22.7</v>
      </c>
      <c r="F69" s="40">
        <f t="shared" si="4"/>
        <v>17206.599999999999</v>
      </c>
    </row>
    <row r="70" spans="1:6" s="2" customFormat="1" ht="31.5" x14ac:dyDescent="0.25">
      <c r="A70" s="72" t="s">
        <v>11</v>
      </c>
      <c r="B70" s="132" t="s">
        <v>163</v>
      </c>
      <c r="C70" s="133" t="s">
        <v>130</v>
      </c>
      <c r="D70" s="134">
        <v>2120</v>
      </c>
      <c r="E70" s="75">
        <v>8.9499999999999993</v>
      </c>
      <c r="F70" s="40">
        <f t="shared" si="4"/>
        <v>18974</v>
      </c>
    </row>
    <row r="71" spans="1:6" s="2" customFormat="1" ht="18.75" x14ac:dyDescent="0.25">
      <c r="A71" s="72" t="s">
        <v>12</v>
      </c>
      <c r="B71" s="132" t="s">
        <v>159</v>
      </c>
      <c r="C71" s="133" t="s">
        <v>104</v>
      </c>
      <c r="D71" s="134">
        <v>82</v>
      </c>
      <c r="E71" s="75">
        <v>12.68</v>
      </c>
      <c r="F71" s="40">
        <f t="shared" si="4"/>
        <v>1039.76</v>
      </c>
    </row>
    <row r="72" spans="1:6" s="2" customFormat="1" ht="18.75" x14ac:dyDescent="0.25">
      <c r="A72" s="72" t="s">
        <v>13</v>
      </c>
      <c r="B72" s="132" t="s">
        <v>160</v>
      </c>
      <c r="C72" s="133" t="s">
        <v>130</v>
      </c>
      <c r="D72" s="134">
        <v>860</v>
      </c>
      <c r="E72" s="75">
        <v>2.04</v>
      </c>
      <c r="F72" s="40">
        <f t="shared" si="4"/>
        <v>1754.4</v>
      </c>
    </row>
    <row r="73" spans="1:6" s="2" customFormat="1" ht="18.75" x14ac:dyDescent="0.25">
      <c r="A73" s="72" t="s">
        <v>14</v>
      </c>
      <c r="B73" s="132" t="s">
        <v>161</v>
      </c>
      <c r="C73" s="133" t="s">
        <v>130</v>
      </c>
      <c r="D73" s="134">
        <v>1820</v>
      </c>
      <c r="E73" s="75">
        <v>17.14</v>
      </c>
      <c r="F73" s="40">
        <f t="shared" si="4"/>
        <v>31194.799999999999</v>
      </c>
    </row>
    <row r="74" spans="1:6" s="2" customFormat="1" ht="18.75" x14ac:dyDescent="0.25">
      <c r="A74" s="72" t="s">
        <v>37</v>
      </c>
      <c r="B74" s="132" t="s">
        <v>155</v>
      </c>
      <c r="C74" s="133" t="s">
        <v>130</v>
      </c>
      <c r="D74" s="134">
        <v>818</v>
      </c>
      <c r="E74" s="75">
        <v>3.92</v>
      </c>
      <c r="F74" s="40">
        <f t="shared" si="4"/>
        <v>3206.56</v>
      </c>
    </row>
    <row r="75" spans="1:6" s="2" customFormat="1" x14ac:dyDescent="0.25">
      <c r="A75" s="17"/>
      <c r="B75" s="18"/>
      <c r="C75" s="18"/>
      <c r="D75" s="102"/>
      <c r="E75" s="46" t="s">
        <v>18</v>
      </c>
      <c r="F75" s="41">
        <f>ROUND(SUM(F68:F74),2)</f>
        <v>97065.51</v>
      </c>
    </row>
    <row r="76" spans="1:6" s="2" customFormat="1" x14ac:dyDescent="0.25">
      <c r="A76" s="16" t="s">
        <v>164</v>
      </c>
      <c r="B76" s="70"/>
      <c r="C76" s="71"/>
      <c r="D76" s="101"/>
      <c r="E76" s="16"/>
      <c r="F76" s="16"/>
    </row>
    <row r="77" spans="1:6" s="2" customFormat="1" ht="18.75" x14ac:dyDescent="0.25">
      <c r="A77" s="72" t="s">
        <v>24</v>
      </c>
      <c r="B77" s="132" t="s">
        <v>165</v>
      </c>
      <c r="C77" s="133" t="s">
        <v>104</v>
      </c>
      <c r="D77" s="134">
        <v>60</v>
      </c>
      <c r="E77" s="69">
        <v>16.100000000000001</v>
      </c>
      <c r="F77" s="40">
        <f t="shared" ref="F77:F98" si="5">ROUND((D77*E77),2)</f>
        <v>966</v>
      </c>
    </row>
    <row r="78" spans="1:6" s="2" customFormat="1" ht="18.75" x14ac:dyDescent="0.25">
      <c r="A78" s="72" t="s">
        <v>25</v>
      </c>
      <c r="B78" s="132" t="s">
        <v>166</v>
      </c>
      <c r="C78" s="133" t="s">
        <v>130</v>
      </c>
      <c r="D78" s="134">
        <v>450</v>
      </c>
      <c r="E78" s="69">
        <v>5.1100000000000003</v>
      </c>
      <c r="F78" s="40">
        <f t="shared" si="5"/>
        <v>2299.5</v>
      </c>
    </row>
    <row r="79" spans="1:6" s="2" customFormat="1" ht="15.75" x14ac:dyDescent="0.25">
      <c r="A79" s="72" t="s">
        <v>26</v>
      </c>
      <c r="B79" s="132" t="s">
        <v>167</v>
      </c>
      <c r="C79" s="133" t="s">
        <v>5</v>
      </c>
      <c r="D79" s="134">
        <v>10</v>
      </c>
      <c r="E79" s="69">
        <v>3956.48</v>
      </c>
      <c r="F79" s="40">
        <f t="shared" si="5"/>
        <v>39564.800000000003</v>
      </c>
    </row>
    <row r="80" spans="1:6" s="2" customFormat="1" ht="18.75" x14ac:dyDescent="0.25">
      <c r="A80" s="72" t="s">
        <v>40</v>
      </c>
      <c r="B80" s="140" t="s">
        <v>168</v>
      </c>
      <c r="C80" s="133" t="s">
        <v>104</v>
      </c>
      <c r="D80" s="134">
        <v>705</v>
      </c>
      <c r="E80" s="69">
        <v>8.68</v>
      </c>
      <c r="F80" s="40">
        <f t="shared" si="5"/>
        <v>6119.4</v>
      </c>
    </row>
    <row r="81" spans="1:6" s="2" customFormat="1" ht="18.75" x14ac:dyDescent="0.25">
      <c r="A81" s="72" t="s">
        <v>41</v>
      </c>
      <c r="B81" s="140" t="s">
        <v>169</v>
      </c>
      <c r="C81" s="133" t="s">
        <v>104</v>
      </c>
      <c r="D81" s="134">
        <v>470</v>
      </c>
      <c r="E81" s="69">
        <v>8.3000000000000007</v>
      </c>
      <c r="F81" s="40">
        <f t="shared" si="5"/>
        <v>3901</v>
      </c>
    </row>
    <row r="82" spans="1:6" s="2" customFormat="1" ht="18.75" x14ac:dyDescent="0.25">
      <c r="A82" s="72" t="s">
        <v>49</v>
      </c>
      <c r="B82" s="140" t="s">
        <v>170</v>
      </c>
      <c r="C82" s="133" t="s">
        <v>104</v>
      </c>
      <c r="D82" s="134">
        <v>30.5</v>
      </c>
      <c r="E82" s="69">
        <v>24.32</v>
      </c>
      <c r="F82" s="40">
        <f t="shared" si="5"/>
        <v>741.76</v>
      </c>
    </row>
    <row r="83" spans="1:6" s="2" customFormat="1" ht="18.75" x14ac:dyDescent="0.25">
      <c r="A83" s="72" t="s">
        <v>180</v>
      </c>
      <c r="B83" s="140" t="s">
        <v>171</v>
      </c>
      <c r="C83" s="133" t="s">
        <v>104</v>
      </c>
      <c r="D83" s="134">
        <v>132</v>
      </c>
      <c r="E83" s="69">
        <v>26.4</v>
      </c>
      <c r="F83" s="40">
        <f t="shared" si="5"/>
        <v>3484.8</v>
      </c>
    </row>
    <row r="84" spans="1:6" s="2" customFormat="1" ht="18.75" x14ac:dyDescent="0.25">
      <c r="A84" s="72" t="s">
        <v>181</v>
      </c>
      <c r="B84" s="140" t="s">
        <v>172</v>
      </c>
      <c r="C84" s="133" t="s">
        <v>130</v>
      </c>
      <c r="D84" s="134">
        <v>1340</v>
      </c>
      <c r="E84" s="69">
        <v>1.22</v>
      </c>
      <c r="F84" s="40">
        <f t="shared" si="5"/>
        <v>1634.8</v>
      </c>
    </row>
    <row r="85" spans="1:6" s="2" customFormat="1" ht="18.75" x14ac:dyDescent="0.25">
      <c r="A85" s="72" t="s">
        <v>182</v>
      </c>
      <c r="B85" s="140" t="s">
        <v>173</v>
      </c>
      <c r="C85" s="133" t="s">
        <v>130</v>
      </c>
      <c r="D85" s="134">
        <v>140</v>
      </c>
      <c r="E85" s="69">
        <v>13.67</v>
      </c>
      <c r="F85" s="40">
        <f t="shared" si="5"/>
        <v>1913.8</v>
      </c>
    </row>
    <row r="86" spans="1:6" s="2" customFormat="1" ht="18.75" x14ac:dyDescent="0.25">
      <c r="A86" s="72" t="s">
        <v>183</v>
      </c>
      <c r="B86" s="140" t="s">
        <v>174</v>
      </c>
      <c r="C86" s="133" t="s">
        <v>130</v>
      </c>
      <c r="D86" s="134">
        <v>8</v>
      </c>
      <c r="E86" s="69">
        <v>1.1200000000000001</v>
      </c>
      <c r="F86" s="40">
        <f t="shared" si="5"/>
        <v>8.9600000000000009</v>
      </c>
    </row>
    <row r="87" spans="1:6" s="2" customFormat="1" ht="15.75" x14ac:dyDescent="0.25">
      <c r="A87" s="72" t="s">
        <v>12</v>
      </c>
      <c r="B87" s="132" t="s">
        <v>175</v>
      </c>
      <c r="C87" s="133" t="s">
        <v>5</v>
      </c>
      <c r="D87" s="134">
        <v>1</v>
      </c>
      <c r="E87" s="69">
        <v>12487.52</v>
      </c>
      <c r="F87" s="40">
        <f t="shared" si="5"/>
        <v>12487.52</v>
      </c>
    </row>
    <row r="88" spans="1:6" s="2" customFormat="1" ht="18.75" x14ac:dyDescent="0.25">
      <c r="A88" s="72" t="s">
        <v>184</v>
      </c>
      <c r="B88" s="140" t="s">
        <v>168</v>
      </c>
      <c r="C88" s="133" t="s">
        <v>104</v>
      </c>
      <c r="D88" s="134">
        <v>144</v>
      </c>
      <c r="E88" s="69">
        <v>8.68</v>
      </c>
      <c r="F88" s="40">
        <f t="shared" si="5"/>
        <v>1249.92</v>
      </c>
    </row>
    <row r="89" spans="1:6" s="2" customFormat="1" ht="18.75" x14ac:dyDescent="0.25">
      <c r="A89" s="72" t="s">
        <v>185</v>
      </c>
      <c r="B89" s="140" t="s">
        <v>169</v>
      </c>
      <c r="C89" s="133" t="s">
        <v>104</v>
      </c>
      <c r="D89" s="134">
        <v>82</v>
      </c>
      <c r="E89" s="69">
        <v>8.3000000000000007</v>
      </c>
      <c r="F89" s="40">
        <f t="shared" si="5"/>
        <v>680.6</v>
      </c>
    </row>
    <row r="90" spans="1:6" s="2" customFormat="1" ht="18.75" x14ac:dyDescent="0.25">
      <c r="A90" s="72" t="s">
        <v>186</v>
      </c>
      <c r="B90" s="140" t="s">
        <v>170</v>
      </c>
      <c r="C90" s="133" t="s">
        <v>104</v>
      </c>
      <c r="D90" s="134">
        <v>7</v>
      </c>
      <c r="E90" s="69">
        <v>24.32</v>
      </c>
      <c r="F90" s="40">
        <f t="shared" si="5"/>
        <v>170.24</v>
      </c>
    </row>
    <row r="91" spans="1:6" s="2" customFormat="1" ht="18.75" x14ac:dyDescent="0.25">
      <c r="A91" s="72" t="s">
        <v>187</v>
      </c>
      <c r="B91" s="140" t="s">
        <v>171</v>
      </c>
      <c r="C91" s="133" t="s">
        <v>104</v>
      </c>
      <c r="D91" s="134">
        <v>15.5</v>
      </c>
      <c r="E91" s="69">
        <v>26.4</v>
      </c>
      <c r="F91" s="40">
        <f t="shared" si="5"/>
        <v>409.2</v>
      </c>
    </row>
    <row r="92" spans="1:6" s="2" customFormat="1" ht="18.75" x14ac:dyDescent="0.25">
      <c r="A92" s="72" t="s">
        <v>188</v>
      </c>
      <c r="B92" s="140" t="s">
        <v>172</v>
      </c>
      <c r="C92" s="133" t="s">
        <v>130</v>
      </c>
      <c r="D92" s="134">
        <v>219</v>
      </c>
      <c r="E92" s="69">
        <v>1.22</v>
      </c>
      <c r="F92" s="40">
        <f t="shared" si="5"/>
        <v>267.18</v>
      </c>
    </row>
    <row r="93" spans="1:6" s="2" customFormat="1" ht="18.75" x14ac:dyDescent="0.25">
      <c r="A93" s="72" t="s">
        <v>189</v>
      </c>
      <c r="B93" s="140" t="s">
        <v>173</v>
      </c>
      <c r="C93" s="133" t="s">
        <v>130</v>
      </c>
      <c r="D93" s="134">
        <v>15.6</v>
      </c>
      <c r="E93" s="69">
        <v>13.67</v>
      </c>
      <c r="F93" s="40">
        <f t="shared" si="5"/>
        <v>213.25</v>
      </c>
    </row>
    <row r="94" spans="1:6" s="2" customFormat="1" ht="18.75" x14ac:dyDescent="0.25">
      <c r="A94" s="72" t="s">
        <v>190</v>
      </c>
      <c r="B94" s="140" t="s">
        <v>174</v>
      </c>
      <c r="C94" s="133" t="s">
        <v>130</v>
      </c>
      <c r="D94" s="134">
        <v>4</v>
      </c>
      <c r="E94" s="69">
        <v>1.1200000000000001</v>
      </c>
      <c r="F94" s="40">
        <f t="shared" si="5"/>
        <v>4.4800000000000004</v>
      </c>
    </row>
    <row r="95" spans="1:6" s="2" customFormat="1" ht="18.75" x14ac:dyDescent="0.25">
      <c r="A95" s="72" t="s">
        <v>13</v>
      </c>
      <c r="B95" s="132" t="s">
        <v>176</v>
      </c>
      <c r="C95" s="133" t="s">
        <v>104</v>
      </c>
      <c r="D95" s="134">
        <v>7</v>
      </c>
      <c r="E95" s="69">
        <v>563.75</v>
      </c>
      <c r="F95" s="40">
        <f t="shared" si="5"/>
        <v>3946.25</v>
      </c>
    </row>
    <row r="96" spans="1:6" s="2" customFormat="1" ht="18.75" x14ac:dyDescent="0.25">
      <c r="A96" s="72" t="s">
        <v>14</v>
      </c>
      <c r="B96" s="132" t="s">
        <v>177</v>
      </c>
      <c r="C96" s="133" t="s">
        <v>130</v>
      </c>
      <c r="D96" s="134">
        <v>140</v>
      </c>
      <c r="E96" s="69">
        <v>43.09</v>
      </c>
      <c r="F96" s="40">
        <f t="shared" si="5"/>
        <v>6032.6</v>
      </c>
    </row>
    <row r="97" spans="1:6" s="2" customFormat="1" ht="18.75" x14ac:dyDescent="0.25">
      <c r="A97" s="72" t="s">
        <v>37</v>
      </c>
      <c r="B97" s="132" t="s">
        <v>178</v>
      </c>
      <c r="C97" s="133" t="s">
        <v>130</v>
      </c>
      <c r="D97" s="134">
        <v>44</v>
      </c>
      <c r="E97" s="69">
        <v>48.67</v>
      </c>
      <c r="F97" s="40">
        <f t="shared" si="5"/>
        <v>2141.48</v>
      </c>
    </row>
    <row r="98" spans="1:6" s="2" customFormat="1" ht="18.75" x14ac:dyDescent="0.25">
      <c r="A98" s="72" t="s">
        <v>42</v>
      </c>
      <c r="B98" s="132" t="s">
        <v>179</v>
      </c>
      <c r="C98" s="133" t="s">
        <v>104</v>
      </c>
      <c r="D98" s="134">
        <v>18</v>
      </c>
      <c r="E98" s="69">
        <v>52.67</v>
      </c>
      <c r="F98" s="40">
        <f t="shared" si="5"/>
        <v>948.06</v>
      </c>
    </row>
    <row r="99" spans="1:6" s="2" customFormat="1" x14ac:dyDescent="0.25">
      <c r="A99" s="22"/>
      <c r="B99" s="23"/>
      <c r="C99" s="23"/>
      <c r="D99" s="102"/>
      <c r="E99" s="23" t="s">
        <v>19</v>
      </c>
      <c r="F99" s="41">
        <f>ROUND(SUM(F77:F98),2)</f>
        <v>89185.600000000006</v>
      </c>
    </row>
    <row r="100" spans="1:6" s="2" customFormat="1" x14ac:dyDescent="0.25">
      <c r="A100" s="24" t="s">
        <v>67</v>
      </c>
      <c r="B100" s="80"/>
      <c r="C100" s="81"/>
      <c r="D100" s="105"/>
      <c r="E100" s="25"/>
      <c r="F100" s="42"/>
    </row>
    <row r="101" spans="1:6" s="2" customFormat="1" ht="15.75" x14ac:dyDescent="0.25">
      <c r="A101" s="72" t="s">
        <v>9</v>
      </c>
      <c r="B101" s="141" t="s">
        <v>191</v>
      </c>
      <c r="C101" s="133" t="s">
        <v>5</v>
      </c>
      <c r="D101" s="134">
        <v>13</v>
      </c>
      <c r="E101" s="126">
        <v>66.959999999999994</v>
      </c>
      <c r="F101" s="125">
        <f t="shared" ref="F101:F115" si="6">ROUND((D101*E101),2)</f>
        <v>870.48</v>
      </c>
    </row>
    <row r="102" spans="1:6" s="2" customFormat="1" ht="15.75" x14ac:dyDescent="0.25">
      <c r="A102" s="72" t="s">
        <v>10</v>
      </c>
      <c r="B102" s="132" t="s">
        <v>192</v>
      </c>
      <c r="C102" s="133" t="s">
        <v>5</v>
      </c>
      <c r="D102" s="134">
        <v>32</v>
      </c>
      <c r="E102" s="126">
        <v>77.760000000000005</v>
      </c>
      <c r="F102" s="125">
        <f t="shared" si="6"/>
        <v>2488.3200000000002</v>
      </c>
    </row>
    <row r="103" spans="1:6" s="2" customFormat="1" ht="15.75" x14ac:dyDescent="0.25">
      <c r="A103" s="72" t="s">
        <v>11</v>
      </c>
      <c r="B103" s="132" t="s">
        <v>193</v>
      </c>
      <c r="C103" s="133" t="s">
        <v>5</v>
      </c>
      <c r="D103" s="134">
        <v>4</v>
      </c>
      <c r="E103" s="126">
        <v>156.6</v>
      </c>
      <c r="F103" s="125">
        <f t="shared" si="6"/>
        <v>626.4</v>
      </c>
    </row>
    <row r="104" spans="1:6" s="2" customFormat="1" ht="18.75" x14ac:dyDescent="0.25">
      <c r="A104" s="72" t="s">
        <v>12</v>
      </c>
      <c r="B104" s="132" t="s">
        <v>194</v>
      </c>
      <c r="C104" s="133" t="s">
        <v>5</v>
      </c>
      <c r="D104" s="134">
        <v>30</v>
      </c>
      <c r="E104" s="126">
        <v>19.440000000000001</v>
      </c>
      <c r="F104" s="125">
        <f t="shared" si="6"/>
        <v>583.20000000000005</v>
      </c>
    </row>
    <row r="105" spans="1:6" s="2" customFormat="1" ht="18.75" x14ac:dyDescent="0.25">
      <c r="A105" s="72" t="s">
        <v>13</v>
      </c>
      <c r="B105" s="132" t="s">
        <v>195</v>
      </c>
      <c r="C105" s="133" t="s">
        <v>5</v>
      </c>
      <c r="D105" s="134">
        <v>49</v>
      </c>
      <c r="E105" s="126">
        <v>42.12</v>
      </c>
      <c r="F105" s="125">
        <f t="shared" si="6"/>
        <v>2063.88</v>
      </c>
    </row>
    <row r="106" spans="1:6" s="2" customFormat="1" ht="18.75" x14ac:dyDescent="0.25">
      <c r="A106" s="72" t="s">
        <v>14</v>
      </c>
      <c r="B106" s="132" t="s">
        <v>196</v>
      </c>
      <c r="C106" s="133" t="s">
        <v>5</v>
      </c>
      <c r="D106" s="134">
        <v>6</v>
      </c>
      <c r="E106" s="126">
        <v>113.83</v>
      </c>
      <c r="F106" s="125">
        <f t="shared" si="6"/>
        <v>682.98</v>
      </c>
    </row>
    <row r="107" spans="1:6" s="2" customFormat="1" ht="15.75" x14ac:dyDescent="0.25">
      <c r="A107" s="72" t="s">
        <v>37</v>
      </c>
      <c r="B107" s="132" t="s">
        <v>197</v>
      </c>
      <c r="C107" s="133" t="s">
        <v>5</v>
      </c>
      <c r="D107" s="134">
        <v>386</v>
      </c>
      <c r="E107" s="130">
        <v>18.36</v>
      </c>
      <c r="F107" s="125">
        <f t="shared" si="6"/>
        <v>7086.96</v>
      </c>
    </row>
    <row r="108" spans="1:6" s="2" customFormat="1" ht="15.75" x14ac:dyDescent="0.25">
      <c r="A108" s="72" t="s">
        <v>42</v>
      </c>
      <c r="B108" s="132" t="s">
        <v>198</v>
      </c>
      <c r="C108" s="133" t="s">
        <v>8</v>
      </c>
      <c r="D108" s="134">
        <v>2250</v>
      </c>
      <c r="E108" s="126">
        <v>1.94</v>
      </c>
      <c r="F108" s="125">
        <f t="shared" si="6"/>
        <v>4365</v>
      </c>
    </row>
    <row r="109" spans="1:6" s="2" customFormat="1" ht="15.75" x14ac:dyDescent="0.25">
      <c r="A109" s="72" t="s">
        <v>43</v>
      </c>
      <c r="B109" s="132" t="s">
        <v>199</v>
      </c>
      <c r="C109" s="133" t="s">
        <v>8</v>
      </c>
      <c r="D109" s="134">
        <v>3252</v>
      </c>
      <c r="E109" s="126">
        <v>0.49</v>
      </c>
      <c r="F109" s="125">
        <f t="shared" si="6"/>
        <v>1593.48</v>
      </c>
    </row>
    <row r="110" spans="1:6" s="2" customFormat="1" ht="15.75" x14ac:dyDescent="0.25">
      <c r="A110" s="72" t="s">
        <v>44</v>
      </c>
      <c r="B110" s="132" t="s">
        <v>200</v>
      </c>
      <c r="C110" s="133" t="s">
        <v>8</v>
      </c>
      <c r="D110" s="134">
        <v>760</v>
      </c>
      <c r="E110" s="130">
        <v>1.46</v>
      </c>
      <c r="F110" s="125">
        <f t="shared" si="6"/>
        <v>1109.5999999999999</v>
      </c>
    </row>
    <row r="111" spans="1:6" s="2" customFormat="1" ht="15.75" x14ac:dyDescent="0.25">
      <c r="A111" s="72" t="s">
        <v>45</v>
      </c>
      <c r="B111" s="132" t="s">
        <v>201</v>
      </c>
      <c r="C111" s="133" t="s">
        <v>8</v>
      </c>
      <c r="D111" s="134">
        <v>200</v>
      </c>
      <c r="E111" s="126">
        <v>0.97</v>
      </c>
      <c r="F111" s="125">
        <f t="shared" si="6"/>
        <v>194</v>
      </c>
    </row>
    <row r="112" spans="1:6" s="2" customFormat="1" ht="18.75" x14ac:dyDescent="0.25">
      <c r="A112" s="72" t="s">
        <v>46</v>
      </c>
      <c r="B112" s="132" t="s">
        <v>202</v>
      </c>
      <c r="C112" s="133" t="s">
        <v>130</v>
      </c>
      <c r="D112" s="134">
        <v>1.5</v>
      </c>
      <c r="E112" s="131">
        <v>16.2</v>
      </c>
      <c r="F112" s="125">
        <f t="shared" si="6"/>
        <v>24.3</v>
      </c>
    </row>
    <row r="113" spans="1:6" s="2" customFormat="1" ht="15.75" x14ac:dyDescent="0.25">
      <c r="A113" s="72" t="s">
        <v>47</v>
      </c>
      <c r="B113" s="132" t="s">
        <v>203</v>
      </c>
      <c r="C113" s="133" t="s">
        <v>8</v>
      </c>
      <c r="D113" s="134">
        <v>160</v>
      </c>
      <c r="E113" s="126">
        <v>36.29</v>
      </c>
      <c r="F113" s="125">
        <f t="shared" si="6"/>
        <v>5806.4</v>
      </c>
    </row>
    <row r="114" spans="1:6" s="2" customFormat="1" ht="15.75" x14ac:dyDescent="0.25">
      <c r="A114" s="72" t="s">
        <v>48</v>
      </c>
      <c r="B114" s="132" t="s">
        <v>204</v>
      </c>
      <c r="C114" s="133" t="s">
        <v>5</v>
      </c>
      <c r="D114" s="134">
        <v>3</v>
      </c>
      <c r="E114" s="126">
        <v>523.79999999999995</v>
      </c>
      <c r="F114" s="125">
        <f t="shared" si="6"/>
        <v>1571.4</v>
      </c>
    </row>
    <row r="115" spans="1:6" s="2" customFormat="1" ht="15.75" x14ac:dyDescent="0.25">
      <c r="A115" s="72" t="s">
        <v>86</v>
      </c>
      <c r="B115" s="132" t="s">
        <v>205</v>
      </c>
      <c r="C115" s="133" t="s">
        <v>5</v>
      </c>
      <c r="D115" s="134">
        <v>2</v>
      </c>
      <c r="E115" s="126">
        <v>297</v>
      </c>
      <c r="F115" s="125">
        <f t="shared" si="6"/>
        <v>594</v>
      </c>
    </row>
    <row r="116" spans="1:6" s="2" customFormat="1" x14ac:dyDescent="0.25">
      <c r="A116" s="79"/>
      <c r="B116" s="23"/>
      <c r="C116" s="25"/>
      <c r="D116" s="106"/>
      <c r="E116" s="25" t="s">
        <v>23</v>
      </c>
      <c r="F116" s="41">
        <f>ROUND(SUM(F101:F115),2)</f>
        <v>29660.400000000001</v>
      </c>
    </row>
    <row r="117" spans="1:6" s="2" customFormat="1" x14ac:dyDescent="0.25">
      <c r="A117" s="24" t="s">
        <v>282</v>
      </c>
      <c r="B117" s="80"/>
      <c r="C117" s="81"/>
      <c r="D117" s="105"/>
      <c r="E117" s="25"/>
      <c r="F117" s="42"/>
    </row>
    <row r="118" spans="1:6" s="2" customFormat="1" ht="63" x14ac:dyDescent="0.25">
      <c r="A118" s="72" t="s">
        <v>9</v>
      </c>
      <c r="B118" s="141" t="s">
        <v>283</v>
      </c>
      <c r="C118" s="133" t="s">
        <v>16</v>
      </c>
      <c r="D118" s="134">
        <v>1</v>
      </c>
      <c r="E118" s="78">
        <v>6721.75</v>
      </c>
      <c r="F118" s="40">
        <f t="shared" ref="F118" si="7">ROUND((D118*E118),2)</f>
        <v>6721.75</v>
      </c>
    </row>
    <row r="119" spans="1:6" s="2" customFormat="1" x14ac:dyDescent="0.25">
      <c r="A119" s="79"/>
      <c r="B119" s="23"/>
      <c r="C119" s="25"/>
      <c r="D119" s="106"/>
      <c r="E119" s="25" t="s">
        <v>36</v>
      </c>
      <c r="F119" s="41">
        <f>ROUND(SUM(F118),2)</f>
        <v>6721.75</v>
      </c>
    </row>
    <row r="120" spans="1:6" x14ac:dyDescent="0.25">
      <c r="A120" s="19"/>
      <c r="B120" s="18"/>
      <c r="C120" s="20"/>
      <c r="D120" s="106" t="s">
        <v>20</v>
      </c>
      <c r="E120" s="47"/>
      <c r="F120" s="41">
        <f>ROUND(SUM(F119, F116,F99,F75,F66,F51,F44,F32),2)</f>
        <v>2289714.31</v>
      </c>
    </row>
    <row r="121" spans="1:6" x14ac:dyDescent="0.25">
      <c r="E121" s="36"/>
    </row>
    <row r="122" spans="1:6" x14ac:dyDescent="0.25">
      <c r="A122" s="127" t="s">
        <v>22</v>
      </c>
      <c r="B122" s="127"/>
      <c r="C122" s="127"/>
      <c r="D122" s="127"/>
      <c r="E122" s="127"/>
      <c r="F122" s="127"/>
    </row>
    <row r="123" spans="1:6" x14ac:dyDescent="0.25">
      <c r="A123" s="121"/>
      <c r="B123" s="121"/>
      <c r="C123" s="121"/>
      <c r="D123" s="108"/>
      <c r="E123" s="121"/>
      <c r="F123" s="121"/>
    </row>
    <row r="124" spans="1:6" x14ac:dyDescent="0.25">
      <c r="A124" s="6" t="s">
        <v>101</v>
      </c>
      <c r="B124" s="60"/>
      <c r="C124" s="7"/>
      <c r="D124" s="95"/>
      <c r="E124" s="7"/>
      <c r="F124" s="37"/>
    </row>
    <row r="125" spans="1:6" ht="42.75" x14ac:dyDescent="0.25">
      <c r="A125" s="8" t="s">
        <v>0</v>
      </c>
      <c r="B125" s="8" t="s">
        <v>1</v>
      </c>
      <c r="C125" s="8" t="s">
        <v>2</v>
      </c>
      <c r="D125" s="96" t="s">
        <v>3</v>
      </c>
      <c r="E125" s="38" t="s">
        <v>68</v>
      </c>
      <c r="F125" s="38" t="s">
        <v>15</v>
      </c>
    </row>
    <row r="126" spans="1:6" x14ac:dyDescent="0.25">
      <c r="A126" s="26"/>
      <c r="B126" s="83" t="s">
        <v>4</v>
      </c>
      <c r="C126" s="84"/>
      <c r="D126" s="109"/>
      <c r="E126" s="27"/>
      <c r="F126" s="27"/>
    </row>
    <row r="127" spans="1:6" ht="15.75" x14ac:dyDescent="0.25">
      <c r="A127" s="82" t="s">
        <v>24</v>
      </c>
      <c r="B127" s="132" t="s">
        <v>102</v>
      </c>
      <c r="C127" s="133" t="s">
        <v>8</v>
      </c>
      <c r="D127" s="134">
        <v>1850</v>
      </c>
      <c r="E127" s="128">
        <v>0.37</v>
      </c>
      <c r="F127" s="40">
        <f t="shared" ref="F127:F138" si="8">ROUND((D127*E127),2)</f>
        <v>684.5</v>
      </c>
    </row>
    <row r="128" spans="1:6" ht="18.75" x14ac:dyDescent="0.25">
      <c r="A128" s="82" t="s">
        <v>25</v>
      </c>
      <c r="B128" s="132" t="s">
        <v>103</v>
      </c>
      <c r="C128" s="133" t="s">
        <v>104</v>
      </c>
      <c r="D128" s="134">
        <v>2810</v>
      </c>
      <c r="E128" s="128">
        <v>4.84</v>
      </c>
      <c r="F128" s="40">
        <f t="shared" si="8"/>
        <v>13600.4</v>
      </c>
    </row>
    <row r="129" spans="1:6" ht="15.75" x14ac:dyDescent="0.25">
      <c r="A129" s="82" t="s">
        <v>26</v>
      </c>
      <c r="B129" s="132" t="s">
        <v>110</v>
      </c>
      <c r="C129" s="133" t="s">
        <v>5</v>
      </c>
      <c r="D129" s="134">
        <v>6</v>
      </c>
      <c r="E129" s="128">
        <v>4.8600000000000003</v>
      </c>
      <c r="F129" s="40">
        <f t="shared" si="8"/>
        <v>29.16</v>
      </c>
    </row>
    <row r="130" spans="1:6" ht="15.75" x14ac:dyDescent="0.25">
      <c r="A130" s="82" t="s">
        <v>27</v>
      </c>
      <c r="B130" s="132" t="s">
        <v>111</v>
      </c>
      <c r="C130" s="133" t="s">
        <v>5</v>
      </c>
      <c r="D130" s="134">
        <v>4</v>
      </c>
      <c r="E130" s="128">
        <v>12.1</v>
      </c>
      <c r="F130" s="40">
        <f t="shared" si="8"/>
        <v>48.4</v>
      </c>
    </row>
    <row r="131" spans="1:6" ht="15.75" x14ac:dyDescent="0.25">
      <c r="A131" s="82" t="s">
        <v>28</v>
      </c>
      <c r="B131" s="132" t="s">
        <v>206</v>
      </c>
      <c r="C131" s="133" t="s">
        <v>8</v>
      </c>
      <c r="D131" s="134">
        <v>28</v>
      </c>
      <c r="E131" s="128">
        <v>4.78</v>
      </c>
      <c r="F131" s="40">
        <f t="shared" si="8"/>
        <v>133.84</v>
      </c>
    </row>
    <row r="132" spans="1:6" ht="15.75" x14ac:dyDescent="0.25">
      <c r="A132" s="82" t="s">
        <v>29</v>
      </c>
      <c r="B132" s="132" t="s">
        <v>207</v>
      </c>
      <c r="C132" s="133" t="s">
        <v>5</v>
      </c>
      <c r="D132" s="134">
        <v>2</v>
      </c>
      <c r="E132" s="128">
        <v>36.9</v>
      </c>
      <c r="F132" s="40">
        <f t="shared" si="8"/>
        <v>73.8</v>
      </c>
    </row>
    <row r="133" spans="1:6" ht="15.75" x14ac:dyDescent="0.25">
      <c r="A133" s="82" t="s">
        <v>30</v>
      </c>
      <c r="B133" s="132" t="s">
        <v>122</v>
      </c>
      <c r="C133" s="133" t="s">
        <v>6</v>
      </c>
      <c r="D133" s="134">
        <v>3</v>
      </c>
      <c r="E133" s="128">
        <v>17.989999999999998</v>
      </c>
      <c r="F133" s="40">
        <f t="shared" si="8"/>
        <v>53.97</v>
      </c>
    </row>
    <row r="134" spans="1:6" ht="15.75" x14ac:dyDescent="0.25">
      <c r="A134" s="82" t="s">
        <v>31</v>
      </c>
      <c r="B134" s="132" t="s">
        <v>285</v>
      </c>
      <c r="C134" s="133" t="s">
        <v>6</v>
      </c>
      <c r="D134" s="134">
        <v>0.2</v>
      </c>
      <c r="E134" s="128">
        <v>17.989999999999998</v>
      </c>
      <c r="F134" s="40">
        <f t="shared" si="8"/>
        <v>3.6</v>
      </c>
    </row>
    <row r="135" spans="1:6" ht="31.5" x14ac:dyDescent="0.25">
      <c r="A135" s="82" t="s">
        <v>32</v>
      </c>
      <c r="B135" s="132" t="s">
        <v>287</v>
      </c>
      <c r="C135" s="133" t="s">
        <v>6</v>
      </c>
      <c r="D135" s="134">
        <v>4</v>
      </c>
      <c r="E135" s="128">
        <v>7.02</v>
      </c>
      <c r="F135" s="40">
        <f t="shared" si="8"/>
        <v>28.08</v>
      </c>
    </row>
    <row r="136" spans="1:6" ht="18.75" x14ac:dyDescent="0.25">
      <c r="A136" s="82" t="s">
        <v>33</v>
      </c>
      <c r="B136" s="132" t="s">
        <v>278</v>
      </c>
      <c r="C136" s="133" t="s">
        <v>130</v>
      </c>
      <c r="D136" s="134">
        <v>45</v>
      </c>
      <c r="E136" s="128">
        <v>2.4300000000000002</v>
      </c>
      <c r="F136" s="40">
        <f t="shared" si="8"/>
        <v>109.35</v>
      </c>
    </row>
    <row r="137" spans="1:6" ht="18.75" x14ac:dyDescent="0.25">
      <c r="A137" s="82" t="s">
        <v>34</v>
      </c>
      <c r="B137" s="132" t="s">
        <v>280</v>
      </c>
      <c r="C137" s="133" t="s">
        <v>130</v>
      </c>
      <c r="D137" s="134">
        <v>21</v>
      </c>
      <c r="E137" s="128">
        <v>2.4300000000000002</v>
      </c>
      <c r="F137" s="40">
        <f t="shared" si="8"/>
        <v>51.03</v>
      </c>
    </row>
    <row r="138" spans="1:6" ht="31.5" x14ac:dyDescent="0.25">
      <c r="A138" s="82" t="s">
        <v>35</v>
      </c>
      <c r="B138" s="135" t="s">
        <v>279</v>
      </c>
      <c r="C138" s="133" t="s">
        <v>6</v>
      </c>
      <c r="D138" s="134">
        <v>12</v>
      </c>
      <c r="E138" s="128">
        <v>-5.77</v>
      </c>
      <c r="F138" s="40">
        <f t="shared" si="8"/>
        <v>-69.239999999999995</v>
      </c>
    </row>
    <row r="139" spans="1:6" x14ac:dyDescent="0.25">
      <c r="A139" s="14"/>
      <c r="B139" s="28" t="s">
        <v>71</v>
      </c>
      <c r="C139" s="15"/>
      <c r="D139" s="100"/>
      <c r="E139" s="48" t="s">
        <v>75</v>
      </c>
      <c r="F139" s="41">
        <f>ROUND(SUM(F127:F138),2)</f>
        <v>14746.89</v>
      </c>
    </row>
    <row r="140" spans="1:6" x14ac:dyDescent="0.25">
      <c r="A140" s="26"/>
      <c r="B140" s="83" t="s">
        <v>126</v>
      </c>
      <c r="C140" s="84"/>
      <c r="D140" s="109"/>
      <c r="E140" s="27"/>
      <c r="F140" s="27"/>
    </row>
    <row r="141" spans="1:6" ht="34.5" x14ac:dyDescent="0.25">
      <c r="A141" s="82" t="s">
        <v>24</v>
      </c>
      <c r="B141" s="132" t="s">
        <v>208</v>
      </c>
      <c r="C141" s="133" t="s">
        <v>104</v>
      </c>
      <c r="D141" s="134">
        <v>7700</v>
      </c>
      <c r="E141" s="128">
        <v>5.44</v>
      </c>
      <c r="F141" s="40">
        <f t="shared" ref="F141:F150" si="9">ROUND((D141*E141),2)</f>
        <v>41888</v>
      </c>
    </row>
    <row r="142" spans="1:6" ht="34.5" x14ac:dyDescent="0.25">
      <c r="A142" s="82" t="s">
        <v>25</v>
      </c>
      <c r="B142" s="132" t="s">
        <v>209</v>
      </c>
      <c r="C142" s="133" t="s">
        <v>104</v>
      </c>
      <c r="D142" s="134">
        <v>800</v>
      </c>
      <c r="E142" s="128">
        <v>4.8600000000000003</v>
      </c>
      <c r="F142" s="40">
        <f t="shared" si="9"/>
        <v>3888</v>
      </c>
    </row>
    <row r="143" spans="1:6" ht="18.75" x14ac:dyDescent="0.25">
      <c r="A143" s="82" t="s">
        <v>26</v>
      </c>
      <c r="B143" s="132" t="s">
        <v>129</v>
      </c>
      <c r="C143" s="133" t="s">
        <v>130</v>
      </c>
      <c r="D143" s="134">
        <v>48064</v>
      </c>
      <c r="E143" s="128">
        <v>0.28999999999999998</v>
      </c>
      <c r="F143" s="40">
        <f t="shared" si="9"/>
        <v>13938.56</v>
      </c>
    </row>
    <row r="144" spans="1:6" ht="18.75" x14ac:dyDescent="0.25">
      <c r="A144" s="82" t="s">
        <v>27</v>
      </c>
      <c r="B144" s="132" t="s">
        <v>131</v>
      </c>
      <c r="C144" s="133" t="s">
        <v>130</v>
      </c>
      <c r="D144" s="134">
        <v>5341</v>
      </c>
      <c r="E144" s="128">
        <v>0.81</v>
      </c>
      <c r="F144" s="40">
        <f t="shared" si="9"/>
        <v>4326.21</v>
      </c>
    </row>
    <row r="145" spans="1:6" ht="18.75" x14ac:dyDescent="0.25">
      <c r="A145" s="82" t="s">
        <v>28</v>
      </c>
      <c r="B145" s="132" t="s">
        <v>132</v>
      </c>
      <c r="C145" s="133" t="s">
        <v>104</v>
      </c>
      <c r="D145" s="134">
        <v>16022</v>
      </c>
      <c r="E145" s="128">
        <v>0.81</v>
      </c>
      <c r="F145" s="40">
        <f t="shared" si="9"/>
        <v>12977.82</v>
      </c>
    </row>
    <row r="146" spans="1:6" ht="18.75" x14ac:dyDescent="0.25">
      <c r="A146" s="82" t="s">
        <v>29</v>
      </c>
      <c r="B146" s="132" t="s">
        <v>133</v>
      </c>
      <c r="C146" s="133" t="s">
        <v>130</v>
      </c>
      <c r="D146" s="134">
        <v>1244</v>
      </c>
      <c r="E146" s="128">
        <v>0.7</v>
      </c>
      <c r="F146" s="40">
        <f t="shared" si="9"/>
        <v>870.8</v>
      </c>
    </row>
    <row r="147" spans="1:6" ht="18.75" x14ac:dyDescent="0.25">
      <c r="A147" s="82" t="s">
        <v>30</v>
      </c>
      <c r="B147" s="132" t="s">
        <v>134</v>
      </c>
      <c r="C147" s="133" t="s">
        <v>104</v>
      </c>
      <c r="D147" s="134">
        <v>1048</v>
      </c>
      <c r="E147" s="128">
        <v>3.23</v>
      </c>
      <c r="F147" s="40">
        <f t="shared" si="9"/>
        <v>3385.04</v>
      </c>
    </row>
    <row r="148" spans="1:6" ht="18.75" x14ac:dyDescent="0.25">
      <c r="A148" s="82" t="s">
        <v>31</v>
      </c>
      <c r="B148" s="132" t="s">
        <v>135</v>
      </c>
      <c r="C148" s="133" t="s">
        <v>130</v>
      </c>
      <c r="D148" s="134">
        <v>9428</v>
      </c>
      <c r="E148" s="128">
        <v>1.1299999999999999</v>
      </c>
      <c r="F148" s="40">
        <f t="shared" si="9"/>
        <v>10653.64</v>
      </c>
    </row>
    <row r="149" spans="1:6" ht="18.75" x14ac:dyDescent="0.25">
      <c r="A149" s="82" t="s">
        <v>32</v>
      </c>
      <c r="B149" s="132" t="s">
        <v>136</v>
      </c>
      <c r="C149" s="133" t="s">
        <v>130</v>
      </c>
      <c r="D149" s="134">
        <v>1047</v>
      </c>
      <c r="E149" s="128">
        <v>1.81</v>
      </c>
      <c r="F149" s="40">
        <f t="shared" si="9"/>
        <v>1895.07</v>
      </c>
    </row>
    <row r="150" spans="1:6" ht="18.75" x14ac:dyDescent="0.25">
      <c r="A150" s="82" t="s">
        <v>33</v>
      </c>
      <c r="B150" s="132" t="s">
        <v>137</v>
      </c>
      <c r="C150" s="133" t="s">
        <v>104</v>
      </c>
      <c r="D150" s="134">
        <v>1697</v>
      </c>
      <c r="E150" s="128">
        <v>3.14</v>
      </c>
      <c r="F150" s="40">
        <f t="shared" si="9"/>
        <v>5328.58</v>
      </c>
    </row>
    <row r="151" spans="1:6" x14ac:dyDescent="0.25">
      <c r="A151" s="14"/>
      <c r="B151" s="28" t="s">
        <v>69</v>
      </c>
      <c r="C151" s="15"/>
      <c r="D151" s="100"/>
      <c r="E151" s="48" t="s">
        <v>76</v>
      </c>
      <c r="F151" s="41">
        <f>ROUND(SUM(F141:F150),2)</f>
        <v>99151.72</v>
      </c>
    </row>
    <row r="152" spans="1:6" x14ac:dyDescent="0.25">
      <c r="A152" s="26"/>
      <c r="B152" s="83" t="s">
        <v>210</v>
      </c>
      <c r="C152" s="84"/>
      <c r="D152" s="109"/>
      <c r="E152" s="27"/>
      <c r="F152" s="27"/>
    </row>
    <row r="153" spans="1:6" ht="18.75" x14ac:dyDescent="0.25">
      <c r="A153" s="82" t="s">
        <v>24</v>
      </c>
      <c r="B153" s="132" t="s">
        <v>145</v>
      </c>
      <c r="C153" s="133" t="s">
        <v>104</v>
      </c>
      <c r="D153" s="134">
        <v>6450</v>
      </c>
      <c r="E153" s="128">
        <v>19.09</v>
      </c>
      <c r="F153" s="40">
        <f t="shared" ref="F153:F158" si="10">ROUND((D153*E153),2)</f>
        <v>123130.5</v>
      </c>
    </row>
    <row r="154" spans="1:6" ht="18.75" x14ac:dyDescent="0.25">
      <c r="A154" s="82" t="s">
        <v>25</v>
      </c>
      <c r="B154" s="132" t="s">
        <v>211</v>
      </c>
      <c r="C154" s="133" t="s">
        <v>130</v>
      </c>
      <c r="D154" s="134">
        <v>12660</v>
      </c>
      <c r="E154" s="128">
        <v>9</v>
      </c>
      <c r="F154" s="40">
        <f t="shared" si="10"/>
        <v>113940</v>
      </c>
    </row>
    <row r="155" spans="1:6" ht="18.75" x14ac:dyDescent="0.25">
      <c r="A155" s="82" t="s">
        <v>26</v>
      </c>
      <c r="B155" s="132" t="s">
        <v>154</v>
      </c>
      <c r="C155" s="133" t="s">
        <v>104</v>
      </c>
      <c r="D155" s="134">
        <v>835</v>
      </c>
      <c r="E155" s="128">
        <v>11.03</v>
      </c>
      <c r="F155" s="40">
        <f t="shared" si="10"/>
        <v>9210.0499999999993</v>
      </c>
    </row>
    <row r="156" spans="1:6" ht="28.5" customHeight="1" x14ac:dyDescent="0.25">
      <c r="A156" s="82" t="s">
        <v>27</v>
      </c>
      <c r="B156" s="132" t="s">
        <v>147</v>
      </c>
      <c r="C156" s="133" t="s">
        <v>130</v>
      </c>
      <c r="D156" s="134">
        <v>11255</v>
      </c>
      <c r="E156" s="128">
        <v>18.22</v>
      </c>
      <c r="F156" s="40">
        <f t="shared" si="10"/>
        <v>205066.1</v>
      </c>
    </row>
    <row r="157" spans="1:6" ht="15.75" x14ac:dyDescent="0.25">
      <c r="A157" s="82" t="s">
        <v>28</v>
      </c>
      <c r="B157" s="132" t="s">
        <v>152</v>
      </c>
      <c r="C157" s="133" t="s">
        <v>8</v>
      </c>
      <c r="D157" s="134">
        <v>1850</v>
      </c>
      <c r="E157" s="128">
        <v>0.41</v>
      </c>
      <c r="F157" s="40">
        <f t="shared" si="10"/>
        <v>758.5</v>
      </c>
    </row>
    <row r="158" spans="1:6" ht="18.75" x14ac:dyDescent="0.25">
      <c r="A158" s="82" t="s">
        <v>29</v>
      </c>
      <c r="B158" s="132" t="s">
        <v>155</v>
      </c>
      <c r="C158" s="133" t="s">
        <v>130</v>
      </c>
      <c r="D158" s="134">
        <v>3990</v>
      </c>
      <c r="E158" s="128">
        <v>3.92</v>
      </c>
      <c r="F158" s="40">
        <f t="shared" si="10"/>
        <v>15640.8</v>
      </c>
    </row>
    <row r="159" spans="1:6" x14ac:dyDescent="0.25">
      <c r="A159" s="14"/>
      <c r="B159" s="28" t="s">
        <v>71</v>
      </c>
      <c r="C159" s="15"/>
      <c r="D159" s="100"/>
      <c r="E159" s="48" t="s">
        <v>77</v>
      </c>
      <c r="F159" s="41">
        <f>ROUND(SUM(F153:F158),2)</f>
        <v>467745.95</v>
      </c>
    </row>
    <row r="160" spans="1:6" x14ac:dyDescent="0.25">
      <c r="A160" s="26"/>
      <c r="B160" s="83" t="s">
        <v>212</v>
      </c>
      <c r="C160" s="86"/>
      <c r="D160" s="110"/>
      <c r="E160" s="29"/>
      <c r="F160" s="29"/>
    </row>
    <row r="161" spans="1:6" ht="15.75" x14ac:dyDescent="0.25">
      <c r="A161" s="82" t="s">
        <v>24</v>
      </c>
      <c r="B161" s="135" t="s">
        <v>213</v>
      </c>
      <c r="C161" s="142" t="s">
        <v>5</v>
      </c>
      <c r="D161" s="143">
        <v>7</v>
      </c>
      <c r="E161" s="128">
        <v>570.39</v>
      </c>
      <c r="F161" s="40">
        <f t="shared" ref="F161:F182" si="11">ROUND((D161*E161),2)</f>
        <v>3992.73</v>
      </c>
    </row>
    <row r="162" spans="1:6" ht="18.75" x14ac:dyDescent="0.25">
      <c r="A162" s="82" t="s">
        <v>25</v>
      </c>
      <c r="B162" s="135" t="s">
        <v>214</v>
      </c>
      <c r="C162" s="142" t="s">
        <v>232</v>
      </c>
      <c r="D162" s="143">
        <v>125</v>
      </c>
      <c r="E162" s="128">
        <v>22.7</v>
      </c>
      <c r="F162" s="40">
        <f t="shared" si="11"/>
        <v>2837.5</v>
      </c>
    </row>
    <row r="163" spans="1:6" ht="31.5" x14ac:dyDescent="0.25">
      <c r="A163" s="82" t="s">
        <v>26</v>
      </c>
      <c r="B163" s="135" t="s">
        <v>215</v>
      </c>
      <c r="C163" s="142" t="s">
        <v>233</v>
      </c>
      <c r="D163" s="143">
        <v>345</v>
      </c>
      <c r="E163" s="128">
        <v>8.9499999999999993</v>
      </c>
      <c r="F163" s="40">
        <f t="shared" si="11"/>
        <v>3087.75</v>
      </c>
    </row>
    <row r="164" spans="1:6" ht="18.75" x14ac:dyDescent="0.25">
      <c r="A164" s="82" t="s">
        <v>27</v>
      </c>
      <c r="B164" s="135" t="s">
        <v>159</v>
      </c>
      <c r="C164" s="142" t="s">
        <v>232</v>
      </c>
      <c r="D164" s="143">
        <v>14</v>
      </c>
      <c r="E164" s="128">
        <v>12.7</v>
      </c>
      <c r="F164" s="40">
        <f t="shared" si="11"/>
        <v>177.8</v>
      </c>
    </row>
    <row r="165" spans="1:6" ht="18.75" x14ac:dyDescent="0.25">
      <c r="A165" s="82" t="s">
        <v>28</v>
      </c>
      <c r="B165" s="135" t="s">
        <v>160</v>
      </c>
      <c r="C165" s="142" t="s">
        <v>233</v>
      </c>
      <c r="D165" s="143">
        <v>140</v>
      </c>
      <c r="E165" s="128">
        <v>2.04</v>
      </c>
      <c r="F165" s="40">
        <f t="shared" si="11"/>
        <v>285.60000000000002</v>
      </c>
    </row>
    <row r="166" spans="1:6" ht="18.75" x14ac:dyDescent="0.25">
      <c r="A166" s="82" t="s">
        <v>29</v>
      </c>
      <c r="B166" s="135" t="s">
        <v>216</v>
      </c>
      <c r="C166" s="142" t="s">
        <v>233</v>
      </c>
      <c r="D166" s="143">
        <v>300</v>
      </c>
      <c r="E166" s="128">
        <v>18.62</v>
      </c>
      <c r="F166" s="40">
        <f t="shared" si="11"/>
        <v>5586</v>
      </c>
    </row>
    <row r="167" spans="1:6" ht="18.75" x14ac:dyDescent="0.25">
      <c r="A167" s="82" t="s">
        <v>30</v>
      </c>
      <c r="B167" s="135" t="s">
        <v>217</v>
      </c>
      <c r="C167" s="142" t="s">
        <v>233</v>
      </c>
      <c r="D167" s="143">
        <v>145</v>
      </c>
      <c r="E167" s="128">
        <v>3.92</v>
      </c>
      <c r="F167" s="40">
        <f t="shared" si="11"/>
        <v>568.4</v>
      </c>
    </row>
    <row r="168" spans="1:6" ht="18.75" x14ac:dyDescent="0.25">
      <c r="A168" s="85" t="s">
        <v>31</v>
      </c>
      <c r="B168" s="135" t="s">
        <v>218</v>
      </c>
      <c r="C168" s="142" t="s">
        <v>232</v>
      </c>
      <c r="D168" s="143">
        <v>210</v>
      </c>
      <c r="E168" s="128">
        <v>22.7</v>
      </c>
      <c r="F168" s="40">
        <f t="shared" si="11"/>
        <v>4767</v>
      </c>
    </row>
    <row r="169" spans="1:6" ht="31.5" x14ac:dyDescent="0.25">
      <c r="A169" s="85" t="s">
        <v>32</v>
      </c>
      <c r="B169" s="135" t="s">
        <v>219</v>
      </c>
      <c r="C169" s="142" t="s">
        <v>233</v>
      </c>
      <c r="D169" s="143">
        <v>324</v>
      </c>
      <c r="E169" s="128">
        <v>11.93</v>
      </c>
      <c r="F169" s="40">
        <f t="shared" si="11"/>
        <v>3865.32</v>
      </c>
    </row>
    <row r="170" spans="1:6" ht="27.75" customHeight="1" x14ac:dyDescent="0.25">
      <c r="A170" s="85" t="s">
        <v>44</v>
      </c>
      <c r="B170" s="135" t="s">
        <v>220</v>
      </c>
      <c r="C170" s="142" t="s">
        <v>233</v>
      </c>
      <c r="D170" s="143">
        <v>185</v>
      </c>
      <c r="E170" s="128">
        <v>3.92</v>
      </c>
      <c r="F170" s="40">
        <f t="shared" si="11"/>
        <v>725.2</v>
      </c>
    </row>
    <row r="171" spans="1:6" ht="24.75" customHeight="1" x14ac:dyDescent="0.25">
      <c r="A171" s="85" t="s">
        <v>45</v>
      </c>
      <c r="B171" s="135" t="s">
        <v>221</v>
      </c>
      <c r="C171" s="142" t="s">
        <v>233</v>
      </c>
      <c r="D171" s="143">
        <v>275</v>
      </c>
      <c r="E171" s="128">
        <v>18.22</v>
      </c>
      <c r="F171" s="40">
        <f t="shared" si="11"/>
        <v>5010.5</v>
      </c>
    </row>
    <row r="172" spans="1:6" ht="18.75" x14ac:dyDescent="0.25">
      <c r="A172" s="85" t="s">
        <v>46</v>
      </c>
      <c r="B172" s="135" t="s">
        <v>222</v>
      </c>
      <c r="C172" s="142" t="s">
        <v>232</v>
      </c>
      <c r="D172" s="143">
        <v>8</v>
      </c>
      <c r="E172" s="128">
        <v>22.7</v>
      </c>
      <c r="F172" s="40">
        <f t="shared" si="11"/>
        <v>181.6</v>
      </c>
    </row>
    <row r="173" spans="1:6" ht="31.5" x14ac:dyDescent="0.25">
      <c r="A173" s="85" t="s">
        <v>47</v>
      </c>
      <c r="B173" s="135" t="s">
        <v>223</v>
      </c>
      <c r="C173" s="142" t="s">
        <v>233</v>
      </c>
      <c r="D173" s="143">
        <v>31</v>
      </c>
      <c r="E173" s="128">
        <v>8.9499999999999993</v>
      </c>
      <c r="F173" s="40">
        <f t="shared" si="11"/>
        <v>277.45</v>
      </c>
    </row>
    <row r="174" spans="1:6" ht="18.75" x14ac:dyDescent="0.25">
      <c r="A174" s="85" t="s">
        <v>48</v>
      </c>
      <c r="B174" s="135" t="s">
        <v>224</v>
      </c>
      <c r="C174" s="142" t="s">
        <v>233</v>
      </c>
      <c r="D174" s="143">
        <v>31</v>
      </c>
      <c r="E174" s="128">
        <v>3.43</v>
      </c>
      <c r="F174" s="40">
        <f t="shared" si="11"/>
        <v>106.33</v>
      </c>
    </row>
    <row r="175" spans="1:6" ht="15.75" x14ac:dyDescent="0.25">
      <c r="A175" s="85" t="s">
        <v>86</v>
      </c>
      <c r="B175" s="135" t="s">
        <v>225</v>
      </c>
      <c r="C175" s="142" t="s">
        <v>8</v>
      </c>
      <c r="D175" s="143">
        <v>20</v>
      </c>
      <c r="E175" s="128">
        <v>23.24</v>
      </c>
      <c r="F175" s="40">
        <f t="shared" si="11"/>
        <v>464.8</v>
      </c>
    </row>
    <row r="176" spans="1:6" ht="15.75" x14ac:dyDescent="0.25">
      <c r="A176" s="85" t="s">
        <v>87</v>
      </c>
      <c r="B176" s="135" t="s">
        <v>226</v>
      </c>
      <c r="C176" s="142" t="s">
        <v>8</v>
      </c>
      <c r="D176" s="143">
        <v>28</v>
      </c>
      <c r="E176" s="128">
        <v>14.09</v>
      </c>
      <c r="F176" s="40">
        <f t="shared" si="11"/>
        <v>394.52</v>
      </c>
    </row>
    <row r="177" spans="1:6" ht="15.75" x14ac:dyDescent="0.25">
      <c r="A177" s="85" t="s">
        <v>88</v>
      </c>
      <c r="B177" s="135" t="s">
        <v>231</v>
      </c>
      <c r="C177" s="142" t="s">
        <v>8</v>
      </c>
      <c r="D177" s="143">
        <v>20</v>
      </c>
      <c r="E177" s="128">
        <v>3.27</v>
      </c>
      <c r="F177" s="40">
        <f t="shared" si="11"/>
        <v>65.400000000000006</v>
      </c>
    </row>
    <row r="178" spans="1:6" ht="18.75" x14ac:dyDescent="0.25">
      <c r="A178" s="85" t="s">
        <v>89</v>
      </c>
      <c r="B178" s="162" t="s">
        <v>289</v>
      </c>
      <c r="C178" s="142" t="s">
        <v>233</v>
      </c>
      <c r="D178" s="143">
        <v>21.5</v>
      </c>
      <c r="E178" s="128">
        <v>21.91</v>
      </c>
      <c r="F178" s="40">
        <f t="shared" si="11"/>
        <v>471.07</v>
      </c>
    </row>
    <row r="179" spans="1:6" ht="18.75" x14ac:dyDescent="0.25">
      <c r="A179" s="85" t="s">
        <v>90</v>
      </c>
      <c r="B179" s="135" t="s">
        <v>227</v>
      </c>
      <c r="C179" s="142" t="s">
        <v>233</v>
      </c>
      <c r="D179" s="143">
        <v>2.5</v>
      </c>
      <c r="E179" s="128">
        <v>28.35</v>
      </c>
      <c r="F179" s="40">
        <f t="shared" si="11"/>
        <v>70.88</v>
      </c>
    </row>
    <row r="180" spans="1:6" ht="18.75" x14ac:dyDescent="0.25">
      <c r="A180" s="85" t="s">
        <v>91</v>
      </c>
      <c r="B180" s="135" t="s">
        <v>228</v>
      </c>
      <c r="C180" s="142" t="s">
        <v>233</v>
      </c>
      <c r="D180" s="143">
        <v>7</v>
      </c>
      <c r="E180" s="128">
        <v>28.35</v>
      </c>
      <c r="F180" s="40">
        <f t="shared" si="11"/>
        <v>198.45</v>
      </c>
    </row>
    <row r="181" spans="1:6" ht="15.75" x14ac:dyDescent="0.25">
      <c r="A181" s="85" t="s">
        <v>92</v>
      </c>
      <c r="B181" s="135" t="s">
        <v>229</v>
      </c>
      <c r="C181" s="142" t="s">
        <v>5</v>
      </c>
      <c r="D181" s="143">
        <v>2</v>
      </c>
      <c r="E181" s="128">
        <v>293.95</v>
      </c>
      <c r="F181" s="40">
        <f t="shared" si="11"/>
        <v>587.9</v>
      </c>
    </row>
    <row r="182" spans="1:6" ht="15.75" x14ac:dyDescent="0.25">
      <c r="A182" s="85" t="s">
        <v>93</v>
      </c>
      <c r="B182" s="135" t="s">
        <v>230</v>
      </c>
      <c r="C182" s="142" t="s">
        <v>5</v>
      </c>
      <c r="D182" s="143">
        <v>2</v>
      </c>
      <c r="E182" s="128">
        <v>157.02000000000001</v>
      </c>
      <c r="F182" s="40">
        <f t="shared" si="11"/>
        <v>314.04000000000002</v>
      </c>
    </row>
    <row r="183" spans="1:6" x14ac:dyDescent="0.25">
      <c r="A183" s="30"/>
      <c r="B183" s="144"/>
      <c r="C183" s="145"/>
      <c r="D183" s="146"/>
      <c r="E183" s="48" t="s">
        <v>78</v>
      </c>
      <c r="F183" s="41">
        <f>ROUND(SUM(F161:F182),2)</f>
        <v>34036.239999999998</v>
      </c>
    </row>
    <row r="184" spans="1:6" x14ac:dyDescent="0.25">
      <c r="A184" s="89"/>
      <c r="B184" s="87" t="s">
        <v>234</v>
      </c>
      <c r="C184" s="90"/>
      <c r="D184" s="111"/>
      <c r="E184" s="88"/>
      <c r="F184" s="29"/>
    </row>
    <row r="185" spans="1:6" ht="18.75" x14ac:dyDescent="0.25">
      <c r="A185" s="30" t="s">
        <v>9</v>
      </c>
      <c r="B185" s="147" t="s">
        <v>235</v>
      </c>
      <c r="C185" s="133" t="s">
        <v>130</v>
      </c>
      <c r="D185" s="134">
        <v>65</v>
      </c>
      <c r="E185" s="128">
        <v>5.27</v>
      </c>
      <c r="F185" s="40">
        <f t="shared" ref="F185" si="12">ROUND((D185*E185),2)</f>
        <v>342.55</v>
      </c>
    </row>
    <row r="186" spans="1:6" x14ac:dyDescent="0.25">
      <c r="A186" s="30"/>
      <c r="B186" s="28" t="s">
        <v>71</v>
      </c>
      <c r="C186" s="91"/>
      <c r="D186" s="112"/>
      <c r="E186" s="48" t="s">
        <v>79</v>
      </c>
      <c r="F186" s="41">
        <f>ROUND(SUM(F185),2)</f>
        <v>342.55</v>
      </c>
    </row>
    <row r="187" spans="1:6" x14ac:dyDescent="0.25">
      <c r="A187" s="26"/>
      <c r="B187" s="83" t="s">
        <v>236</v>
      </c>
      <c r="C187" s="86"/>
      <c r="D187" s="110"/>
      <c r="E187" s="29"/>
      <c r="F187" s="29"/>
    </row>
    <row r="188" spans="1:6" ht="15.75" x14ac:dyDescent="0.25">
      <c r="A188" s="85" t="s">
        <v>24</v>
      </c>
      <c r="B188" s="132" t="s">
        <v>191</v>
      </c>
      <c r="C188" s="133" t="s">
        <v>5</v>
      </c>
      <c r="D188" s="134">
        <v>2</v>
      </c>
      <c r="E188" s="128">
        <v>66.959999999999994</v>
      </c>
      <c r="F188" s="40">
        <f t="shared" ref="F188:F199" si="13">ROUND((D188*E188),2)</f>
        <v>133.91999999999999</v>
      </c>
    </row>
    <row r="189" spans="1:6" ht="15.75" x14ac:dyDescent="0.25">
      <c r="A189" s="85" t="s">
        <v>25</v>
      </c>
      <c r="B189" s="132" t="s">
        <v>192</v>
      </c>
      <c r="C189" s="133" t="s">
        <v>5</v>
      </c>
      <c r="D189" s="134">
        <v>2</v>
      </c>
      <c r="E189" s="128">
        <v>77.760000000000005</v>
      </c>
      <c r="F189" s="40">
        <f t="shared" si="13"/>
        <v>155.52000000000001</v>
      </c>
    </row>
    <row r="190" spans="1:6" ht="18.75" x14ac:dyDescent="0.25">
      <c r="A190" s="85" t="s">
        <v>26</v>
      </c>
      <c r="B190" s="132" t="s">
        <v>237</v>
      </c>
      <c r="C190" s="133" t="s">
        <v>5</v>
      </c>
      <c r="D190" s="134">
        <v>4</v>
      </c>
      <c r="E190" s="128">
        <v>15.66</v>
      </c>
      <c r="F190" s="40">
        <f t="shared" si="13"/>
        <v>62.64</v>
      </c>
    </row>
    <row r="191" spans="1:6" ht="18.75" x14ac:dyDescent="0.25">
      <c r="A191" s="85" t="s">
        <v>27</v>
      </c>
      <c r="B191" s="132" t="s">
        <v>238</v>
      </c>
      <c r="C191" s="133" t="s">
        <v>5</v>
      </c>
      <c r="D191" s="134">
        <v>2</v>
      </c>
      <c r="E191" s="128">
        <v>81</v>
      </c>
      <c r="F191" s="40">
        <f t="shared" si="13"/>
        <v>162</v>
      </c>
    </row>
    <row r="192" spans="1:6" ht="15.75" x14ac:dyDescent="0.25">
      <c r="A192" s="85" t="s">
        <v>28</v>
      </c>
      <c r="B192" s="132" t="s">
        <v>197</v>
      </c>
      <c r="C192" s="133" t="s">
        <v>5</v>
      </c>
      <c r="D192" s="134">
        <v>14</v>
      </c>
      <c r="E192" s="128">
        <v>18.36</v>
      </c>
      <c r="F192" s="40">
        <f t="shared" si="13"/>
        <v>257.04000000000002</v>
      </c>
    </row>
    <row r="193" spans="1:6" ht="15.75" x14ac:dyDescent="0.25">
      <c r="A193" s="85" t="s">
        <v>29</v>
      </c>
      <c r="B193" s="132" t="s">
        <v>198</v>
      </c>
      <c r="C193" s="133" t="s">
        <v>8</v>
      </c>
      <c r="D193" s="134">
        <v>58</v>
      </c>
      <c r="E193" s="128">
        <v>1.94</v>
      </c>
      <c r="F193" s="40">
        <f t="shared" si="13"/>
        <v>112.52</v>
      </c>
    </row>
    <row r="194" spans="1:6" ht="15.75" x14ac:dyDescent="0.25">
      <c r="A194" s="85" t="s">
        <v>30</v>
      </c>
      <c r="B194" s="132" t="s">
        <v>239</v>
      </c>
      <c r="C194" s="133" t="s">
        <v>8</v>
      </c>
      <c r="D194" s="134">
        <v>46</v>
      </c>
      <c r="E194" s="128">
        <v>4.05</v>
      </c>
      <c r="F194" s="40">
        <f t="shared" si="13"/>
        <v>186.3</v>
      </c>
    </row>
    <row r="195" spans="1:6" ht="15.75" x14ac:dyDescent="0.25">
      <c r="A195" s="85" t="s">
        <v>31</v>
      </c>
      <c r="B195" s="132" t="s">
        <v>199</v>
      </c>
      <c r="C195" s="133" t="s">
        <v>8</v>
      </c>
      <c r="D195" s="134">
        <v>1674</v>
      </c>
      <c r="E195" s="128">
        <v>0.49</v>
      </c>
      <c r="F195" s="40">
        <f t="shared" si="13"/>
        <v>820.26</v>
      </c>
    </row>
    <row r="196" spans="1:6" ht="15.75" x14ac:dyDescent="0.25">
      <c r="A196" s="85" t="s">
        <v>32</v>
      </c>
      <c r="B196" s="132" t="s">
        <v>200</v>
      </c>
      <c r="C196" s="133" t="s">
        <v>8</v>
      </c>
      <c r="D196" s="134">
        <v>120</v>
      </c>
      <c r="E196" s="128">
        <v>1.46</v>
      </c>
      <c r="F196" s="40">
        <f t="shared" si="13"/>
        <v>175.2</v>
      </c>
    </row>
    <row r="197" spans="1:6" ht="15.75" x14ac:dyDescent="0.25">
      <c r="A197" s="85" t="s">
        <v>33</v>
      </c>
      <c r="B197" s="132" t="s">
        <v>240</v>
      </c>
      <c r="C197" s="133" t="s">
        <v>8</v>
      </c>
      <c r="D197" s="134">
        <v>84</v>
      </c>
      <c r="E197" s="128">
        <v>2.0299999999999998</v>
      </c>
      <c r="F197" s="40">
        <f t="shared" si="13"/>
        <v>170.52</v>
      </c>
    </row>
    <row r="198" spans="1:6" ht="15.75" x14ac:dyDescent="0.25">
      <c r="A198" s="85" t="s">
        <v>34</v>
      </c>
      <c r="B198" s="132" t="s">
        <v>203</v>
      </c>
      <c r="C198" s="133" t="s">
        <v>8</v>
      </c>
      <c r="D198" s="134">
        <v>23</v>
      </c>
      <c r="E198" s="128">
        <v>40.82</v>
      </c>
      <c r="F198" s="40">
        <f t="shared" si="13"/>
        <v>938.86</v>
      </c>
    </row>
    <row r="199" spans="1:6" ht="15.75" x14ac:dyDescent="0.25">
      <c r="A199" s="85" t="s">
        <v>35</v>
      </c>
      <c r="B199" s="132" t="s">
        <v>241</v>
      </c>
      <c r="C199" s="133" t="s">
        <v>5</v>
      </c>
      <c r="D199" s="134">
        <v>1</v>
      </c>
      <c r="E199" s="128">
        <v>642.6</v>
      </c>
      <c r="F199" s="40">
        <f t="shared" si="13"/>
        <v>642.6</v>
      </c>
    </row>
    <row r="200" spans="1:6" x14ac:dyDescent="0.25">
      <c r="A200" s="30"/>
      <c r="B200" s="28" t="s">
        <v>69</v>
      </c>
      <c r="C200" s="15"/>
      <c r="D200" s="100"/>
      <c r="E200" s="48" t="s">
        <v>80</v>
      </c>
      <c r="F200" s="41">
        <f>ROUND(SUM(F188:F199),2)</f>
        <v>3817.38</v>
      </c>
    </row>
    <row r="201" spans="1:6" x14ac:dyDescent="0.25">
      <c r="A201" s="31"/>
      <c r="B201" s="64"/>
      <c r="C201" s="31"/>
      <c r="D201" s="113" t="s">
        <v>21</v>
      </c>
      <c r="E201" s="31"/>
      <c r="F201" s="41">
        <f>ROUND(SUM(F200,F186,F183,F159,F151,F139),2)</f>
        <v>619840.73</v>
      </c>
    </row>
    <row r="202" spans="1:6" x14ac:dyDescent="0.25">
      <c r="A202" s="32"/>
      <c r="B202" s="65"/>
      <c r="C202" s="33"/>
      <c r="D202" s="114"/>
      <c r="E202" s="49"/>
      <c r="F202" s="43"/>
    </row>
    <row r="203" spans="1:6" x14ac:dyDescent="0.25">
      <c r="A203" s="121"/>
      <c r="B203" s="121"/>
      <c r="C203" s="121"/>
      <c r="D203" s="108"/>
      <c r="E203" s="121"/>
      <c r="F203" s="121"/>
    </row>
    <row r="204" spans="1:6" x14ac:dyDescent="0.25">
      <c r="A204" s="6" t="s">
        <v>38</v>
      </c>
      <c r="B204" s="60"/>
      <c r="C204" s="7"/>
      <c r="D204" s="95"/>
      <c r="E204" s="7"/>
      <c r="F204" s="37"/>
    </row>
    <row r="205" spans="1:6" ht="42.75" x14ac:dyDescent="0.25">
      <c r="A205" s="8" t="s">
        <v>0</v>
      </c>
      <c r="B205" s="8" t="s">
        <v>1</v>
      </c>
      <c r="C205" s="8" t="s">
        <v>2</v>
      </c>
      <c r="D205" s="96" t="s">
        <v>3</v>
      </c>
      <c r="E205" s="38" t="s">
        <v>68</v>
      </c>
      <c r="F205" s="38" t="s">
        <v>15</v>
      </c>
    </row>
    <row r="206" spans="1:6" ht="18.75" x14ac:dyDescent="0.25">
      <c r="A206" s="34">
        <v>1</v>
      </c>
      <c r="B206" s="148" t="s">
        <v>242</v>
      </c>
      <c r="C206" s="149"/>
      <c r="D206" s="149"/>
      <c r="E206" s="149"/>
      <c r="F206" s="159"/>
    </row>
    <row r="207" spans="1:6" ht="15.75" x14ac:dyDescent="0.25">
      <c r="A207" s="92" t="s">
        <v>243</v>
      </c>
      <c r="B207" s="150" t="s">
        <v>245</v>
      </c>
      <c r="C207" s="35" t="s">
        <v>8</v>
      </c>
      <c r="D207" s="115">
        <v>19</v>
      </c>
      <c r="E207" s="3">
        <v>32.4</v>
      </c>
      <c r="F207" s="40">
        <f t="shared" ref="F207:F231" si="14">ROUND((D207*E207),2)</f>
        <v>615.6</v>
      </c>
    </row>
    <row r="208" spans="1:6" ht="15.75" x14ac:dyDescent="0.25">
      <c r="A208" s="92" t="s">
        <v>244</v>
      </c>
      <c r="B208" s="150" t="s">
        <v>246</v>
      </c>
      <c r="C208" s="35" t="s">
        <v>8</v>
      </c>
      <c r="D208" s="115">
        <v>20</v>
      </c>
      <c r="E208" s="3">
        <v>32.4</v>
      </c>
      <c r="F208" s="40">
        <f t="shared" si="14"/>
        <v>648</v>
      </c>
    </row>
    <row r="209" spans="1:6" ht="18.75" x14ac:dyDescent="0.25">
      <c r="A209" s="34">
        <v>2</v>
      </c>
      <c r="B209" s="148" t="s">
        <v>247</v>
      </c>
      <c r="C209" s="149"/>
      <c r="D209" s="151"/>
      <c r="E209" s="149"/>
      <c r="F209" s="159"/>
    </row>
    <row r="210" spans="1:6" ht="15.75" x14ac:dyDescent="0.25">
      <c r="A210" s="92" t="s">
        <v>248</v>
      </c>
      <c r="B210" s="150" t="s">
        <v>250</v>
      </c>
      <c r="C210" s="35" t="s">
        <v>8</v>
      </c>
      <c r="D210" s="115">
        <v>24</v>
      </c>
      <c r="E210" s="3">
        <v>48.6</v>
      </c>
      <c r="F210" s="40">
        <f t="shared" si="14"/>
        <v>1166.4000000000001</v>
      </c>
    </row>
    <row r="211" spans="1:6" ht="15.75" x14ac:dyDescent="0.25">
      <c r="A211" s="92" t="s">
        <v>249</v>
      </c>
      <c r="B211" s="150" t="s">
        <v>251</v>
      </c>
      <c r="C211" s="35" t="s">
        <v>8</v>
      </c>
      <c r="D211" s="115">
        <v>20</v>
      </c>
      <c r="E211" s="3">
        <v>48.6</v>
      </c>
      <c r="F211" s="40">
        <f t="shared" si="14"/>
        <v>972</v>
      </c>
    </row>
    <row r="212" spans="1:6" ht="34.5" x14ac:dyDescent="0.25">
      <c r="A212" s="92">
        <v>3</v>
      </c>
      <c r="B212" s="152" t="s">
        <v>252</v>
      </c>
      <c r="C212" s="35" t="s">
        <v>8</v>
      </c>
      <c r="D212" s="115">
        <v>36</v>
      </c>
      <c r="E212" s="3">
        <v>54</v>
      </c>
      <c r="F212" s="40">
        <f t="shared" si="14"/>
        <v>1944</v>
      </c>
    </row>
    <row r="213" spans="1:6" ht="34.5" x14ac:dyDescent="0.25">
      <c r="A213" s="92">
        <v>4</v>
      </c>
      <c r="B213" s="152" t="s">
        <v>253</v>
      </c>
      <c r="C213" s="35" t="s">
        <v>8</v>
      </c>
      <c r="D213" s="115">
        <v>20</v>
      </c>
      <c r="E213" s="3">
        <v>64.8</v>
      </c>
      <c r="F213" s="40">
        <f t="shared" si="14"/>
        <v>1296</v>
      </c>
    </row>
    <row r="214" spans="1:6" ht="34.5" x14ac:dyDescent="0.25">
      <c r="A214" s="34">
        <v>5</v>
      </c>
      <c r="B214" s="152" t="s">
        <v>254</v>
      </c>
      <c r="C214" s="35" t="s">
        <v>8</v>
      </c>
      <c r="D214" s="115">
        <v>20</v>
      </c>
      <c r="E214" s="3">
        <v>75.599999999999994</v>
      </c>
      <c r="F214" s="40">
        <f t="shared" si="14"/>
        <v>1512</v>
      </c>
    </row>
    <row r="215" spans="1:6" ht="34.5" x14ac:dyDescent="0.25">
      <c r="A215" s="34">
        <v>6</v>
      </c>
      <c r="B215" s="152" t="s">
        <v>255</v>
      </c>
      <c r="C215" s="35" t="s">
        <v>8</v>
      </c>
      <c r="D215" s="115">
        <v>31</v>
      </c>
      <c r="E215" s="3">
        <v>32.4</v>
      </c>
      <c r="F215" s="40">
        <f t="shared" si="14"/>
        <v>1004.4</v>
      </c>
    </row>
    <row r="216" spans="1:6" ht="34.5" x14ac:dyDescent="0.25">
      <c r="A216" s="34">
        <v>7</v>
      </c>
      <c r="B216" s="152" t="s">
        <v>256</v>
      </c>
      <c r="C216" s="35" t="s">
        <v>8</v>
      </c>
      <c r="D216" s="115">
        <v>20</v>
      </c>
      <c r="E216" s="3">
        <v>48.6</v>
      </c>
      <c r="F216" s="40">
        <f t="shared" si="14"/>
        <v>972</v>
      </c>
    </row>
    <row r="217" spans="1:6" ht="15.75" x14ac:dyDescent="0.25">
      <c r="A217" s="34">
        <v>8</v>
      </c>
      <c r="B217" s="153" t="s">
        <v>270</v>
      </c>
      <c r="C217" s="153"/>
      <c r="D217" s="154"/>
      <c r="E217" s="153"/>
      <c r="F217" s="153"/>
    </row>
    <row r="218" spans="1:6" ht="15.75" x14ac:dyDescent="0.25">
      <c r="A218" s="92" t="s">
        <v>257</v>
      </c>
      <c r="B218" s="150" t="s">
        <v>265</v>
      </c>
      <c r="C218" s="116" t="s">
        <v>5</v>
      </c>
      <c r="D218" s="155">
        <v>1</v>
      </c>
      <c r="E218" s="75">
        <v>864</v>
      </c>
      <c r="F218" s="40">
        <f t="shared" si="14"/>
        <v>864</v>
      </c>
    </row>
    <row r="219" spans="1:6" ht="15.75" x14ac:dyDescent="0.25">
      <c r="A219" s="92" t="s">
        <v>258</v>
      </c>
      <c r="B219" s="150" t="s">
        <v>266</v>
      </c>
      <c r="C219" s="116" t="s">
        <v>5</v>
      </c>
      <c r="D219" s="155">
        <v>2</v>
      </c>
      <c r="E219" s="75">
        <v>648</v>
      </c>
      <c r="F219" s="40">
        <f t="shared" si="14"/>
        <v>1296</v>
      </c>
    </row>
    <row r="220" spans="1:6" ht="15.75" x14ac:dyDescent="0.25">
      <c r="A220" s="92" t="s">
        <v>259</v>
      </c>
      <c r="B220" s="150" t="s">
        <v>250</v>
      </c>
      <c r="C220" s="116" t="s">
        <v>5</v>
      </c>
      <c r="D220" s="155">
        <v>2</v>
      </c>
      <c r="E220" s="75">
        <v>648</v>
      </c>
      <c r="F220" s="40">
        <f t="shared" si="14"/>
        <v>1296</v>
      </c>
    </row>
    <row r="221" spans="1:6" ht="15.75" x14ac:dyDescent="0.25">
      <c r="A221" s="92" t="s">
        <v>260</v>
      </c>
      <c r="B221" s="150" t="s">
        <v>251</v>
      </c>
      <c r="C221" s="116" t="s">
        <v>5</v>
      </c>
      <c r="D221" s="155">
        <v>2</v>
      </c>
      <c r="E221" s="75">
        <v>648</v>
      </c>
      <c r="F221" s="40">
        <f t="shared" si="14"/>
        <v>1296</v>
      </c>
    </row>
    <row r="222" spans="1:6" ht="15.75" x14ac:dyDescent="0.25">
      <c r="A222" s="92" t="s">
        <v>261</v>
      </c>
      <c r="B222" s="150" t="s">
        <v>267</v>
      </c>
      <c r="C222" s="116" t="s">
        <v>5</v>
      </c>
      <c r="D222" s="155">
        <v>2</v>
      </c>
      <c r="E222" s="75">
        <v>756</v>
      </c>
      <c r="F222" s="40">
        <f t="shared" si="14"/>
        <v>1512</v>
      </c>
    </row>
    <row r="223" spans="1:6" ht="15.75" x14ac:dyDescent="0.25">
      <c r="A223" s="92" t="s">
        <v>262</v>
      </c>
      <c r="B223" s="150" t="s">
        <v>268</v>
      </c>
      <c r="C223" s="116" t="s">
        <v>5</v>
      </c>
      <c r="D223" s="155">
        <v>2</v>
      </c>
      <c r="E223" s="75">
        <v>756</v>
      </c>
      <c r="F223" s="40">
        <f t="shared" si="14"/>
        <v>1512</v>
      </c>
    </row>
    <row r="224" spans="1:6" ht="15.75" x14ac:dyDescent="0.25">
      <c r="A224" s="92" t="s">
        <v>263</v>
      </c>
      <c r="B224" s="150" t="s">
        <v>246</v>
      </c>
      <c r="C224" s="116" t="s">
        <v>5</v>
      </c>
      <c r="D224" s="155">
        <v>2</v>
      </c>
      <c r="E224" s="75">
        <v>756</v>
      </c>
      <c r="F224" s="40">
        <f t="shared" si="14"/>
        <v>1512</v>
      </c>
    </row>
    <row r="225" spans="1:6" ht="15.75" x14ac:dyDescent="0.25">
      <c r="A225" s="92" t="s">
        <v>264</v>
      </c>
      <c r="B225" s="156" t="s">
        <v>269</v>
      </c>
      <c r="C225" s="116" t="s">
        <v>5</v>
      </c>
      <c r="D225" s="155">
        <v>2</v>
      </c>
      <c r="E225" s="75">
        <v>756</v>
      </c>
      <c r="F225" s="40">
        <f t="shared" si="14"/>
        <v>1512</v>
      </c>
    </row>
    <row r="226" spans="1:6" ht="15.75" x14ac:dyDescent="0.25">
      <c r="A226" s="92">
        <v>9</v>
      </c>
      <c r="B226" s="157" t="s">
        <v>271</v>
      </c>
      <c r="C226" s="119" t="s">
        <v>5</v>
      </c>
      <c r="D226" s="120">
        <v>30</v>
      </c>
      <c r="E226" s="3">
        <v>108</v>
      </c>
      <c r="F226" s="40">
        <f t="shared" si="14"/>
        <v>3240</v>
      </c>
    </row>
    <row r="227" spans="1:6" ht="18.75" x14ac:dyDescent="0.25">
      <c r="A227" s="92">
        <v>10</v>
      </c>
      <c r="B227" s="157" t="s">
        <v>272</v>
      </c>
      <c r="C227" s="158" t="s">
        <v>104</v>
      </c>
      <c r="D227" s="155">
        <v>80</v>
      </c>
      <c r="E227" s="75">
        <v>21.6</v>
      </c>
      <c r="F227" s="40">
        <f t="shared" si="14"/>
        <v>1728</v>
      </c>
    </row>
    <row r="228" spans="1:6" ht="18.75" x14ac:dyDescent="0.25">
      <c r="A228" s="92">
        <v>11</v>
      </c>
      <c r="B228" s="157" t="s">
        <v>273</v>
      </c>
      <c r="C228" s="158" t="s">
        <v>104</v>
      </c>
      <c r="D228" s="155">
        <v>5</v>
      </c>
      <c r="E228" s="75">
        <v>43.2</v>
      </c>
      <c r="F228" s="40">
        <f t="shared" si="14"/>
        <v>216</v>
      </c>
    </row>
    <row r="229" spans="1:6" ht="15.75" x14ac:dyDescent="0.25">
      <c r="A229" s="92">
        <v>12</v>
      </c>
      <c r="B229" s="157" t="s">
        <v>274</v>
      </c>
      <c r="C229" s="158" t="s">
        <v>5</v>
      </c>
      <c r="D229" s="155">
        <v>11</v>
      </c>
      <c r="E229" s="75">
        <v>864</v>
      </c>
      <c r="F229" s="40">
        <f t="shared" si="14"/>
        <v>9504</v>
      </c>
    </row>
    <row r="230" spans="1:6" ht="15.75" x14ac:dyDescent="0.25">
      <c r="A230" s="92">
        <v>13</v>
      </c>
      <c r="B230" s="157" t="s">
        <v>275</v>
      </c>
      <c r="C230" s="158" t="s">
        <v>5</v>
      </c>
      <c r="D230" s="117">
        <v>7</v>
      </c>
      <c r="E230" s="3">
        <v>172.8</v>
      </c>
      <c r="F230" s="40">
        <f t="shared" si="14"/>
        <v>1209.5999999999999</v>
      </c>
    </row>
    <row r="231" spans="1:6" ht="15.75" x14ac:dyDescent="0.25">
      <c r="A231" s="118">
        <v>14</v>
      </c>
      <c r="B231" s="157" t="s">
        <v>276</v>
      </c>
      <c r="C231" s="158" t="s">
        <v>5</v>
      </c>
      <c r="D231" s="117">
        <v>5</v>
      </c>
      <c r="E231" s="3">
        <v>16.2</v>
      </c>
      <c r="F231" s="40">
        <f t="shared" si="14"/>
        <v>81</v>
      </c>
    </row>
    <row r="232" spans="1:6" x14ac:dyDescent="0.25">
      <c r="A232" s="145"/>
      <c r="B232" s="145"/>
      <c r="C232" s="31"/>
      <c r="D232" s="113" t="s">
        <v>39</v>
      </c>
      <c r="E232" s="31"/>
      <c r="F232" s="41">
        <f>ROUND(SUM(F206:F231),2)</f>
        <v>36909</v>
      </c>
    </row>
  </sheetData>
  <sheetProtection algorithmName="SHA-512" hashValue="pM2dVpYEJQc1aeoNYdRJbJ8/dNzmOZeMN7OrINQtdAWX6DDPQeX3NBAykCYLCXvuIxt2wCK3P4Y1oPn2fGUX/g==" saltValue="9o9gSyOfJTGZsrX0cIdhiw==" spinCount="100000" sheet="1" objects="1" scenarios="1"/>
  <phoneticPr fontId="7" type="noConversion"/>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view="pageBreakPreview" zoomScale="130" zoomScaleNormal="100" zoomScaleSheetLayoutView="130" workbookViewId="0">
      <selection activeCell="B13" sqref="B13"/>
    </sheetView>
  </sheetViews>
  <sheetFormatPr defaultRowHeight="15" x14ac:dyDescent="0.25"/>
  <cols>
    <col min="1" max="1" width="11.7109375" style="36" customWidth="1"/>
    <col min="2" max="2" width="65.7109375" style="36" customWidth="1"/>
    <col min="3" max="3" width="15.7109375" style="36" customWidth="1"/>
    <col min="4" max="16384" width="9.140625" style="36"/>
  </cols>
  <sheetData>
    <row r="1" spans="1:3" s="50" customFormat="1" ht="30" customHeight="1" x14ac:dyDescent="0.2">
      <c r="A1" s="167" t="s">
        <v>277</v>
      </c>
      <c r="B1" s="167"/>
      <c r="C1" s="167"/>
    </row>
    <row r="2" spans="1:3" s="50" customFormat="1" ht="20.100000000000001" customHeight="1" x14ac:dyDescent="0.2">
      <c r="A2" s="168" t="s">
        <v>81</v>
      </c>
      <c r="B2" s="169"/>
      <c r="C2" s="170"/>
    </row>
    <row r="3" spans="1:3" s="50" customFormat="1" ht="36" customHeight="1" x14ac:dyDescent="0.2">
      <c r="A3" s="51" t="s">
        <v>82</v>
      </c>
      <c r="B3" s="51" t="s">
        <v>83</v>
      </c>
      <c r="C3" s="51" t="s">
        <v>84</v>
      </c>
    </row>
    <row r="4" spans="1:3" s="50" customFormat="1" ht="20.100000000000001" customHeight="1" x14ac:dyDescent="0.2">
      <c r="A4" s="52">
        <v>1</v>
      </c>
      <c r="B4" s="53" t="s">
        <v>124</v>
      </c>
      <c r="C4" s="129">
        <f>'1203'!F120</f>
        <v>2289714.31</v>
      </c>
    </row>
    <row r="5" spans="1:3" s="50" customFormat="1" ht="20.100000000000001" customHeight="1" x14ac:dyDescent="0.2">
      <c r="A5" s="52">
        <v>2</v>
      </c>
      <c r="B5" s="53" t="s">
        <v>125</v>
      </c>
      <c r="C5" s="129">
        <f>'1203'!F201</f>
        <v>619840.73</v>
      </c>
    </row>
    <row r="6" spans="1:3" s="50" customFormat="1" ht="20.100000000000001" customHeight="1" x14ac:dyDescent="0.2">
      <c r="A6" s="52">
        <v>3</v>
      </c>
      <c r="B6" s="53" t="s">
        <v>94</v>
      </c>
      <c r="C6" s="129">
        <f>'1203'!F232</f>
        <v>36909</v>
      </c>
    </row>
    <row r="7" spans="1:3" s="50" customFormat="1" ht="38.25" x14ac:dyDescent="0.2">
      <c r="A7" s="51" t="s">
        <v>85</v>
      </c>
      <c r="B7" s="54" t="s">
        <v>95</v>
      </c>
      <c r="C7" s="129">
        <f>ROUND(SUM(C4:C6),2)</f>
        <v>2946464.04</v>
      </c>
    </row>
    <row r="8" spans="1:3" s="50" customFormat="1" ht="20.100000000000001" customHeight="1" x14ac:dyDescent="0.2"/>
    <row r="9" spans="1:3" s="50" customFormat="1" ht="20.100000000000001" customHeight="1" x14ac:dyDescent="0.2">
      <c r="A9" s="171"/>
      <c r="B9" s="171"/>
      <c r="C9" s="171"/>
    </row>
    <row r="10" spans="1:3" s="50" customFormat="1" ht="15" customHeight="1" x14ac:dyDescent="0.2">
      <c r="A10" s="122"/>
      <c r="B10" s="122"/>
      <c r="C10" s="122"/>
    </row>
    <row r="11" spans="1:3" s="124" customFormat="1" ht="30" customHeight="1" x14ac:dyDescent="0.25">
      <c r="A11" s="172" t="s">
        <v>22</v>
      </c>
      <c r="B11" s="172"/>
      <c r="C11" s="172"/>
    </row>
    <row r="12" spans="1:3" s="124" customFormat="1" ht="15" customHeight="1" x14ac:dyDescent="0.25">
      <c r="A12" s="123"/>
      <c r="B12" s="123"/>
      <c r="C12" s="123"/>
    </row>
    <row r="13" spans="1:3" s="50" customFormat="1" ht="12.75" x14ac:dyDescent="0.2">
      <c r="C13" s="55" t="s">
        <v>96</v>
      </c>
    </row>
    <row r="14" spans="1:3" s="50" customFormat="1" ht="12.75" x14ac:dyDescent="0.2"/>
    <row r="15" spans="1:3" s="50" customFormat="1" ht="248.25" customHeight="1" x14ac:dyDescent="0.2">
      <c r="A15" s="163" t="s">
        <v>123</v>
      </c>
      <c r="B15" s="164"/>
      <c r="C15" s="164"/>
    </row>
    <row r="16" spans="1:3" s="50" customFormat="1" ht="55.5" customHeight="1" x14ac:dyDescent="0.2">
      <c r="A16" s="165" t="s">
        <v>97</v>
      </c>
      <c r="B16" s="166"/>
      <c r="C16" s="166"/>
    </row>
    <row r="17" spans="1:3" s="50" customFormat="1" ht="57" customHeight="1" x14ac:dyDescent="0.2">
      <c r="A17" s="163" t="s">
        <v>98</v>
      </c>
      <c r="B17" s="164"/>
      <c r="C17" s="164"/>
    </row>
    <row r="19" spans="1:3" ht="15.75" x14ac:dyDescent="0.25">
      <c r="A19" s="160" t="s">
        <v>288</v>
      </c>
      <c r="B19" s="161"/>
    </row>
  </sheetData>
  <sheetProtection algorithmName="SHA-512" hashValue="Vz4MuRY6DzkE/GZGiijGYggyJqDp8NJ1z0AeNA1SZLSPEYKNW7pPj8noTrlq8/rwR+4vrXl3dFUR1W3VwftGuw==" saltValue="Zegg/ek7CX2aPXoEABlX9g==" spinCount="100000" sheet="1" objects="1" scenarios="1"/>
  <mergeCells count="7">
    <mergeCell ref="A15:C15"/>
    <mergeCell ref="A16:C16"/>
    <mergeCell ref="A17:C17"/>
    <mergeCell ref="A1:C1"/>
    <mergeCell ref="A2:C2"/>
    <mergeCell ref="A9:C9"/>
    <mergeCell ref="A11:C11"/>
  </mergeCell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1203</vt:lpstr>
      <vt:lpstr>santrauka</vt:lpstr>
      <vt:lpstr>'1203'!_GoBack</vt:lpstr>
      <vt:lpstr>santrauka!Print_Area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Rimvydas Petrikonis</cp:lastModifiedBy>
  <cp:lastPrinted>2020-01-27T08:44:50Z</cp:lastPrinted>
  <dcterms:created xsi:type="dcterms:W3CDTF">2019-08-02T05:03:03Z</dcterms:created>
  <dcterms:modified xsi:type="dcterms:W3CDTF">2020-01-27T08:45:18Z</dcterms:modified>
</cp:coreProperties>
</file>