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gonine541-my.sharepoint.com/personal/elena_barauskiene_silutesligonine_lt/Documents/Darbalaukis/2025/PIRKIMAI/33100/33141/Vienkartinės priemonės Ne CPO/PIRKIMAS/SUTARTYS/EazyMed/"/>
    </mc:Choice>
  </mc:AlternateContent>
  <xr:revisionPtr revIDLastSave="17" documentId="8_{A75D5ECD-2C0A-40A8-AFE6-448432D0EF24}" xr6:coauthVersionLast="47" xr6:coauthVersionMax="47" xr10:uidLastSave="{FD0F6881-B125-47F6-B1D8-34260EFC6F29}"/>
  <bookViews>
    <workbookView xWindow="2340" yWindow="0" windowWidth="23340" windowHeight="15600" xr2:uid="{00000000-000D-0000-FFFF-FFFF00000000}"/>
  </bookViews>
  <sheets>
    <sheet name="Table 1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1" l="1"/>
  <c r="F96" i="1" s="1"/>
  <c r="F98" i="1" s="1"/>
  <c r="F97" i="1" s="1"/>
  <c r="F64" i="1"/>
  <c r="F65" i="1" s="1"/>
  <c r="F67" i="1" s="1"/>
  <c r="F66" i="1" s="1"/>
  <c r="F59" i="1"/>
  <c r="F60" i="1" s="1"/>
  <c r="F62" i="1" s="1"/>
  <c r="F61" i="1" s="1"/>
  <c r="F54" i="1"/>
  <c r="F53" i="1"/>
  <c r="F38" i="1"/>
  <c r="F41" i="1" s="1"/>
  <c r="F33" i="1"/>
  <c r="F34" i="1" s="1"/>
  <c r="F28" i="1"/>
  <c r="F29" i="1" s="1"/>
  <c r="F18" i="1"/>
  <c r="F19" i="1" s="1"/>
  <c r="F21" i="1" s="1"/>
  <c r="F20" i="1" s="1"/>
  <c r="F55" i="1" l="1"/>
  <c r="F57" i="1" s="1"/>
  <c r="F56" i="1" s="1"/>
  <c r="F31" i="1"/>
  <c r="F30" i="1" s="1"/>
  <c r="F36" i="1"/>
  <c r="F35" i="1" s="1"/>
  <c r="F39" i="1"/>
  <c r="F40" i="1" s="1"/>
  <c r="F123" i="1"/>
  <c r="F121" i="1"/>
  <c r="F120" i="1"/>
  <c r="F118" i="1"/>
  <c r="F116" i="1"/>
  <c r="F115" i="1"/>
  <c r="F108" i="1"/>
  <c r="F106" i="1"/>
  <c r="F105" i="1"/>
  <c r="F93" i="1"/>
  <c r="F91" i="1"/>
  <c r="F90" i="1"/>
  <c r="F88" i="1"/>
  <c r="F86" i="1"/>
  <c r="F85" i="1"/>
  <c r="F83" i="1"/>
  <c r="F81" i="1"/>
  <c r="F79" i="1"/>
  <c r="F77" i="1"/>
  <c r="F75" i="1"/>
  <c r="F74" i="1"/>
  <c r="F82" i="1" l="1"/>
  <c r="F117" i="1"/>
  <c r="F87" i="1"/>
  <c r="F107" i="1"/>
  <c r="F122" i="1"/>
  <c r="F76" i="1"/>
  <c r="F92" i="1"/>
  <c r="F126" i="1" l="1"/>
  <c r="F125" i="1"/>
  <c r="F100" i="1"/>
  <c r="F103" i="1" s="1"/>
  <c r="F23" i="1"/>
  <c r="F26" i="1" s="1"/>
  <c r="F13" i="1"/>
  <c r="F16" i="1" s="1"/>
  <c r="F127" i="1" l="1"/>
  <c r="F129" i="1" s="1"/>
  <c r="F128" i="1" s="1"/>
  <c r="F101" i="1"/>
  <c r="F102" i="1" s="1"/>
  <c r="F24" i="1"/>
  <c r="F25" i="1" s="1"/>
  <c r="F14" i="1"/>
  <c r="F15" i="1" s="1"/>
  <c r="F48" i="1"/>
  <c r="F69" i="1"/>
  <c r="F110" i="1"/>
  <c r="F111" i="1" s="1"/>
  <c r="F113" i="1" s="1"/>
  <c r="F112" i="1" s="1"/>
  <c r="F43" i="1"/>
  <c r="F8" i="1"/>
  <c r="F9" i="1" s="1"/>
  <c r="F11" i="1" s="1"/>
  <c r="F10" i="1" s="1"/>
  <c r="F70" i="1" l="1"/>
  <c r="F49" i="1"/>
  <c r="F44" i="1"/>
  <c r="F51" i="1" l="1"/>
  <c r="F50" i="1" s="1"/>
  <c r="F46" i="1"/>
  <c r="F45" i="1" s="1"/>
  <c r="F72" i="1"/>
  <c r="F71" i="1" s="1"/>
</calcChain>
</file>

<file path=xl/sharedStrings.xml><?xml version="1.0" encoding="utf-8"?>
<sst xmlns="http://schemas.openxmlformats.org/spreadsheetml/2006/main" count="208" uniqueCount="166">
  <si>
    <t>Prekės turi būti paženklintos CE ženklu pagal (ES) 2017/745 arba (ES) 2017/746 reglamento reikalavimus.</t>
  </si>
  <si>
    <t>Pirkimo sąlygų 2 priedas</t>
  </si>
  <si>
    <t>,,Techninė specifikacija“</t>
  </si>
  <si>
    <t xml:space="preserve">           VIENKARTINIŲ MEDICINOS PRIEMONIŲ TECHNINĖ SPECIFIKACIJA</t>
  </si>
  <si>
    <t>5 proc. PVM</t>
  </si>
  <si>
    <t>Atsiurbimo kateteris ginekologinis Karman arba analogiškas, vienkartinis, sterilus, dydžiai 5,6,7,8,9.</t>
  </si>
  <si>
    <t>Greetmed, Nasal cannula</t>
  </si>
  <si>
    <t>Zarys, CTNx-200</t>
  </si>
  <si>
    <t>vnt.</t>
  </si>
  <si>
    <t>Punkcinės adatos</t>
  </si>
  <si>
    <t>3.1.</t>
  </si>
  <si>
    <t>Vnt.</t>
  </si>
  <si>
    <t>Bendra 3 pirkimo dalies pasiūlymo kaina Eur  be PVM</t>
  </si>
  <si>
    <t>Bendra 3 pirkimo dalies pasiūlymo kaina Eur  su PVM</t>
  </si>
  <si>
    <t>Biopsinės adatos</t>
  </si>
  <si>
    <t>4.1.</t>
  </si>
  <si>
    <t>Bendra 4 pirkimo dalies pasiūlymo kaina Eur  be PVM</t>
  </si>
  <si>
    <t>Bendra 4 pirkimo dalies pasiūlymo kaina Eur  su PVM</t>
  </si>
  <si>
    <t>Trijų krypčių kraneliai</t>
  </si>
  <si>
    <t>7.1.</t>
  </si>
  <si>
    <t>Trijų krypčių kraneliai, sterilūs, vienkartiniai</t>
  </si>
  <si>
    <t>Bendra 7 pirkimo dalies pasiūlymo kaina Eur  be PVM</t>
  </si>
  <si>
    <t>Bendra 7 pirkimo dalies pasiūlymo kaina Eur  su PVM</t>
  </si>
  <si>
    <t>Rinkinys centrinės venos kateterizavimui</t>
  </si>
  <si>
    <t>8.1.</t>
  </si>
  <si>
    <t>Rink.</t>
  </si>
  <si>
    <t>Bendra 8 pirkimo dalies pasiūlymo kaina Eur  be PVM</t>
  </si>
  <si>
    <t>Bendra 8 pirkimo dalies pasiūlymo kaina Eur  su PVM</t>
  </si>
  <si>
    <t>Rinkinys pleuros punkcijai</t>
  </si>
  <si>
    <t>9.1.</t>
  </si>
  <si>
    <t>Bendra 9 pirkimo dalies pasiūlymo kaina Eur  be PVM</t>
  </si>
  <si>
    <t>Bendra 9 pirkimo dalies pasiūlymo kaina Eur  su PVM</t>
  </si>
  <si>
    <t>Rinkinys pleuros drenažui</t>
  </si>
  <si>
    <t>10.1.</t>
  </si>
  <si>
    <t>Bendra 10 pirkimo dalies pasiūlymo kaina Eur  be PVM</t>
  </si>
  <si>
    <t>Bendra 10 pirkimo dalies pasiūlymo kaina Eur  su PVM</t>
  </si>
  <si>
    <t>Krūtinės ląstos drenas</t>
  </si>
  <si>
    <t>17.1.</t>
  </si>
  <si>
    <t>Bendra 17 pirkimo dalies pasiūlymo kaina Eur  be PVM</t>
  </si>
  <si>
    <t>Bendra 17 pirkimo dalies pasiūlymo kaina Eur  su PVM</t>
  </si>
  <si>
    <t>Ginekologinė spekulė</t>
  </si>
  <si>
    <t>20.1.</t>
  </si>
  <si>
    <t>Bendra 20 pirkimo dalies pasiūlymo kaina Eur  be PVM</t>
  </si>
  <si>
    <t>Bendra 20 pirkimo dalies pasiūlymo kaina Eur  su PVM</t>
  </si>
  <si>
    <t>Zondas rektalinis</t>
  </si>
  <si>
    <t>23.1.</t>
  </si>
  <si>
    <t>Zondas rektalinis ,vienkartinis, sterilus CH 20- 32</t>
  </si>
  <si>
    <t>Bendra 23 pirkimo dalies pasiūlymo kaina Eur  be PVM</t>
  </si>
  <si>
    <t>Bendra 23 pirkimo dalies pasiūlymo kaina Eur  su PVM</t>
  </si>
  <si>
    <t>Vamzdeliai sujungimo-atsiurbimo</t>
  </si>
  <si>
    <t>Vamzdelis sujungimo-atsiurbimo CH 22-25 210-300cm vienkartinis sterilus</t>
  </si>
  <si>
    <t>Vamzdelis sujungimo-atsiurbimo CH 30  210- 300cm vienkartinis sterilus</t>
  </si>
  <si>
    <t>Bendra 24 pirkimo dalies pasiūlymo kaina Eur  be PVM</t>
  </si>
  <si>
    <t>Bendra 24 pirkimo dalies pasiūlymo kaina Eur  su PVM</t>
  </si>
  <si>
    <t>28.1.</t>
  </si>
  <si>
    <t>Bendra 28 pirkimo dalies pasiūlymo kaina Eur  be PVM</t>
  </si>
  <si>
    <t>Bendra 28 pirkimo dalies pasiūlymo kaina Eur  su PVM</t>
  </si>
  <si>
    <t>Aktyvaus drenažo talpa</t>
  </si>
  <si>
    <t>29.1.</t>
  </si>
  <si>
    <t>Bendra 29 pirkimo dalies pasiūlymo kaina Eur  be PVM</t>
  </si>
  <si>
    <t>Bendra 29 pirkimo dalies pasiūlymo kaina Eur  su PVM</t>
  </si>
  <si>
    <t>Atsiurbimo kateteris ginekologinis</t>
  </si>
  <si>
    <t>31.1.</t>
  </si>
  <si>
    <t>Bendra 31 pirkimo dalies pasiūlymo kaina Eur  be PVM</t>
  </si>
  <si>
    <t>Bendra 31 pirkimo dalies pasiūlymo kaina Eur  su PVM</t>
  </si>
  <si>
    <t>Operacinis apklotas lipniu kraštu be angos</t>
  </si>
  <si>
    <r>
      <rPr>
        <b/>
        <sz val="11"/>
        <rFont val="Times New Roman"/>
        <family val="1"/>
        <charset val="186"/>
      </rPr>
      <t xml:space="preserve">Operacinis apklotas, ne mažiau kaip 2 sluoksnių, lipniu kraštu be angos,  </t>
    </r>
    <r>
      <rPr>
        <sz val="11"/>
        <rFont val="Times New Roman"/>
        <family val="1"/>
        <charset val="186"/>
      </rPr>
      <t>iš didelio sugeriamumo neaustinės medžiagos,  padengtas polietileno plėvele iš apačios, apklotas nepralaidus skysčiams, lipniu kraštu, be angos,   dydis 240 x 150cm ( ± 10cm)  sterilus. Trijų lygių pakuotė: pirminė - sterili, antrinė - kartoninė skirta prekių gabenimui į
operacinę, tretinė - skirta transportavimui</t>
    </r>
  </si>
  <si>
    <t>Bendra 39 pirkimo dalies pasiūlymo kaina Eur  be PVM</t>
  </si>
  <si>
    <t>Bendra 39 pirkimo dalies pasiūlymo kaina Eur  su PVM</t>
  </si>
  <si>
    <t>Izoliuojanti kojinė ortopedinėms operacijoms</t>
  </si>
  <si>
    <t>42.1.</t>
  </si>
  <si>
    <t>kartoninė skirta prekių gabenimui į operacinę, tretinė - skirta transportavimui.</t>
  </si>
  <si>
    <t>Bendra 42 pirkimo dalies pasiūlymo kaina Eur  be PVM</t>
  </si>
  <si>
    <t>Bendra 42 pirkimo dalies pasiūlymo kaina Eur  su PVM</t>
  </si>
  <si>
    <t>43.1.</t>
  </si>
  <si>
    <r>
      <rPr>
        <b/>
        <sz val="11"/>
        <rFont val="Times New Roman"/>
        <family val="1"/>
        <charset val="186"/>
      </rPr>
      <t xml:space="preserve">Izoliuojanti kojinė ortopedinėms operacijoms </t>
    </r>
    <r>
      <rPr>
        <sz val="11"/>
        <rFont val="Times New Roman"/>
        <family val="1"/>
        <charset val="186"/>
      </rPr>
      <t>, pagaminta iš didelio sugeriamumo neaustinės medžiagos , padengtos  polietileno plėvele išorinėje pusėje, nelaidi skysčiams, dydis 30 x 75 cm ( ± 10cm), sterili. Trijų lygių pakuotė: pirminė - sterili, antrinė - kartoninė skirta prekių gabenimui į
operacinę, tretinė - skirta transportavimui</t>
    </r>
  </si>
  <si>
    <t>Bendra 43 pirkimo dalies pasiūlymo kaina Eur  be PVM</t>
  </si>
  <si>
    <t>Bendra 43 pirkimo dalies pasiūlymo kaina Eur  su PVM</t>
  </si>
  <si>
    <t>Sterilus endoskopinės kameros apklotas</t>
  </si>
  <si>
    <t>44.1.</t>
  </si>
  <si>
    <r>
      <rPr>
        <b/>
        <sz val="11"/>
        <rFont val="Times New Roman"/>
        <family val="1"/>
        <charset val="186"/>
      </rPr>
      <t xml:space="preserve">Sterilus endoskopinės kameros apklotas </t>
    </r>
    <r>
      <rPr>
        <sz val="11"/>
        <rFont val="Times New Roman"/>
        <family val="1"/>
        <charset val="186"/>
      </rPr>
      <t>iš skaidraus, lankstaus plastiko, nepralaidaus skysčiams, viename gale turi būti 0,5cm skersmens anga, gerai apspaudžianti operacinę įrangą, turi būti papildoma lipni juostelė fiksavimui, dydis 15(±2 cm) x 240-250 cm  sterilus. Trijų lygių pakuotė: pirminė - sterili, antrinė - kartoninė skirta prekių gabenimui į operacinę, tretinė - skirta
transportavimui.</t>
    </r>
  </si>
  <si>
    <t>Bendra 44 pirkimo dalies pasiūlymo kaina Eur  be PVM</t>
  </si>
  <si>
    <t>Bendra 44 pirkimo dalies pasiūlymo kaina Eur  su PVM</t>
  </si>
  <si>
    <t>Pirštinės ortopedinės dvigubos</t>
  </si>
  <si>
    <t>53.1.</t>
  </si>
  <si>
    <t>Pirštinės ortopedinės dvigubos, sterilios, lateksinės be pudros, anatominės konfigūracijos, vidinis paviršius dengtas polimeru, atsparumas tempimo jėgai ne mažiau 9N, AQL ne daugiau 1,5,  dydžiai nuo 7,0 iki 9,0</t>
  </si>
  <si>
    <t>pora</t>
  </si>
  <si>
    <t>Bendra 53 pirkimo dalies pasiūlymo kaina Eur  be PVM</t>
  </si>
  <si>
    <t>Bendra 53 pirkimo dalies pasiūlymo kaina Eur  su PVM</t>
  </si>
  <si>
    <t>Elektrodai EKG  monitoringui</t>
  </si>
  <si>
    <t>55.1.</t>
  </si>
  <si>
    <t>Bendra 55 pirkimo dalies pasiūlymo kaina Eur  be PVM</t>
  </si>
  <si>
    <t>Bendra 55 pirkimo dalies pasiūlymo kaina Eur  su PVM</t>
  </si>
  <si>
    <t>Sterilus lubrikanto gelis</t>
  </si>
  <si>
    <t>Bendra 59 pirkimo dalies pasiūlymo kaina Eur  be PVM</t>
  </si>
  <si>
    <t>Bendra 59 pirkimo dalies pasiūlymo kaina Eur  su PVM</t>
  </si>
  <si>
    <t>Elektroninis medicininis  termometras</t>
  </si>
  <si>
    <t>61.1.</t>
  </si>
  <si>
    <t>Elektroninis medicininis  termometras su pirmine metrologine patikra (patikros sertifikatas pateikiamas kartu su prekėmis)</t>
  </si>
  <si>
    <t>Bendra 61 pirkimo dalies pasiūlymo kaina Eur  be PVM</t>
  </si>
  <si>
    <t>Bendra 61 pirkimo dalies pasiūlymo kaina Eur  su PVM</t>
  </si>
  <si>
    <t>Tvarstis periferinio  i.v. kateterio fiksavimui</t>
  </si>
  <si>
    <t>65.1.</t>
  </si>
  <si>
    <t>Tvarstis periferinio  i.v. kateterio fiksavimui  6 x 7 cm (±1cm)</t>
  </si>
  <si>
    <t>Bendra 65 pirkimo dalies pasiūlymo kaina Eur  be PVM</t>
  </si>
  <si>
    <t>Bendra 65 pirkimo dalies pasiūlymo kaina Eur  su PVM</t>
  </si>
  <si>
    <t>Universalus pleistras</t>
  </si>
  <si>
    <t>66.1.</t>
  </si>
  <si>
    <t>Bendra 66 pirkimo dalies pasiūlymo kaina Eur  be PVM</t>
  </si>
  <si>
    <t>Bendra 66 pirkimo dalies pasiūlymo kaina Eur  su PVM</t>
  </si>
  <si>
    <t>Suaugusiems</t>
  </si>
  <si>
    <t>Vaikams ir naujagimiams</t>
  </si>
  <si>
    <r>
      <rPr>
        <b/>
        <sz val="11"/>
        <rFont val="Times New Roman"/>
        <family val="1"/>
        <charset val="186"/>
      </rPr>
      <t xml:space="preserve">Nosies kaniulė </t>
    </r>
    <r>
      <rPr>
        <sz val="11"/>
        <rFont val="Times New Roman"/>
        <family val="1"/>
        <charset val="186"/>
      </rPr>
      <t>nesterili, vienkartinė, kliniškai švari, sudėtyje nėra latekso, atšakos minkštos, netraumuojančios gleivinės, su atšakėles fiksuojančia atgamėle, deguonies vamzdelis ne lygiasienis, su specialiu vidiniu profiliu , su kūginės formos minkštais konektoriais galuose, ilgis ne mažiau 1,8m, įpakuota po 1 vnt. Deguonis į atšakėles paduodamas dviem skirtingais
vamzdeliais.</t>
    </r>
  </si>
  <si>
    <t>Vnt</t>
  </si>
  <si>
    <t>80.2.</t>
  </si>
  <si>
    <t>Bendra 80 pirkimo dalies pasiūlymo kaina Eur  be PVM</t>
  </si>
  <si>
    <t>Bendra 80 pirkimo dalies pasiūlymo kaina Eur  su PVM</t>
  </si>
  <si>
    <r>
      <t>Ginekologinė spekulė</t>
    </r>
    <r>
      <rPr>
        <b/>
        <sz val="11"/>
        <rFont val="Times New Roman"/>
        <family val="1"/>
        <charset val="186"/>
      </rPr>
      <t xml:space="preserve">, </t>
    </r>
    <r>
      <rPr>
        <sz val="11"/>
        <rFont val="Times New Roman"/>
        <family val="1"/>
        <charset val="186"/>
      </rPr>
      <t>XS, S, M  dydžių vienkartinė</t>
    </r>
  </si>
  <si>
    <r>
      <rPr>
        <b/>
        <sz val="11"/>
        <rFont val="Times New Roman"/>
        <family val="1"/>
        <charset val="186"/>
      </rPr>
      <t>Drenas žaizdai silikoninis</t>
    </r>
    <r>
      <rPr>
        <sz val="11"/>
        <rFont val="Times New Roman"/>
        <family val="1"/>
        <charset val="186"/>
      </rPr>
      <t>,</t>
    </r>
  </si>
  <si>
    <r>
      <rPr>
        <b/>
        <sz val="11"/>
        <rFont val="Times New Roman"/>
        <family val="1"/>
        <charset val="186"/>
      </rPr>
      <t>Izoliuojanti kojinė ortopedinėms operacijoms</t>
    </r>
    <r>
      <rPr>
        <sz val="11"/>
        <rFont val="Times New Roman"/>
        <family val="1"/>
        <charset val="186"/>
      </rPr>
      <t>, pagaminta iš didelio sugeriamumo neaustinės medžiagos, padengtos polietileno plėvele išorinėje pusėje, nelaidi skysčiams, dydis 30 x 120 cm (±5cm) sterili.
Trijų lygių pakuotė: pirminė - sterili, antrinė -</t>
    </r>
  </si>
  <si>
    <t xml:space="preserve"> 5 proc. PVM</t>
  </si>
  <si>
    <t>5proc. PVM</t>
  </si>
  <si>
    <t>CHIRANA  T.  Injecta , a.s., CH14318
Žr. „Katalogai.pdf“, psl. 6, 7.</t>
  </si>
  <si>
    <t>Pajunk, 315S120200
Žr. „Katalogai.pdf“, psl. 8</t>
  </si>
  <si>
    <t>Lamed, 3-way stop cock
Žr. „Katalogai.pdf“, psl. 9, 10.</t>
  </si>
  <si>
    <t xml:space="preserve">Lepu medical, MMCVCBJ 1-16-20
Žr. „Katalogai.pdf“, psl. 11, 12.
</t>
  </si>
  <si>
    <t>HMC Premedical S.p.A, M032010S
Žr. „Katalogai.pdf“, psl. 13-15.</t>
  </si>
  <si>
    <t>Bicakcilar Global Tibbi Urunler Sanayi ve Ticaret A.S., 175 7001 1
Žr. „Katalogai.pdf“, psl. 16.</t>
  </si>
  <si>
    <t>Ningbo Greetmed Medical Instruments Co Ltd, Vaginal speculum XS-M
Žr. „Katalogai.pdf“, psl. 40-42.</t>
  </si>
  <si>
    <t>Poly Medicure Ltd., 9009x
Žr. „Katalogai.pdf“, psl. 36,37.
Žr. „KONFIDENCIALU_Katalogai.pdf“, psl. 3.</t>
  </si>
  <si>
    <t>Ningbo Greetmed Medical Instruments Co Ltd, Rectal tube Ch20-32
Žr. „Katalogai.pdf“, psl. 46-48.</t>
  </si>
  <si>
    <t>ZARYS International Group sp. z o.o. sp.k., DO-24201
Žr. „Katalogai.pdf“, psl. 49</t>
  </si>
  <si>
    <t>ZARYS International Group sp. z o.o. sp.k., DO-30201
Žr. „Katalogai.pdf“, psl. 49</t>
  </si>
  <si>
    <t>PRIMED Halberstadt  Medizintechnik  GmbH, 21xxx
Žr. „Katalogai.pdf“, psl. 55-57.</t>
  </si>
  <si>
    <t>Primed Medizintechnik Halberstadt GmbH, 21586/ 2186x+21631
Žr. „Katalogai.pdf“, psl. 58-61.</t>
  </si>
  <si>
    <t>Plasti-med Plastik Medikal Ürünler San. ve Tic. Ltd. Sti., 240 11x
Žr. „Katalogai.pdf“, psl. 63-65.</t>
  </si>
  <si>
    <t>Zarys International Group sp. z o.o. sp.k., AT-NFA-S 20 E
Žr. „Katalogai.pdf“, psl. 73</t>
  </si>
  <si>
    <t>ZARYS International Group sp. z o.o. sp.k., AT-SD-S_8
Žr. „Katalogai.pdf“, psl. 75</t>
  </si>
  <si>
    <t>ZARYS International Group sp. z o.o. sp.k., AT-SD-S_7
Žr. „Katalogai.pdf“, psl. 76</t>
  </si>
  <si>
    <t>PLASTIK MEDIKAL URUNLER SN. TIC.LTD.DTI., 170101
Žr. „Katalogai.pdf“, psl. 77, 78</t>
  </si>
  <si>
    <t>Kanam, Dual gloves
Žr. „Katalogai.pdf“, psl.  89-93.</t>
  </si>
  <si>
    <t>Esvico, ES GS 48
Žr. „Katalogai.pdf“, psl. 94</t>
  </si>
  <si>
    <t>Optimum Medical Solutions Limited,  Optilube 1125
Žr. „Katalogai.pdf“, psl. 97</t>
  </si>
  <si>
    <t>Kangfu Medical Equipment Factory, KFT-01
Žr. „Katalogai.pdf“, psl. 98-100.</t>
  </si>
  <si>
    <t>Changzhou Hualian Health Dressing, IV dressing
Žr. „Katalogai.pdf“, psl. 103, 104.</t>
  </si>
  <si>
    <t>Pharmaplast S.A.E., Cure-aid
Žr. „Katalogai.pdf“, psl. 105, 106.</t>
  </si>
  <si>
    <t>Žr. „Katalogai.pdf“, psl.  116, 117.
Žr. „KONFIDENCIALU_Katalogai.pdf“, psl. 12-14.</t>
  </si>
  <si>
    <t>Pirkimo dalies Nr.</t>
  </si>
  <si>
    <t>Prekės pavadinimas, reikalavimai</t>
  </si>
  <si>
    <t>Mato vienetas</t>
  </si>
  <si>
    <t>Mato vnt. kiekis per 24 mėn.</t>
  </si>
  <si>
    <t>Mato vnt. kaina Eur. Be PVM</t>
  </si>
  <si>
    <t>Kaina Eur. be PVM, įvertinus nurodytą kiekį</t>
  </si>
  <si>
    <t>Gamintojas, kodas kataloge, tiksli nuoroda kuriame prisegtame dokumente ir jo puslapyje yra pateikta informacija apie prekę</t>
  </si>
  <si>
    <t>Punkcinės adatos, sterilios, nepirogeniškos,
netoksiškos, 14G 80mm ilgio</t>
  </si>
  <si>
    <r>
      <t>Biopsinės adatos ,18G, 20 cm, biopsinei
šaudyklei Delta Cut ( Pajunk)
(</t>
    </r>
    <r>
      <rPr>
        <i/>
        <sz val="11"/>
        <rFont val="Times New Roman"/>
        <family val="1"/>
        <charset val="186"/>
      </rPr>
      <t>Tiekėjai gali siūlyti kito gamintojo biopsines adatas, kartu siūlydamas  panaudos pagrindais pateikti  biopsinę šaudyklę)</t>
    </r>
  </si>
  <si>
    <t>Rinkinys centrinės venos kateterizavimui, 1 kanalo,
vienetiniame steriliame įpakavime
Rinkinį sudaro: punkcinė adata 18 G, 7±1cm cm; styga- pravedėjas 0,032“-0,035“ vienas galas tiesus-minkštas, kitas J  formos, sužymėtas iš abiejų galų kas 10 cm.
Kateteris, pagamintas iš poliuretano, be latekso, 15 - 30 cm ilgio, rentgenokontrastinis, minkštu galiuku, su ilgio atžymomis ir fiksatoriumi. Plėtiklis 8 Fr, injekcinis gaubtelis, kateterio fiksatorius siūlų pagalba fiksuojamas
prie odos. Kanalo spindis 14G ir 16 G</t>
  </si>
  <si>
    <t>Rinkinys pleuros punkcijai, vienkartinis, steriliame įpakavime. Minimali rinkinio sudėtis – švirkštas luer-lock galu 60ml, trys 80mm ilgio punkcinės adatos 14,16,19 G , išplėtimo linija su trieigiu čiaupu, jungtis tarp kateterio ir maišelio, 2 litrų skysčio surinkimo maišas su
90cm ilgio vamzdeliu.</t>
  </si>
  <si>
    <t>Minimali rinkinio sudėtis-  700-2000 ml graduota plastikinė surinkimo talpa, 120-150cm vamzdelis, kurio galas turi būti pritaikytas skirtingiems krūtinės kateterių dydžiams
,vienetiniame  steriliame įpakavime</t>
  </si>
  <si>
    <t>5  proc. PVM</t>
  </si>
  <si>
    <r>
      <t>Krūtinės ląstos drenas</t>
    </r>
    <r>
      <rPr>
        <b/>
        <sz val="11"/>
        <rFont val="Times New Roman"/>
        <family val="1"/>
        <charset val="186"/>
      </rPr>
      <t xml:space="preserve">, </t>
    </r>
    <r>
      <rPr>
        <sz val="11"/>
        <rFont val="Times New Roman"/>
        <family val="1"/>
        <charset val="186"/>
      </rPr>
      <t>graduotas, su dviem angomis iš abiejų pusių  su aštriu troakaru, kurio galas kūgio formos, vienetiniame
įpakavime, sterilus 10F, 16F, 18F,20F</t>
    </r>
  </si>
  <si>
    <r>
      <t xml:space="preserve">Drenas žaizdai silikoninis, lankstus, skaidrus su šešiomis šoninėmis angomis ir atviru galu, su rentgeno kontrastine juostele, ilgis 500mm(+/- 10mm), </t>
    </r>
    <r>
      <rPr>
        <i/>
        <sz val="11"/>
        <rFont val="Times New Roman"/>
        <family val="1"/>
        <charset val="186"/>
      </rPr>
      <t xml:space="preserve">gylio žymos kas ne daugiau kaip 2 cm
</t>
    </r>
    <r>
      <rPr>
        <sz val="11"/>
        <rFont val="Times New Roman"/>
        <family val="1"/>
        <charset val="186"/>
      </rPr>
      <t>,dydžiai  CH 08 -24 vienetiniame įpakavime,
sterilus</t>
    </r>
  </si>
  <si>
    <t>Aktyvaus drenažo talpa 500ml su redon tipo
arba lygiaverčiu drenu CH 14,16,18</t>
  </si>
  <si>
    <t>Elektrodai EKG  monitoringui, visi sensoriai padengti aukštos kokybės Ag/AgCl sluoksniu,  iš anksto ištepti geliu, be latekso, nesterilūs,
vienkartiniai, suaugusiems</t>
  </si>
  <si>
    <t>Lubrikanto gelis sterilus , įpakuotas švirkšto
tipo talpyklėje po 5-7 ml</t>
  </si>
  <si>
    <t>Pleistras universalus, kūno spalvos, dydis
2cm(±0,4cm)x7,2cm(±0,2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</si>
</sst>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"/>
    <numFmt numFmtId="165" formatCode="0.0"/>
    <numFmt numFmtId="166" formatCode="0.0000"/>
    <numFmt numFmtId="167" formatCode="&quot; &quot;#,##0.00&quot;   &quot;;&quot;-&quot;#,##0.00&quot;   &quot;;&quot; -&quot;00&quot;   &quot;;&quot; &quot;@&quot; &quot;"/>
    <numFmt numFmtId="168" formatCode="[$-427]General"/>
  </numFmts>
  <fonts count="23">
    <font>
      <sz val="10"/>
      <color rgb="FF000000"/>
      <name val="Times New Roman"/>
      <charset val="204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Liberation Sans"/>
      <family val="2"/>
      <charset val="186"/>
    </font>
    <font>
      <sz val="11"/>
      <color rgb="FF000000"/>
      <name val="Calibri"/>
      <family val="2"/>
      <charset val="186"/>
    </font>
    <font>
      <b/>
      <sz val="10"/>
      <color rgb="FF000000"/>
      <name val="Liberation Sans"/>
      <family val="2"/>
      <charset val="186"/>
    </font>
    <font>
      <sz val="10"/>
      <color rgb="FFFFFFFF"/>
      <name val="Liberation Sans"/>
      <family val="2"/>
      <charset val="186"/>
    </font>
    <font>
      <sz val="10"/>
      <color rgb="FFCC0000"/>
      <name val="Liberation Sans"/>
      <family val="2"/>
      <charset val="186"/>
    </font>
    <font>
      <b/>
      <sz val="10"/>
      <color rgb="FFFFFFFF"/>
      <name val="Liberation Sans"/>
      <family val="2"/>
      <charset val="186"/>
    </font>
    <font>
      <i/>
      <sz val="10"/>
      <color rgb="FF808080"/>
      <name val="Liberation Sans"/>
      <family val="2"/>
      <charset val="186"/>
    </font>
    <font>
      <sz val="10"/>
      <color rgb="FF006600"/>
      <name val="Liberation Sans"/>
      <family val="2"/>
      <charset val="186"/>
    </font>
    <font>
      <b/>
      <sz val="24"/>
      <color rgb="FF000000"/>
      <name val="Liberation Sans"/>
      <family val="2"/>
      <charset val="186"/>
    </font>
    <font>
      <sz val="18"/>
      <color rgb="FF000000"/>
      <name val="Liberation Sans"/>
      <family val="2"/>
      <charset val="186"/>
    </font>
    <font>
      <sz val="12"/>
      <color rgb="FF000000"/>
      <name val="Liberation Sans"/>
      <family val="2"/>
      <charset val="186"/>
    </font>
    <font>
      <u/>
      <sz val="10"/>
      <color rgb="FF0000EE"/>
      <name val="Liberation Sans"/>
      <family val="2"/>
      <charset val="186"/>
    </font>
    <font>
      <sz val="10"/>
      <color rgb="FF996600"/>
      <name val="Liberation Sans"/>
      <family val="2"/>
      <charset val="186"/>
    </font>
    <font>
      <sz val="10"/>
      <color rgb="FF000000"/>
      <name val="Arial"/>
      <family val="2"/>
      <charset val="186"/>
    </font>
    <font>
      <sz val="10"/>
      <color rgb="FF333333"/>
      <name val="Liberation Sans"/>
      <family val="2"/>
      <charset val="186"/>
    </font>
    <font>
      <i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5">
    <xf numFmtId="0" fontId="0" fillId="0" borderId="0"/>
    <xf numFmtId="0" fontId="4" fillId="0" borderId="0"/>
    <xf numFmtId="0" fontId="5" fillId="0" borderId="0" applyNumberFormat="0" applyBorder="0" applyProtection="0"/>
    <xf numFmtId="0" fontId="5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2" borderId="0" applyNumberFormat="0" applyBorder="0" applyAlignment="0" applyProtection="0"/>
    <xf numFmtId="0" fontId="6" fillId="0" borderId="0" applyNumberFormat="0" applyBorder="0" applyProtection="0"/>
    <xf numFmtId="0" fontId="7" fillId="3" borderId="0" applyNumberFormat="0" applyBorder="0" applyProtection="0"/>
    <xf numFmtId="0" fontId="7" fillId="4" borderId="0" applyNumberFormat="0" applyBorder="0" applyProtection="0"/>
    <xf numFmtId="0" fontId="6" fillId="5" borderId="0" applyNumberFormat="0" applyBorder="0" applyProtection="0"/>
    <xf numFmtId="0" fontId="8" fillId="6" borderId="0" applyNumberFormat="0" applyBorder="0" applyProtection="0"/>
    <xf numFmtId="0" fontId="8" fillId="6" borderId="0" applyNumberFormat="0" applyBorder="0" applyProtection="0"/>
    <xf numFmtId="167" fontId="5" fillId="0" borderId="0" applyFill="0" applyBorder="0" applyAlignment="0" applyProtection="0"/>
    <xf numFmtId="0" fontId="9" fillId="7" borderId="0" applyNumberFormat="0" applyBorder="0" applyProtection="0"/>
    <xf numFmtId="168" fontId="5" fillId="0" borderId="0" applyBorder="0" applyProtection="0"/>
    <xf numFmtId="0" fontId="5" fillId="0" borderId="0" applyNumberFormat="0" applyBorder="0" applyProtection="0"/>
    <xf numFmtId="0" fontId="5" fillId="8" borderId="0" applyNumberFormat="0" applyBorder="0" applyAlignment="0" applyProtection="0"/>
    <xf numFmtId="0" fontId="10" fillId="0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167" fontId="4" fillId="0" borderId="0" applyFont="0" applyFill="0" applyBorder="0" applyAlignment="0" applyProtection="0"/>
    <xf numFmtId="0" fontId="16" fillId="10" borderId="0" applyNumberFormat="0" applyBorder="0" applyProtection="0"/>
    <xf numFmtId="0" fontId="16" fillId="1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4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17" fillId="0" borderId="0" applyNumberFormat="0" applyBorder="0" applyProtection="0"/>
    <xf numFmtId="0" fontId="5" fillId="0" borderId="0" applyNumberFormat="0" applyBorder="0" applyProtection="0"/>
    <xf numFmtId="0" fontId="17" fillId="0" borderId="0" applyNumberFormat="0" applyBorder="0" applyProtection="0"/>
    <xf numFmtId="0" fontId="5" fillId="0" borderId="0" applyNumberFormat="0" applyBorder="0" applyProtection="0"/>
    <xf numFmtId="0" fontId="17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17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4" fillId="0" borderId="0" applyNumberFormat="0" applyFont="0" applyBorder="0" applyProtection="0"/>
    <xf numFmtId="0" fontId="17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4" fillId="0" borderId="0" applyNumberFormat="0" applyFont="0" applyBorder="0" applyProtection="0"/>
    <xf numFmtId="0" fontId="18" fillId="10" borderId="8" applyNumberFormat="0" applyProtection="0"/>
    <xf numFmtId="0" fontId="18" fillId="10" borderId="8" applyNumberFormat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8" fillId="0" borderId="0" applyNumberFormat="0" applyBorder="0" applyProtection="0"/>
  </cellStyleXfs>
  <cellXfs count="43">
    <xf numFmtId="0" fontId="0" fillId="0" borderId="0" xfId="0" applyAlignment="1">
      <alignment horizontal="left" vertical="top"/>
    </xf>
    <xf numFmtId="0" fontId="1" fillId="11" borderId="1" xfId="0" applyFont="1" applyFill="1" applyBorder="1" applyAlignment="1">
      <alignment horizontal="center" vertical="center" wrapText="1"/>
    </xf>
    <xf numFmtId="2" fontId="1" fillId="11" borderId="1" xfId="0" applyNumberFormat="1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right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left" vertical="center" wrapText="1"/>
    </xf>
    <xf numFmtId="0" fontId="3" fillId="11" borderId="4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right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3" fillId="11" borderId="5" xfId="0" applyFont="1" applyFill="1" applyBorder="1" applyAlignment="1">
      <alignment horizontal="left" vertical="center" wrapText="1"/>
    </xf>
    <xf numFmtId="0" fontId="20" fillId="11" borderId="0" xfId="0" applyFont="1" applyFill="1" applyAlignment="1">
      <alignment horizontal="left" vertical="center"/>
    </xf>
    <xf numFmtId="0" fontId="20" fillId="11" borderId="0" xfId="0" applyFont="1" applyFill="1" applyAlignment="1">
      <alignment horizontal="center" vertical="center"/>
    </xf>
    <xf numFmtId="2" fontId="21" fillId="11" borderId="0" xfId="0" applyNumberFormat="1" applyFont="1" applyFill="1" applyAlignment="1">
      <alignment horizontal="center" vertical="center" wrapText="1"/>
    </xf>
    <xf numFmtId="0" fontId="21" fillId="11" borderId="0" xfId="0" applyFont="1" applyFill="1" applyAlignment="1">
      <alignment horizontal="center" vertical="center" wrapText="1"/>
    </xf>
    <xf numFmtId="0" fontId="21" fillId="11" borderId="0" xfId="0" applyFont="1" applyFill="1" applyAlignment="1">
      <alignment horizontal="left" vertical="center"/>
    </xf>
    <xf numFmtId="2" fontId="20" fillId="11" borderId="0" xfId="0" applyNumberFormat="1" applyFont="1" applyFill="1" applyAlignment="1">
      <alignment horizontal="center" vertical="center"/>
    </xf>
    <xf numFmtId="0" fontId="3" fillId="11" borderId="1" xfId="0" applyFont="1" applyFill="1" applyBorder="1" applyAlignment="1">
      <alignment horizontal="center" vertical="center" shrinkToFit="1"/>
    </xf>
    <xf numFmtId="1" fontId="3" fillId="11" borderId="1" xfId="0" applyNumberFormat="1" applyFont="1" applyFill="1" applyBorder="1" applyAlignment="1">
      <alignment horizontal="center" vertical="center" shrinkToFit="1"/>
    </xf>
    <xf numFmtId="0" fontId="3" fillId="11" borderId="0" xfId="0" applyFont="1" applyFill="1" applyAlignment="1">
      <alignment horizontal="left" vertical="center"/>
    </xf>
    <xf numFmtId="2" fontId="3" fillId="11" borderId="1" xfId="0" applyNumberFormat="1" applyFont="1" applyFill="1" applyBorder="1" applyAlignment="1">
      <alignment horizontal="center" vertical="center" wrapText="1"/>
    </xf>
    <xf numFmtId="1" fontId="3" fillId="11" borderId="4" xfId="0" applyNumberFormat="1" applyFont="1" applyFill="1" applyBorder="1" applyAlignment="1">
      <alignment horizontal="center" vertical="center" shrinkToFit="1"/>
    </xf>
    <xf numFmtId="164" fontId="3" fillId="11" borderId="5" xfId="0" applyNumberFormat="1" applyFont="1" applyFill="1" applyBorder="1" applyAlignment="1">
      <alignment horizontal="right" vertical="center" shrinkToFit="1"/>
    </xf>
    <xf numFmtId="0" fontId="3" fillId="11" borderId="5" xfId="0" applyFont="1" applyFill="1" applyBorder="1" applyAlignment="1">
      <alignment horizontal="center" vertical="center" wrapText="1"/>
    </xf>
    <xf numFmtId="0" fontId="3" fillId="11" borderId="0" xfId="0" applyFont="1" applyFill="1" applyAlignment="1">
      <alignment horizontal="left" vertical="center" wrapText="1"/>
    </xf>
    <xf numFmtId="0" fontId="2" fillId="11" borderId="0" xfId="1" applyFont="1" applyFill="1" applyAlignment="1">
      <alignment horizontal="center" vertical="center" wrapText="1"/>
    </xf>
    <xf numFmtId="0" fontId="3" fillId="11" borderId="0" xfId="1" applyFont="1" applyFill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2" fontId="3" fillId="11" borderId="6" xfId="0" applyNumberFormat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165" fontId="3" fillId="11" borderId="4" xfId="0" applyNumberFormat="1" applyFont="1" applyFill="1" applyBorder="1" applyAlignment="1">
      <alignment horizontal="right" vertical="center" shrinkToFit="1"/>
    </xf>
    <xf numFmtId="2" fontId="3" fillId="11" borderId="4" xfId="0" applyNumberFormat="1" applyFont="1" applyFill="1" applyBorder="1" applyAlignment="1">
      <alignment horizontal="center" vertical="center" wrapText="1"/>
    </xf>
    <xf numFmtId="166" fontId="3" fillId="11" borderId="4" xfId="0" applyNumberFormat="1" applyFont="1" applyFill="1" applyBorder="1" applyAlignment="1">
      <alignment horizontal="center" vertical="center" wrapText="1"/>
    </xf>
    <xf numFmtId="165" fontId="3" fillId="11" borderId="1" xfId="0" applyNumberFormat="1" applyFont="1" applyFill="1" applyBorder="1" applyAlignment="1">
      <alignment horizontal="right" vertical="center" shrinkToFit="1"/>
    </xf>
    <xf numFmtId="2" fontId="3" fillId="11" borderId="12" xfId="0" applyNumberFormat="1" applyFont="1" applyFill="1" applyBorder="1" applyAlignment="1">
      <alignment horizontal="center" vertical="center" wrapText="1"/>
    </xf>
    <xf numFmtId="166" fontId="3" fillId="11" borderId="1" xfId="0" applyNumberFormat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right" vertical="center" wrapText="1"/>
    </xf>
    <xf numFmtId="2" fontId="3" fillId="11" borderId="2" xfId="0" applyNumberFormat="1" applyFont="1" applyFill="1" applyBorder="1" applyAlignment="1">
      <alignment horizontal="center" vertical="center" wrapText="1"/>
    </xf>
    <xf numFmtId="2" fontId="3" fillId="11" borderId="3" xfId="0" applyNumberFormat="1" applyFont="1" applyFill="1" applyBorder="1" applyAlignment="1">
      <alignment horizontal="center" vertical="center" wrapText="1"/>
    </xf>
    <xf numFmtId="2" fontId="3" fillId="11" borderId="10" xfId="0" applyNumberFormat="1" applyFont="1" applyFill="1" applyBorder="1" applyAlignment="1">
      <alignment horizontal="center" vertical="center" wrapText="1"/>
    </xf>
    <xf numFmtId="2" fontId="3" fillId="11" borderId="11" xfId="0" applyNumberFormat="1" applyFont="1" applyFill="1" applyBorder="1" applyAlignment="1">
      <alignment horizontal="center" vertical="center" wrapText="1"/>
    </xf>
    <xf numFmtId="2" fontId="3" fillId="11" borderId="7" xfId="0" applyNumberFormat="1" applyFont="1" applyFill="1" applyBorder="1" applyAlignment="1">
      <alignment horizontal="center" vertical="center" wrapText="1"/>
    </xf>
    <xf numFmtId="0" fontId="22" fillId="11" borderId="0" xfId="0" applyFont="1" applyFill="1" applyAlignment="1">
      <alignment horizontal="left" vertical="center" wrapText="1"/>
    </xf>
  </cellXfs>
  <cellStyles count="65">
    <cellStyle name="0,0_x000a_NA_x000a_" xfId="10" xr:uid="{A397D54E-46E7-41A4-BB1D-7FBBC047B5D8}"/>
    <cellStyle name="20% – paryškinimas 2 2" xfId="11" xr:uid="{66FDF25B-92FE-49F8-B92A-F1A1833D02A4}"/>
    <cellStyle name="Accent" xfId="12" xr:uid="{CAA0B762-9F4F-4638-85AB-1DD905D58D66}"/>
    <cellStyle name="Accent 1" xfId="13" xr:uid="{75A2D9E8-6F09-477D-B7AF-BC304D9700F7}"/>
    <cellStyle name="Accent 2" xfId="14" xr:uid="{36D15BF6-0A49-4189-B868-46FCEA62E589}"/>
    <cellStyle name="Accent 3" xfId="15" xr:uid="{9337AC62-048A-4041-B341-03FA04FC3229}"/>
    <cellStyle name="Bad" xfId="16" xr:uid="{B05EF31E-FD54-45D7-A614-71DDFDAB7EB6}"/>
    <cellStyle name="Bad 2" xfId="17" xr:uid="{740C5465-35E6-44E4-B449-3746815D9A61}"/>
    <cellStyle name="Comma 2" xfId="18" xr:uid="{A26A9409-38BB-4CC1-9332-14814D2DFDEB}"/>
    <cellStyle name="Error" xfId="19" xr:uid="{DF4FC1BA-5874-4E38-A4B3-C706C0DF3A5A}"/>
    <cellStyle name="Excel Built-in Normal" xfId="20" xr:uid="{330A80FE-3044-4791-9C66-EF090417B809}"/>
    <cellStyle name="Excel Built-in Normal 2" xfId="21" xr:uid="{8BBCBEDB-D666-4C14-B04E-8FE290318A92}"/>
    <cellStyle name="Excel_BuiltIn_20% - Accent2" xfId="22" xr:uid="{F4FA54E8-059F-45F0-A946-EBB2731213E9}"/>
    <cellStyle name="Footnote" xfId="23" xr:uid="{1F21FF53-AA5C-430B-8B0E-71C8E7BA2A95}"/>
    <cellStyle name="Good" xfId="24" xr:uid="{1950B4DC-CF5A-4426-BB61-EEB54525D126}"/>
    <cellStyle name="Good 2" xfId="25" xr:uid="{D36A9011-C4D8-4DDF-9B77-3A668AF702E6}"/>
    <cellStyle name="Heading" xfId="26" xr:uid="{B82B62B6-140B-49D7-9F99-E00DD5CB1C76}"/>
    <cellStyle name="Heading 1" xfId="27" xr:uid="{55EC95D4-91C1-47EC-A121-A808961A8BDC}"/>
    <cellStyle name="Heading 1 2" xfId="28" xr:uid="{69CBB321-0747-4240-A534-19AD810E06DA}"/>
    <cellStyle name="Heading 2" xfId="29" xr:uid="{9F143F89-47FD-47BA-9681-12694F5347C1}"/>
    <cellStyle name="Heading 2 2" xfId="30" xr:uid="{52656B78-F7E2-4439-8747-137EECC62ECD}"/>
    <cellStyle name="Hyperlink" xfId="31" xr:uid="{2EF9E03C-D66C-4A14-A131-01CCC1D6FC55}"/>
    <cellStyle name="Hyperlink 2" xfId="32" xr:uid="{9CDAE465-B1ED-4C72-B949-AED2F0E3EE41}"/>
    <cellStyle name="Įprastas" xfId="0" builtinId="0"/>
    <cellStyle name="Įprastas 2" xfId="2" xr:uid="{361BD0ED-589C-4285-8061-5860A2EC6AD9}"/>
    <cellStyle name="Įprastas 3" xfId="3" xr:uid="{19DE1609-9D59-4B3D-9DF4-307A63F3A492}"/>
    <cellStyle name="Įprastas 4" xfId="4" xr:uid="{7EF3EFB6-4FF7-4DFA-AD91-E6F86978EFCE}"/>
    <cellStyle name="Įprastas 4 2" xfId="5" xr:uid="{4645EE15-BE58-4B75-B5A6-CB58027DCFE7}"/>
    <cellStyle name="Įprastas 5" xfId="6" xr:uid="{850FEF88-88C4-4E86-8289-54C5DB4EB45B}"/>
    <cellStyle name="Įprastas 6" xfId="7" xr:uid="{5BDBB5E4-9C03-4313-9B0D-60C1F72D0AC1}"/>
    <cellStyle name="Įprastas 7" xfId="8" xr:uid="{9FCF5B8B-9339-4654-A6C3-EE182B0FFB32}"/>
    <cellStyle name="Įprastas 8" xfId="9" xr:uid="{8EEF4E0B-5283-413F-8031-BC2A480282D4}"/>
    <cellStyle name="Įprastas 9" xfId="1" xr:uid="{2FFB5D72-C688-48FE-B672-EB1244B1C3B3}"/>
    <cellStyle name="Kablelis 2" xfId="33" xr:uid="{D1CCC366-993D-41F5-9C58-82B5C2EB1ABD}"/>
    <cellStyle name="Neutral" xfId="34" xr:uid="{5C4F8E82-3523-4A6D-8CAA-AC5B79F38665}"/>
    <cellStyle name="Neutral 2" xfId="35" xr:uid="{7DBEEF90-8EBC-4F37-8C12-3253A8C675CF}"/>
    <cellStyle name="Normal 10" xfId="36" xr:uid="{CB58A1A0-896A-4F9A-90B6-2958635FBE80}"/>
    <cellStyle name="Normal 11" xfId="37" xr:uid="{61EFE98D-BCDE-48D3-9AEE-A5821D5C08A2}"/>
    <cellStyle name="Normal 12" xfId="38" xr:uid="{414207BB-0850-441A-98EB-794C5FF1AD58}"/>
    <cellStyle name="Normal 14" xfId="39" xr:uid="{A3897678-87CD-4A05-9DB7-2ADDFB322BAC}"/>
    <cellStyle name="Normal 2" xfId="40" xr:uid="{D5FB7391-2D7E-4EBA-8D70-ECB8F7DF2CAB}"/>
    <cellStyle name="Normal 2 2" xfId="42" xr:uid="{216BECB1-EBAB-4C14-93ED-1ABDE3C42B1A}"/>
    <cellStyle name="Normal 2 2 2" xfId="43" xr:uid="{3B240FB9-8A72-4F19-B8E9-236A7151178C}"/>
    <cellStyle name="Normal 2 3" xfId="44" xr:uid="{9FADB61E-8316-4D36-933E-E1615FB411F4}"/>
    <cellStyle name="Normal 2 4" xfId="45" xr:uid="{C973F4EE-211D-43B8-84B5-468DC1D8CB2A}"/>
    <cellStyle name="Normal 2 5" xfId="46" xr:uid="{9A3CB7B6-131F-4806-9A1E-2066425DF191}"/>
    <cellStyle name="Normal 2_2011 01 21 Mikrobiol skyr specifikacija is Virbalienes 02 26" xfId="41" xr:uid="{18E79AFE-4164-4C7D-9E37-7BFB377D03DE}"/>
    <cellStyle name="Normal 26" xfId="47" xr:uid="{423E11EA-4B8E-41C5-81F6-56CA34EEB169}"/>
    <cellStyle name="Normal 3" xfId="48" xr:uid="{048C420B-680E-45AC-AD07-B451DA1793DC}"/>
    <cellStyle name="Normal 3 2" xfId="49" xr:uid="{D7C1B9FD-3408-406F-9EB7-793207DCF0B2}"/>
    <cellStyle name="Normal 3 3" xfId="50" xr:uid="{754E633E-119F-45D2-9EFD-E4A6C72006D9}"/>
    <cellStyle name="Normal 32" xfId="51" xr:uid="{2E936895-19EE-4B7E-AC96-64283FE8ACA4}"/>
    <cellStyle name="Normal 35" xfId="52" xr:uid="{EABE3C72-39B6-4D90-9ED6-2FF1A5DAF54A}"/>
    <cellStyle name="Normal 36" xfId="53" xr:uid="{E9D5D1F3-8FAD-48E2-B634-E3BC09021BE6}"/>
    <cellStyle name="Normal 4" xfId="54" xr:uid="{69D263D9-329C-4789-9CEB-C135C70DBE51}"/>
    <cellStyle name="Normal 5" xfId="55" xr:uid="{842BD917-61E2-4075-B3C6-3B7EBA074F18}"/>
    <cellStyle name="Normal 6" xfId="56" xr:uid="{48EFCDE0-C3C2-4DF1-9FAC-9A8274788FBF}"/>
    <cellStyle name="Normal 7" xfId="57" xr:uid="{57E7A301-548E-4B6E-9030-1947B565A0D4}"/>
    <cellStyle name="Normal 8" xfId="58" xr:uid="{A4FF0711-B17A-48C7-98C7-DAA93C1AE16E}"/>
    <cellStyle name="Normal 9" xfId="59" xr:uid="{6F86216B-0FDF-4008-82AD-80DFA5A66ABA}"/>
    <cellStyle name="Note" xfId="60" xr:uid="{A28BD8BC-B268-4B60-9FE3-EE39A5FA63BF}"/>
    <cellStyle name="Note 2" xfId="61" xr:uid="{32924C43-FCBE-4DD2-94ED-9F3CC1E0187D}"/>
    <cellStyle name="Status" xfId="62" xr:uid="{DAE89485-33BF-4538-A66C-196342544F2B}"/>
    <cellStyle name="Text" xfId="63" xr:uid="{C8F1FA38-2A0B-410F-97EC-A2D626A376B9}"/>
    <cellStyle name="Warning" xfId="64" xr:uid="{2A8DB952-AA69-4264-BB5D-A37BA57CBB8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9"/>
  <sheetViews>
    <sheetView tabSelected="1" topLeftCell="A120" zoomScale="91" zoomScaleNormal="91" workbookViewId="0">
      <selection activeCell="B130" sqref="A130:E142"/>
    </sheetView>
  </sheetViews>
  <sheetFormatPr defaultColWidth="8.83203125" defaultRowHeight="12.75"/>
  <cols>
    <col min="1" max="1" width="11.5" style="11" customWidth="1"/>
    <col min="2" max="2" width="56" style="11" customWidth="1"/>
    <col min="3" max="3" width="12.6640625" style="12" customWidth="1"/>
    <col min="4" max="4" width="15.1640625" style="12" customWidth="1"/>
    <col min="5" max="5" width="14" style="12" customWidth="1"/>
    <col min="6" max="6" width="30.1640625" style="16" customWidth="1"/>
    <col min="7" max="7" width="43.1640625" style="12" customWidth="1"/>
    <col min="8" max="8" width="22.1640625" style="11" customWidth="1"/>
    <col min="9" max="9" width="26.5" style="11" customWidth="1"/>
    <col min="10" max="10" width="22.1640625" style="11" customWidth="1"/>
    <col min="11" max="11" width="8.83203125" style="11"/>
    <col min="12" max="12" width="22.33203125" style="11" customWidth="1"/>
    <col min="13" max="13" width="20.83203125" style="11" customWidth="1"/>
    <col min="14" max="15" width="22.33203125" style="11" customWidth="1"/>
    <col min="16" max="16" width="19" style="11" customWidth="1"/>
    <col min="17" max="17" width="16.1640625" style="11" customWidth="1"/>
    <col min="18" max="16384" width="8.83203125" style="11"/>
  </cols>
  <sheetData>
    <row r="1" spans="1:15" ht="15.75">
      <c r="F1" s="13" t="s">
        <v>1</v>
      </c>
      <c r="G1" s="14" t="s">
        <v>2</v>
      </c>
    </row>
    <row r="2" spans="1:15" ht="15.75">
      <c r="A2" s="42" t="s">
        <v>3</v>
      </c>
      <c r="B2" s="42"/>
      <c r="C2" s="42"/>
      <c r="D2" s="42"/>
      <c r="E2" s="42"/>
      <c r="F2" s="42"/>
      <c r="G2" s="42"/>
    </row>
    <row r="3" spans="1:15" ht="15.75">
      <c r="A3" s="15" t="s">
        <v>0</v>
      </c>
    </row>
    <row r="5" spans="1:15" s="12" customFormat="1" ht="48" customHeight="1">
      <c r="A5" s="1" t="s">
        <v>147</v>
      </c>
      <c r="B5" s="1" t="s">
        <v>148</v>
      </c>
      <c r="C5" s="1" t="s">
        <v>149</v>
      </c>
      <c r="D5" s="1" t="s">
        <v>150</v>
      </c>
      <c r="E5" s="1" t="s">
        <v>151</v>
      </c>
      <c r="F5" s="2" t="s">
        <v>152</v>
      </c>
      <c r="G5" s="1" t="s">
        <v>153</v>
      </c>
    </row>
    <row r="6" spans="1:15" s="19" customFormat="1" ht="15.75" customHeight="1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8">
        <v>6</v>
      </c>
      <c r="G6" s="17">
        <v>7</v>
      </c>
    </row>
    <row r="7" spans="1:15" s="19" customFormat="1" ht="17.25" customHeight="1">
      <c r="A7" s="22">
        <v>3</v>
      </c>
      <c r="B7" s="5" t="s">
        <v>9</v>
      </c>
      <c r="C7" s="23"/>
      <c r="D7" s="23"/>
      <c r="E7" s="23"/>
      <c r="F7" s="20"/>
      <c r="G7" s="8"/>
    </row>
    <row r="8" spans="1:15" s="19" customFormat="1" ht="89.25" customHeight="1">
      <c r="A8" s="3" t="s">
        <v>10</v>
      </c>
      <c r="B8" s="6" t="s">
        <v>154</v>
      </c>
      <c r="C8" s="4" t="s">
        <v>11</v>
      </c>
      <c r="D8" s="21">
        <v>250</v>
      </c>
      <c r="E8" s="4">
        <v>1.18</v>
      </c>
      <c r="F8" s="20">
        <f>D8*E8</f>
        <v>295</v>
      </c>
      <c r="G8" s="8" t="s">
        <v>122</v>
      </c>
      <c r="H8" s="24"/>
      <c r="K8" s="25"/>
      <c r="L8" s="25"/>
      <c r="M8" s="25"/>
      <c r="N8" s="25"/>
      <c r="O8" s="26"/>
    </row>
    <row r="9" spans="1:15" s="19" customFormat="1" ht="15.75" customHeight="1">
      <c r="A9" s="36" t="s">
        <v>12</v>
      </c>
      <c r="B9" s="36"/>
      <c r="C9" s="36"/>
      <c r="D9" s="36"/>
      <c r="E9" s="36"/>
      <c r="F9" s="37">
        <f>F8</f>
        <v>295</v>
      </c>
      <c r="G9" s="38"/>
    </row>
    <row r="10" spans="1:15" s="19" customFormat="1" ht="15.75" customHeight="1">
      <c r="A10" s="36" t="s">
        <v>4</v>
      </c>
      <c r="B10" s="36"/>
      <c r="C10" s="36"/>
      <c r="D10" s="36"/>
      <c r="E10" s="36"/>
      <c r="F10" s="37">
        <f>F11-F9</f>
        <v>14.75</v>
      </c>
      <c r="G10" s="38"/>
    </row>
    <row r="11" spans="1:15" s="19" customFormat="1" ht="15.75" customHeight="1">
      <c r="A11" s="36" t="s">
        <v>13</v>
      </c>
      <c r="B11" s="36"/>
      <c r="C11" s="36"/>
      <c r="D11" s="36"/>
      <c r="E11" s="36"/>
      <c r="F11" s="37">
        <f>F9*1.05</f>
        <v>309.75</v>
      </c>
      <c r="G11" s="38"/>
    </row>
    <row r="12" spans="1:15" s="19" customFormat="1" ht="17.25" customHeight="1">
      <c r="A12" s="22">
        <v>4</v>
      </c>
      <c r="B12" s="5" t="s">
        <v>14</v>
      </c>
      <c r="C12" s="23"/>
      <c r="D12" s="23"/>
      <c r="E12" s="23"/>
      <c r="F12" s="20"/>
      <c r="G12" s="8"/>
    </row>
    <row r="13" spans="1:15" s="19" customFormat="1" ht="51.95" customHeight="1">
      <c r="A13" s="3" t="s">
        <v>15</v>
      </c>
      <c r="B13" s="6" t="s">
        <v>155</v>
      </c>
      <c r="C13" s="4" t="s">
        <v>8</v>
      </c>
      <c r="D13" s="21">
        <v>100</v>
      </c>
      <c r="E13" s="4">
        <v>10.95</v>
      </c>
      <c r="F13" s="20">
        <f>+E13*D13</f>
        <v>1095</v>
      </c>
      <c r="G13" s="8" t="s">
        <v>123</v>
      </c>
    </row>
    <row r="14" spans="1:15" s="19" customFormat="1" ht="15.75" customHeight="1">
      <c r="A14" s="36" t="s">
        <v>16</v>
      </c>
      <c r="B14" s="36"/>
      <c r="C14" s="36"/>
      <c r="D14" s="36"/>
      <c r="E14" s="36"/>
      <c r="F14" s="37">
        <f>+F13</f>
        <v>1095</v>
      </c>
      <c r="G14" s="38"/>
    </row>
    <row r="15" spans="1:15" s="19" customFormat="1" ht="15.75" customHeight="1">
      <c r="A15" s="36" t="s">
        <v>120</v>
      </c>
      <c r="B15" s="36"/>
      <c r="C15" s="36"/>
      <c r="D15" s="36"/>
      <c r="E15" s="36"/>
      <c r="F15" s="37">
        <f>+F16-F14</f>
        <v>54.75</v>
      </c>
      <c r="G15" s="38"/>
    </row>
    <row r="16" spans="1:15" s="19" customFormat="1" ht="15.75" customHeight="1">
      <c r="A16" s="36" t="s">
        <v>17</v>
      </c>
      <c r="B16" s="36"/>
      <c r="C16" s="36"/>
      <c r="D16" s="36"/>
      <c r="E16" s="36"/>
      <c r="F16" s="37">
        <f>+F13*1.05</f>
        <v>1149.75</v>
      </c>
      <c r="G16" s="38"/>
    </row>
    <row r="17" spans="1:7" s="19" customFormat="1" ht="17.25" customHeight="1">
      <c r="A17" s="22">
        <v>7</v>
      </c>
      <c r="B17" s="5" t="s">
        <v>18</v>
      </c>
      <c r="C17" s="23"/>
      <c r="D17" s="23"/>
      <c r="E17" s="23"/>
      <c r="F17" s="20"/>
      <c r="G17" s="8"/>
    </row>
    <row r="18" spans="1:7" s="19" customFormat="1" ht="27.95" customHeight="1">
      <c r="A18" s="3" t="s">
        <v>19</v>
      </c>
      <c r="B18" s="6" t="s">
        <v>20</v>
      </c>
      <c r="C18" s="4" t="s">
        <v>8</v>
      </c>
      <c r="D18" s="21">
        <v>3500</v>
      </c>
      <c r="E18" s="27">
        <v>0.126</v>
      </c>
      <c r="F18" s="28">
        <f>D18*E18</f>
        <v>441</v>
      </c>
      <c r="G18" s="29" t="s">
        <v>124</v>
      </c>
    </row>
    <row r="19" spans="1:7" s="19" customFormat="1" ht="15.75" customHeight="1">
      <c r="A19" s="36" t="s">
        <v>21</v>
      </c>
      <c r="B19" s="36"/>
      <c r="C19" s="36"/>
      <c r="D19" s="36"/>
      <c r="E19" s="36"/>
      <c r="F19" s="39">
        <f>F18</f>
        <v>441</v>
      </c>
      <c r="G19" s="40"/>
    </row>
    <row r="20" spans="1:7" s="19" customFormat="1" ht="15.75" customHeight="1">
      <c r="A20" s="36" t="s">
        <v>4</v>
      </c>
      <c r="B20" s="36"/>
      <c r="C20" s="36"/>
      <c r="D20" s="36"/>
      <c r="E20" s="36"/>
      <c r="F20" s="37">
        <f>F21-F19</f>
        <v>22.05</v>
      </c>
      <c r="G20" s="38"/>
    </row>
    <row r="21" spans="1:7" s="19" customFormat="1" ht="15.75" customHeight="1">
      <c r="A21" s="36" t="s">
        <v>22</v>
      </c>
      <c r="B21" s="36"/>
      <c r="C21" s="36"/>
      <c r="D21" s="36"/>
      <c r="E21" s="36"/>
      <c r="F21" s="37">
        <f>F19*1.05</f>
        <v>463.05</v>
      </c>
      <c r="G21" s="38"/>
    </row>
    <row r="22" spans="1:7" s="19" customFormat="1" ht="17.25" customHeight="1">
      <c r="A22" s="22">
        <v>8</v>
      </c>
      <c r="B22" s="5" t="s">
        <v>23</v>
      </c>
      <c r="C22" s="23"/>
      <c r="D22" s="23"/>
      <c r="E22" s="23"/>
      <c r="F22" s="20"/>
      <c r="G22" s="8"/>
    </row>
    <row r="23" spans="1:7" s="19" customFormat="1" ht="116.1" customHeight="1">
      <c r="A23" s="3" t="s">
        <v>24</v>
      </c>
      <c r="B23" s="6" t="s">
        <v>156</v>
      </c>
      <c r="C23" s="4" t="s">
        <v>25</v>
      </c>
      <c r="D23" s="21">
        <v>100</v>
      </c>
      <c r="E23" s="4">
        <v>7.45</v>
      </c>
      <c r="F23" s="20">
        <f>+E23*D23</f>
        <v>745</v>
      </c>
      <c r="G23" s="8" t="s">
        <v>125</v>
      </c>
    </row>
    <row r="24" spans="1:7" s="19" customFormat="1" ht="15.75" customHeight="1">
      <c r="A24" s="36" t="s">
        <v>26</v>
      </c>
      <c r="B24" s="36"/>
      <c r="C24" s="36"/>
      <c r="D24" s="36"/>
      <c r="E24" s="36"/>
      <c r="F24" s="37">
        <f>+F23</f>
        <v>745</v>
      </c>
      <c r="G24" s="38"/>
    </row>
    <row r="25" spans="1:7" s="19" customFormat="1" ht="15.75" customHeight="1">
      <c r="A25" s="36" t="s">
        <v>4</v>
      </c>
      <c r="B25" s="36"/>
      <c r="C25" s="36"/>
      <c r="D25" s="36"/>
      <c r="E25" s="36"/>
      <c r="F25" s="37">
        <f>+F26-F24</f>
        <v>37.25</v>
      </c>
      <c r="G25" s="38"/>
    </row>
    <row r="26" spans="1:7" s="19" customFormat="1" ht="15.75" customHeight="1">
      <c r="A26" s="36" t="s">
        <v>27</v>
      </c>
      <c r="B26" s="36"/>
      <c r="C26" s="36"/>
      <c r="D26" s="36"/>
      <c r="E26" s="36"/>
      <c r="F26" s="37">
        <f>+F23*1.05</f>
        <v>782.25</v>
      </c>
      <c r="G26" s="38"/>
    </row>
    <row r="27" spans="1:7" s="19" customFormat="1" ht="17.25" customHeight="1">
      <c r="A27" s="22">
        <v>9</v>
      </c>
      <c r="B27" s="5" t="s">
        <v>28</v>
      </c>
      <c r="C27" s="23"/>
      <c r="D27" s="23"/>
      <c r="E27" s="23"/>
      <c r="F27" s="20"/>
      <c r="G27" s="8"/>
    </row>
    <row r="28" spans="1:7" s="19" customFormat="1" ht="111.95" customHeight="1">
      <c r="A28" s="3" t="s">
        <v>29</v>
      </c>
      <c r="B28" s="6" t="s">
        <v>157</v>
      </c>
      <c r="C28" s="4" t="s">
        <v>25</v>
      </c>
      <c r="D28" s="21">
        <v>100</v>
      </c>
      <c r="E28" s="4">
        <v>5.78</v>
      </c>
      <c r="F28" s="20">
        <f>D28*E28</f>
        <v>578</v>
      </c>
      <c r="G28" s="8" t="s">
        <v>126</v>
      </c>
    </row>
    <row r="29" spans="1:7" s="19" customFormat="1" ht="15.75" customHeight="1">
      <c r="A29" s="36" t="s">
        <v>30</v>
      </c>
      <c r="B29" s="36"/>
      <c r="C29" s="36"/>
      <c r="D29" s="36"/>
      <c r="E29" s="36"/>
      <c r="F29" s="37">
        <f>F28</f>
        <v>578</v>
      </c>
      <c r="G29" s="38"/>
    </row>
    <row r="30" spans="1:7" s="19" customFormat="1" ht="15.75" customHeight="1">
      <c r="A30" s="36" t="s">
        <v>4</v>
      </c>
      <c r="B30" s="36"/>
      <c r="C30" s="36"/>
      <c r="D30" s="36"/>
      <c r="E30" s="36"/>
      <c r="F30" s="37">
        <f>F31-F29</f>
        <v>28.9</v>
      </c>
      <c r="G30" s="38"/>
    </row>
    <row r="31" spans="1:7" s="19" customFormat="1" ht="15.75" customHeight="1">
      <c r="A31" s="36" t="s">
        <v>31</v>
      </c>
      <c r="B31" s="36"/>
      <c r="C31" s="36"/>
      <c r="D31" s="36"/>
      <c r="E31" s="36"/>
      <c r="F31" s="37">
        <f>F28*1.05</f>
        <v>606.9</v>
      </c>
      <c r="G31" s="38"/>
    </row>
    <row r="32" spans="1:7" s="19" customFormat="1" ht="17.25" customHeight="1">
      <c r="A32" s="22">
        <v>10</v>
      </c>
      <c r="B32" s="5" t="s">
        <v>32</v>
      </c>
      <c r="C32" s="23"/>
      <c r="D32" s="23"/>
      <c r="E32" s="23"/>
      <c r="F32" s="20"/>
      <c r="G32" s="8"/>
    </row>
    <row r="33" spans="1:15" s="19" customFormat="1" ht="86.25" customHeight="1">
      <c r="A33" s="3" t="s">
        <v>33</v>
      </c>
      <c r="B33" s="6" t="s">
        <v>158</v>
      </c>
      <c r="C33" s="4" t="s">
        <v>25</v>
      </c>
      <c r="D33" s="21">
        <v>60</v>
      </c>
      <c r="E33" s="4">
        <v>8.1999999999999993</v>
      </c>
      <c r="F33" s="20">
        <f>D33*E33</f>
        <v>492</v>
      </c>
      <c r="G33" s="8" t="s">
        <v>127</v>
      </c>
    </row>
    <row r="34" spans="1:15" s="19" customFormat="1" ht="15.75" customHeight="1">
      <c r="A34" s="36" t="s">
        <v>34</v>
      </c>
      <c r="B34" s="36"/>
      <c r="C34" s="36"/>
      <c r="D34" s="36"/>
      <c r="E34" s="36"/>
      <c r="F34" s="37">
        <f>F33</f>
        <v>492</v>
      </c>
      <c r="G34" s="38"/>
    </row>
    <row r="35" spans="1:15" s="19" customFormat="1" ht="15.75" customHeight="1">
      <c r="A35" s="36" t="s">
        <v>159</v>
      </c>
      <c r="B35" s="36"/>
      <c r="C35" s="36"/>
      <c r="D35" s="36"/>
      <c r="E35" s="36"/>
      <c r="F35" s="37">
        <f>F36-F34</f>
        <v>24.6</v>
      </c>
      <c r="G35" s="38"/>
    </row>
    <row r="36" spans="1:15" s="19" customFormat="1" ht="15.75" customHeight="1">
      <c r="A36" s="36" t="s">
        <v>35</v>
      </c>
      <c r="B36" s="36"/>
      <c r="C36" s="36"/>
      <c r="D36" s="36"/>
      <c r="E36" s="36"/>
      <c r="F36" s="37">
        <f>F33*1.05</f>
        <v>516.6</v>
      </c>
      <c r="G36" s="38"/>
    </row>
    <row r="37" spans="1:15" s="19" customFormat="1" ht="17.25" customHeight="1">
      <c r="A37" s="22">
        <v>17</v>
      </c>
      <c r="B37" s="5" t="s">
        <v>36</v>
      </c>
      <c r="C37" s="23"/>
      <c r="D37" s="23"/>
      <c r="E37" s="23"/>
      <c r="F37" s="20"/>
      <c r="G37" s="8"/>
    </row>
    <row r="38" spans="1:15" s="19" customFormat="1" ht="71.25" customHeight="1">
      <c r="A38" s="3" t="s">
        <v>37</v>
      </c>
      <c r="B38" s="6" t="s">
        <v>160</v>
      </c>
      <c r="C38" s="4" t="s">
        <v>8</v>
      </c>
      <c r="D38" s="21">
        <v>120</v>
      </c>
      <c r="E38" s="4">
        <v>5.6</v>
      </c>
      <c r="F38" s="20">
        <f>D38*E38</f>
        <v>672</v>
      </c>
      <c r="G38" s="8" t="s">
        <v>129</v>
      </c>
    </row>
    <row r="39" spans="1:15" s="19" customFormat="1" ht="15.75" customHeight="1">
      <c r="A39" s="36" t="s">
        <v>38</v>
      </c>
      <c r="B39" s="36"/>
      <c r="C39" s="36"/>
      <c r="D39" s="36"/>
      <c r="E39" s="36"/>
      <c r="F39" s="37">
        <f>F38</f>
        <v>672</v>
      </c>
      <c r="G39" s="38"/>
    </row>
    <row r="40" spans="1:15" s="19" customFormat="1" ht="15.75" customHeight="1">
      <c r="A40" s="36" t="s">
        <v>4</v>
      </c>
      <c r="B40" s="36"/>
      <c r="C40" s="36"/>
      <c r="D40" s="36"/>
      <c r="E40" s="36"/>
      <c r="F40" s="37">
        <f>F41-F39</f>
        <v>33.6</v>
      </c>
      <c r="G40" s="38"/>
    </row>
    <row r="41" spans="1:15" s="19" customFormat="1" ht="15.75" customHeight="1">
      <c r="A41" s="36" t="s">
        <v>39</v>
      </c>
      <c r="B41" s="36"/>
      <c r="C41" s="36"/>
      <c r="D41" s="36"/>
      <c r="E41" s="36"/>
      <c r="F41" s="37">
        <f>F38*1.05</f>
        <v>705.6</v>
      </c>
      <c r="G41" s="38"/>
    </row>
    <row r="42" spans="1:15" s="19" customFormat="1" ht="17.25" customHeight="1">
      <c r="A42" s="22">
        <v>20</v>
      </c>
      <c r="B42" s="5" t="s">
        <v>40</v>
      </c>
      <c r="C42" s="23"/>
      <c r="D42" s="23"/>
      <c r="E42" s="23"/>
      <c r="F42" s="20"/>
      <c r="G42" s="8"/>
    </row>
    <row r="43" spans="1:15" s="19" customFormat="1" ht="66.75" customHeight="1">
      <c r="A43" s="3" t="s">
        <v>41</v>
      </c>
      <c r="B43" s="6" t="s">
        <v>117</v>
      </c>
      <c r="C43" s="4" t="s">
        <v>11</v>
      </c>
      <c r="D43" s="21">
        <v>2000</v>
      </c>
      <c r="E43" s="32">
        <v>0.20799999999999999</v>
      </c>
      <c r="F43" s="20">
        <f>D43*E43</f>
        <v>416</v>
      </c>
      <c r="G43" s="8" t="s">
        <v>128</v>
      </c>
      <c r="H43" s="24"/>
      <c r="K43" s="25"/>
      <c r="L43" s="26"/>
      <c r="M43" s="25"/>
      <c r="N43" s="26"/>
      <c r="O43" s="26"/>
    </row>
    <row r="44" spans="1:15" s="19" customFormat="1" ht="15.75" customHeight="1">
      <c r="A44" s="36" t="s">
        <v>42</v>
      </c>
      <c r="B44" s="36"/>
      <c r="C44" s="36"/>
      <c r="D44" s="36"/>
      <c r="E44" s="36"/>
      <c r="F44" s="37">
        <f>F43</f>
        <v>416</v>
      </c>
      <c r="G44" s="38"/>
    </row>
    <row r="45" spans="1:15" s="19" customFormat="1" ht="15.75" customHeight="1">
      <c r="A45" s="36" t="s">
        <v>4</v>
      </c>
      <c r="B45" s="36"/>
      <c r="C45" s="36"/>
      <c r="D45" s="36"/>
      <c r="E45" s="36"/>
      <c r="F45" s="37">
        <f>F46-F44</f>
        <v>20.8</v>
      </c>
      <c r="G45" s="38"/>
    </row>
    <row r="46" spans="1:15" s="19" customFormat="1" ht="15.75" customHeight="1">
      <c r="A46" s="36" t="s">
        <v>43</v>
      </c>
      <c r="B46" s="36"/>
      <c r="C46" s="36"/>
      <c r="D46" s="36"/>
      <c r="E46" s="36"/>
      <c r="F46" s="37">
        <f>F44*1.05</f>
        <v>436.8</v>
      </c>
      <c r="G46" s="38"/>
    </row>
    <row r="47" spans="1:15" s="19" customFormat="1" ht="17.25" customHeight="1">
      <c r="A47" s="22">
        <v>23</v>
      </c>
      <c r="B47" s="5" t="s">
        <v>44</v>
      </c>
      <c r="C47" s="23"/>
      <c r="D47" s="23"/>
      <c r="E47" s="23"/>
      <c r="F47" s="20"/>
      <c r="G47" s="8"/>
    </row>
    <row r="48" spans="1:15" s="19" customFormat="1" ht="68.25" customHeight="1">
      <c r="A48" s="3" t="s">
        <v>45</v>
      </c>
      <c r="B48" s="6" t="s">
        <v>46</v>
      </c>
      <c r="C48" s="4" t="s">
        <v>8</v>
      </c>
      <c r="D48" s="21">
        <v>200</v>
      </c>
      <c r="E48" s="4">
        <v>0.52</v>
      </c>
      <c r="F48" s="20">
        <f>D48*E48</f>
        <v>104</v>
      </c>
      <c r="G48" s="8" t="s">
        <v>130</v>
      </c>
      <c r="H48" s="24"/>
      <c r="I48" s="24"/>
      <c r="K48" s="25"/>
      <c r="L48" s="26"/>
      <c r="M48" s="25"/>
      <c r="N48" s="26"/>
      <c r="O48" s="26"/>
    </row>
    <row r="49" spans="1:7" s="19" customFormat="1" ht="15.75" customHeight="1">
      <c r="A49" s="36" t="s">
        <v>47</v>
      </c>
      <c r="B49" s="36"/>
      <c r="C49" s="36"/>
      <c r="D49" s="36"/>
      <c r="E49" s="36"/>
      <c r="F49" s="37">
        <f>F48</f>
        <v>104</v>
      </c>
      <c r="G49" s="38"/>
    </row>
    <row r="50" spans="1:7" s="19" customFormat="1" ht="15.75" customHeight="1">
      <c r="A50" s="36" t="s">
        <v>4</v>
      </c>
      <c r="B50" s="36"/>
      <c r="C50" s="36"/>
      <c r="D50" s="36"/>
      <c r="E50" s="36"/>
      <c r="F50" s="37">
        <f>F51-F49</f>
        <v>5.2</v>
      </c>
      <c r="G50" s="38"/>
    </row>
    <row r="51" spans="1:7" s="19" customFormat="1" ht="15.75" customHeight="1">
      <c r="A51" s="36" t="s">
        <v>48</v>
      </c>
      <c r="B51" s="36"/>
      <c r="C51" s="36"/>
      <c r="D51" s="36"/>
      <c r="E51" s="36"/>
      <c r="F51" s="37">
        <f>F49*1.05</f>
        <v>109.2</v>
      </c>
      <c r="G51" s="38"/>
    </row>
    <row r="52" spans="1:7" s="19" customFormat="1" ht="17.25" customHeight="1">
      <c r="A52" s="22">
        <v>24</v>
      </c>
      <c r="B52" s="5" t="s">
        <v>49</v>
      </c>
      <c r="C52" s="23"/>
      <c r="D52" s="23"/>
      <c r="E52" s="23"/>
      <c r="F52" s="20"/>
      <c r="G52" s="8"/>
    </row>
    <row r="53" spans="1:7" s="19" customFormat="1" ht="61.5" customHeight="1">
      <c r="A53" s="33">
        <v>24.1</v>
      </c>
      <c r="B53" s="9" t="s">
        <v>50</v>
      </c>
      <c r="C53" s="8" t="s">
        <v>8</v>
      </c>
      <c r="D53" s="18">
        <v>2000</v>
      </c>
      <c r="E53" s="8">
        <v>0.69199999999999995</v>
      </c>
      <c r="F53" s="20">
        <f>D53*E53</f>
        <v>1384</v>
      </c>
      <c r="G53" s="8" t="s">
        <v>131</v>
      </c>
    </row>
    <row r="54" spans="1:7" s="19" customFormat="1" ht="45.75" customHeight="1">
      <c r="A54" s="30">
        <v>24.2</v>
      </c>
      <c r="B54" s="6" t="s">
        <v>51</v>
      </c>
      <c r="C54" s="4" t="s">
        <v>11</v>
      </c>
      <c r="D54" s="21">
        <v>100</v>
      </c>
      <c r="E54" s="4">
        <v>0.92</v>
      </c>
      <c r="F54" s="20">
        <f>D54*E54</f>
        <v>92</v>
      </c>
      <c r="G54" s="8" t="s">
        <v>132</v>
      </c>
    </row>
    <row r="55" spans="1:7" s="19" customFormat="1" ht="15.75" customHeight="1">
      <c r="A55" s="36" t="s">
        <v>52</v>
      </c>
      <c r="B55" s="36"/>
      <c r="C55" s="36"/>
      <c r="D55" s="36"/>
      <c r="E55" s="36"/>
      <c r="F55" s="37">
        <f>SUM(F53:F54)</f>
        <v>1476</v>
      </c>
      <c r="G55" s="38"/>
    </row>
    <row r="56" spans="1:7" s="19" customFormat="1" ht="15.75" customHeight="1">
      <c r="A56" s="36" t="s">
        <v>4</v>
      </c>
      <c r="B56" s="36"/>
      <c r="C56" s="36"/>
      <c r="D56" s="36"/>
      <c r="E56" s="36"/>
      <c r="F56" s="37">
        <f>F57-F55</f>
        <v>73.8</v>
      </c>
      <c r="G56" s="38"/>
    </row>
    <row r="57" spans="1:7" s="19" customFormat="1" ht="15.75" customHeight="1">
      <c r="A57" s="36" t="s">
        <v>53</v>
      </c>
      <c r="B57" s="36"/>
      <c r="C57" s="36"/>
      <c r="D57" s="36"/>
      <c r="E57" s="36"/>
      <c r="F57" s="37">
        <f>F55*1.05</f>
        <v>1549.8</v>
      </c>
      <c r="G57" s="38"/>
    </row>
    <row r="58" spans="1:7" s="19" customFormat="1" ht="17.25" customHeight="1">
      <c r="A58" s="22">
        <v>28</v>
      </c>
      <c r="B58" s="10" t="s">
        <v>118</v>
      </c>
      <c r="C58" s="23"/>
      <c r="D58" s="23"/>
      <c r="E58" s="23"/>
      <c r="F58" s="20"/>
      <c r="G58" s="8"/>
    </row>
    <row r="59" spans="1:7" s="19" customFormat="1" ht="86.25" customHeight="1">
      <c r="A59" s="3" t="s">
        <v>54</v>
      </c>
      <c r="B59" s="6" t="s">
        <v>161</v>
      </c>
      <c r="C59" s="4" t="s">
        <v>11</v>
      </c>
      <c r="D59" s="21">
        <v>1000</v>
      </c>
      <c r="E59" s="4">
        <v>2.98</v>
      </c>
      <c r="F59" s="20">
        <f>D59*E59</f>
        <v>2980</v>
      </c>
      <c r="G59" s="8" t="s">
        <v>133</v>
      </c>
    </row>
    <row r="60" spans="1:7" s="19" customFormat="1" ht="15.75" customHeight="1">
      <c r="A60" s="36" t="s">
        <v>55</v>
      </c>
      <c r="B60" s="36"/>
      <c r="C60" s="36"/>
      <c r="D60" s="36"/>
      <c r="E60" s="36"/>
      <c r="F60" s="37">
        <f>F59</f>
        <v>2980</v>
      </c>
      <c r="G60" s="38"/>
    </row>
    <row r="61" spans="1:7" s="19" customFormat="1" ht="15.75" customHeight="1">
      <c r="A61" s="36" t="s">
        <v>4</v>
      </c>
      <c r="B61" s="36"/>
      <c r="C61" s="36"/>
      <c r="D61" s="36"/>
      <c r="E61" s="36"/>
      <c r="F61" s="37">
        <f>F62-F60</f>
        <v>149</v>
      </c>
      <c r="G61" s="38"/>
    </row>
    <row r="62" spans="1:7" s="19" customFormat="1" ht="15.75" customHeight="1">
      <c r="A62" s="36" t="s">
        <v>56</v>
      </c>
      <c r="B62" s="36"/>
      <c r="C62" s="36"/>
      <c r="D62" s="36"/>
      <c r="E62" s="36"/>
      <c r="F62" s="37">
        <f>F60*1.05</f>
        <v>3129</v>
      </c>
      <c r="G62" s="38"/>
    </row>
    <row r="63" spans="1:7" s="19" customFormat="1" ht="17.25" customHeight="1">
      <c r="A63" s="22">
        <v>29</v>
      </c>
      <c r="B63" s="5" t="s">
        <v>57</v>
      </c>
      <c r="C63" s="23"/>
      <c r="D63" s="23"/>
      <c r="E63" s="23"/>
      <c r="F63" s="20"/>
      <c r="G63" s="8"/>
    </row>
    <row r="64" spans="1:7" s="19" customFormat="1" ht="50.25" customHeight="1">
      <c r="A64" s="3" t="s">
        <v>58</v>
      </c>
      <c r="B64" s="6" t="s">
        <v>162</v>
      </c>
      <c r="C64" s="4" t="s">
        <v>11</v>
      </c>
      <c r="D64" s="21">
        <v>100</v>
      </c>
      <c r="E64" s="4">
        <v>3.9</v>
      </c>
      <c r="F64" s="34">
        <f>D64*E64</f>
        <v>390</v>
      </c>
      <c r="G64" s="29" t="s">
        <v>134</v>
      </c>
    </row>
    <row r="65" spans="1:15" s="19" customFormat="1" ht="15.75" customHeight="1">
      <c r="A65" s="36" t="s">
        <v>59</v>
      </c>
      <c r="B65" s="36"/>
      <c r="C65" s="36"/>
      <c r="D65" s="36"/>
      <c r="E65" s="36"/>
      <c r="F65" s="37">
        <f>F64</f>
        <v>390</v>
      </c>
      <c r="G65" s="40"/>
    </row>
    <row r="66" spans="1:15" s="19" customFormat="1" ht="15.75" customHeight="1">
      <c r="A66" s="36" t="s">
        <v>4</v>
      </c>
      <c r="B66" s="36"/>
      <c r="C66" s="36"/>
      <c r="D66" s="36"/>
      <c r="E66" s="36"/>
      <c r="F66" s="37">
        <f>F67-F65</f>
        <v>19.5</v>
      </c>
      <c r="G66" s="38"/>
    </row>
    <row r="67" spans="1:15" s="19" customFormat="1" ht="15.75" customHeight="1">
      <c r="A67" s="36" t="s">
        <v>60</v>
      </c>
      <c r="B67" s="36"/>
      <c r="C67" s="36"/>
      <c r="D67" s="36"/>
      <c r="E67" s="36"/>
      <c r="F67" s="37">
        <f>F65*1.05</f>
        <v>409.5</v>
      </c>
      <c r="G67" s="38"/>
    </row>
    <row r="68" spans="1:15" s="19" customFormat="1" ht="17.25" customHeight="1">
      <c r="A68" s="22">
        <v>31</v>
      </c>
      <c r="B68" s="5" t="s">
        <v>61</v>
      </c>
      <c r="C68" s="23"/>
      <c r="D68" s="23"/>
      <c r="E68" s="23"/>
      <c r="F68" s="20"/>
      <c r="G68" s="8"/>
    </row>
    <row r="69" spans="1:15" s="19" customFormat="1" ht="51.75" customHeight="1">
      <c r="A69" s="3" t="s">
        <v>62</v>
      </c>
      <c r="B69" s="6" t="s">
        <v>5</v>
      </c>
      <c r="C69" s="4" t="s">
        <v>11</v>
      </c>
      <c r="D69" s="21">
        <v>500</v>
      </c>
      <c r="E69" s="31">
        <v>2.5</v>
      </c>
      <c r="F69" s="20">
        <f>D69*E69</f>
        <v>1250</v>
      </c>
      <c r="G69" s="8" t="s">
        <v>135</v>
      </c>
      <c r="H69" s="24"/>
      <c r="I69" s="24"/>
      <c r="J69" s="24"/>
      <c r="K69" s="25"/>
      <c r="L69" s="26"/>
      <c r="M69" s="25"/>
      <c r="N69" s="26"/>
      <c r="O69" s="26"/>
    </row>
    <row r="70" spans="1:15" s="19" customFormat="1" ht="15.75" customHeight="1">
      <c r="A70" s="36" t="s">
        <v>63</v>
      </c>
      <c r="B70" s="36"/>
      <c r="C70" s="36"/>
      <c r="D70" s="36"/>
      <c r="E70" s="36"/>
      <c r="F70" s="37">
        <f>F69</f>
        <v>1250</v>
      </c>
      <c r="G70" s="38"/>
    </row>
    <row r="71" spans="1:15" s="19" customFormat="1" ht="15.75" customHeight="1">
      <c r="A71" s="36" t="s">
        <v>4</v>
      </c>
      <c r="B71" s="36"/>
      <c r="C71" s="36"/>
      <c r="D71" s="36"/>
      <c r="E71" s="36"/>
      <c r="F71" s="37">
        <f>F72-F70</f>
        <v>62.5</v>
      </c>
      <c r="G71" s="38"/>
    </row>
    <row r="72" spans="1:15" s="19" customFormat="1" ht="15.75" customHeight="1">
      <c r="A72" s="36" t="s">
        <v>64</v>
      </c>
      <c r="B72" s="36"/>
      <c r="C72" s="36"/>
      <c r="D72" s="36"/>
      <c r="E72" s="36"/>
      <c r="F72" s="37">
        <f>F70*1.05</f>
        <v>1312.5</v>
      </c>
      <c r="G72" s="38"/>
    </row>
    <row r="73" spans="1:15" s="19" customFormat="1" ht="17.25" customHeight="1">
      <c r="A73" s="22">
        <v>39</v>
      </c>
      <c r="B73" s="5" t="s">
        <v>65</v>
      </c>
      <c r="C73" s="23"/>
      <c r="D73" s="23"/>
      <c r="E73" s="23"/>
      <c r="F73" s="20"/>
      <c r="G73" s="8"/>
    </row>
    <row r="74" spans="1:15" s="19" customFormat="1" ht="120.75" customHeight="1">
      <c r="A74" s="30">
        <v>39.1</v>
      </c>
      <c r="B74" s="6" t="s">
        <v>66</v>
      </c>
      <c r="C74" s="4" t="s">
        <v>11</v>
      </c>
      <c r="D74" s="21">
        <v>300</v>
      </c>
      <c r="E74" s="4">
        <v>1.746</v>
      </c>
      <c r="F74" s="20">
        <f>+E74*D74</f>
        <v>523.79999999999995</v>
      </c>
      <c r="G74" s="29" t="s">
        <v>136</v>
      </c>
    </row>
    <row r="75" spans="1:15" s="19" customFormat="1" ht="15.75" customHeight="1">
      <c r="A75" s="36" t="s">
        <v>67</v>
      </c>
      <c r="B75" s="36"/>
      <c r="C75" s="36"/>
      <c r="D75" s="36"/>
      <c r="E75" s="36"/>
      <c r="F75" s="37">
        <f>+E74*D74</f>
        <v>523.79999999999995</v>
      </c>
      <c r="G75" s="38"/>
    </row>
    <row r="76" spans="1:15" s="19" customFormat="1" ht="15.75" customHeight="1">
      <c r="A76" s="36" t="s">
        <v>4</v>
      </c>
      <c r="B76" s="36"/>
      <c r="C76" s="36"/>
      <c r="D76" s="36"/>
      <c r="E76" s="36"/>
      <c r="F76" s="37">
        <f>+F77-F75</f>
        <v>26.19</v>
      </c>
      <c r="G76" s="38"/>
    </row>
    <row r="77" spans="1:15" s="19" customFormat="1" ht="15.75" customHeight="1">
      <c r="A77" s="36" t="s">
        <v>68</v>
      </c>
      <c r="B77" s="36"/>
      <c r="C77" s="36"/>
      <c r="D77" s="36"/>
      <c r="E77" s="36"/>
      <c r="F77" s="37">
        <f>+(E74*1.05)*D74</f>
        <v>549.99</v>
      </c>
      <c r="G77" s="38"/>
    </row>
    <row r="78" spans="1:15" s="19" customFormat="1" ht="34.5" customHeight="1">
      <c r="A78" s="22">
        <v>42</v>
      </c>
      <c r="B78" s="5" t="s">
        <v>69</v>
      </c>
      <c r="C78" s="23"/>
      <c r="D78" s="23"/>
      <c r="E78" s="23"/>
      <c r="F78" s="20"/>
      <c r="G78" s="8"/>
    </row>
    <row r="79" spans="1:15" s="19" customFormat="1" ht="82.7" customHeight="1">
      <c r="A79" s="7" t="s">
        <v>70</v>
      </c>
      <c r="B79" s="9" t="s">
        <v>119</v>
      </c>
      <c r="C79" s="8" t="s">
        <v>8</v>
      </c>
      <c r="D79" s="18">
        <v>140</v>
      </c>
      <c r="E79" s="8">
        <v>1.35</v>
      </c>
      <c r="F79" s="20">
        <f>+E79*D79</f>
        <v>189</v>
      </c>
      <c r="G79" s="8" t="s">
        <v>137</v>
      </c>
    </row>
    <row r="80" spans="1:15" s="19" customFormat="1" ht="35.1" customHeight="1">
      <c r="A80" s="6"/>
      <c r="B80" s="6" t="s">
        <v>71</v>
      </c>
      <c r="C80" s="4"/>
      <c r="D80" s="4"/>
      <c r="E80" s="4"/>
      <c r="F80" s="20"/>
      <c r="G80" s="8"/>
    </row>
    <row r="81" spans="1:7" s="19" customFormat="1" ht="15.75" customHeight="1">
      <c r="A81" s="36" t="s">
        <v>72</v>
      </c>
      <c r="B81" s="36"/>
      <c r="C81" s="36"/>
      <c r="D81" s="36"/>
      <c r="E81" s="36"/>
      <c r="F81" s="37">
        <f>+D79*E79</f>
        <v>189</v>
      </c>
      <c r="G81" s="38"/>
    </row>
    <row r="82" spans="1:7" s="19" customFormat="1" ht="15.75" customHeight="1">
      <c r="A82" s="36" t="s">
        <v>4</v>
      </c>
      <c r="B82" s="36"/>
      <c r="C82" s="36"/>
      <c r="D82" s="36"/>
      <c r="E82" s="36"/>
      <c r="F82" s="37">
        <f>+F83-F81</f>
        <v>9.4499999999999993</v>
      </c>
      <c r="G82" s="38"/>
    </row>
    <row r="83" spans="1:7" s="19" customFormat="1" ht="15.75" customHeight="1">
      <c r="A83" s="36" t="s">
        <v>73</v>
      </c>
      <c r="B83" s="36"/>
      <c r="C83" s="36"/>
      <c r="D83" s="36"/>
      <c r="E83" s="36"/>
      <c r="F83" s="37">
        <f>+D79*E79*1.05</f>
        <v>198.45</v>
      </c>
      <c r="G83" s="38"/>
    </row>
    <row r="84" spans="1:7" s="19" customFormat="1" ht="17.25" customHeight="1">
      <c r="A84" s="22">
        <v>43</v>
      </c>
      <c r="B84" s="5" t="s">
        <v>69</v>
      </c>
      <c r="C84" s="23"/>
      <c r="D84" s="23"/>
      <c r="E84" s="23"/>
      <c r="F84" s="20"/>
      <c r="G84" s="8"/>
    </row>
    <row r="85" spans="1:7" s="19" customFormat="1" ht="89.1" customHeight="1">
      <c r="A85" s="3" t="s">
        <v>74</v>
      </c>
      <c r="B85" s="6" t="s">
        <v>75</v>
      </c>
      <c r="C85" s="4" t="s">
        <v>11</v>
      </c>
      <c r="D85" s="21">
        <v>200</v>
      </c>
      <c r="E85" s="4">
        <v>0.96</v>
      </c>
      <c r="F85" s="20">
        <f>+E85*D85</f>
        <v>192</v>
      </c>
      <c r="G85" s="8" t="s">
        <v>138</v>
      </c>
    </row>
    <row r="86" spans="1:7" s="19" customFormat="1" ht="15.75" customHeight="1">
      <c r="A86" s="36" t="s">
        <v>76</v>
      </c>
      <c r="B86" s="36"/>
      <c r="C86" s="36"/>
      <c r="D86" s="36"/>
      <c r="E86" s="36"/>
      <c r="F86" s="37">
        <f>+E85*D85</f>
        <v>192</v>
      </c>
      <c r="G86" s="38"/>
    </row>
    <row r="87" spans="1:7" s="19" customFormat="1" ht="15.75" customHeight="1">
      <c r="A87" s="36" t="s">
        <v>4</v>
      </c>
      <c r="B87" s="36"/>
      <c r="C87" s="36"/>
      <c r="D87" s="36"/>
      <c r="E87" s="36"/>
      <c r="F87" s="37">
        <f>+F88-F86</f>
        <v>9.6</v>
      </c>
      <c r="G87" s="38"/>
    </row>
    <row r="88" spans="1:7" s="19" customFormat="1" ht="15.75" customHeight="1">
      <c r="A88" s="36" t="s">
        <v>77</v>
      </c>
      <c r="B88" s="36"/>
      <c r="C88" s="36"/>
      <c r="D88" s="36"/>
      <c r="E88" s="36"/>
      <c r="F88" s="37">
        <f>+D85*E85*1.05</f>
        <v>201.6</v>
      </c>
      <c r="G88" s="38"/>
    </row>
    <row r="89" spans="1:7" s="19" customFormat="1" ht="17.25" customHeight="1">
      <c r="A89" s="22">
        <v>44</v>
      </c>
      <c r="B89" s="5" t="s">
        <v>78</v>
      </c>
      <c r="C89" s="23"/>
      <c r="D89" s="23"/>
      <c r="E89" s="23"/>
      <c r="F89" s="20"/>
      <c r="G89" s="8"/>
    </row>
    <row r="90" spans="1:7" s="19" customFormat="1" ht="114" customHeight="1">
      <c r="A90" s="3" t="s">
        <v>79</v>
      </c>
      <c r="B90" s="6" t="s">
        <v>80</v>
      </c>
      <c r="C90" s="4" t="s">
        <v>8</v>
      </c>
      <c r="D90" s="21">
        <v>800</v>
      </c>
      <c r="E90" s="4">
        <v>0.496</v>
      </c>
      <c r="F90" s="20">
        <f>+E90*D90</f>
        <v>396.8</v>
      </c>
      <c r="G90" s="8" t="s">
        <v>139</v>
      </c>
    </row>
    <row r="91" spans="1:7" s="19" customFormat="1" ht="15.75" customHeight="1">
      <c r="A91" s="36" t="s">
        <v>81</v>
      </c>
      <c r="B91" s="36"/>
      <c r="C91" s="36"/>
      <c r="D91" s="36"/>
      <c r="E91" s="36"/>
      <c r="F91" s="37">
        <f>+E90*D90</f>
        <v>396.8</v>
      </c>
      <c r="G91" s="38"/>
    </row>
    <row r="92" spans="1:7" s="19" customFormat="1" ht="15.75" customHeight="1">
      <c r="A92" s="36" t="s">
        <v>4</v>
      </c>
      <c r="B92" s="36"/>
      <c r="C92" s="36"/>
      <c r="D92" s="36"/>
      <c r="E92" s="36"/>
      <c r="F92" s="37">
        <f>+F93-F91</f>
        <v>19.84</v>
      </c>
      <c r="G92" s="38"/>
    </row>
    <row r="93" spans="1:7" s="19" customFormat="1" ht="15.75" customHeight="1">
      <c r="A93" s="36" t="s">
        <v>82</v>
      </c>
      <c r="B93" s="36"/>
      <c r="C93" s="36"/>
      <c r="D93" s="36"/>
      <c r="E93" s="36"/>
      <c r="F93" s="37">
        <f>+D90*E90*1.05</f>
        <v>416.64</v>
      </c>
      <c r="G93" s="38"/>
    </row>
    <row r="94" spans="1:7" s="19" customFormat="1" ht="17.25" customHeight="1">
      <c r="A94" s="22">
        <v>53</v>
      </c>
      <c r="B94" s="5" t="s">
        <v>83</v>
      </c>
      <c r="C94" s="23"/>
      <c r="D94" s="23"/>
      <c r="E94" s="23"/>
      <c r="F94" s="20"/>
      <c r="G94" s="8"/>
    </row>
    <row r="95" spans="1:7" s="19" customFormat="1" ht="103.5" customHeight="1">
      <c r="A95" s="3" t="s">
        <v>84</v>
      </c>
      <c r="B95" s="6" t="s">
        <v>85</v>
      </c>
      <c r="C95" s="4" t="s">
        <v>86</v>
      </c>
      <c r="D95" s="21">
        <v>3000</v>
      </c>
      <c r="E95" s="4">
        <v>0.64</v>
      </c>
      <c r="F95" s="20">
        <f>D95*E95</f>
        <v>1920</v>
      </c>
      <c r="G95" s="8" t="s">
        <v>140</v>
      </c>
    </row>
    <row r="96" spans="1:7" s="19" customFormat="1" ht="15.75" customHeight="1">
      <c r="A96" s="36" t="s">
        <v>87</v>
      </c>
      <c r="B96" s="36"/>
      <c r="C96" s="36"/>
      <c r="D96" s="36"/>
      <c r="E96" s="36"/>
      <c r="F96" s="37">
        <f>F95</f>
        <v>1920</v>
      </c>
      <c r="G96" s="38"/>
    </row>
    <row r="97" spans="1:16" s="19" customFormat="1" ht="15.75" customHeight="1">
      <c r="A97" s="36" t="s">
        <v>4</v>
      </c>
      <c r="B97" s="36"/>
      <c r="C97" s="36"/>
      <c r="D97" s="36"/>
      <c r="E97" s="36"/>
      <c r="F97" s="37">
        <f>F98-F96</f>
        <v>96</v>
      </c>
      <c r="G97" s="38"/>
    </row>
    <row r="98" spans="1:16" s="19" customFormat="1" ht="15.75" customHeight="1">
      <c r="A98" s="36" t="s">
        <v>88</v>
      </c>
      <c r="B98" s="36"/>
      <c r="C98" s="36"/>
      <c r="D98" s="36"/>
      <c r="E98" s="36"/>
      <c r="F98" s="41">
        <f>F96*1.05</f>
        <v>2016</v>
      </c>
      <c r="G98" s="38"/>
    </row>
    <row r="99" spans="1:16" s="19" customFormat="1" ht="17.25" customHeight="1">
      <c r="A99" s="22">
        <v>55</v>
      </c>
      <c r="B99" s="5" t="s">
        <v>89</v>
      </c>
      <c r="C99" s="23"/>
      <c r="D99" s="23"/>
      <c r="E99" s="23"/>
      <c r="F99" s="20"/>
      <c r="G99" s="8"/>
    </row>
    <row r="100" spans="1:16" s="19" customFormat="1" ht="51.75" customHeight="1">
      <c r="A100" s="3" t="s">
        <v>90</v>
      </c>
      <c r="B100" s="6" t="s">
        <v>163</v>
      </c>
      <c r="C100" s="4" t="s">
        <v>8</v>
      </c>
      <c r="D100" s="21">
        <v>20000</v>
      </c>
      <c r="E100" s="4">
        <v>5.1999999999999998E-2</v>
      </c>
      <c r="F100" s="20">
        <f>+E100*D100</f>
        <v>1040</v>
      </c>
      <c r="G100" s="8" t="s">
        <v>141</v>
      </c>
    </row>
    <row r="101" spans="1:16" s="19" customFormat="1" ht="15.75" customHeight="1">
      <c r="A101" s="36" t="s">
        <v>91</v>
      </c>
      <c r="B101" s="36"/>
      <c r="C101" s="36"/>
      <c r="D101" s="36"/>
      <c r="E101" s="36"/>
      <c r="F101" s="37">
        <f>+F100</f>
        <v>1040</v>
      </c>
      <c r="G101" s="38"/>
    </row>
    <row r="102" spans="1:16" s="19" customFormat="1" ht="15.75" customHeight="1">
      <c r="A102" s="36" t="s">
        <v>4</v>
      </c>
      <c r="B102" s="36"/>
      <c r="C102" s="36"/>
      <c r="D102" s="36"/>
      <c r="E102" s="36"/>
      <c r="F102" s="37">
        <f>+F103-F101</f>
        <v>52</v>
      </c>
      <c r="G102" s="38"/>
    </row>
    <row r="103" spans="1:16" s="19" customFormat="1" ht="15.75" customHeight="1">
      <c r="A103" s="36" t="s">
        <v>92</v>
      </c>
      <c r="B103" s="36"/>
      <c r="C103" s="36"/>
      <c r="D103" s="36"/>
      <c r="E103" s="36"/>
      <c r="F103" s="37">
        <f>+F100*1.05</f>
        <v>1092</v>
      </c>
      <c r="G103" s="38"/>
    </row>
    <row r="104" spans="1:16" s="19" customFormat="1" ht="17.25" customHeight="1">
      <c r="A104" s="22">
        <v>59</v>
      </c>
      <c r="B104" s="5" t="s">
        <v>93</v>
      </c>
      <c r="C104" s="23"/>
      <c r="D104" s="23"/>
      <c r="E104" s="23"/>
      <c r="F104" s="20"/>
      <c r="G104" s="8"/>
    </row>
    <row r="105" spans="1:16" s="19" customFormat="1" ht="57" customHeight="1">
      <c r="A105" s="30">
        <v>59.1</v>
      </c>
      <c r="B105" s="6" t="s">
        <v>164</v>
      </c>
      <c r="C105" s="4" t="s">
        <v>11</v>
      </c>
      <c r="D105" s="21">
        <v>900</v>
      </c>
      <c r="E105" s="4">
        <v>1.48</v>
      </c>
      <c r="F105" s="20">
        <f>+E105*D105</f>
        <v>1332</v>
      </c>
      <c r="G105" s="8" t="s">
        <v>142</v>
      </c>
    </row>
    <row r="106" spans="1:16" s="19" customFormat="1" ht="15.75" customHeight="1">
      <c r="A106" s="36" t="s">
        <v>94</v>
      </c>
      <c r="B106" s="36"/>
      <c r="C106" s="36"/>
      <c r="D106" s="36"/>
      <c r="E106" s="36"/>
      <c r="F106" s="37">
        <f>+E105*D105</f>
        <v>1332</v>
      </c>
      <c r="G106" s="38"/>
    </row>
    <row r="107" spans="1:16" s="19" customFormat="1" ht="15.75" customHeight="1">
      <c r="A107" s="36" t="s">
        <v>4</v>
      </c>
      <c r="B107" s="36"/>
      <c r="C107" s="36"/>
      <c r="D107" s="36"/>
      <c r="E107" s="36"/>
      <c r="F107" s="37">
        <f>+F108-F106</f>
        <v>66.599999999999994</v>
      </c>
      <c r="G107" s="38"/>
    </row>
    <row r="108" spans="1:16" s="19" customFormat="1" ht="15.75" customHeight="1">
      <c r="A108" s="36" t="s">
        <v>95</v>
      </c>
      <c r="B108" s="36"/>
      <c r="C108" s="36"/>
      <c r="D108" s="36"/>
      <c r="E108" s="36"/>
      <c r="F108" s="37">
        <f>+E105*D105*1.05</f>
        <v>1398.6</v>
      </c>
      <c r="G108" s="38"/>
    </row>
    <row r="109" spans="1:16" s="19" customFormat="1" ht="17.25" customHeight="1">
      <c r="A109" s="22">
        <v>61</v>
      </c>
      <c r="B109" s="5" t="s">
        <v>96</v>
      </c>
      <c r="C109" s="23"/>
      <c r="D109" s="23"/>
      <c r="E109" s="23"/>
      <c r="F109" s="20"/>
      <c r="G109" s="8"/>
    </row>
    <row r="110" spans="1:16" s="19" customFormat="1" ht="92.25" customHeight="1">
      <c r="A110" s="3" t="s">
        <v>97</v>
      </c>
      <c r="B110" s="6" t="s">
        <v>98</v>
      </c>
      <c r="C110" s="4" t="s">
        <v>11</v>
      </c>
      <c r="D110" s="21">
        <v>200</v>
      </c>
      <c r="E110" s="4">
        <v>5.68</v>
      </c>
      <c r="F110" s="20">
        <f>D110*E110</f>
        <v>1136</v>
      </c>
      <c r="G110" s="8" t="s">
        <v>143</v>
      </c>
      <c r="H110" s="24"/>
      <c r="K110" s="25"/>
      <c r="L110" s="26"/>
      <c r="M110" s="25"/>
      <c r="N110" s="26"/>
      <c r="O110" s="26"/>
      <c r="P110" s="26"/>
    </row>
    <row r="111" spans="1:16" s="19" customFormat="1" ht="15.75" customHeight="1">
      <c r="A111" s="36" t="s">
        <v>99</v>
      </c>
      <c r="B111" s="36"/>
      <c r="C111" s="36"/>
      <c r="D111" s="36"/>
      <c r="E111" s="36"/>
      <c r="F111" s="37">
        <f>F110</f>
        <v>1136</v>
      </c>
      <c r="G111" s="38"/>
    </row>
    <row r="112" spans="1:16" s="19" customFormat="1" ht="15.75" customHeight="1">
      <c r="A112" s="36" t="s">
        <v>4</v>
      </c>
      <c r="B112" s="36"/>
      <c r="C112" s="36"/>
      <c r="D112" s="36"/>
      <c r="E112" s="36"/>
      <c r="F112" s="37">
        <f>F113-F111</f>
        <v>56.8</v>
      </c>
      <c r="G112" s="38"/>
    </row>
    <row r="113" spans="1:7" s="19" customFormat="1" ht="15.75" customHeight="1">
      <c r="A113" s="36" t="s">
        <v>100</v>
      </c>
      <c r="B113" s="36"/>
      <c r="C113" s="36"/>
      <c r="D113" s="36"/>
      <c r="E113" s="36"/>
      <c r="F113" s="37">
        <f>F111*1.05</f>
        <v>1192.8</v>
      </c>
      <c r="G113" s="38"/>
    </row>
    <row r="114" spans="1:7" s="19" customFormat="1" ht="17.25" customHeight="1">
      <c r="A114" s="22">
        <v>65</v>
      </c>
      <c r="B114" s="5" t="s">
        <v>101</v>
      </c>
      <c r="C114" s="23"/>
      <c r="D114" s="23"/>
      <c r="E114" s="23"/>
      <c r="F114" s="20"/>
      <c r="G114" s="8"/>
    </row>
    <row r="115" spans="1:7" s="19" customFormat="1" ht="52.5" customHeight="1">
      <c r="A115" s="3" t="s">
        <v>102</v>
      </c>
      <c r="B115" s="6" t="s">
        <v>103</v>
      </c>
      <c r="C115" s="4" t="s">
        <v>8</v>
      </c>
      <c r="D115" s="21">
        <v>50000</v>
      </c>
      <c r="E115" s="4">
        <v>3.4599999999999999E-2</v>
      </c>
      <c r="F115" s="20">
        <f>+E115*D115</f>
        <v>1730</v>
      </c>
      <c r="G115" s="8" t="s">
        <v>144</v>
      </c>
    </row>
    <row r="116" spans="1:7" s="19" customFormat="1" ht="15.75" customHeight="1">
      <c r="A116" s="36" t="s">
        <v>104</v>
      </c>
      <c r="B116" s="36"/>
      <c r="C116" s="36"/>
      <c r="D116" s="36"/>
      <c r="E116" s="36"/>
      <c r="F116" s="37">
        <f>+E115*D115</f>
        <v>1730</v>
      </c>
      <c r="G116" s="38"/>
    </row>
    <row r="117" spans="1:7" s="19" customFormat="1" ht="15.75" customHeight="1">
      <c r="A117" s="36" t="s">
        <v>4</v>
      </c>
      <c r="B117" s="36"/>
      <c r="C117" s="36"/>
      <c r="D117" s="36"/>
      <c r="E117" s="36"/>
      <c r="F117" s="37">
        <f>+F118-F116</f>
        <v>86.5</v>
      </c>
      <c r="G117" s="38"/>
    </row>
    <row r="118" spans="1:7" s="19" customFormat="1" ht="15.75" customHeight="1">
      <c r="A118" s="36" t="s">
        <v>105</v>
      </c>
      <c r="B118" s="36"/>
      <c r="C118" s="36"/>
      <c r="D118" s="36"/>
      <c r="E118" s="36"/>
      <c r="F118" s="37">
        <f>+E115*D115*1.05</f>
        <v>1816.5</v>
      </c>
      <c r="G118" s="38"/>
    </row>
    <row r="119" spans="1:7" s="19" customFormat="1" ht="17.25" customHeight="1">
      <c r="A119" s="22">
        <v>66</v>
      </c>
      <c r="B119" s="5" t="s">
        <v>106</v>
      </c>
      <c r="C119" s="23"/>
      <c r="D119" s="23"/>
      <c r="E119" s="23"/>
      <c r="F119" s="20"/>
      <c r="G119" s="8"/>
    </row>
    <row r="120" spans="1:7" s="19" customFormat="1" ht="34.5" customHeight="1">
      <c r="A120" s="3" t="s">
        <v>107</v>
      </c>
      <c r="B120" s="6" t="s">
        <v>165</v>
      </c>
      <c r="C120" s="4" t="s">
        <v>11</v>
      </c>
      <c r="D120" s="21">
        <v>5000</v>
      </c>
      <c r="E120" s="4">
        <v>1.14E-2</v>
      </c>
      <c r="F120" s="20">
        <f>+E120*D120</f>
        <v>57</v>
      </c>
      <c r="G120" s="8" t="s">
        <v>145</v>
      </c>
    </row>
    <row r="121" spans="1:7" s="19" customFormat="1" ht="15.75" customHeight="1">
      <c r="A121" s="36" t="s">
        <v>108</v>
      </c>
      <c r="B121" s="36"/>
      <c r="C121" s="36"/>
      <c r="D121" s="36"/>
      <c r="E121" s="36"/>
      <c r="F121" s="37">
        <f>+E120*D120</f>
        <v>57</v>
      </c>
      <c r="G121" s="38"/>
    </row>
    <row r="122" spans="1:7" s="19" customFormat="1" ht="15.75" customHeight="1">
      <c r="A122" s="36" t="s">
        <v>4</v>
      </c>
      <c r="B122" s="36"/>
      <c r="C122" s="36"/>
      <c r="D122" s="36"/>
      <c r="E122" s="36"/>
      <c r="F122" s="37">
        <f>+F123-F121</f>
        <v>2.85</v>
      </c>
      <c r="G122" s="38"/>
    </row>
    <row r="123" spans="1:7" s="19" customFormat="1" ht="15.75" customHeight="1">
      <c r="A123" s="36" t="s">
        <v>109</v>
      </c>
      <c r="B123" s="36"/>
      <c r="C123" s="36"/>
      <c r="D123" s="36"/>
      <c r="E123" s="36"/>
      <c r="F123" s="37">
        <f>+E120*D120*1.05</f>
        <v>59.85</v>
      </c>
      <c r="G123" s="38"/>
    </row>
    <row r="124" spans="1:7" s="19" customFormat="1" ht="114.95" customHeight="1">
      <c r="A124" s="22">
        <v>80</v>
      </c>
      <c r="B124" s="10" t="s">
        <v>112</v>
      </c>
      <c r="C124" s="23"/>
      <c r="D124" s="23"/>
      <c r="E124" s="23"/>
      <c r="F124" s="20"/>
      <c r="G124" s="8" t="s">
        <v>146</v>
      </c>
    </row>
    <row r="125" spans="1:7" s="19" customFormat="1" ht="17.25" customHeight="1">
      <c r="A125" s="33">
        <v>80.099999999999994</v>
      </c>
      <c r="B125" s="9" t="s">
        <v>110</v>
      </c>
      <c r="C125" s="8" t="s">
        <v>113</v>
      </c>
      <c r="D125" s="18">
        <v>3000</v>
      </c>
      <c r="E125" s="35">
        <v>0.22800000000000001</v>
      </c>
      <c r="F125" s="20">
        <f>+E125*D125</f>
        <v>684</v>
      </c>
      <c r="G125" s="29" t="s">
        <v>6</v>
      </c>
    </row>
    <row r="126" spans="1:7" s="19" customFormat="1" ht="27.95" customHeight="1">
      <c r="A126" s="3" t="s">
        <v>114</v>
      </c>
      <c r="B126" s="6" t="s">
        <v>111</v>
      </c>
      <c r="C126" s="4" t="s">
        <v>11</v>
      </c>
      <c r="D126" s="21">
        <v>50</v>
      </c>
      <c r="E126" s="35">
        <v>0.28999999999999998</v>
      </c>
      <c r="F126" s="20">
        <f>+E126*D126</f>
        <v>14.5</v>
      </c>
      <c r="G126" s="29" t="s">
        <v>7</v>
      </c>
    </row>
    <row r="127" spans="1:7" s="19" customFormat="1" ht="15.75" customHeight="1">
      <c r="A127" s="36" t="s">
        <v>115</v>
      </c>
      <c r="B127" s="36"/>
      <c r="C127" s="36"/>
      <c r="D127" s="36"/>
      <c r="E127" s="36"/>
      <c r="F127" s="37">
        <f>SUM(F125:F126)</f>
        <v>698.5</v>
      </c>
      <c r="G127" s="38"/>
    </row>
    <row r="128" spans="1:7" s="19" customFormat="1" ht="15.75" customHeight="1">
      <c r="A128" s="36" t="s">
        <v>121</v>
      </c>
      <c r="B128" s="36"/>
      <c r="C128" s="36"/>
      <c r="D128" s="36"/>
      <c r="E128" s="36"/>
      <c r="F128" s="37">
        <f>+F129-F127</f>
        <v>34.93</v>
      </c>
      <c r="G128" s="38"/>
    </row>
    <row r="129" spans="1:7" s="19" customFormat="1" ht="15.75" customHeight="1">
      <c r="A129" s="36" t="s">
        <v>116</v>
      </c>
      <c r="B129" s="36"/>
      <c r="C129" s="36"/>
      <c r="D129" s="36"/>
      <c r="E129" s="36"/>
      <c r="F129" s="37">
        <f>+F127*1.05</f>
        <v>733.43</v>
      </c>
      <c r="G129" s="38"/>
    </row>
  </sheetData>
  <mergeCells count="145">
    <mergeCell ref="A2:G2"/>
    <mergeCell ref="A127:E127"/>
    <mergeCell ref="F127:G127"/>
    <mergeCell ref="A128:E128"/>
    <mergeCell ref="F128:G128"/>
    <mergeCell ref="A129:E129"/>
    <mergeCell ref="F129:G129"/>
    <mergeCell ref="A122:E122"/>
    <mergeCell ref="F122:G122"/>
    <mergeCell ref="A123:E123"/>
    <mergeCell ref="F123:G123"/>
    <mergeCell ref="A116:E116"/>
    <mergeCell ref="F116:G116"/>
    <mergeCell ref="A117:E117"/>
    <mergeCell ref="F117:G117"/>
    <mergeCell ref="A118:E118"/>
    <mergeCell ref="F118:G118"/>
    <mergeCell ref="A121:E121"/>
    <mergeCell ref="F121:G121"/>
    <mergeCell ref="A112:E112"/>
    <mergeCell ref="F112:G112"/>
    <mergeCell ref="A113:E113"/>
    <mergeCell ref="F113:G113"/>
    <mergeCell ref="A108:E108"/>
    <mergeCell ref="F108:G108"/>
    <mergeCell ref="A111:E111"/>
    <mergeCell ref="F111:G111"/>
    <mergeCell ref="A106:E106"/>
    <mergeCell ref="F106:G106"/>
    <mergeCell ref="A107:E107"/>
    <mergeCell ref="F107:G107"/>
    <mergeCell ref="A101:E101"/>
    <mergeCell ref="F101:G101"/>
    <mergeCell ref="A102:E102"/>
    <mergeCell ref="F102:G102"/>
    <mergeCell ref="A103:E103"/>
    <mergeCell ref="F103:G103"/>
    <mergeCell ref="A96:E96"/>
    <mergeCell ref="F96:G96"/>
    <mergeCell ref="A97:E97"/>
    <mergeCell ref="F97:G97"/>
    <mergeCell ref="A98:E98"/>
    <mergeCell ref="F98:G98"/>
    <mergeCell ref="A92:E92"/>
    <mergeCell ref="F92:G92"/>
    <mergeCell ref="A93:E93"/>
    <mergeCell ref="F93:G93"/>
    <mergeCell ref="A83:E83"/>
    <mergeCell ref="F83:G83"/>
    <mergeCell ref="A86:E86"/>
    <mergeCell ref="F86:G86"/>
    <mergeCell ref="A87:E87"/>
    <mergeCell ref="F87:G87"/>
    <mergeCell ref="A88:E88"/>
    <mergeCell ref="F88:G88"/>
    <mergeCell ref="A91:E91"/>
    <mergeCell ref="F91:G91"/>
    <mergeCell ref="A81:E81"/>
    <mergeCell ref="F81:G81"/>
    <mergeCell ref="A82:E82"/>
    <mergeCell ref="F82:G82"/>
    <mergeCell ref="A76:E76"/>
    <mergeCell ref="F76:G76"/>
    <mergeCell ref="A77:E77"/>
    <mergeCell ref="F77:G77"/>
    <mergeCell ref="A75:E75"/>
    <mergeCell ref="F75:G75"/>
    <mergeCell ref="A70:E70"/>
    <mergeCell ref="F70:G70"/>
    <mergeCell ref="A71:E71"/>
    <mergeCell ref="F71:G71"/>
    <mergeCell ref="A72:E72"/>
    <mergeCell ref="F72:G72"/>
    <mergeCell ref="A66:E66"/>
    <mergeCell ref="F66:G66"/>
    <mergeCell ref="A67:E67"/>
    <mergeCell ref="F67:G67"/>
    <mergeCell ref="A60:E60"/>
    <mergeCell ref="F60:G60"/>
    <mergeCell ref="A61:E61"/>
    <mergeCell ref="F61:G61"/>
    <mergeCell ref="A62:E62"/>
    <mergeCell ref="F62:G62"/>
    <mergeCell ref="A65:E65"/>
    <mergeCell ref="F65:G65"/>
    <mergeCell ref="A56:E56"/>
    <mergeCell ref="F56:G56"/>
    <mergeCell ref="A57:E57"/>
    <mergeCell ref="F57:G57"/>
    <mergeCell ref="A49:E49"/>
    <mergeCell ref="F49:G49"/>
    <mergeCell ref="A50:E50"/>
    <mergeCell ref="F50:G50"/>
    <mergeCell ref="A51:E51"/>
    <mergeCell ref="F51:G51"/>
    <mergeCell ref="A55:E55"/>
    <mergeCell ref="F55:G55"/>
    <mergeCell ref="A44:E44"/>
    <mergeCell ref="F44:G44"/>
    <mergeCell ref="A45:E45"/>
    <mergeCell ref="F45:G45"/>
    <mergeCell ref="A46:E46"/>
    <mergeCell ref="F46:G46"/>
    <mergeCell ref="A41:E41"/>
    <mergeCell ref="F41:G41"/>
    <mergeCell ref="A39:E39"/>
    <mergeCell ref="F39:G39"/>
    <mergeCell ref="A40:E40"/>
    <mergeCell ref="F40:G40"/>
    <mergeCell ref="A30:E30"/>
    <mergeCell ref="F30:G30"/>
    <mergeCell ref="A31:E31"/>
    <mergeCell ref="F31:G31"/>
    <mergeCell ref="A34:E34"/>
    <mergeCell ref="F34:G34"/>
    <mergeCell ref="A35:E35"/>
    <mergeCell ref="F35:G35"/>
    <mergeCell ref="A36:E36"/>
    <mergeCell ref="F36:G36"/>
    <mergeCell ref="A21:E21"/>
    <mergeCell ref="F21:G21"/>
    <mergeCell ref="A24:E24"/>
    <mergeCell ref="F24:G24"/>
    <mergeCell ref="A25:E25"/>
    <mergeCell ref="F25:G25"/>
    <mergeCell ref="A26:E26"/>
    <mergeCell ref="F26:G26"/>
    <mergeCell ref="A29:E29"/>
    <mergeCell ref="F29:G29"/>
    <mergeCell ref="A19:E19"/>
    <mergeCell ref="F19:G19"/>
    <mergeCell ref="A20:E20"/>
    <mergeCell ref="F20:G20"/>
    <mergeCell ref="A15:E15"/>
    <mergeCell ref="F15:G15"/>
    <mergeCell ref="A16:E16"/>
    <mergeCell ref="F16:G16"/>
    <mergeCell ref="A9:E9"/>
    <mergeCell ref="F9:G9"/>
    <mergeCell ref="A10:E10"/>
    <mergeCell ref="F10:G10"/>
    <mergeCell ref="A11:E11"/>
    <mergeCell ref="F11:G11"/>
    <mergeCell ref="A14:E14"/>
    <mergeCell ref="F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MEDICINOS PRIEMONIŲ SĄRAŠAS</dc:title>
  <dc:creator>AudroneS</dc:creator>
  <cp:lastModifiedBy>Elena Barauskienė</cp:lastModifiedBy>
  <dcterms:created xsi:type="dcterms:W3CDTF">2025-05-26T09:02:39Z</dcterms:created>
  <dcterms:modified xsi:type="dcterms:W3CDTF">2025-09-09T05:10:39Z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2025-05-26T00:00:00Z</vt:filetime>
  </property>
  <property fmtid="{D5CDD505-2E9C-101B-9397-08002B2CF9AE}" pid="3" name="Creator">
    <vt:lpwstr>Acrobat PDFMaker 25 for Word</vt:lpwstr>
  </property>
  <property fmtid="{D5CDD505-2E9C-101B-9397-08002B2CF9AE}" pid="4" name="LastSaved">
    <vt:filetime>2025-05-26T00:00:00Z</vt:filetime>
  </property>
  <property fmtid="{D5CDD505-2E9C-101B-9397-08002B2CF9AE}" pid="5" name="Producer">
    <vt:lpwstr>Adobe PDF Library 25.1.250</vt:lpwstr>
  </property>
  <property fmtid="{D5CDD505-2E9C-101B-9397-08002B2CF9AE}" pid="6" name="SourceModified">
    <vt:lpwstr>D:20250526085853</vt:lpwstr>
  </property>
</Properties>
</file>