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DARBAS\Konkursai\2023 m\2023-12-11 Magistralinio kelio A14 Vilnius–Utena ruožo nuo 79,510 iki 93,726 km kapitalinis remontas\"/>
    </mc:Choice>
  </mc:AlternateContent>
  <xr:revisionPtr revIDLastSave="0" documentId="13_ncr:1_{D7711F6D-C556-46E8-95E1-AD4BB5989CF8}" xr6:coauthVersionLast="47" xr6:coauthVersionMax="47" xr10:uidLastSave="{00000000-0000-0000-0000-000000000000}"/>
  <bookViews>
    <workbookView xWindow="-105" yWindow="0" windowWidth="14610" windowHeight="15585" firstSheet="6" activeTab="10" xr2:uid="{6BC1EAF5-0D01-43F1-AE22-A39552859E42}"/>
  </bookViews>
  <sheets>
    <sheet name="DKŽ_S1" sheetId="5" r:id="rId1"/>
    <sheet name="DKŽ_S2" sheetId="6" r:id="rId2"/>
    <sheet name="DKŽ_S3" sheetId="7" r:id="rId3"/>
    <sheet name="DKŽ_S4" sheetId="8" r:id="rId4"/>
    <sheet name="DKŽ_S5" sheetId="9" r:id="rId5"/>
    <sheet name="DKŽ_S6" sheetId="10" r:id="rId6"/>
    <sheet name="DKŽ_S7" sheetId="12" r:id="rId7"/>
    <sheet name="DKŽ_S8" sheetId="13" r:id="rId8"/>
    <sheet name="DKŽ_E2" sheetId="15" r:id="rId9"/>
    <sheet name="DKŽ_M" sheetId="1" r:id="rId10"/>
    <sheet name="santrauka" sheetId="3"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5" l="1"/>
  <c r="G84" i="15"/>
  <c r="G51" i="5"/>
  <c r="G166" i="7"/>
  <c r="G191" i="6" l="1"/>
  <c r="E39" i="7"/>
  <c r="E58" i="6"/>
  <c r="E52" i="5"/>
  <c r="G10" i="13"/>
  <c r="G11" i="13"/>
  <c r="G12" i="13"/>
  <c r="G44" i="6"/>
  <c r="G45" i="6"/>
  <c r="G14" i="1"/>
  <c r="G13" i="1"/>
  <c r="G12" i="1"/>
  <c r="G157" i="15" l="1"/>
  <c r="G123" i="15"/>
  <c r="G100" i="5" l="1"/>
  <c r="E7" i="10"/>
  <c r="E7" i="9"/>
  <c r="G78" i="12" l="1"/>
  <c r="E8" i="8"/>
  <c r="E8" i="7"/>
  <c r="E11" i="6"/>
  <c r="E12" i="5"/>
  <c r="G77" i="12" l="1"/>
  <c r="G20" i="12"/>
  <c r="G8" i="12"/>
  <c r="G7" i="10"/>
  <c r="G7" i="9"/>
  <c r="G21" i="8"/>
  <c r="G8" i="8"/>
  <c r="G20" i="7"/>
  <c r="G8" i="7"/>
  <c r="G14" i="6" l="1"/>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6" i="6"/>
  <c r="G47" i="6"/>
  <c r="G48" i="6"/>
  <c r="G49" i="6"/>
  <c r="G50" i="6"/>
  <c r="G51" i="6"/>
  <c r="G52" i="6"/>
  <c r="G53" i="6"/>
  <c r="G54" i="6"/>
  <c r="G55" i="6"/>
  <c r="G56" i="6"/>
  <c r="G57" i="6"/>
  <c r="G58" i="6"/>
  <c r="G59" i="6"/>
  <c r="G60" i="6"/>
  <c r="G61" i="6"/>
  <c r="G62" i="6"/>
  <c r="G63" i="6"/>
  <c r="G64" i="6"/>
  <c r="G65" i="6"/>
  <c r="G66" i="6"/>
  <c r="G67" i="6"/>
  <c r="G68" i="6"/>
  <c r="G69" i="6"/>
  <c r="G70" i="6"/>
  <c r="G11" i="6"/>
  <c r="G12" i="6"/>
  <c r="G13" i="6"/>
  <c r="G12" i="5" l="1"/>
  <c r="G28" i="5" l="1"/>
  <c r="G158" i="15" l="1"/>
  <c r="G124"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25"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86" i="15"/>
  <c r="G68" i="15"/>
  <c r="G69" i="15"/>
  <c r="G70" i="15"/>
  <c r="G71" i="15"/>
  <c r="G72" i="15"/>
  <c r="G73" i="15"/>
  <c r="G67" i="15"/>
  <c r="G66" i="15"/>
  <c r="G65" i="15"/>
  <c r="G64" i="15"/>
  <c r="G63" i="15"/>
  <c r="G62" i="15"/>
  <c r="G61" i="15"/>
  <c r="G60" i="15"/>
  <c r="G59" i="15"/>
  <c r="G58" i="15"/>
  <c r="G57" i="15"/>
  <c r="G56" i="15"/>
  <c r="G55" i="15"/>
  <c r="G54" i="15"/>
  <c r="G53" i="15"/>
  <c r="G52" i="15"/>
  <c r="G51" i="15"/>
  <c r="G50" i="15"/>
  <c r="G49" i="15"/>
  <c r="G48" i="15"/>
  <c r="G47" i="15"/>
  <c r="G23" i="15"/>
  <c r="G24" i="15"/>
  <c r="G25" i="15"/>
  <c r="G26" i="15"/>
  <c r="G27" i="15"/>
  <c r="G28" i="15"/>
  <c r="G29" i="15"/>
  <c r="G30" i="15"/>
  <c r="G31" i="15"/>
  <c r="G32" i="15"/>
  <c r="G33" i="15"/>
  <c r="G34" i="15"/>
  <c r="G35" i="15"/>
  <c r="G36" i="15"/>
  <c r="G37" i="15"/>
  <c r="G38" i="15"/>
  <c r="G39" i="15"/>
  <c r="G40" i="15"/>
  <c r="G41" i="15"/>
  <c r="G42" i="15"/>
  <c r="G43" i="15"/>
  <c r="G44" i="15"/>
  <c r="G159" i="15"/>
  <c r="G85" i="15"/>
  <c r="G83" i="15"/>
  <c r="G82" i="15"/>
  <c r="G81" i="15"/>
  <c r="G80" i="15"/>
  <c r="G79" i="15"/>
  <c r="G78" i="15"/>
  <c r="G77" i="15"/>
  <c r="G76" i="15"/>
  <c r="G75" i="15"/>
  <c r="G74" i="15"/>
  <c r="G46" i="15"/>
  <c r="G22" i="15"/>
  <c r="G21" i="15"/>
  <c r="G20" i="15"/>
  <c r="G19" i="15"/>
  <c r="G18" i="15"/>
  <c r="G17" i="15"/>
  <c r="G16" i="15"/>
  <c r="G15" i="15"/>
  <c r="G14" i="15"/>
  <c r="G13" i="15"/>
  <c r="G12" i="15"/>
  <c r="G11" i="15"/>
  <c r="G10" i="15"/>
  <c r="G9" i="15"/>
  <c r="G8" i="15"/>
  <c r="G7" i="15"/>
  <c r="G6" i="15"/>
  <c r="I45" i="15" l="1"/>
  <c r="I159" i="15"/>
  <c r="I157" i="15"/>
  <c r="I123" i="15"/>
  <c r="G160" i="15"/>
  <c r="C13" i="3" s="1"/>
  <c r="I84" i="15"/>
  <c r="G70" i="1" l="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1" i="1"/>
  <c r="G10" i="1"/>
  <c r="G9" i="1"/>
  <c r="G8" i="1"/>
  <c r="G7" i="1"/>
  <c r="G6" i="1"/>
  <c r="G16" i="13"/>
  <c r="G15" i="13"/>
  <c r="G14" i="13"/>
  <c r="G13" i="13"/>
  <c r="G9" i="13"/>
  <c r="G8" i="13"/>
  <c r="G7" i="13"/>
  <c r="G6" i="13"/>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5" i="12"/>
  <c r="G84" i="12"/>
  <c r="G82" i="12"/>
  <c r="G81" i="12"/>
  <c r="G79" i="12"/>
  <c r="G76" i="12"/>
  <c r="G74" i="12"/>
  <c r="G73" i="12"/>
  <c r="G71" i="12"/>
  <c r="G70" i="12"/>
  <c r="G68" i="12"/>
  <c r="G67" i="12"/>
  <c r="G65" i="12"/>
  <c r="G64" i="12"/>
  <c r="G63" i="12"/>
  <c r="G62" i="12"/>
  <c r="G61" i="12"/>
  <c r="G60" i="12"/>
  <c r="G58" i="12"/>
  <c r="G57" i="12"/>
  <c r="G56" i="12"/>
  <c r="G55" i="12"/>
  <c r="G54" i="12"/>
  <c r="G53" i="12"/>
  <c r="G52" i="12"/>
  <c r="G51" i="12"/>
  <c r="G49" i="12"/>
  <c r="G48" i="12"/>
  <c r="G46" i="12"/>
  <c r="G45" i="12"/>
  <c r="G44" i="12"/>
  <c r="G43" i="12"/>
  <c r="G42" i="12"/>
  <c r="G41" i="12"/>
  <c r="G40" i="12"/>
  <c r="G39" i="12"/>
  <c r="G37" i="12"/>
  <c r="G36" i="12"/>
  <c r="G34" i="12"/>
  <c r="I34" i="12" s="1"/>
  <c r="G33" i="12"/>
  <c r="G32" i="12"/>
  <c r="G31" i="12"/>
  <c r="G30" i="12"/>
  <c r="G29" i="12"/>
  <c r="G28" i="12"/>
  <c r="G27" i="12"/>
  <c r="G26" i="12"/>
  <c r="G25" i="12"/>
  <c r="G24" i="12"/>
  <c r="G23" i="12"/>
  <c r="G22" i="12"/>
  <c r="G21" i="12"/>
  <c r="G19" i="12"/>
  <c r="G18" i="12"/>
  <c r="G17" i="12"/>
  <c r="G16" i="12"/>
  <c r="G15" i="12"/>
  <c r="G14" i="12"/>
  <c r="G13" i="12"/>
  <c r="G12" i="12"/>
  <c r="G11" i="12"/>
  <c r="G10" i="12"/>
  <c r="G9" i="12"/>
  <c r="G7" i="12"/>
  <c r="G6" i="12"/>
  <c r="G11" i="10"/>
  <c r="G10" i="10"/>
  <c r="G9" i="10"/>
  <c r="G8" i="10"/>
  <c r="G6" i="10"/>
  <c r="G11" i="9"/>
  <c r="G10" i="9"/>
  <c r="G9" i="9"/>
  <c r="G8" i="9"/>
  <c r="G6" i="9"/>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79" i="8"/>
  <c r="G78" i="8"/>
  <c r="G76" i="8"/>
  <c r="G75" i="8"/>
  <c r="G73" i="8"/>
  <c r="G72" i="8"/>
  <c r="G71" i="8"/>
  <c r="G70" i="8"/>
  <c r="G69" i="8"/>
  <c r="G68" i="8"/>
  <c r="G67" i="8"/>
  <c r="G66" i="8"/>
  <c r="G64" i="8"/>
  <c r="G63" i="8"/>
  <c r="G62" i="8"/>
  <c r="G61" i="8"/>
  <c r="G60" i="8"/>
  <c r="G59" i="8"/>
  <c r="G58" i="8"/>
  <c r="G57" i="8"/>
  <c r="G55" i="8"/>
  <c r="G54" i="8"/>
  <c r="G52" i="8"/>
  <c r="G51" i="8"/>
  <c r="G50" i="8"/>
  <c r="G49" i="8"/>
  <c r="G48" i="8"/>
  <c r="G47" i="8"/>
  <c r="G46" i="8"/>
  <c r="G45" i="8"/>
  <c r="G43" i="8"/>
  <c r="G42" i="8"/>
  <c r="G40" i="8"/>
  <c r="G39" i="8"/>
  <c r="G38" i="8"/>
  <c r="G37" i="8"/>
  <c r="G36" i="8"/>
  <c r="G35" i="8"/>
  <c r="G34" i="8"/>
  <c r="G33" i="8"/>
  <c r="G32" i="8"/>
  <c r="G31" i="8"/>
  <c r="G30" i="8"/>
  <c r="G29" i="8"/>
  <c r="G28" i="8"/>
  <c r="G27" i="8"/>
  <c r="G26" i="8"/>
  <c r="G25" i="8"/>
  <c r="G24" i="8"/>
  <c r="G23" i="8"/>
  <c r="G22" i="8"/>
  <c r="G20" i="8"/>
  <c r="G19" i="8"/>
  <c r="G18" i="8"/>
  <c r="G17" i="8"/>
  <c r="G16" i="8"/>
  <c r="G15" i="8"/>
  <c r="G14" i="8"/>
  <c r="G13" i="8"/>
  <c r="G12" i="8"/>
  <c r="G11" i="8"/>
  <c r="G10" i="8"/>
  <c r="G9" i="8"/>
  <c r="G7" i="8"/>
  <c r="G6" i="8"/>
  <c r="G190" i="7"/>
  <c r="G189" i="7"/>
  <c r="G188" i="7"/>
  <c r="G187" i="7"/>
  <c r="G186" i="7"/>
  <c r="G185" i="7"/>
  <c r="G184" i="7"/>
  <c r="G183" i="7"/>
  <c r="G182" i="7"/>
  <c r="G181" i="7"/>
  <c r="G180" i="7"/>
  <c r="G179" i="7"/>
  <c r="G178" i="7"/>
  <c r="G177" i="7"/>
  <c r="G176" i="7"/>
  <c r="G175" i="7"/>
  <c r="G174" i="7"/>
  <c r="G173" i="7"/>
  <c r="G172" i="7"/>
  <c r="G171" i="7"/>
  <c r="G170" i="7"/>
  <c r="G169" i="7"/>
  <c r="G168" i="7"/>
  <c r="G167" i="7"/>
  <c r="G165" i="7"/>
  <c r="G164"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19" i="7"/>
  <c r="G118" i="7"/>
  <c r="G116" i="7"/>
  <c r="G115" i="7"/>
  <c r="G113" i="7"/>
  <c r="G112" i="7"/>
  <c r="G111" i="7"/>
  <c r="G110" i="7"/>
  <c r="G109" i="7"/>
  <c r="G107" i="7"/>
  <c r="G106" i="7"/>
  <c r="G104" i="7"/>
  <c r="G103" i="7"/>
  <c r="G101" i="7"/>
  <c r="G100" i="7"/>
  <c r="G98" i="7"/>
  <c r="G97" i="7"/>
  <c r="G96" i="7"/>
  <c r="G95" i="7"/>
  <c r="G94" i="7"/>
  <c r="G93" i="7"/>
  <c r="G91" i="7"/>
  <c r="G90" i="7"/>
  <c r="G89" i="7"/>
  <c r="G88" i="7"/>
  <c r="G87" i="7"/>
  <c r="G86" i="7"/>
  <c r="G85" i="7"/>
  <c r="G84" i="7"/>
  <c r="G82" i="7"/>
  <c r="G81" i="7"/>
  <c r="G79" i="7"/>
  <c r="G78" i="7"/>
  <c r="G77" i="7"/>
  <c r="G76" i="7"/>
  <c r="G75" i="7"/>
  <c r="G74" i="7"/>
  <c r="G73" i="7"/>
  <c r="G72" i="7"/>
  <c r="G70" i="7"/>
  <c r="G69" i="7"/>
  <c r="G67" i="7"/>
  <c r="G66" i="7"/>
  <c r="G65" i="7"/>
  <c r="G64" i="7"/>
  <c r="G63" i="7"/>
  <c r="G62" i="7"/>
  <c r="G61" i="7"/>
  <c r="G60" i="7"/>
  <c r="G58" i="7"/>
  <c r="G57" i="7"/>
  <c r="G55" i="7"/>
  <c r="G54" i="7"/>
  <c r="G53" i="7"/>
  <c r="G52" i="7"/>
  <c r="G51" i="7"/>
  <c r="G50" i="7"/>
  <c r="G49" i="7"/>
  <c r="G48" i="7"/>
  <c r="G46" i="7"/>
  <c r="G45" i="7"/>
  <c r="G43" i="7"/>
  <c r="I43" i="7" s="1"/>
  <c r="G42" i="7"/>
  <c r="G41" i="7"/>
  <c r="G40" i="7"/>
  <c r="G39" i="7"/>
  <c r="G38" i="7"/>
  <c r="G37" i="7"/>
  <c r="G36" i="7"/>
  <c r="G35" i="7"/>
  <c r="G34" i="7"/>
  <c r="G33" i="7"/>
  <c r="G32" i="7"/>
  <c r="G31" i="7"/>
  <c r="G30" i="7"/>
  <c r="G29" i="7"/>
  <c r="G28" i="7"/>
  <c r="G27" i="7"/>
  <c r="G26" i="7"/>
  <c r="G25" i="7"/>
  <c r="G24" i="7"/>
  <c r="G23" i="7"/>
  <c r="G22" i="7"/>
  <c r="G21" i="7"/>
  <c r="G19" i="7"/>
  <c r="G18" i="7"/>
  <c r="G17" i="7"/>
  <c r="G16" i="7"/>
  <c r="G15" i="7"/>
  <c r="G14" i="7"/>
  <c r="G13" i="7"/>
  <c r="G12" i="7"/>
  <c r="G11" i="7"/>
  <c r="G10" i="7"/>
  <c r="G9" i="7"/>
  <c r="G7" i="7"/>
  <c r="G6" i="7"/>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19" i="6"/>
  <c r="G118" i="6"/>
  <c r="G116" i="6"/>
  <c r="G115" i="6"/>
  <c r="G113" i="6"/>
  <c r="G112" i="6"/>
  <c r="G111" i="6"/>
  <c r="G110" i="6"/>
  <c r="G109" i="6"/>
  <c r="G108" i="6"/>
  <c r="G106" i="6"/>
  <c r="G105" i="6"/>
  <c r="G103" i="6"/>
  <c r="G102" i="6"/>
  <c r="G101" i="6"/>
  <c r="G100" i="6"/>
  <c r="G99" i="6"/>
  <c r="G97" i="6"/>
  <c r="G96" i="6"/>
  <c r="G94" i="6"/>
  <c r="G93" i="6"/>
  <c r="G92" i="6"/>
  <c r="G91" i="6"/>
  <c r="G90" i="6"/>
  <c r="G89" i="6"/>
  <c r="G88" i="6"/>
  <c r="G87" i="6"/>
  <c r="G85" i="6"/>
  <c r="G84" i="6"/>
  <c r="G82" i="6"/>
  <c r="G81" i="6"/>
  <c r="G80" i="6"/>
  <c r="G79" i="6"/>
  <c r="G78" i="6"/>
  <c r="G77" i="6"/>
  <c r="G76" i="6"/>
  <c r="G75" i="6"/>
  <c r="G73" i="6"/>
  <c r="G72" i="6"/>
  <c r="G10" i="6"/>
  <c r="G9" i="6"/>
  <c r="G8" i="6"/>
  <c r="G7" i="6"/>
  <c r="G6" i="6"/>
  <c r="G184" i="5"/>
  <c r="I184" i="5" s="1"/>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4" i="5"/>
  <c r="G113" i="5"/>
  <c r="G111" i="5"/>
  <c r="G110" i="5"/>
  <c r="G108" i="5"/>
  <c r="G107" i="5"/>
  <c r="G106" i="5"/>
  <c r="G105" i="5"/>
  <c r="G104" i="5"/>
  <c r="G103" i="5"/>
  <c r="G101" i="5"/>
  <c r="G98" i="5"/>
  <c r="G97" i="5"/>
  <c r="G96" i="5"/>
  <c r="G95" i="5"/>
  <c r="G94" i="5"/>
  <c r="G92" i="5"/>
  <c r="G91" i="5"/>
  <c r="G89" i="5"/>
  <c r="G88" i="5"/>
  <c r="G87" i="5"/>
  <c r="G86" i="5"/>
  <c r="G85" i="5"/>
  <c r="G84" i="5"/>
  <c r="G83" i="5"/>
  <c r="G82" i="5"/>
  <c r="G80" i="5"/>
  <c r="G79" i="5"/>
  <c r="G77" i="5"/>
  <c r="G76" i="5"/>
  <c r="G75" i="5"/>
  <c r="G74" i="5"/>
  <c r="G73" i="5"/>
  <c r="G72" i="5"/>
  <c r="G71" i="5"/>
  <c r="G70" i="5"/>
  <c r="G68" i="5"/>
  <c r="G67" i="5"/>
  <c r="G65" i="5"/>
  <c r="G64" i="5"/>
  <c r="G63" i="5"/>
  <c r="G62" i="5"/>
  <c r="G61" i="5"/>
  <c r="G60" i="5"/>
  <c r="G59" i="5"/>
  <c r="G58" i="5"/>
  <c r="G57" i="5"/>
  <c r="G56" i="5"/>
  <c r="G55" i="5"/>
  <c r="G54" i="5"/>
  <c r="G53" i="5"/>
  <c r="G52" i="5"/>
  <c r="G50" i="5"/>
  <c r="G49" i="5"/>
  <c r="G48" i="5"/>
  <c r="G47" i="5"/>
  <c r="G46" i="5"/>
  <c r="G45" i="5"/>
  <c r="G44" i="5"/>
  <c r="G43" i="5"/>
  <c r="G42" i="5"/>
  <c r="G41" i="5"/>
  <c r="G40" i="5"/>
  <c r="G39" i="5"/>
  <c r="G38" i="5"/>
  <c r="G37" i="5"/>
  <c r="G36" i="5"/>
  <c r="G35" i="5"/>
  <c r="G34" i="5"/>
  <c r="G33" i="5"/>
  <c r="G32" i="5"/>
  <c r="G31" i="5"/>
  <c r="G30" i="5"/>
  <c r="G29" i="5"/>
  <c r="G27" i="5"/>
  <c r="G26" i="5"/>
  <c r="G25" i="5"/>
  <c r="G24" i="5"/>
  <c r="G23" i="5"/>
  <c r="G22" i="5"/>
  <c r="G21" i="5"/>
  <c r="G20" i="5"/>
  <c r="G19" i="5"/>
  <c r="G18" i="5"/>
  <c r="G17" i="5"/>
  <c r="G16" i="5"/>
  <c r="G15" i="5"/>
  <c r="G14" i="5"/>
  <c r="G13" i="5"/>
  <c r="G11" i="5"/>
  <c r="G10" i="5"/>
  <c r="G9" i="5"/>
  <c r="I91" i="12" l="1"/>
  <c r="I65" i="12"/>
  <c r="G131" i="8"/>
  <c r="C8" i="3" s="1"/>
  <c r="I73" i="8"/>
  <c r="I13" i="13"/>
  <c r="I42" i="7"/>
  <c r="I91" i="7"/>
  <c r="I98" i="7"/>
  <c r="G191" i="7"/>
  <c r="C7" i="3" s="1"/>
  <c r="I70" i="1"/>
  <c r="I65" i="1"/>
  <c r="G71" i="1"/>
  <c r="C15" i="3" s="1"/>
  <c r="G138" i="12"/>
  <c r="C11" i="3" s="1"/>
  <c r="G242" i="6"/>
  <c r="C6" i="3" s="1"/>
  <c r="G185" i="5"/>
  <c r="C5" i="3" s="1"/>
  <c r="I8" i="10"/>
  <c r="G12" i="10"/>
  <c r="C10" i="3" s="1"/>
  <c r="I8" i="9"/>
  <c r="G12" i="9"/>
  <c r="C9" i="3" s="1"/>
  <c r="G17" i="13"/>
  <c r="C12" i="3" s="1"/>
  <c r="I16" i="13"/>
  <c r="I71" i="12"/>
  <c r="I22" i="12"/>
  <c r="I33" i="12"/>
  <c r="I96" i="12"/>
  <c r="I125" i="12"/>
  <c r="I79" i="12"/>
  <c r="I58" i="12"/>
  <c r="I137" i="12"/>
  <c r="I111" i="12"/>
  <c r="I117" i="12"/>
  <c r="I11" i="10"/>
  <c r="I11" i="9"/>
  <c r="I111" i="8"/>
  <c r="I117" i="8"/>
  <c r="I130" i="8"/>
  <c r="I97" i="8"/>
  <c r="I92" i="8"/>
  <c r="I64" i="8"/>
  <c r="I87" i="8"/>
  <c r="I38" i="8"/>
  <c r="I40" i="8"/>
  <c r="I104" i="7"/>
  <c r="I167" i="7"/>
  <c r="I190" i="7"/>
  <c r="I146" i="7"/>
  <c r="I152" i="7"/>
  <c r="I28" i="7"/>
  <c r="I128" i="7"/>
  <c r="I113" i="7"/>
  <c r="I132" i="7"/>
  <c r="I146" i="6"/>
  <c r="I103" i="6"/>
  <c r="I113" i="6"/>
  <c r="I94" i="6"/>
  <c r="I46" i="6"/>
  <c r="I62" i="6"/>
  <c r="I163" i="6"/>
  <c r="I70" i="6"/>
  <c r="I127" i="6"/>
  <c r="I132" i="6"/>
  <c r="I171" i="6"/>
  <c r="I202" i="6"/>
  <c r="I241" i="6"/>
  <c r="I8" i="13"/>
  <c r="I56" i="5"/>
  <c r="I26" i="8"/>
  <c r="I41" i="1"/>
  <c r="I89" i="5"/>
  <c r="I122" i="5"/>
  <c r="I41" i="5"/>
  <c r="I127" i="5"/>
  <c r="I146" i="5"/>
  <c r="I183" i="5"/>
  <c r="I65" i="5"/>
  <c r="I98" i="5"/>
  <c r="I108" i="5"/>
  <c r="I133" i="5"/>
  <c r="C16" i="3" l="1"/>
</calcChain>
</file>

<file path=xl/sharedStrings.xml><?xml version="1.0" encoding="utf-8"?>
<sst xmlns="http://schemas.openxmlformats.org/spreadsheetml/2006/main" count="4568" uniqueCount="985">
  <si>
    <t>Eilės Nr.</t>
  </si>
  <si>
    <t>Darbo pavadinimas, aprašymas</t>
  </si>
  <si>
    <t>Mato vnt.</t>
  </si>
  <si>
    <t>Kiekis</t>
  </si>
  <si>
    <t>Iš viso, Eur be PVM</t>
  </si>
  <si>
    <t>1. Paruošiamieji darbai</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</si>
  <si>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</si>
  <si>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</si>
  <si>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</si>
  <si>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</si>
  <si>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</si>
  <si>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</si>
  <si>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</si>
  <si>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</si>
  <si>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</si>
  <si>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</si>
  <si>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</si>
  <si>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</si>
  <si>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</si>
  <si>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</si>
  <si>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</si>
  <si>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</si>
  <si>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</si>
  <si>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</si>
  <si>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</si>
  <si>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</si>
  <si>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</si>
  <si>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</si>
  <si>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</si>
  <si>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</si>
  <si>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</si>
  <si>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</si>
  <si>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</si>
  <si>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</si>
  <si>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</si>
  <si>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</si>
  <si>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</si>
  <si>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</si>
  <si>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</si>
  <si>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</si>
  <si>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</si>
  <si>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</si>
  <si>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</si>
  <si>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6.6</t>
  </si>
  <si>
    <t>7.1</t>
  </si>
  <si>
    <t>3.1</t>
  </si>
  <si>
    <t>3.2</t>
  </si>
  <si>
    <t>3.3</t>
  </si>
  <si>
    <t>3.4</t>
  </si>
  <si>
    <t>3.5</t>
  </si>
  <si>
    <t>3.6</t>
  </si>
  <si>
    <t>3.7</t>
  </si>
  <si>
    <t>4.5</t>
  </si>
  <si>
    <t>7.2</t>
  </si>
  <si>
    <t>7.3</t>
  </si>
  <si>
    <t>7.4</t>
  </si>
  <si>
    <t>7.5</t>
  </si>
  <si>
    <t>7.6</t>
  </si>
  <si>
    <t>7.7</t>
  </si>
  <si>
    <t>8.1</t>
  </si>
  <si>
    <t>8.2</t>
  </si>
  <si>
    <t>8.3</t>
  </si>
  <si>
    <t>8.4</t>
  </si>
  <si>
    <t>8.5</t>
  </si>
  <si>
    <t>8.6</t>
  </si>
  <si>
    <t>8.7</t>
  </si>
  <si>
    <t>9.1</t>
  </si>
  <si>
    <t>11.2</t>
  </si>
  <si>
    <t>11.1</t>
  </si>
  <si>
    <t>11.3</t>
  </si>
  <si>
    <t>11.4</t>
  </si>
  <si>
    <t>11.5</t>
  </si>
  <si>
    <t>12.1</t>
  </si>
  <si>
    <t>Skyrius</t>
  </si>
  <si>
    <t>7.8</t>
  </si>
  <si>
    <t>8.8</t>
  </si>
  <si>
    <t>8.9</t>
  </si>
  <si>
    <t>10.1</t>
  </si>
  <si>
    <t>12. Kiti darbai</t>
  </si>
  <si>
    <t>11.6</t>
  </si>
  <si>
    <t>11.7</t>
  </si>
  <si>
    <t>11.8</t>
  </si>
  <si>
    <t>11.9</t>
  </si>
  <si>
    <t>11.10</t>
  </si>
  <si>
    <t>11.11</t>
  </si>
  <si>
    <t>5.7</t>
  </si>
  <si>
    <t>4. Kelio dangos konstrukcija 
(I dangos konstrukcijos variantas)</t>
  </si>
  <si>
    <t>4. Kelio dangos konstrukcija 
(II dangos konstrukcijos variantas)</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</si>
  <si>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</si>
  <si>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</si>
  <si>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</si>
  <si>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</si>
  <si>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</si>
  <si>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</si>
  <si>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</si>
  <si>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Iš viso skyriuje 8, 
Eur be PVM</t>
  </si>
  <si>
    <t>Iš viso skyriuje 9, 
Eur be PVM</t>
  </si>
  <si>
    <t>Iš viso skyriuje 10, 
Eur be PVM</t>
  </si>
  <si>
    <t>Iš viso skyriuje 11, 
Eur be PVM</t>
  </si>
  <si>
    <t>Iš viso skyriuje 12, 
Eur be PVM</t>
  </si>
  <si>
    <t>DARBŲ KIEKIŲ ŽINIARAŠČIŲ SANTRAUKA</t>
  </si>
  <si>
    <t>Žiniaraščio pavadinimas</t>
  </si>
  <si>
    <t>Vertė, EUR be PVM</t>
  </si>
  <si>
    <t>Vertės į pasiūlymo formą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</si>
  <si>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</si>
  <si>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</si>
  <si>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</si>
  <si>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Iš viso žiniaraščiuose (Eur be PVM):</t>
  </si>
  <si>
    <t>1.10</t>
  </si>
  <si>
    <t>1.11</t>
  </si>
  <si>
    <t>1.12</t>
  </si>
  <si>
    <t>1.13</t>
  </si>
  <si>
    <t>Melioracijos dalis</t>
  </si>
  <si>
    <t>Darbų kiekių žin. Nr.</t>
  </si>
  <si>
    <t>NR. 1 – SUSISIEKIMO DALIS</t>
  </si>
  <si>
    <t>Kelio ašinės linijos ir kelio juostos nužymėjimas</t>
  </si>
  <si>
    <t>Cementu stabilizuoto smėlio sluoksnio išardymas (27455,8 m², hvid - 0,30 m), pakrovimas ir išvežimas į rangovo pasirinktą vietą</t>
  </si>
  <si>
    <t>km</t>
  </si>
  <si>
    <t>t</t>
  </si>
  <si>
    <t>Betoninių vejos bordiūrų išardymas (80,0 m), pakrovimas ir išvežimas į rangovo pasirinktą utilizavimo vietą</t>
  </si>
  <si>
    <t>1.14</t>
  </si>
  <si>
    <t>1.15</t>
  </si>
  <si>
    <t>1.16</t>
  </si>
  <si>
    <t>1.17</t>
  </si>
  <si>
    <t>1.18</t>
  </si>
  <si>
    <t>1.19</t>
  </si>
  <si>
    <t>1.20</t>
  </si>
  <si>
    <t>1.21</t>
  </si>
  <si>
    <t>1.22</t>
  </si>
  <si>
    <t>1.23</t>
  </si>
  <si>
    <t>Kelio ženklų skydų demontavimas nuo vienstiebių atramų ir išvežimas į laikiną sandėliavimo vietą</t>
  </si>
  <si>
    <t>Kelio ženklų vienstiebių atramų demontavimas ir išvežimas į laikiną sandėliavimo vietą</t>
  </si>
  <si>
    <t>Kelio ženklų skydų demontavimas nuo dvistiebių atramų ir išvežimas į laikiną sandėliavimo vietą</t>
  </si>
  <si>
    <t>Kelio ženklų dvistiebių atramų demontavimas ir išvežimas į laikiną sandėliavimo vietą</t>
  </si>
  <si>
    <t>Esamų kelio atitvarų išardymas, pakrovimas ir išvežimas į laikinas sandėliavimo vietą</t>
  </si>
  <si>
    <t>Signalinių stulpelių demontavimas, pakrovimas ir išvežimas į rangovo pasirinktą utilizavimo sandėliavimo vietą</t>
  </si>
  <si>
    <t>vnt.</t>
  </si>
  <si>
    <t>m</t>
  </si>
  <si>
    <r>
      <t>Betoninių plokščių dangos išardymas (117,0 m</t>
    </r>
    <r>
      <rPr>
        <vertAlign val="superscript"/>
        <sz val="11"/>
        <color rgb="FF000000"/>
        <rFont val="Times New Roman"/>
        <family val="1"/>
      </rPr>
      <t>2</t>
    </r>
    <r>
      <rPr>
        <sz val="11"/>
        <color rgb="FF000000"/>
        <rFont val="Times New Roman"/>
        <family val="1"/>
      </rPr>
      <t>), pakrovimas ir į rangovo pasirinktą utilizavimo vietą</t>
    </r>
  </si>
  <si>
    <t xml:space="preserve">Medžių &lt;Ø16 cm kirtimas, kelmų pašalinimas ir išvežimas į rangovo pasirinktą vietą  </t>
  </si>
  <si>
    <t xml:space="preserve">Medžių Ø16-24 cm kirtimas, kelmų pašalinimas ir išvežimas į rangovo pasirinktą vietą </t>
  </si>
  <si>
    <t xml:space="preserve">Medžių Ø24-32 cm kirtimas, kelmų pašalinimas ir išvežimas į rangovo pasirinktą vietą </t>
  </si>
  <si>
    <t xml:space="preserve">Medžių &gt;Ø32 cm kirtimas, kelmų pašalinimas ir išvežimas į rangovo pasirinktą vietą </t>
  </si>
  <si>
    <t xml:space="preserve">Vidutinio tankumo medyno kirtimas ir išvežimas į rangovo pasirinktą vietą  </t>
  </si>
  <si>
    <t>m²</t>
  </si>
  <si>
    <t xml:space="preserve">Vidutinio tankumo krūmų pašalinimas mechanizuotu būdu ir išvežimas į rangovo pasirinktą vietą </t>
  </si>
  <si>
    <t>1.24</t>
  </si>
  <si>
    <t>1.25</t>
  </si>
  <si>
    <t>1.26</t>
  </si>
  <si>
    <t>1.27</t>
  </si>
  <si>
    <t>1.28</t>
  </si>
  <si>
    <t>1.29</t>
  </si>
  <si>
    <t>Esamų gelžbetoninių Ø400 mm pralaidų po nuovaža ir keliu, išardymas, pakrovimas ir išvežimas į rangovo pasirinktą utilizavimo vietą (4 vnt., 38,2 m)</t>
  </si>
  <si>
    <t>Esamų gelžbetoninių Ø500 mm pralaidų po nuovaža ir keliu, išardymas, pakrovimas ir išvežimas į rangovo pasirinktą utilizavimo vietą (2 vnt., 27,7 m)</t>
  </si>
  <si>
    <t>Esamų gelžbetoninių Ø600 mm pralaidų po nuovaža ir keliu, išardymas, pakrovimas ir išvežimas į rangovo pasirinktą utilizavimo vietą  (1 vnt., 10,2 m)</t>
  </si>
  <si>
    <t>Esamų gelžbetoninių Ø800 mm pralaidų po nuovaža ir keliu, išardymas, pakrovimas ir išvežimas į rangovo pasirinktą utilizavimo vietą  (2 vnt., 60,0 m)</t>
  </si>
  <si>
    <t>Esamų gelžbetoninių Ø1000 mm pralaidų po nuovaža ir keliu, išardymas, pakrovimas ir išvežimas į rangovo pasirinktą utilizavimo vietą  (4 vnt., 165,5 m)</t>
  </si>
  <si>
    <t>Esamų gelžbetoninių Ø800 mm pralaidų antgalių išardymas pakrovimas ir išvežimas į rangovo pasirinktą utilizavimo vietą (4 vnt.)</t>
  </si>
  <si>
    <t>Esamų gelžbetoninių Ø1000 mm pralaidų antgalių išardymas pakrovimas ir išvežimas į rangovo pasirinktą utilizavimo vietą (8 vnt.)</t>
  </si>
  <si>
    <t>1.30</t>
  </si>
  <si>
    <t>1.31</t>
  </si>
  <si>
    <t>1.32</t>
  </si>
  <si>
    <t>1.33</t>
  </si>
  <si>
    <t xml:space="preserve">Išardytos betono dangos sutrupinimas iki 0/32 arba 0/45 frakcijos ir panaudojimas kelio konstrukcijoje arba išvežimas į rangovo pasirinktą utilizavimo vietą </t>
  </si>
  <si>
    <t>Šiukšliadėžių demontavimas, pakrovimas ir išvežimas į rangovo utilizavimo pasirinktą vietą (4 vnt.)</t>
  </si>
  <si>
    <t xml:space="preserve">Suoliukų demontavimas, pakrovimas ir išvežimas į rangovo pasirinktą utilizavimo vietą (4 vnt.)  </t>
  </si>
  <si>
    <t xml:space="preserve">Kitų betoninių gaminių demontavimas, pakrovimas ir išvežimas į rangovo pasirinktą utilizavimo vietą </t>
  </si>
  <si>
    <t>2. Žemės darbai</t>
  </si>
  <si>
    <t>m³</t>
  </si>
  <si>
    <t xml:space="preserve">Dirvožemio sluoksnio kasimas ekskavatoriais, pakrovimas į autosavivarčius, pervežimas į rangovo pasirinktą vietą  </t>
  </si>
  <si>
    <t>Esamo F1-F2 grunto kasimas ekskavatoriais, grunto pakrovimas ir pervežimas į pylimų vietas ir pylimų įrengimas</t>
  </si>
  <si>
    <t>Esamo F1-F2 grunto kasimas ekskavatoriais, grunto pakrovimas ir pervežimas į pakopų įrengimo vietas ir pakopų įrengimas</t>
  </si>
  <si>
    <t xml:space="preserve">Esamo F1-F2 grunto kasimas ekskavatoriais, grunto pakrovimas ir pervežimas į rangovo pasirinktą vietą </t>
  </si>
  <si>
    <t xml:space="preserve">Esamo F3 grunto kasimas ekskavatoriais, grunto pakrovimas ir pervežimas į rangovo pasirinktą vietą </t>
  </si>
  <si>
    <t>Neaustinės geotekstilės gruntų atskyrimui ir filtravimui įrengimas</t>
  </si>
  <si>
    <t xml:space="preserve">Šlaitų ir griovio dugno planiravimas mechanizuotu būdu </t>
  </si>
  <si>
    <t xml:space="preserve">Šlaitų ir griovio dugno planiravimas rankiniu būdu </t>
  </si>
  <si>
    <t>Šlaitų ir teritorijų šalia padengimas dirvožemiu ir apsėjimas veja, h=0,10 m</t>
  </si>
  <si>
    <t>Esamų ryšių kabelių apsaugojimas surenkamais gaubtais (Ø110 mm), atkasant kabelius</t>
  </si>
  <si>
    <t>2.12</t>
  </si>
  <si>
    <t>2.13</t>
  </si>
  <si>
    <t>2.14</t>
  </si>
  <si>
    <t>2.15</t>
  </si>
  <si>
    <t>2.16</t>
  </si>
  <si>
    <t>3. Griovių ir šlaitų tvirtinimai</t>
  </si>
  <si>
    <t>3.8</t>
  </si>
  <si>
    <t>3.9</t>
  </si>
  <si>
    <t>3.10</t>
  </si>
  <si>
    <t>Griovių tvirtinimas žvirgždo skalda fr. 16/32, h - 0,10 m</t>
  </si>
  <si>
    <t>Griovių tvirtinimas skalda fr. 22/45, h=0,15 m</t>
  </si>
  <si>
    <t>Griovių tvirtinimas šlaitų tvirtinimo plytelėmis, h=0,08 m</t>
  </si>
  <si>
    <t>Žvirgždo skaldos fr. 16/32 pagrindo įrengimas šlaito tvirtinimo plytelėms, h=0,10 m</t>
  </si>
  <si>
    <t>Monolitinio betono C20/25 pagrindo įrengimas šlaitų tvirtinimo plytelėms, h=0,04 m</t>
  </si>
  <si>
    <t>Šlaitų tvirtinimas įrengiant plastikinį šlaitų eroziją stabdantį demblį</t>
  </si>
  <si>
    <t>Šlaitų armavimo sistemos įrengimas:</t>
  </si>
  <si>
    <t>Tvirtinimas geotinklais 40/20 kN/m</t>
  </si>
  <si>
    <t>Nesurištųjų mineralinių medžiagų mišinio fr. 0/8, 0/11, 0/16, 0/22 arba 0/32 kasimas ekskavatoriais, pakrovimas į autosavivarčius, vežimas į sąvartą rangovo pasirinktu atstumu ir darbas joje</t>
  </si>
  <si>
    <r>
      <rPr>
        <b/>
        <sz val="11"/>
        <color rgb="FFFF0000"/>
        <rFont val="Times New Roman"/>
        <family val="1"/>
        <charset val="186"/>
      </rPr>
      <t xml:space="preserve">Pastaba: </t>
    </r>
    <r>
      <rPr>
        <sz val="11"/>
        <color rgb="FFFF0000"/>
        <rFont val="Times New Roman"/>
        <family val="1"/>
        <charset val="186"/>
      </rPr>
      <t xml:space="preserve">Teikėjas pildo pasirinktinai I arba II dangos konstrukcijos variantą
* pažymėtose eilutėse Teikėjas pasirinktinai įsivertina </t>
    </r>
    <r>
      <rPr>
        <b/>
        <sz val="11"/>
        <color rgb="FFFF0000"/>
        <rFont val="Times New Roman"/>
        <family val="1"/>
      </rPr>
      <t>tik vieną</t>
    </r>
    <r>
      <rPr>
        <sz val="11"/>
        <color rgb="FFFF0000"/>
        <rFont val="Times New Roman"/>
        <family val="1"/>
        <charset val="186"/>
      </rPr>
      <t xml:space="preserve"> darbų eilutę (visas sluoksnis rengiamas naujai </t>
    </r>
    <r>
      <rPr>
        <b/>
        <sz val="11"/>
        <color rgb="FFFF0000"/>
        <rFont val="Times New Roman"/>
        <family val="1"/>
      </rPr>
      <t>arba</t>
    </r>
    <r>
      <rPr>
        <sz val="11"/>
        <color rgb="FFFF0000"/>
        <rFont val="Times New Roman"/>
        <family val="1"/>
        <charset val="186"/>
      </rPr>
      <t xml:space="preserve"> panaudojama ≤30% betono skaldos)</t>
    </r>
  </si>
  <si>
    <t>Apsauginio šalčiui atsparaus sluoksnio įrengimas (h≥0,63 m)*</t>
  </si>
  <si>
    <t>Apsauginis šalčiui atsparus sluoksnis (h≥0,63 m):</t>
  </si>
  <si>
    <t>4.1.1</t>
  </si>
  <si>
    <t>4.1.2</t>
  </si>
  <si>
    <t>Apsauginio šalčiui atsparaus sluoksnio įrengimas (h≥0,63 m), panaudojant ≤30% betono skaldos*</t>
  </si>
  <si>
    <t>Skaldos pagrindo sluoksnis iš nesurištų mineralinių medžiagų mišinio fr. 0/45, h=0,20 m</t>
  </si>
  <si>
    <t>4.2.1</t>
  </si>
  <si>
    <t>4.2.2</t>
  </si>
  <si>
    <t>Skaldos pagrindo sluoksnio iš nesurištų mineralinių medžiagų mišinio 0/45 įrengimas, h=0,20 m</t>
  </si>
  <si>
    <t>Skaldos pagrindo sluoksnio iš nesurištų mineralinių medžiagų mišinio 0/45 įrengimas, h=0,20 m*</t>
  </si>
  <si>
    <t>Skaldos pagrindo sluoksnio iš nesurištų mineralinių medžiagų mišinio 0/45 įrengimas, h=0,20 m), panaudojant ≤30% betono skaldos*</t>
  </si>
  <si>
    <t xml:space="preserve">Asfalto pagrindo sluoksnio įrengimas iš mišinio AC 22 PS (su kelių bitumu 50/70), h=0,10 m </t>
  </si>
  <si>
    <t>Dangos pagruntavimas panaudojant bituminę emulsiją C60BP4-S 200 g/m²</t>
  </si>
  <si>
    <t>Apatinio asfalto sluoksnio įrengimas iš mišinio AC 22 AS (su kelių bitumu 50/70), h=0,08 m</t>
  </si>
  <si>
    <t>Dangos pagruntavimas panaudojant bituminę emulsiją C60BP4-S 300 g/m²</t>
  </si>
  <si>
    <t>Viršutinio asfalto sluoksnio įrengimas iš mišinio SMA 11 S (su PMB 45/80-55), h=0,04 m</t>
  </si>
  <si>
    <t>Šiurkštinimas skaldyta mineraline medžiaga fr. 2/5, 1,5 kg/m²</t>
  </si>
  <si>
    <t>4.6</t>
  </si>
  <si>
    <t>4.7</t>
  </si>
  <si>
    <t>4.8</t>
  </si>
  <si>
    <t>Šalčiui nejautrių medžiagų sluoksnis (h≥0,53 m):</t>
  </si>
  <si>
    <t>Šalčiui nejautrių medžiagų sluoksnio įrengimas (h≥0,53 m), panaudojant ≤30% betono skaldos*</t>
  </si>
  <si>
    <t>5. Kelkraščių įrengimas</t>
  </si>
  <si>
    <t>5.1.1</t>
  </si>
  <si>
    <t>5.1.2</t>
  </si>
  <si>
    <t>5.2.1</t>
  </si>
  <si>
    <t>5.2.2</t>
  </si>
  <si>
    <t>Apatinio kelkraščio sluoksnio įrengimas iš užpilamo grunto ŽB, ŽG, ŽP, ŽD, ŽM, SB, SG, SP, SD, SM*</t>
  </si>
  <si>
    <t>Apatinio kelkraščio sluoksnio įrengimas iš užpilamo grunto ŽB, ŽG, ŽP, ŽD, ŽM, SB, SG, SP, SD, SM, panaudojant ≤30% betono skaldos*</t>
  </si>
  <si>
    <t>Kelkraščių sutvirtinimas monolitiniu betonu su lauko akmenimis (fr. 100/150)</t>
  </si>
  <si>
    <t>Betono C30/37 pagrindo įrengimas, h=0,15 m</t>
  </si>
  <si>
    <t>6. Nuovažų įrengimas</t>
  </si>
  <si>
    <t>Pastaba:
* pažymėtose eilutėse Teikėjas pasirinktinai įsivertina tik vieną darbų eilutę (visas sluoksnis rengiamas naujai arba panaudojama ≤30% betono skaldos)</t>
  </si>
  <si>
    <t>Apsauginis šalčiui atsparus sluoksnis (h≥0,79 m):</t>
  </si>
  <si>
    <t>6.1.1</t>
  </si>
  <si>
    <t>6.1.2</t>
  </si>
  <si>
    <t>6.2.1</t>
  </si>
  <si>
    <t>6.2.2</t>
  </si>
  <si>
    <t>Viršutinio dangos sluoksnio įrengimas iš AC 16 PD, h=0,06 m</t>
  </si>
  <si>
    <t>Siūlės "karštas prie šalto" įrengimas, 400 g/cm</t>
  </si>
  <si>
    <t>7. Pėsčiųjų takų, autobusų sustojimų peronų ir saugos salelių įrengimas</t>
  </si>
  <si>
    <t>Apsauginis šalčiui atsparus sluoksnis (h≥0,17 m):</t>
  </si>
  <si>
    <t>7.1.1</t>
  </si>
  <si>
    <t>7.1.2</t>
  </si>
  <si>
    <t>7.2.1</t>
  </si>
  <si>
    <t>7.2.2</t>
  </si>
  <si>
    <t>7.3.1</t>
  </si>
  <si>
    <t>7.3.2</t>
  </si>
  <si>
    <t>Skaldos pagrindo sluoksnis iš nesurištų mineralinių medžiagų mišinio fr. 0/45, h=0,15 m</t>
  </si>
  <si>
    <t>Skaldos pagrindo sluoksnio iš nesurištų mineralinių medžiagų mišinio 0/45 įrengimas, h=0,15 m*</t>
  </si>
  <si>
    <t>Skaldos pagrindo sluoksnio iš nesurištų mineralinių medžiagų mišinio 0/45 įrengimas, h=0,15 m, panaudojant ≤30% betono skaldos*</t>
  </si>
  <si>
    <t>Skaldos pagrindo sluoksnio iš nesurištų mineralinių medžiagų mišinio 0/45 įrengimas, h=0,20 m, panaudojant ≤30% betono skaldos*</t>
  </si>
  <si>
    <t>Asfalto pagrindo-dangos sluoksnio įrengimas iš AC 16 PD, h=0,08 m</t>
  </si>
  <si>
    <t>Nesurištųjų mineralinių medžiagų mišinio fr. 0/5 pasluoksnio įrengimas</t>
  </si>
  <si>
    <t>Silpnaregių vedimo paviršiaus iš betoninių reljefinių trinkelių įrengimas, h=0,08 m</t>
  </si>
  <si>
    <t>Silpnaregių įspėjamojo paviršiaus iš betoninių reljefinių trinkelių įrengimas, h=0,08 m</t>
  </si>
  <si>
    <t>Raudonos spalvos betoninių trinkelių dangos įrengimas saugumo salelėse</t>
  </si>
  <si>
    <t>8. Bordiūrų įrengimas</t>
  </si>
  <si>
    <t xml:space="preserve">Betoninių kelio bordiūrų (1,00x0,15x0,30 m) įrengimas </t>
  </si>
  <si>
    <t>Betoninių vejos bordiūrų (1,00x0,08x0,20 m) įrengimas</t>
  </si>
  <si>
    <t>Granitinių kelio bordiūrų (1,00x0,15x0,30 m) įrengimas</t>
  </si>
  <si>
    <t>Nusklembtų granitinių kelio bortų (su įkalamais stiklo atšvaitais) įrengimas</t>
  </si>
  <si>
    <t>Bituminės sandarinimo juostos (h-0,04 m) įrengimas</t>
  </si>
  <si>
    <t>9. Plastikinių vandens pralaidų nuovažose/sankryžose ir kanalizuotuose grioviuose įrengimas</t>
  </si>
  <si>
    <t>9.2</t>
  </si>
  <si>
    <t>9.3</t>
  </si>
  <si>
    <t>9.4</t>
  </si>
  <si>
    <t>9.5</t>
  </si>
  <si>
    <t>9.6</t>
  </si>
  <si>
    <t>Plastikinės d400 pralaidos po nuovaža/sankryža ar griovyje įrengimas (19 vnt.)</t>
  </si>
  <si>
    <t xml:space="preserve">Tranšėjos kasimas, grunto pakrovimas ir išvežimas į rangovo pasirinktą vietą </t>
  </si>
  <si>
    <t>Smėlio sluoksnio įrengimas, h=0,15 m</t>
  </si>
  <si>
    <t>Užpilo grunto įrengimas</t>
  </si>
  <si>
    <t>Geotekstilės ≥150 g/m2 įrengimas</t>
  </si>
  <si>
    <t>Betoninių antgalių d400 pralaidoms įrengimas</t>
  </si>
  <si>
    <t>10. Pralaidų per kelią įrengimas</t>
  </si>
  <si>
    <t>10.2</t>
  </si>
  <si>
    <t>10.3</t>
  </si>
  <si>
    <t>10.4</t>
  </si>
  <si>
    <t>10.5</t>
  </si>
  <si>
    <t>10.6</t>
  </si>
  <si>
    <t>10.7</t>
  </si>
  <si>
    <t>10.8</t>
  </si>
  <si>
    <t>10.9</t>
  </si>
  <si>
    <t>10.10</t>
  </si>
  <si>
    <t>10.11</t>
  </si>
  <si>
    <t>10.12</t>
  </si>
  <si>
    <t>10.13</t>
  </si>
  <si>
    <t>10.14</t>
  </si>
  <si>
    <t>10.15</t>
  </si>
  <si>
    <t>10.16</t>
  </si>
  <si>
    <t>Metalinių pralaidų Ø1200 mm įrengimas (vamzdžius jungiant apkabomis), 4,0 vnt</t>
  </si>
  <si>
    <t>Metalinių pralaidų Ø1600 mm įrengimas (vamzdžius jungiant apkabomis), 3,0 vnt.</t>
  </si>
  <si>
    <t>Skaldos fr. 0/45 sluoksnio po pralaida įrengimas, h=15 cm</t>
  </si>
  <si>
    <t>Užpilo grunto įrengimas (apsauginis šalčiui atsparus sluoksnis)</t>
  </si>
  <si>
    <t>Šalčiui atsparaus grunto užpylimas po pralaidų antgaliais</t>
  </si>
  <si>
    <t>Geomembranos dengiamo ploto įrengimas</t>
  </si>
  <si>
    <t>Įtekėjimo ir ištekėjimo pralaidos šlaitų ir griovių tvirtinimas monolitiniu betonu C30/37 XF4 XC4 su armatūros tinklus (ne didesniu kaip 1,5x1,5 m dydžio kvadratais), h=0,08 m</t>
  </si>
  <si>
    <t>Betonas C30/37 XF4 XC3</t>
  </si>
  <si>
    <t>Armatūra</t>
  </si>
  <si>
    <t>kg</t>
  </si>
  <si>
    <t>Skaldos pagrindo fr. 16/32 įrengimas po šlaitų tvirtinimu iš monolitinio betono, h=0,10 m</t>
  </si>
  <si>
    <t>Atraminio bloko po pralaidos antgaliu įrengimas</t>
  </si>
  <si>
    <t>Monolitinio betono C20/25 po pralaidų antgaliais įrengimas</t>
  </si>
  <si>
    <t>11. Kelio apstatymas ir saugaus eismo organizavimas</t>
  </si>
  <si>
    <t>Kelio ženklų vienstiebių metalinių atramų (d=76,1/2,0 mm) pastatymas</t>
  </si>
  <si>
    <t>Kelio ženklų skydų ant vienstiebių metalinių atramų sumontavimas</t>
  </si>
  <si>
    <t>Kelio ženklų dvistiebių metalinių atramų (d=76,1/2,0 mm) pastatymas</t>
  </si>
  <si>
    <t>Kelio ženklų skydų ant dvistiebių metalinių atramų sumontavimas</t>
  </si>
  <si>
    <t>A grupės signalinių stulpelių pastatymas</t>
  </si>
  <si>
    <t>B grupės signalinių stulpelių pastatymas</t>
  </si>
  <si>
    <t>Ženklinimo tipas 1.1 (linijos plotis 0,12 m) siaura ištisinė linija (iš polimerinių medžiagų)</t>
  </si>
  <si>
    <t>Ženklinimo tipas 1.1 (linijos plotis 0,12 m) siaura ištisinė linija ištisinė linija, frezuota triukšmo juosta (iš polimerinių medžiagų)</t>
  </si>
  <si>
    <t>Ženklinimo tipas 1.2 (linijos plotis 0,25 m) plati ištisinė linija, struktūrinis ženklinimas (iš polimerinių medžiagų)</t>
  </si>
  <si>
    <t>Ženklinimo tipas 1.2 (linijos plotis 0,25 m) plati ištisinė linija, (iš polimerinių medžiagų)</t>
  </si>
  <si>
    <t>Ženklinimo tipas 1.5 (linijos plotis 0,12 m) siaura brūkšninė linija, kai brūkšnio ir tarpo santykis 3 m / 9 m (iš polimerinių medžiagų)</t>
  </si>
  <si>
    <t>Ženklinimo tipas 1.6 (linijos plotis 0,12 m) siaura brūkšninė linija, kai brūkšnio ir tarpo santykis 6 m / 2 m (iš polimerinių medžiagų)</t>
  </si>
  <si>
    <t>Ženklinimo tipas 1.7 (linijos plotis 0,12 m) siaura brūkšninė linija, kai brūkšnio ir tarpo santykis 1 m / 1 m (iš polimerinių medžiagų)</t>
  </si>
  <si>
    <t>Ženklinimo tipas 1.10 (linijos plotis 0,12 m) siaura brūkšninė linija, kai brūkšnio ir tarpo santykis 3 m / 1 m (iš polimerinių medžiagų)</t>
  </si>
  <si>
    <t xml:space="preserve">Ženklinimo tipas 1.12 iš trikampių sudaryta linija (iš polimerinių medžiagų), </t>
  </si>
  <si>
    <t>Ženklinimo tipas 1.15.1 užbrūkšniuotas plotas (iš polimerinių medžiagų)</t>
  </si>
  <si>
    <t>Ženklinimo tipas 1.17 rodyklė (iš polimerinių medžiagų)</t>
  </si>
  <si>
    <t>Ženklinimo tipas 1.21 raidė "A" (iš polimerinių medžiagų)</t>
  </si>
  <si>
    <t xml:space="preserve">Ženklinimo tipas 1.22 (linijos plotis 0,25 m) plati brūkšninė linija, kai brūkšnio ir tarpo santykis 1 m / 1 m (iš polimerinių medžiagų) </t>
  </si>
  <si>
    <t>11.12</t>
  </si>
  <si>
    <t>11.13</t>
  </si>
  <si>
    <t>11.14</t>
  </si>
  <si>
    <t>11.15</t>
  </si>
  <si>
    <t>11.16</t>
  </si>
  <si>
    <t>11.17</t>
  </si>
  <si>
    <t>11.18</t>
  </si>
  <si>
    <t>11.19</t>
  </si>
  <si>
    <t>Pėsčiųjų apsauginės tvorelės įrengimas</t>
  </si>
  <si>
    <t>11.20</t>
  </si>
  <si>
    <t>11.21</t>
  </si>
  <si>
    <t>11.22</t>
  </si>
  <si>
    <t>11.23</t>
  </si>
  <si>
    <t>11.24</t>
  </si>
  <si>
    <t>11.25</t>
  </si>
  <si>
    <t>11.26</t>
  </si>
  <si>
    <t>11.27</t>
  </si>
  <si>
    <t>11.28</t>
  </si>
  <si>
    <t>11.29</t>
  </si>
  <si>
    <t>11.30</t>
  </si>
  <si>
    <t>11.31</t>
  </si>
  <si>
    <t>11.34</t>
  </si>
  <si>
    <t>11.35</t>
  </si>
  <si>
    <t>Dielektriko įrengimas</t>
  </si>
  <si>
    <t>Akmenų grindinio/ploto, nepatogaus grunto įrengimas</t>
  </si>
  <si>
    <t>Horizontalių kelio barjerų įrengimas ≥5000x6460x500mm įrengimas, ant skaldos pagrindo sluoksnio fr. 0/45, h=0,20 m, grunto iškasimas ir išvežimas</t>
  </si>
  <si>
    <t>Horizontalių kelio barjerų įrengimas ≥5000x9740x500mm įrengimas, ant skaldos pagrindo sluoksnio fr. 0/45, h=0,20 m, grunto iškasimas ir išvežimas</t>
  </si>
  <si>
    <t>11.36</t>
  </si>
  <si>
    <t>11.37</t>
  </si>
  <si>
    <t xml:space="preserve">Įžeminimo kontūro 30 Ω įrengimas, kai:
- įžeminimo strypas Ø14mm, L-3,0 m;          - 3 vnt.;
- plienine cinkuota juosta 25x4mm;               - 10 m; </t>
  </si>
  <si>
    <t xml:space="preserve">Įžeminimo kontūro (įžeminimo varža nereglamentuojama) įrengimas, kai:
- įžeminimo strypas Ø14mm, L-3,0 m;          - 3 vnt.;
- plienine cinkuota juosta 25x4mm;               - 10 m; </t>
  </si>
  <si>
    <t>Paviljonų su suoliukais įrengimas</t>
  </si>
  <si>
    <t>Šiukšliadėžių įrengimas</t>
  </si>
  <si>
    <r>
      <t>Važiuojamosios dalies betono plokščių dangos išardymas (27455,8 m</t>
    </r>
    <r>
      <rPr>
        <sz val="11"/>
        <rFont val="Arial"/>
        <family val="2"/>
      </rPr>
      <t>²</t>
    </r>
    <r>
      <rPr>
        <sz val="11"/>
        <rFont val="Times New Roman"/>
        <family val="1"/>
        <charset val="186"/>
      </rPr>
      <t>, hvid - 0,203 m)</t>
    </r>
  </si>
  <si>
    <t>Darbų kiekių žiniaraštis Nr. S.2 - A14 kelio ruožas nuo 83,144 iki 93,085 km</t>
  </si>
  <si>
    <t>Darbų kiekių žiniaraštis Nr. S.1 - A14 kelio ruožas nuo 79,510 iki 83,144 km</t>
  </si>
  <si>
    <t>Važiuojamosios dalies betono plokščių dangos išardymas (47750,0 m2, hvid - 0,203 m)</t>
  </si>
  <si>
    <t>Cementu stabilizuoto smėlio sluoksnio išardymas (hvid - 0,30 m, 47750,0 m2), pakrovimas ir išvežimas į rangovo pasirinktą vietą</t>
  </si>
  <si>
    <t xml:space="preserve">Betoninių kelio bordiūrų išardymas (650,0 m), pakrovimas ir išvežimas į Rangovo pasirinktą utilizavimo vietą </t>
  </si>
  <si>
    <t>Betoninių vejos bordiūrų išardymas (122,0 m), pakrovimas ir išvežimas į Rangovo pasirinktą utilizavimo vietą</t>
  </si>
  <si>
    <t>Betoninių plokščių dangos išardymas (115,0 m2), pakrovimas ir išvežimas į Rangovo pasirinktą utilizavimo vietą</t>
  </si>
  <si>
    <t>Betoninių trinkelių dangos išardymas (340,0 m2), pakrovimas ir išvežimas į Rangovo pasirinktą utilizavimo vietą</t>
  </si>
  <si>
    <t>Betoninių plytelių dangos išardymas (90,0 m2), pakrovimas ir išvežimas į Rangovo pasirinktą utilizavimo vietą</t>
  </si>
  <si>
    <t>Betoninių latakų išardymas (400,0 m), pakrovimas ir išvežimas į į Rangovo pasirinktą utilizavimo vietą</t>
  </si>
  <si>
    <t>Signalinių stulpelių demontavimas, pakrovimas ir išvežimas į Rangovo pasirinktą utilizavimo vietą</t>
  </si>
  <si>
    <t xml:space="preserve">Medžių &lt;Ø16 cm kirtimas, kelmų pašalinimas ir išvežimas į rangovo pasirinktą vietą </t>
  </si>
  <si>
    <t xml:space="preserve">Medžių Ø16-24 cm kirtimas, kelmų pašalinimas ir išvežimas į rangovo pasirinktą vietą  </t>
  </si>
  <si>
    <t xml:space="preserve">Medžių &gt;Ø32 cm kirtimas, kelmų pašalinimas ir išvežimas į rangovo pasirinktą vietą  </t>
  </si>
  <si>
    <t xml:space="preserve">Vidutinio tankumo krūmų pašalinimas mechanizuotu būdu ir išvežimas į rangovo pasirinktą vietą  </t>
  </si>
  <si>
    <t>1.34</t>
  </si>
  <si>
    <t>1.35</t>
  </si>
  <si>
    <t>1.36</t>
  </si>
  <si>
    <t>1.37</t>
  </si>
  <si>
    <t>Esamų gelžbetoninių Ø400 mm pralaidų po nuovaža ir keliu, išardymas, pakrovimas ir išvežimas į Rangovo pasirinktą utilizavimo vietą (11 vnt., 115,0 m)</t>
  </si>
  <si>
    <t>Esamų gelžbetoninių Ø500 mm pralaidų po nuovaža ir keliu, išardymas, pakrovimas ir išvežimas į Rangovo pasirinktą utilizavimo vietą (7 vnt., 79,0 m)</t>
  </si>
  <si>
    <t xml:space="preserve">Esamų gelžbetoninių Ø600 mm pralaidų po nuovaža ir keliu, išardymas, pakrovimas ir išvežimas į Rangovo pasirinktą utilizavimo vietą (2 vnt., 13,0 m) </t>
  </si>
  <si>
    <t>Esamų gelžbetoninių Ø1000 mm pralaidų po nuovaža ir keliu, išardymas, pakrovimas ir išvežimas į Rangovo pasirinktą utilizavimo vietą (8 vnt., 190,0 m)</t>
  </si>
  <si>
    <t>Esamų gelžbetoninių Ø1200 mm pralaidų po nuovaža ir keliu, išardymas, pakrovimas ir išvežimas į Rangovo pasirinktą utilizavimo vietą (3 vnt., 140,0 m)</t>
  </si>
  <si>
    <t>Esamų gelžbetoninių Ø1000 mm pralaidų antgalių išardymas pakrovimas ir išvežimas į Rangovo pasirinktą utilizavimo vietą (14 vnt.)</t>
  </si>
  <si>
    <t>Esamų gelžbetoninių Ø1200 mm pralaidų antgalių išardymas pakrovimas ir išvežimas į Rangovo pasirinktą utilizavimo vietą (12 vnt.)</t>
  </si>
  <si>
    <t>Išardytos betono dangos sutrupinimas iki 0/32 arba 0/45 frakcijos ir panaudojimas kelio konstrukcijoje arba išvežimas į Rangovo pasirinktą utilizavimo vietą</t>
  </si>
  <si>
    <t>Šiukšliadėžių demontavimas, pakrovimas ir išvežimas į Rangovo pasirinktą utilizavimo vietą (8 vnt.)</t>
  </si>
  <si>
    <t>Suoliukų demontavimas, pakrovimas ir išvežimas į Rangovo pasirinktą utilizavimo vietą (8 vnt.)</t>
  </si>
  <si>
    <t>Esamo paviljono demontavimas, pakrovimas ir išvežimas į Rangovo pasirinktą utilizavimo vietą (1 vnt.)</t>
  </si>
  <si>
    <t>Kitų betoninių gaminių demontavimas, pakrovimas ir išvežimas į Rangovo pasirinktą utilizavimo vietą</t>
  </si>
  <si>
    <t xml:space="preserve">Esamo F1-F2 grunto kasimas ekskavatoriais, grunto pakrovimas ir pervežimas į pakopų įrengimo vietas ir pakopų įrengimas </t>
  </si>
  <si>
    <t xml:space="preserve">Esamo F1-F2 grunto kasimas ekskavatoriais, grunto pakrovimas ir pervežimas į rangovo pasirinktą vietą  </t>
  </si>
  <si>
    <t xml:space="preserve">Esamo F3 grunto kasimas ekskavatoriais, grunto pakrovimas ir pervežimas į rangovo pasirinktą vietą  </t>
  </si>
  <si>
    <t xml:space="preserve">Esamo blogos sanklodos grunto (durpių arba grunto su organikos priemaiša) kasimas ekskavatoriais, grunto pakrovimas ir išvežimas į rangovo pasirinktą vietą  </t>
  </si>
  <si>
    <t>Armuojančio geotinklo 120/40 kN/m įrengimas</t>
  </si>
  <si>
    <t>2.17</t>
  </si>
  <si>
    <t>2.18</t>
  </si>
  <si>
    <t>Skaldos pagrindo sluoksnio iš nesurištų mineralinių medžiagų mišinio 0/45 įrengimas, h=0,30 m*</t>
  </si>
  <si>
    <t>Skaldos pagrindo sluoksnio iš nesurištų mineralinių medžiagų mišinio 0/45 įrengimas, h=0,30 m), panaudojant ≤30% betono skaldos*</t>
  </si>
  <si>
    <t>Apsauginio šalčiui atsparaus sluoksnio įrengimas, h≥0,17 m*</t>
  </si>
  <si>
    <t>Apsauginio šalčiui atsparaus sluoksnio įrengimas, h≥0,17 m, panaudojant ≤30% betono skaldos*</t>
  </si>
  <si>
    <t>Apsauginio šalčiui atsparaus sluoksnio įrengimas, h≥0,79 m, panaudojant ≤30% betono skaldos*</t>
  </si>
  <si>
    <t>Bituminės sandarinimo juostos (h-0,08 m) įrengimas</t>
  </si>
  <si>
    <t>Plastikinio kanalizacijos vamzdžio d200 įrengimas</t>
  </si>
  <si>
    <t>Atbulinio vožtuvo įrengimas</t>
  </si>
  <si>
    <t>Smėlio pagrindo po vamzdžiu įrengimas, h=0,10 m</t>
  </si>
  <si>
    <t>Ištekamojo antgalio bloko (0,81x0,52x0,52 m) įrengimas</t>
  </si>
  <si>
    <t>Išvedimo tvirtinimas monolitiniu betonu C30/37 XC4 XD1 XF3 su armatūros tinklu</t>
  </si>
  <si>
    <t>9.7</t>
  </si>
  <si>
    <t>9.8</t>
  </si>
  <si>
    <t>9.9</t>
  </si>
  <si>
    <t>10. Plastikinių vandens pralaidų nuovažose/sankryžose ir kanalizuotuose grioviuose įrengimas</t>
  </si>
  <si>
    <t>10. Konstrukcinio drenažo įrengimas</t>
  </si>
  <si>
    <t>Žvirgždo skalda fr. 11/16</t>
  </si>
  <si>
    <t>Žvirgždo skalda fr. 5/8</t>
  </si>
  <si>
    <t>Plastikinio konstrukcinio drenažo vamzdžio su geotekstilės filtru d≥160 mm įrengimas</t>
  </si>
  <si>
    <t>Geotekstilės ≥150 g/m2 grunto atskyrimui, įrengimas</t>
  </si>
  <si>
    <t>Melioracijos PE stulpelių įrengimas</t>
  </si>
  <si>
    <t>Drenažo apžiūros šulinėlių įrengimas</t>
  </si>
  <si>
    <t>Pagrindo po drenažo apžiūros šulinėliu, žvirgždo skalda fr. 16/32 įrengimas</t>
  </si>
  <si>
    <t>Griovio tvirtinimo pagrindo, žvirgždo skalda fr. 16/32 įrengimas</t>
  </si>
  <si>
    <t>11. Paviršinio vandens nuvedimo sistemos</t>
  </si>
  <si>
    <t xml:space="preserve">Betoninio vandens surinkimo latako and betoninio pagrindo įrengimas (0,40x0,50x0,24 m) įrengimas </t>
  </si>
  <si>
    <t>Latako atsparos įrengimas iš betono C20/25 (h - 0,20 m)</t>
  </si>
  <si>
    <t>Skaldos fr. 0/45 įrengimas po kelkraščiu</t>
  </si>
  <si>
    <t>Skaldos fr. 16/32 sluoksnio įrengimas (h - 0,10 m)</t>
  </si>
  <si>
    <t>Aikštelės ir latako betonavimas C30/37 XC4 XD1 XF3 su armatūros tinklu, h=0,08 m</t>
  </si>
  <si>
    <t>Vandens gesintuvo blokas B-2 (0,88x0,20x0,50 m) įrengimas</t>
  </si>
  <si>
    <t>Plastikinio vamzdžio d200 įrengimas</t>
  </si>
  <si>
    <t>Šulinių PVC D600 mm su jungiamosiomis fasoninėmis dalimis bei dugnu pastatymas</t>
  </si>
  <si>
    <t>Metalinių konusinių grotelių (dangčių), šiukšlių sulaikymui, įrengimas</t>
  </si>
  <si>
    <t>PVC šulinio D600 mm stovas</t>
  </si>
  <si>
    <t>Šulinio D600 mm dugnas/kinetė</t>
  </si>
  <si>
    <t>Pagrindo po šulinėliu, žvirgždo skalda fr. 16/32 įrengimas</t>
  </si>
  <si>
    <t>Plastikinės d400 pralaidos po nuovaža/sankryža ar griovyje įrengimas (89 vnt.)</t>
  </si>
  <si>
    <t>Plastikinės d600 pralaidos po nuovaža/sankryža įrengimas (1 vnt.)</t>
  </si>
  <si>
    <t>Betoninių antgalių d600 pralaidoms įrengimas</t>
  </si>
  <si>
    <t>12.2</t>
  </si>
  <si>
    <t>12.3</t>
  </si>
  <si>
    <t>12.4</t>
  </si>
  <si>
    <t>12.5</t>
  </si>
  <si>
    <t>12.6</t>
  </si>
  <si>
    <t>12.7</t>
  </si>
  <si>
    <t>12.8</t>
  </si>
  <si>
    <t>12. Plastikinių vandens pralaidų nuovažose/sankryžose ir kanalizuotuose grioviuose įrengimas</t>
  </si>
  <si>
    <t>Iš viso skyriuje 13, 
Eur be PVM</t>
  </si>
  <si>
    <t>13. Pralaidų per kelią įrengimas</t>
  </si>
  <si>
    <t>Metalinių pralaidų Ø1000 mm įrengimas (vamzdžius jungiant apkabomis), 1 vnt.</t>
  </si>
  <si>
    <t>Metalinių pralaidų Ø1200 mm įrengimas (vamzdžius jungiant apkabomis), 4 vnt.</t>
  </si>
  <si>
    <t>Metalinių pralaidų Ø1600 mm įrengimas (vamzdžius jungiant apkabomis), 4 vnt.</t>
  </si>
  <si>
    <t>Metalinių pralaidų Ø1200 mm įrengimas (stūmimo - gręžimo būdu), 6 vnt.</t>
  </si>
  <si>
    <t>Plieninis apsauginis dėklas ≥Ø1400 mm, t≥14 mm, 6 kompl.</t>
  </si>
  <si>
    <t>Metalinių pralaidų Ø1400 mm įrengimas (stūmimo - gręžimo būdu), 2 vnt.</t>
  </si>
  <si>
    <t>Plieninis apsauginis dėklas ≥Ø1600 mm, t≥14 mm, 2 kompl.</t>
  </si>
  <si>
    <t>Tvirtinimas skalda fr. 16/32, h=15 cm</t>
  </si>
  <si>
    <t>Injektuojamas betonas C25/30</t>
  </si>
  <si>
    <t>13.1</t>
  </si>
  <si>
    <t>13.2</t>
  </si>
  <si>
    <t>13.7</t>
  </si>
  <si>
    <t>13.3</t>
  </si>
  <si>
    <t>13.4</t>
  </si>
  <si>
    <t>13.5</t>
  </si>
  <si>
    <t>13.6</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</si>
  <si>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</si>
  <si>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</si>
  <si>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</si>
  <si>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</si>
  <si>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</si>
  <si>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</si>
  <si>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</si>
  <si>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</si>
  <si>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</si>
  <si>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</si>
  <si>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</si>
  <si>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</si>
  <si>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</si>
  <si>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</si>
  <si>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</si>
  <si>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</si>
  <si>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</si>
  <si>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</si>
  <si>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</si>
  <si>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</si>
  <si>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</si>
  <si>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</si>
  <si>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</si>
  <si>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</si>
  <si>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</si>
  <si>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</si>
  <si>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Betonas C35/45 XC4 XD3 XF4</t>
  </si>
  <si>
    <t>Betono C30/37 pasluoksnio įrengimas, h=0,04 m</t>
  </si>
  <si>
    <t>Spraustasienė TKL605 (arba analogas), plieno markė S270 GP arba aukštesnė</t>
  </si>
  <si>
    <t>Gruntiniai inkarai ANP H1200-64 (arba analogas) ir jų įrengimas, 6 kompl.</t>
  </si>
  <si>
    <t>Betono skiedinys esamos pralaidos užaklinimui</t>
  </si>
  <si>
    <t>Armatūra B500B</t>
  </si>
  <si>
    <t>14. Kelio apstatymas ir saugaus eismo organizavimas</t>
  </si>
  <si>
    <t>Kelio ženklų skydų ant apšvietimo atramų įrengimas</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</si>
  <si>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</si>
  <si>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</si>
  <si>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</si>
  <si>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</si>
  <si>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</si>
  <si>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</si>
  <si>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</si>
  <si>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</si>
  <si>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</si>
  <si>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</si>
  <si>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</si>
  <si>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</si>
  <si>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</si>
  <si>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</si>
  <si>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</si>
  <si>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</si>
  <si>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</si>
  <si>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</si>
  <si>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</si>
  <si>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</si>
  <si>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</si>
  <si>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</si>
  <si>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</si>
  <si>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</si>
  <si>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</si>
  <si>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</si>
  <si>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</si>
  <si>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</si>
  <si>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</si>
  <si>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</si>
  <si>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</si>
  <si>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</si>
  <si>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</si>
  <si>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</si>
  <si>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</si>
  <si>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</si>
  <si>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</si>
  <si>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</si>
  <si>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</si>
  <si>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Ženklinimo tipas 1.8 (linijos plotis 0,12 m) plati brūkšninė linija, kai brūkšnio ir tarpo santykis 1 m / 3 m (iš polimerinių medžiagų)</t>
  </si>
  <si>
    <t>Ženklinimo tipas 1.12 iš trikampių sudaryta linija (iš polimerinių medžiagų)</t>
  </si>
  <si>
    <t>Ženklinimo tipas 1.18 trikampis (iš polimerinių medžiagų)</t>
  </si>
  <si>
    <t>Iš viso skyriuje 14, 
Eur be PVM</t>
  </si>
  <si>
    <t>IŠ VISO ŽINIARAŠTYJE S.2, EUR BE PVM</t>
  </si>
  <si>
    <t>IŠ VISO ŽINIARAŠTYJE S.1, EUR BE PVM</t>
  </si>
  <si>
    <t>Darbų kiekių žiniaraštis Nr. S.3 - A14 kelio ruožas nuo 93,085 iki 93,685 km</t>
  </si>
  <si>
    <t>Betoninių kelio bordiūrų išardymas (314,0 m), pakrovimas ir išvežimas į Rangovo pasirinktą utilizavimo vietą</t>
  </si>
  <si>
    <t>Betoninių vejos bordiūrų išardymas (141,0 m), pakrovimas ir išvežimas į Rangovo pasirinktą utilizavimo vietą</t>
  </si>
  <si>
    <t>Betoninių trinkelių dangos išardymas (261,1 m2), pakrovimas ir išvežimas į Rangovo pasirinktą utilizavimo vietą</t>
  </si>
  <si>
    <t>Esamų PVC Ø700 mm pralaidų nuovažoje išardymas, pakrovimas ir išvežimas į Rangovo pasirinktą utilizavimo vietą (1 vnt., 17,8 m)</t>
  </si>
  <si>
    <t>Esamų gelžbetoninių Ø1000 mm pralaidų antgalių išardymas pakrovimas ir išvežimas į Rangovo pasirinktą utilizavimo vietą (2 vnt.)</t>
  </si>
  <si>
    <t xml:space="preserve">Esamų gelžbetoninių Ø1000 mm pralaidų galų išardymas, pakrovimas ir išvežimas į Rangovo pasirinktą utilizavimo vietą (2 vnt.) </t>
  </si>
  <si>
    <t>Demontuojami vandens surinkimo trapai, jų pakrovimas ir išvežimas į rangovo pasirinktą vietą, 2 vnt.</t>
  </si>
  <si>
    <t xml:space="preserve">Demontuojami vandens surinkimo šuliniai (nuo trapų), jų pakrovimas ir išvežimas į rangovo pasirinktą vietą, 2 vnt.   </t>
  </si>
  <si>
    <t xml:space="preserve">Demontuojami lauko kanalizacijos (lietaus) vamzdžiai, jų pakrovimas ir išvežimas į rangovo pasirinktą vietą   </t>
  </si>
  <si>
    <t xml:space="preserve">Esamo blogos sanklodos grunto (durpių arba grunto su organikos priemaiša) kasimas ekskavatoriais, grunto pakrovimas ir išvežimas į rangovo pasirinktą vietą </t>
  </si>
  <si>
    <t>2.19</t>
  </si>
  <si>
    <t>2.20</t>
  </si>
  <si>
    <t>2.21</t>
  </si>
  <si>
    <t>4. Kelio dangos konstrukcija DK10 (I dangos konstrukcijos variantas)</t>
  </si>
  <si>
    <t>4. Kelio dangos konstrukcija DK10 (II dangos konstrukcijos variantas)</t>
  </si>
  <si>
    <t>4. Kelio dangos konstrukcija DK32 (I dangos konstrukcijos variantas)</t>
  </si>
  <si>
    <t>Apsauginis šalčiui atsparus sluoksnis (h≥0,64 m):</t>
  </si>
  <si>
    <t>Apsauginio šalčiui atsparaus sluoksnio įrengimas (h≥0,64 m)*</t>
  </si>
  <si>
    <t>Apsauginio šalčiui atsparaus sluoksnio įrengimas (h≥0,64 m), panaudojant ≤30% betono skaldos*</t>
  </si>
  <si>
    <t xml:space="preserve">Asfalto pagrindo sluoksnio įrengimas iš mišinio AC 22 PS (su kelių bitumu 50/70), h=0,14 m </t>
  </si>
  <si>
    <t>4. Kelio dangos konstrukcija DK32 (II dangos konstrukcijos variantas)</t>
  </si>
  <si>
    <t>5. Žiedinės sankryžos atgrindų įrengimas</t>
  </si>
  <si>
    <t>Apsauginio šalčiui atsparaus sluoksnio įrengimas (h≥0,79 m)*</t>
  </si>
  <si>
    <t>Apsauginio šalčiui atsparaus sluoksnio įrengimas (h≥0,79 m), panaudojant ≤30% betono skaldos*</t>
  </si>
  <si>
    <t>Betono C30/37 pagrindo įrengimas, h=0,20 m</t>
  </si>
  <si>
    <t>Viršutinio sluoksnio iš granitinių trinkelių įrengimas, h=0,10 m</t>
  </si>
  <si>
    <t>Deformacinės siūlės įrengimas</t>
  </si>
  <si>
    <r>
      <t xml:space="preserve">Pastaba:
* pažymėtose eilutėse Teikėjas pasirinktinai įsivertina </t>
    </r>
    <r>
      <rPr>
        <b/>
        <sz val="11"/>
        <color rgb="FFFF0000"/>
        <rFont val="Times New Roman"/>
        <family val="1"/>
      </rPr>
      <t>tik vieną</t>
    </r>
    <r>
      <rPr>
        <sz val="11"/>
        <color rgb="FFFF0000"/>
        <rFont val="Times New Roman"/>
        <family val="1"/>
      </rPr>
      <t xml:space="preserve"> darbų eilutę (visas sluoksnis rengiamas naujai </t>
    </r>
    <r>
      <rPr>
        <b/>
        <sz val="11"/>
        <color rgb="FFFF0000"/>
        <rFont val="Times New Roman"/>
        <family val="1"/>
      </rPr>
      <t>arba</t>
    </r>
    <r>
      <rPr>
        <sz val="11"/>
        <color rgb="FFFF0000"/>
        <rFont val="Times New Roman"/>
        <family val="1"/>
      </rPr>
      <t xml:space="preserve"> panaudojama ≤30% betono skaldos)</t>
    </r>
  </si>
  <si>
    <t>6. Kelkraščių įrengimas</t>
  </si>
  <si>
    <t>6.7</t>
  </si>
  <si>
    <t xml:space="preserve">Apatinis kelkraščio sluoksnis iš užpilamo grunto: </t>
  </si>
  <si>
    <t>Viršutinis kelkraščio sluoksnis:</t>
  </si>
  <si>
    <t>Raudonos spalvos betoninių trinkelių dangos įrengimas saugumo salelėse, h=0,08 m</t>
  </si>
  <si>
    <t>Pilkos spalvos betoninių trinkelių dangos įrengimas šaligatviuose, h=0,08 m</t>
  </si>
  <si>
    <t>9.10</t>
  </si>
  <si>
    <t>9.11</t>
  </si>
  <si>
    <t>9.12</t>
  </si>
  <si>
    <t>9.13</t>
  </si>
  <si>
    <t>Plastikinės d400 pralaidos po nuovaža/sankryža ar griovyje įrengimas, 2 vnt.</t>
  </si>
  <si>
    <t>Metalinių pralaidų Ø1200 mm įrengimas (stūmimo - gręžimo būdu), 1 vnt.</t>
  </si>
  <si>
    <t>Plieninis apsauginis dėklas ≥Ø1400 mm, t≥14 mm, 1 kompl.</t>
  </si>
  <si>
    <t>12.9</t>
  </si>
  <si>
    <t>12.10</t>
  </si>
  <si>
    <t>12.13</t>
  </si>
  <si>
    <t>12.14</t>
  </si>
  <si>
    <t>12.15</t>
  </si>
  <si>
    <t>12.16</t>
  </si>
  <si>
    <t>IŠ VISO ŽINIARAŠTYJE S.3, EUR BE PVM</t>
  </si>
  <si>
    <t>Ženklinimo tipas 1.1 (linijos plotis 0,12 m) siaura ištisinė linija, frezuota triukšmo juosta (iš polimerinių medžiagų)</t>
  </si>
  <si>
    <t>Darbų kiekių žiniaraštis Nr. S.4 - A14 kelio ruožas nuo 93,685 iki 93,726 km</t>
  </si>
  <si>
    <t>Betoninių kelio bordiūrų išardymas (395,0 m), pakrovimas ir išvežimas į Rangovo pasirinktą utilizavimo vietą</t>
  </si>
  <si>
    <t>Betoninių vejos bordiūrų išardymas (154,0 m), pakrovimas ir išvežimas į Rangovo pasirinktą utilizavimo vietą</t>
  </si>
  <si>
    <t>Betoninių trinkelių dangos išardymas (203,5 m2), pakrovimas ir išvežimas į Rangovo pasirinktą utilizavimo vietą</t>
  </si>
  <si>
    <t>Granitinių trinkelių dangos išardymas (108,0 m2), pakrovimas ir išvežimas į Rangovo pasirinktą utilizavimo vietą</t>
  </si>
  <si>
    <t xml:space="preserve">Medžių Ø24-32 cm kirtimas, kelmų pašalinimas ir išvežimas į rangovo pasirinktą vietą  </t>
  </si>
  <si>
    <t>Demontuojami vandens surinkimo trapai, jų pakrovimas ir išvežimas į rangovo pasirinktą vietą, 4 vnt.</t>
  </si>
  <si>
    <t>Demontuojami vandens surinkimo šuliniai (nuo trapų), jų pakrovimas ir išvežimas į rangovo pasirinktą vietą, 4 vnt.</t>
  </si>
  <si>
    <t>Demontuojami lauko kanalizacijos (lietaus) vamzdžiai (21,5 m), jų pakrovimas ir išvežimas į rangovo pasirinktą vietą</t>
  </si>
  <si>
    <t>Šalčiui nejautrių medžiagų sluoksnis (h≥0,54 m):</t>
  </si>
  <si>
    <t>Šalčiui nejautrių medžiagų sluoksnio įrengimas (h≥0,54 m)*</t>
  </si>
  <si>
    <t>Šalčiui nejautrių medžiagų sluoksnio įrengimas (h≥0,54 m), panaudojant ≤30% betono skaldos*</t>
  </si>
  <si>
    <t>Viršutinio sluoksnio iš pilkos spalvos betoninių trinkelių dangos įrengimas (h - 0,08 m)</t>
  </si>
  <si>
    <t>7. Nuovažų įrengimas</t>
  </si>
  <si>
    <t>8. Pėsčiųjų takų, autobusų sustojimų peronų ir saugos salelių įrengimas</t>
  </si>
  <si>
    <t>8.1.1</t>
  </si>
  <si>
    <t>8.1.2</t>
  </si>
  <si>
    <t>8.2.1</t>
  </si>
  <si>
    <t>8.2.2</t>
  </si>
  <si>
    <t>8.3.1</t>
  </si>
  <si>
    <t>8.3.2</t>
  </si>
  <si>
    <t>9. Bordiūrų įrengimas</t>
  </si>
  <si>
    <t>11. Plastikinių vandens pralaidų nuovažose/sankryžose ir kanalizuotuose grioviuose įrengimas</t>
  </si>
  <si>
    <t>12. Pralaidų per kelią įrengimas</t>
  </si>
  <si>
    <t>13. Kelio apstatymas ir saugaus eismo organizavimas</t>
  </si>
  <si>
    <t>6. Pėsčiųjų takų, autobusų sustojimų peronų ir saugos salelių įrengimas</t>
  </si>
  <si>
    <t>6.3.1</t>
  </si>
  <si>
    <t>6.3.2</t>
  </si>
  <si>
    <t>6.8</t>
  </si>
  <si>
    <t>6.9</t>
  </si>
  <si>
    <t>7. Bordiūrų įrengimas</t>
  </si>
  <si>
    <t>8. Konstrukcinio drenažo įrengimas</t>
  </si>
  <si>
    <t>9. Paviršinio vandens nuvedimo sistemos</t>
  </si>
  <si>
    <t>Vandens surinkimo šulinėlis su plokščiomis grotelėmis: Apvalūs surenkami gelžbetoninis DN 700 mm lietaus surinkimo šulinėlis su plokščiomis grotelėmis iki 2,0m be nusodinamosios dalies ir jo įrengimas (su protarpinėmis, ketiniais 40t apkrovos dangčiais-grotelėmis, šulinių žymėjimo ženklais), 4 kompl.</t>
  </si>
  <si>
    <t>Plastikinės d600 pralaidos po nuovaža/sankryža ar griovyje įrengimas, 1 vnt.</t>
  </si>
  <si>
    <t>2. Kelio dangų suvedimai</t>
  </si>
  <si>
    <t>Projektuojamos asfalto dangos suvedimas su esama asfalto danga (hvid=0,08 m)</t>
  </si>
  <si>
    <t>Siūlės „karštas prie šalto“ įrengimas, 400 g/cm</t>
  </si>
  <si>
    <t>Projektuojamų kelkraščių suvedimas su esamais</t>
  </si>
  <si>
    <t>IŠ VISO ŽINIARAŠTYJE S.5, EUR BE PVM</t>
  </si>
  <si>
    <t>IŠ VISO ŽINIARAŠTYJE S.4, EUR BE PVM</t>
  </si>
  <si>
    <t>Darbų kiekių žiniaraštis Nr. S.5 - Kelias Nr. 4905 Narkūnai–Ąžuolija</t>
  </si>
  <si>
    <t>Darbų kiekių žiniaraštis Nr. S.6 - Kelias Nr. 4914 Pakalniai–Velbiškės–Kvykliai</t>
  </si>
  <si>
    <t>IŠ VISO ŽINIARAŠTYJE S.6, EUR BE PVM</t>
  </si>
  <si>
    <t>Darbų kiekių žiniaraštis Nr. S.7 - Kelias Nr. 208 Pietrytinis Utenos aplinkkelis</t>
  </si>
  <si>
    <t>Betoninių kelio bordiūrų išardymas (232,0 m), pakrovimas ir išvežimas į Rangovo pasirinktą utilizavimo vietą</t>
  </si>
  <si>
    <t>Betoninių vejos bordiūrų išardymas (74,0 m), pakrovimas ir išvežimas į Rangovo pasirinktą utilizavimo vietą</t>
  </si>
  <si>
    <t>Betoninių trinkelių dangos išardymas (179,0 m2, hvid - 0,08 m), pakrovimas ir išvežimas į Rangovo pasirinktą utilizavimo vietą</t>
  </si>
  <si>
    <t>6.Kelkraščių įrengimas</t>
  </si>
  <si>
    <r>
      <t>Pastaba:
* pažymėtose eilutėse Teikėjas pasirinktinai įsivertina</t>
    </r>
    <r>
      <rPr>
        <b/>
        <sz val="11"/>
        <color rgb="FFFF0000"/>
        <rFont val="Times New Roman"/>
        <family val="1"/>
      </rPr>
      <t xml:space="preserve"> tik vieną</t>
    </r>
    <r>
      <rPr>
        <sz val="11"/>
        <color rgb="FFFF0000"/>
        <rFont val="Times New Roman"/>
        <family val="1"/>
      </rPr>
      <t xml:space="preserve"> darbų eilutę (visas sluoksnis rengiamas naujai </t>
    </r>
    <r>
      <rPr>
        <b/>
        <sz val="11"/>
        <color rgb="FFFF0000"/>
        <rFont val="Times New Roman"/>
        <family val="1"/>
      </rPr>
      <t>arba</t>
    </r>
    <r>
      <rPr>
        <sz val="11"/>
        <color rgb="FFFF0000"/>
        <rFont val="Times New Roman"/>
        <family val="1"/>
      </rPr>
      <t xml:space="preserve"> panaudojama ≤30% betono skaldos)</t>
    </r>
  </si>
  <si>
    <r>
      <t xml:space="preserve">Pastaba:
* pažymėtose eilutėse Teikėjas pasirinktinai įsivertina </t>
    </r>
    <r>
      <rPr>
        <b/>
        <sz val="11"/>
        <color rgb="FFFF0000"/>
        <rFont val="Times New Roman"/>
        <family val="1"/>
      </rPr>
      <t>tik vieną</t>
    </r>
    <r>
      <rPr>
        <sz val="11"/>
        <color rgb="FFFF0000"/>
        <rFont val="Times New Roman"/>
        <family val="1"/>
        <charset val="186"/>
      </rPr>
      <t xml:space="preserve"> darbų eilutę (visas sluoksnis rengiamas naujai </t>
    </r>
    <r>
      <rPr>
        <b/>
        <sz val="11"/>
        <color rgb="FFFF0000"/>
        <rFont val="Times New Roman"/>
        <family val="1"/>
      </rPr>
      <t>arba</t>
    </r>
    <r>
      <rPr>
        <sz val="11"/>
        <color rgb="FFFF0000"/>
        <rFont val="Times New Roman"/>
        <family val="1"/>
        <charset val="186"/>
      </rPr>
      <t xml:space="preserve"> panaudojama ≤30% betono skaldos)</t>
    </r>
  </si>
  <si>
    <t xml:space="preserve">Granitinių kelio bordiūrų (1,00x0,15x0,30 m) įrengimas </t>
  </si>
  <si>
    <t>Plastikinės d400 pralaidos po nuovaža/sankryža ar griovyje įrengimas (1 vnt.)</t>
  </si>
  <si>
    <t>Betoninių antgalių d00 pralaidoms įrengimas</t>
  </si>
  <si>
    <t>Plastikinių pralaidų Ø600 mm įrengimas (vamzdžius jungiant apkabomis), 1 vnt.</t>
  </si>
  <si>
    <t>Tranšėjos užpylimas sankasai tinkamu gruntu</t>
  </si>
  <si>
    <t>D600 pralaidų antgalių įrengimas</t>
  </si>
  <si>
    <t>IŠ VISO ŽINIARAŠTYJE S.7, EUR BE PVM</t>
  </si>
  <si>
    <t>1. Vandens pralaidų įrengimas</t>
  </si>
  <si>
    <t>3. Kelio apstatymas ir saugaus eismo organizavimas</t>
  </si>
  <si>
    <t>IŠ VISO ŽINIARAŠTYJE S.8, EUR BE PVM</t>
  </si>
  <si>
    <t>1. Molėtų rajonas</t>
  </si>
  <si>
    <t>Drenažo rinktuvų iš PVC160/145 mm polietileninių vamzdžių su geotekstilės filtru įrengimas vienkaušiu ekskavatoriumi priemolio grunte iki 2 m gylio</t>
  </si>
  <si>
    <t>Atšaka-balnas 180/50mm</t>
  </si>
  <si>
    <t>Atšaka-balnas 180/75mm</t>
  </si>
  <si>
    <t>Drenažo rinktuvų iš PVC126/113 mm polietileninių vamzdžių su geotekstilės filtru įrengimas vienkaušiu ekskavatoriumi priemolio grunte iki 2 m gylio</t>
  </si>
  <si>
    <t>Atšaka-balnas 113/50mm</t>
  </si>
  <si>
    <t>Drenažo rinktuvų iš PVC200/180 mm polietileninių vamzdžių su geotekstilės filtru įrengimas vienkaušiu ekskavatoriumi priemolio grunte iki 3 m gylio</t>
  </si>
  <si>
    <t>PVC drenažo rinktuvų ir sausintuvų užpylimas žvyru rankiniu būdu</t>
  </si>
  <si>
    <t>Drenažo sausintuvų įrengimas iš PVC50 mm vidaus skersmens gofruotų perforuotų vamzdžių su geotekstilės filtru priemolio grunte vienkaušiu</t>
  </si>
  <si>
    <t>Drenažo rinktuvų iš PVC 235,4 (250x7,3) mm neperforuotų beslėgių movinių vamzdžių N klasės (SN4) įrengimas priemolio grunte iki 2 m gylio vienkaušiu</t>
  </si>
  <si>
    <t>Drenažo rinktuvų iš PP PRAGMA 285/250 mm vidinio skersmens gofruotų perforuotų vamzdžių įrengimas vienkaušiu ekskavatoriumi priemolio grunte iki 3 m gylio</t>
  </si>
  <si>
    <t>Atšaka-balnas 200/50mm</t>
  </si>
  <si>
    <t>PE100 PN10 D710 mm vamzdžių prastūmimas po keliais</t>
  </si>
  <si>
    <t>Grunto išpūtimas iš vamzdžių, paklotų kalimo būdu</t>
  </si>
  <si>
    <t>Požeminio drenažo šulinio PEŠP D600 įrengimas</t>
  </si>
  <si>
    <t>Gelžbetoninio šulinio ŠP-6 įrengimas</t>
  </si>
  <si>
    <t>Paviršinio vandens nuleistuvo F-5 įrengimas prie pralaidos</t>
  </si>
  <si>
    <t>Paviršinio vandens nuleistuvo F-5 įrengimas pakelės griovyje</t>
  </si>
  <si>
    <t>160 mm skersmens polietileninių drenažo žiočių įrengimas (griovio šonas)</t>
  </si>
  <si>
    <t>200 mm skersmens polietileninių drenažo žiočių įrengimas (griovio šonas)</t>
  </si>
  <si>
    <t>250 mm skersmens polietileninių drenažo žiočių įrengimas (griovio galas)</t>
  </si>
  <si>
    <t>300-500 mm skersmens polietileninių drenažo žiočių įrengimas (griovio galas)</t>
  </si>
  <si>
    <t>Nukirstų drenų galų užtaisymas PE drenažo galiniais kamščiais PK-5 50 mm skersmens</t>
  </si>
  <si>
    <t>Esamų keraminių d50 mm drenažo sausintuvų prijungimas prie naujų rinktuvų, kai ΔH&lt;10 cm</t>
  </si>
  <si>
    <t>Esamų keraminių d75 mm drenažo sausintuvų prijungimas prie naujų rinktuvų, kai ΔH&lt;10 cm</t>
  </si>
  <si>
    <t>Esamų keraminių d100 mm drenažo sausintuvų prijungimas prie naujų rinktuvų, kai ΔH&lt;10 cm</t>
  </si>
  <si>
    <t>Esamų keraminių d200 mm drenažo sausintuvų prijungimas prie naujų rinktuvų, kai ΔH&lt;10 cm</t>
  </si>
  <si>
    <t>Esamų keraminių d600 mm drenažo sausintuvų prijungimas prie naujų rinktuvų, kai ΔH&lt;10 cm</t>
  </si>
  <si>
    <t>Drenažo linijų ieškojimas vienkaušiais ekskavatoriais 0,4 m3 talpos kaušais</t>
  </si>
  <si>
    <t>Pažeistų plotų išlyginimas ir apsėjimas mechanizuotai</t>
  </si>
  <si>
    <t>ha</t>
  </si>
  <si>
    <t>2. Utenos rajonas</t>
  </si>
  <si>
    <t>Drenažo rinktuvų iš PVC92/80 mm polietileninių vamzdžių su geotekstilės filtru įrengimas vienkaušiu ekskavatoriumi priemolio grunte iki 2 m gylio</t>
  </si>
  <si>
    <t>Atšaka-balnas 80/50mm</t>
  </si>
  <si>
    <t>Drenažo rinktuvų iš PVC160/145 mm polietileninių vamzdžių su geotekstilės filtru įrengimas vienkaušiu ekskavatoriumi priemolio grunte iki 4 m gylio</t>
  </si>
  <si>
    <t>Atšaka-balnas 145/50mm</t>
  </si>
  <si>
    <t>Atšaka-balnas 145/75mm</t>
  </si>
  <si>
    <t>Drenažo rinktuvų iš PVC152(160x4,0) mm neperforuotų beslėgių movinių vamzdžių N (SN4) klasė įrengimas priemolio grunte iki 2 m gylio vienkaušiu ekskavatoriumi</t>
  </si>
  <si>
    <t>Drenažo rinktuvų iš PVC150,6(160x4,7) mm neperforuotų beslėgių movinių vamzdžių S klasės (SN8) įrengimas priemolio grunte iki 3 m gylio vienkaušiu ekskavatoriumi</t>
  </si>
  <si>
    <t>Drenažo rinktuvų iš PVC109,2(200x4,9) mm neperforuotų beslėgių movinių vamzdžių N klasės (SN4) įrengimas priemolio grunte iki 2 m gylio vienkaušiu ekskavatoriumi</t>
  </si>
  <si>
    <t>Drenažo rinktuvų iš PVC 235,4 (250x7,3) mm neperforuotų beslėgių movinių vamzdžių N klasės (SN4) įrengimas priemolio grunte iki 2 m gylio vienkaušiu ekskavatoriumi</t>
  </si>
  <si>
    <t>PE100 PN10 D110 mm vamzdžių prastūmimas po keliais</t>
  </si>
  <si>
    <t>PE100 PN10 D200 mm vamzdžių prastūmimas po keliais</t>
  </si>
  <si>
    <t>PE100 PN10 D250 mm vamzdžių prastūmimas po keliais</t>
  </si>
  <si>
    <t>Nukirstų drenų galų užtaisymas PE drenažo galiniais kamščiais PK-7,5 75 mm skersmens</t>
  </si>
  <si>
    <t>Esamų keraminių d150 mm drenažo sausintuvų prijungimas prie naujų rinktuvų, kai ΔH&lt;10 cm</t>
  </si>
  <si>
    <t>2.22</t>
  </si>
  <si>
    <t>2.23</t>
  </si>
  <si>
    <t>2.24</t>
  </si>
  <si>
    <t>IŠ VISO ŽINIARAŠTYJE M, EUR BE PVM</t>
  </si>
  <si>
    <t>3. Melioracijos griovių tvirtinimas prie pralaidų</t>
  </si>
  <si>
    <t>Drenažo rinktuvų iš PVC103,6 (110x3,2) mm neperforuotų beslėgių movinių vamzdžių N klasės (SN4) įrengimas priemolio grunte iki 2 m gylio vienkaušiu</t>
  </si>
  <si>
    <t>Drenažo rinktuvų iš PVC152 (160x4,0) mm neperforuotų beslėgių movinių vamzdžių N (SN4) klasė įrengimas priemolio grunte iki 2 m gylio vienkaušiu</t>
  </si>
  <si>
    <t>Aplinkos sutvarkymas ir žolės atsodinimas</t>
  </si>
  <si>
    <t>3.11</t>
  </si>
  <si>
    <t>3.12</t>
  </si>
  <si>
    <t>3.13</t>
  </si>
  <si>
    <t>3.14</t>
  </si>
  <si>
    <t>3.15</t>
  </si>
  <si>
    <t>3.16</t>
  </si>
  <si>
    <t>3.17</t>
  </si>
  <si>
    <t>3.18</t>
  </si>
  <si>
    <t>3.19</t>
  </si>
  <si>
    <t>3.20</t>
  </si>
  <si>
    <t>1. Sankryža ties PK 856+00</t>
  </si>
  <si>
    <t>Kelio LED šviestuvas</t>
  </si>
  <si>
    <t>Pėsčiųjų perėjos kryptinis LED šviestuvas</t>
  </si>
  <si>
    <t>Kelio šviestuvo atrama</t>
  </si>
  <si>
    <t>Pėsčiųjų perėjos šviestuvo atrama</t>
  </si>
  <si>
    <t>Užmaunama gembė</t>
  </si>
  <si>
    <t>Pamatas atramai</t>
  </si>
  <si>
    <t>Kabelių sujungimo gnybtai</t>
  </si>
  <si>
    <t>Signalinė juosta</t>
  </si>
  <si>
    <t>Įrenginių žymenys</t>
  </si>
  <si>
    <t>Iki 1000 V kabelis plastikine izoliacija, skirtas klotižemėje Cu 3x2.5 mm², 1 kV</t>
  </si>
  <si>
    <t>Iki 1000 V kabelis plastikine izoliacija, skirtas klotižemėje Cu 3x1,5 mm², 0,6 kV</t>
  </si>
  <si>
    <t>Įžeminimo elementai</t>
  </si>
  <si>
    <t>Apšvietimo valdymo spinta</t>
  </si>
  <si>
    <t>Automatinis jungiklis B6A 1F</t>
  </si>
  <si>
    <t>Jungiamosios, tvirtinimo medžiagos</t>
  </si>
  <si>
    <t>Tranšėjos kasimas, užpylimas ir tankinimas</t>
  </si>
  <si>
    <t>Vamzdžio tiesimas paruoštoje tranšėjoje</t>
  </si>
  <si>
    <t>Vamzdžio tiesimas uždaru būdu</t>
  </si>
  <si>
    <t>Kabelio tiesimas konstrukcijomis</t>
  </si>
  <si>
    <t>Kabelio tiesimas vamzdžiuose, blokuose, laidadėžėse</t>
  </si>
  <si>
    <t>Signalinės juostos klojimas</t>
  </si>
  <si>
    <t>Laikančiosios konstrukcijos (atramos, gembės, santvaros) ir pamato įrengimas</t>
  </si>
  <si>
    <t>Apšvietimo atramų įrengimas</t>
  </si>
  <si>
    <t>Šviestuvų įrengimas</t>
  </si>
  <si>
    <t>Įžeminimo įrengimas ir varžos matavimas</t>
  </si>
  <si>
    <t>Įrangos derinimo, paleidimo darbai</t>
  </si>
  <si>
    <t>Automatinio jungiklio montavimas atramoje</t>
  </si>
  <si>
    <t>Atsišakojimų gnybtynų montavimas atramoje</t>
  </si>
  <si>
    <t>Galinės movos montavimas</t>
  </si>
  <si>
    <t>Kabelio izoliacijos varžų matavimas</t>
  </si>
  <si>
    <t>Fazinio ir nulinio laidų grandinės varžos matavimai</t>
  </si>
  <si>
    <t>AVS įrengimas</t>
  </si>
  <si>
    <t>AVS įžeminimo įrengimas ir varžos matavimas</t>
  </si>
  <si>
    <t>1.38</t>
  </si>
  <si>
    <t>1.39</t>
  </si>
  <si>
    <t>1.40</t>
  </si>
  <si>
    <t>2. Sankryža ties PK 871+80</t>
  </si>
  <si>
    <t>Elektros instaliacinis vamzdis, skirtas kloti žemėje PE DN50 atviru būdu</t>
  </si>
  <si>
    <t>Elektros instaliacinis vamzdis, skirtas kloti žemėje HDPE DN75 uždaru būdu</t>
  </si>
  <si>
    <t>Iki 1000 V kabelis plastikine izoliacija, skirtas kloti žemėje Cu 3x1,5 mm², 0,6 kV</t>
  </si>
  <si>
    <t xml:space="preserve">Vamzdžio tiesimas paruoštoje tranšėjoje </t>
  </si>
  <si>
    <t xml:space="preserve">Vamzdžio tiesimas uždaru būdu </t>
  </si>
  <si>
    <t xml:space="preserve">m </t>
  </si>
  <si>
    <t xml:space="preserve">Kabelio tiesimas konstrukcijomis </t>
  </si>
  <si>
    <t xml:space="preserve">Kabelio tiesimas vamzdžiuose, blokuose, laidadėžėse </t>
  </si>
  <si>
    <t xml:space="preserve">Signalinės juostos klojimas </t>
  </si>
  <si>
    <t xml:space="preserve">vnt. </t>
  </si>
  <si>
    <t xml:space="preserve">Apšvietimo atramų įrengimas </t>
  </si>
  <si>
    <t xml:space="preserve">Šviestuvų įrengimas </t>
  </si>
  <si>
    <t xml:space="preserve">Įžeminimo įrengimas ir varžos matavimas </t>
  </si>
  <si>
    <t xml:space="preserve">kompl. </t>
  </si>
  <si>
    <t xml:space="preserve">Įrangos derinimo, paleidimo darbai </t>
  </si>
  <si>
    <t xml:space="preserve">Aplinkos sutvarkymas ir žolės atsodinimas </t>
  </si>
  <si>
    <t xml:space="preserve">Automatinio jungiklio montavimas atramoje </t>
  </si>
  <si>
    <t xml:space="preserve">Atsišakojimų gnybtynų montavimas atramoje </t>
  </si>
  <si>
    <t xml:space="preserve">Galinės movos montavimas </t>
  </si>
  <si>
    <t xml:space="preserve">Kabelio izoliacijos varžų matavimas </t>
  </si>
  <si>
    <t xml:space="preserve">Fazinio ir nulinio laidų grandinės varžos matavimai </t>
  </si>
  <si>
    <t xml:space="preserve">AVS įrengimas </t>
  </si>
  <si>
    <t xml:space="preserve">AVS įžeminimo įrengimas ir varžos matavimas </t>
  </si>
  <si>
    <t>2.25</t>
  </si>
  <si>
    <t>2.26</t>
  </si>
  <si>
    <t>2.27</t>
  </si>
  <si>
    <t>2.28</t>
  </si>
  <si>
    <t>2.29</t>
  </si>
  <si>
    <t>2.30</t>
  </si>
  <si>
    <t>2.31</t>
  </si>
  <si>
    <t>2.32</t>
  </si>
  <si>
    <t>2.33</t>
  </si>
  <si>
    <t>2.34</t>
  </si>
  <si>
    <t>2.35</t>
  </si>
  <si>
    <t>2.36</t>
  </si>
  <si>
    <t>2.37</t>
  </si>
  <si>
    <t>2.38</t>
  </si>
  <si>
    <t>2.39</t>
  </si>
  <si>
    <t>3. Sankryža ties PK 905+60</t>
  </si>
  <si>
    <t xml:space="preserve">Tranšėjos kasimas, užpylimas ir tankinimas </t>
  </si>
  <si>
    <t>3.21</t>
  </si>
  <si>
    <t>3.22</t>
  </si>
  <si>
    <t>3.23</t>
  </si>
  <si>
    <t>3.24</t>
  </si>
  <si>
    <t>3.25</t>
  </si>
  <si>
    <t>3.26</t>
  </si>
  <si>
    <t>3.27</t>
  </si>
  <si>
    <t>3.28</t>
  </si>
  <si>
    <t>3.29</t>
  </si>
  <si>
    <t>3.30</t>
  </si>
  <si>
    <t>3.31</t>
  </si>
  <si>
    <t>3.32</t>
  </si>
  <si>
    <t>3.33</t>
  </si>
  <si>
    <t>3.34</t>
  </si>
  <si>
    <t>3.35</t>
  </si>
  <si>
    <t>3.36</t>
  </si>
  <si>
    <t>3.37</t>
  </si>
  <si>
    <t>3.38</t>
  </si>
  <si>
    <t>3.39</t>
  </si>
  <si>
    <t>IŠ VISO ŽINIARAŠTYJE E2, EUR BE PVM</t>
  </si>
  <si>
    <t>Elektros instaliacinis vamzdis, skirtas kloti žemėje PE DN63 atviru būdu</t>
  </si>
  <si>
    <t>Elektros instaliacinis vamzdis, skirtas kloti žemėje HDPE DN110 uždaru būdu</t>
  </si>
  <si>
    <t>Iki 1000 V kabelis plastikine izoliacija, skirtas kloti žemėje Al 4x25 mm², 1 kV</t>
  </si>
  <si>
    <t>Kabelių galinės, jungiamosios movos 4x25</t>
  </si>
  <si>
    <t>4. Sankryža ties PK 937+00</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</si>
  <si>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</si>
  <si>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</si>
  <si>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</si>
  <si>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</si>
  <si>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</si>
  <si>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</si>
  <si>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</si>
  <si>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</si>
  <si>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</si>
  <si>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</si>
  <si>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</si>
  <si>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</si>
  <si>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</si>
  <si>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</si>
  <si>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</si>
  <si>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</si>
  <si>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</si>
  <si>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</si>
  <si>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</si>
  <si>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</si>
  <si>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</si>
  <si>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</si>
  <si>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</si>
  <si>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</si>
  <si>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</si>
  <si>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</si>
  <si>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5.Kitos išlaidos</t>
  </si>
  <si>
    <t>Dokumentacijos parengimas ir apšvietimo tinklų prijungimas</t>
  </si>
  <si>
    <t>Išpildomosios dokumentacijos rengimas, pažymų išėmimas</t>
  </si>
  <si>
    <t>Elektrotechnikos (Apšvietimo) dalis</t>
  </si>
  <si>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 </t>
    </r>
    <r>
      <rPr>
        <b/>
        <sz val="10"/>
        <rFont val="Times New Roman"/>
        <family val="1"/>
        <charset val="186"/>
      </rPr>
      <t xml:space="preserve"> Širvintų kelių tarnybos Žibalų g. 21 bazę.</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</si>
  <si>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S.1</t>
  </si>
  <si>
    <t>S.2</t>
  </si>
  <si>
    <t>S.3</t>
  </si>
  <si>
    <t>S.4</t>
  </si>
  <si>
    <t>S.5</t>
  </si>
  <si>
    <t>S.6</t>
  </si>
  <si>
    <t>S.7</t>
  </si>
  <si>
    <t>S.8</t>
  </si>
  <si>
    <t>DARBŲ KIEKIŲ ŽINIARAŠTIS NR. 2 – ELEKTROTECHNIKOS (APŠVIETIMO) DALIS</t>
  </si>
  <si>
    <t>DARBŲ KIEKIŲ ŽINIARAŠTIS NR. 4 – MELIORACIJOS DALIS</t>
  </si>
  <si>
    <t>A14 ruožas nuo 79,510 iki 83,144 km</t>
  </si>
  <si>
    <t>A14 ruožas nuo 83,144 iki 93,085 km</t>
  </si>
  <si>
    <t>A14 ruožas nuo 93,085 iki 93,685 km</t>
  </si>
  <si>
    <t>A14 ruožas nuo 93,685 iki 93,726 km</t>
  </si>
  <si>
    <t>Kelias Nr. 4905 Narkūnai–Ąžuolija</t>
  </si>
  <si>
    <t>Kelias Nr. 4914 Pakalniai–Velbiškės–Kvykliai</t>
  </si>
  <si>
    <t>Kelias Nr. 208 Pietrytinis Utenos aplinkkelis</t>
  </si>
  <si>
    <t>Darbų kiekių žiniaraštis Nr. S.8 - Sprendinių suvedimai</t>
  </si>
  <si>
    <t>Sprendinių suvedimai</t>
  </si>
  <si>
    <r>
      <t>Magistralinio kelio A14 Vilnius</t>
    </r>
    <r>
      <rPr>
        <b/>
        <sz val="16"/>
        <rFont val="Arial"/>
        <family val="2"/>
      </rPr>
      <t>‒</t>
    </r>
    <r>
      <rPr>
        <b/>
        <sz val="16"/>
        <rFont val="Times New Roman"/>
        <family val="1"/>
        <charset val="186"/>
      </rPr>
      <t>Utena ruožo nuo 79,510 iki 93,726 km kapitalinis remontas</t>
    </r>
  </si>
  <si>
    <t>Magistralinio kelio A14 Vilnius‒Utena ruožo nuo 79,510 iki 93,726 km kapitalinis remontas</t>
  </si>
  <si>
    <r>
      <t xml:space="preserve">Grįžtamosios medžiagos – susandėliuota mediena – </t>
    </r>
    <r>
      <rPr>
        <b/>
        <i/>
        <sz val="11"/>
        <rFont val="Times New Roman"/>
        <family val="1"/>
        <charset val="186"/>
      </rPr>
      <t>18 vnt.</t>
    </r>
    <r>
      <rPr>
        <i/>
        <sz val="11"/>
        <rFont val="Times New Roman"/>
        <family val="1"/>
        <charset val="186"/>
      </rPr>
      <t xml:space="preserve">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t>
    </r>
  </si>
  <si>
    <r>
      <t xml:space="preserve">Betoninių kelio bordiūrų išardymas (56,0 m), pakrovimas ir išvežimas į rangovo pasirinktą </t>
    </r>
    <r>
      <rPr>
        <sz val="11"/>
        <color theme="1"/>
        <rFont val="Times New Roman"/>
        <family val="1"/>
        <charset val="186"/>
      </rPr>
      <t>utilizavimo</t>
    </r>
    <r>
      <rPr>
        <sz val="11"/>
        <color rgb="FF000000"/>
        <rFont val="Times New Roman"/>
        <family val="1"/>
        <charset val="186"/>
      </rPr>
      <t xml:space="preserve"> vietą</t>
    </r>
  </si>
  <si>
    <r>
      <t xml:space="preserve">Demontuotų saugaus eismo priemonių pakrovimas ir išvežimas į Statytojo nurodytą sandėliavimo vietą </t>
    </r>
    <r>
      <rPr>
        <i/>
        <sz val="11"/>
        <rFont val="Times New Roman"/>
        <family val="1"/>
        <charset val="186"/>
      </rPr>
      <t>(žiūrėti žiniaraščio priedą dėl išvežimo)</t>
    </r>
  </si>
  <si>
    <t>Dirvožemio sluoksnio kasimas ekskavatoriais, pakrovimas į autosavivarčius, pervežimas į laikinas sandėliavimo aikšteles ir darbas sąvartoje</t>
  </si>
  <si>
    <r>
      <rPr>
        <b/>
        <sz val="11"/>
        <color rgb="FFFF0000"/>
        <rFont val="Times New Roman"/>
        <family val="1"/>
        <charset val="186"/>
      </rPr>
      <t>Pastaba:</t>
    </r>
    <r>
      <rPr>
        <sz val="11"/>
        <color rgb="FFFF0000"/>
        <rFont val="Times New Roman"/>
        <family val="1"/>
        <charset val="186"/>
      </rPr>
      <t xml:space="preserve">
* pažymėtose eilutėse Teikėjas pasirinktinai įsivertina tik vieną darbų eilutę (visas sluoksnis rengiamas naujai arba panaudojama ≤30% betono skaldos)</t>
    </r>
  </si>
  <si>
    <r>
      <t xml:space="preserve">Asfalto dangos išardymas/nufrezavimas (frezuojant dangas iki 0,08 m, 9540,0 m²), pakrovimas ir išvežimas į rangovo pasirinktą vietą </t>
    </r>
    <r>
      <rPr>
        <i/>
        <sz val="11"/>
        <rFont val="Times New Roman"/>
        <family val="1"/>
        <charset val="186"/>
      </rPr>
      <t>(dalis bus panaudojama dangų suvedimams)</t>
    </r>
  </si>
  <si>
    <r>
      <t>Demontuotų saugaus eismo priemonių pakrovimas ir išvežimas į Statytojo nurodytą sandėliavimo vietą</t>
    </r>
    <r>
      <rPr>
        <i/>
        <sz val="11"/>
        <rFont val="Times New Roman"/>
        <family val="1"/>
        <charset val="186"/>
      </rPr>
      <t xml:space="preserve"> (žiūrėti žiniaraščio priedą dėl išvežimo)</t>
    </r>
  </si>
  <si>
    <r>
      <t xml:space="preserve">Grįžtamosios medžiagos – susandėliuota mediena – </t>
    </r>
    <r>
      <rPr>
        <b/>
        <i/>
        <sz val="11"/>
        <rFont val="Times New Roman"/>
        <family val="1"/>
        <charset val="186"/>
      </rPr>
      <t>71 vnt</t>
    </r>
    <r>
      <rPr>
        <i/>
        <sz val="11"/>
        <rFont val="Times New Roman"/>
        <family val="1"/>
        <charset val="186"/>
      </rPr>
      <t>.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t>
    </r>
  </si>
  <si>
    <r>
      <rPr>
        <b/>
        <sz val="11"/>
        <color rgb="FFFF0000"/>
        <rFont val="Times New Roman"/>
        <family val="1"/>
        <charset val="186"/>
      </rPr>
      <t xml:space="preserve">Pastaba: </t>
    </r>
    <r>
      <rPr>
        <sz val="11"/>
        <color rgb="FFFF0000"/>
        <rFont val="Times New Roman"/>
        <family val="1"/>
        <charset val="186"/>
      </rPr>
      <t xml:space="preserve">Teikėjas pildo pasirinktinai I arba II dangos konstrukcijos variantą
</t>
    </r>
    <r>
      <rPr>
        <b/>
        <sz val="11"/>
        <color rgb="FFFF0000"/>
        <rFont val="Times New Roman"/>
        <family val="1"/>
        <charset val="186"/>
      </rPr>
      <t>*</t>
    </r>
    <r>
      <rPr>
        <sz val="11"/>
        <color rgb="FFFF0000"/>
        <rFont val="Times New Roman"/>
        <family val="1"/>
        <charset val="186"/>
      </rPr>
      <t xml:space="preserve"> pažymėtose eilutėse Teikėjas pasirinktinai įsivertina </t>
    </r>
    <r>
      <rPr>
        <b/>
        <sz val="11"/>
        <color rgb="FFFF0000"/>
        <rFont val="Times New Roman"/>
        <family val="1"/>
      </rPr>
      <t>tik vieną</t>
    </r>
    <r>
      <rPr>
        <sz val="11"/>
        <color rgb="FFFF0000"/>
        <rFont val="Times New Roman"/>
        <family val="1"/>
        <charset val="186"/>
      </rPr>
      <t xml:space="preserve"> darbų eilutę (visas sluoksnis rengiamas naujai </t>
    </r>
    <r>
      <rPr>
        <b/>
        <sz val="11"/>
        <color rgb="FFFF0000"/>
        <rFont val="Times New Roman"/>
        <family val="1"/>
      </rPr>
      <t>arba</t>
    </r>
    <r>
      <rPr>
        <sz val="11"/>
        <color rgb="FFFF0000"/>
        <rFont val="Times New Roman"/>
        <family val="1"/>
        <charset val="186"/>
      </rPr>
      <t xml:space="preserve"> panaudojama ≤30% betono skaldos)</t>
    </r>
  </si>
  <si>
    <t xml:space="preserve">Įžeminimo kontūro 30 Ω įrengimas, kai: 
- įžeminimo strypas Ø14mm, L-3,0 m;          - 3 vnt.;
- plienine cinkuota juosta 25x4mm;               - 10 m; </t>
  </si>
  <si>
    <r>
      <t xml:space="preserve">Grįžtamosios medžiagos – susandėliuota mediena – </t>
    </r>
    <r>
      <rPr>
        <b/>
        <i/>
        <sz val="11"/>
        <rFont val="Times New Roman"/>
        <family val="1"/>
        <charset val="186"/>
      </rPr>
      <t>2 vnt.</t>
    </r>
    <r>
      <rPr>
        <i/>
        <sz val="11"/>
        <rFont val="Times New Roman"/>
        <family val="1"/>
        <charset val="186"/>
      </rPr>
      <t xml:space="preserve">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t>
    </r>
  </si>
  <si>
    <r>
      <rPr>
        <b/>
        <sz val="11"/>
        <color rgb="FFFF0000"/>
        <rFont val="Times New Roman"/>
        <family val="1"/>
        <charset val="186"/>
      </rPr>
      <t xml:space="preserve">Pastaba: </t>
    </r>
    <r>
      <rPr>
        <sz val="11"/>
        <color rgb="FFFF0000"/>
        <rFont val="Times New Roman"/>
        <family val="1"/>
        <charset val="186"/>
      </rPr>
      <t xml:space="preserve">Teikėjas pildo pasirinktinai I arba II dangos konstrukcijos variantą
</t>
    </r>
    <r>
      <rPr>
        <b/>
        <sz val="11"/>
        <color rgb="FFFF0000"/>
        <rFont val="Times New Roman"/>
        <family val="1"/>
        <charset val="186"/>
      </rPr>
      <t xml:space="preserve">* </t>
    </r>
    <r>
      <rPr>
        <sz val="11"/>
        <color rgb="FFFF0000"/>
        <rFont val="Times New Roman"/>
        <family val="1"/>
        <charset val="186"/>
      </rPr>
      <t xml:space="preserve">pažymėtose eilutėse Teikėjas pasirinktinai įsivertina </t>
    </r>
    <r>
      <rPr>
        <b/>
        <sz val="11"/>
        <color rgb="FFFF0000"/>
        <rFont val="Times New Roman"/>
        <family val="1"/>
      </rPr>
      <t>tik vieną</t>
    </r>
    <r>
      <rPr>
        <sz val="11"/>
        <color rgb="FFFF0000"/>
        <rFont val="Times New Roman"/>
        <family val="1"/>
        <charset val="186"/>
      </rPr>
      <t xml:space="preserve"> darbų eilutę (visas sluoksnis rengiamas naujai </t>
    </r>
    <r>
      <rPr>
        <b/>
        <sz val="11"/>
        <color rgb="FFFF0000"/>
        <rFont val="Times New Roman"/>
        <family val="1"/>
      </rPr>
      <t>arba</t>
    </r>
    <r>
      <rPr>
        <sz val="11"/>
        <color rgb="FFFF0000"/>
        <rFont val="Times New Roman"/>
        <family val="1"/>
        <charset val="186"/>
      </rPr>
      <t xml:space="preserve"> panaudojama ≤30% betono skaldos)</t>
    </r>
  </si>
  <si>
    <r>
      <t xml:space="preserve">Grįžtamosios medžiagos – susandėliuota mediena – </t>
    </r>
    <r>
      <rPr>
        <b/>
        <i/>
        <sz val="11"/>
        <rFont val="Times New Roman"/>
        <family val="1"/>
        <charset val="186"/>
      </rPr>
      <t>1 vnt.</t>
    </r>
    <r>
      <rPr>
        <i/>
        <sz val="11"/>
        <rFont val="Times New Roman"/>
        <family val="1"/>
        <charset val="186"/>
      </rPr>
      <t xml:space="preserve">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t>
    </r>
  </si>
  <si>
    <t>Asfalto dangos išardymas/nufrezavimas (frezuojant vidutiniškai 0,08 m, 115,9 m2), pakrovimas ir išvežimas į rangovo pasirinktą vietą</t>
  </si>
  <si>
    <t xml:space="preserve">Asfalto dangos išardymas/nufrezavimas (frezuojant vidutiniškai 0,08 m, 125,0 m2), pakrovimas ir išvežimas į rangovo pasirinktą vietą </t>
  </si>
  <si>
    <t xml:space="preserve">Asfalto dangos išardymas/nufrezavimas (frezuojant vidutiniškai 0,15 m, 888,0 m2), pakrovimas ir išvežimas į rangovo pasirinktą vietą </t>
  </si>
  <si>
    <t>Susisiekimo dalis</t>
  </si>
  <si>
    <t>Skaldos pagrindo sluoksnis iš nesurištų mineralinių medžiagų mišinio fr. 0/45, h=0,20 m:</t>
  </si>
  <si>
    <t>Skaldos pagrindo sluoksnis iš nesurištų mineralinių medžiagų mišinio fr. 0/45, h=0,30 m:</t>
  </si>
  <si>
    <t>Apatinis kelkraščio sluoksnis iš užpilamo grunto:</t>
  </si>
  <si>
    <t>Skaldos pagrindo sluoksnis iš nesurištų mineralinių medžiagų mišinio fr. 0/45, h=0,15 m:</t>
  </si>
  <si>
    <t>11.32</t>
  </si>
  <si>
    <t>11.33</t>
  </si>
  <si>
    <t xml:space="preserve">Asfalto dangos išardymas/nufrezavimas (frezuojant dangas iki 0,15 m, 1114,5 m2), pakrovimas ir išvežimas į rangovo pasirinktą vietą </t>
  </si>
  <si>
    <r>
      <t xml:space="preserve">Asfalto dangos išardymas/nufrezavimas (frezuojant dangas iki 0,25 m, 17159,0 m2), pakrovimas ir išvežimas į rangovo pasirinktą vietą </t>
    </r>
    <r>
      <rPr>
        <i/>
        <sz val="11"/>
        <rFont val="Times New Roman"/>
        <family val="1"/>
        <charset val="186"/>
      </rPr>
      <t>(dalis bus panaudojama dangų suvedimams)</t>
    </r>
  </si>
  <si>
    <r>
      <t>Asfalto dangos išardymas/nufrezavimas (frezuojant dangas iki 0,12 m, 19041,0 m2), pakrovimas ir išvežimas į rangovo pasirinktą vietą</t>
    </r>
    <r>
      <rPr>
        <i/>
        <sz val="11"/>
        <rFont val="Times New Roman"/>
        <family val="1"/>
        <charset val="186"/>
      </rPr>
      <t xml:space="preserve">  (dalis bus panaudojama dangų suvedimams)</t>
    </r>
  </si>
  <si>
    <r>
      <t xml:space="preserve">Asfalto dangos išardymas/nufrezavimas (frezuojant dangas iki 0,08 m, 18490,0 m2), pakrovimas ir išvežimas į rangovo pasirinktą vietą </t>
    </r>
    <r>
      <rPr>
        <i/>
        <sz val="11"/>
        <rFont val="Times New Roman"/>
        <family val="1"/>
        <charset val="186"/>
      </rPr>
      <t>(dalis bus panaudojama dangų suvedimams)</t>
    </r>
  </si>
  <si>
    <r>
      <t xml:space="preserve">Asfalto dangos išardymas/nufrezavimas (frezuojant dangas iki 0,12 m, 5382,6 m2), pakrovimas ir išvežimas į rangovo pasirinktą vietą </t>
    </r>
    <r>
      <rPr>
        <i/>
        <sz val="11"/>
        <rFont val="Times New Roman"/>
        <family val="1"/>
        <charset val="186"/>
      </rPr>
      <t>(dalis bus panaudojama dangų suvedimams)</t>
    </r>
  </si>
  <si>
    <t>9.14</t>
  </si>
  <si>
    <r>
      <rPr>
        <b/>
        <i/>
        <sz val="10"/>
        <rFont val="Times New Roman"/>
        <family val="1"/>
        <charset val="186"/>
      </rPr>
      <t>Pastaba_1:</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</si>
  <si>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r>
      <rPr>
        <b/>
        <i/>
        <sz val="10"/>
        <rFont val="Times New Roman"/>
        <family val="1"/>
        <charset val="186"/>
      </rPr>
      <t xml:space="preserve">Pastaba_2: </t>
    </r>
    <r>
      <rPr>
        <i/>
        <sz val="10"/>
        <rFont val="Times New Roman"/>
        <family val="1"/>
        <charset val="186"/>
      </rPr>
      <t>šiuo pirkimu elektroninių ryšių (ITS) dalies pirkimas nevykdomas.</t>
    </r>
  </si>
  <si>
    <t>Valstybinės reikšmės magistralinio kelio A14 Vilnius‒Utena ruožo nuo 79,510 iki 93,726 km 
kapitalinis remontas</t>
  </si>
  <si>
    <t>11 priedas</t>
  </si>
  <si>
    <t>DARBŲ KIEKIŲ ŽINIARAŠČIAI IR JŲ SANTRAUKA</t>
  </si>
  <si>
    <t>Grįžtamosios medžiagos (išardytas asfaltas) (≥5,99 Eur be PVM/t) 
(įvertinama su minuso ženklu, atitinkamai mažėja pasiūlymo kaina; medžiagos atiteks rangovui)</t>
  </si>
  <si>
    <r>
      <t xml:space="preserve">Apsauginio šalčiui atsparaus sluoksnio įrengimas (h≥0,63 m)*                                                     </t>
    </r>
    <r>
      <rPr>
        <b/>
        <i/>
        <sz val="11"/>
        <rFont val="Times New Roman"/>
        <family val="1"/>
        <charset val="186"/>
      </rPr>
      <t xml:space="preserve">(jeigu užpildoma pozicija 4.1.1, tuomet pozicija 4.1.2 nepildoma) </t>
    </r>
  </si>
  <si>
    <r>
      <t xml:space="preserve">Skaldos pagrindo sluoksnio iš nesurištų mineralinių medžiagų mišinio 0/45 įrengimas, h=0,20 m* </t>
    </r>
    <r>
      <rPr>
        <b/>
        <i/>
        <sz val="11"/>
        <rFont val="Times New Roman"/>
        <family val="1"/>
        <charset val="186"/>
      </rPr>
      <t xml:space="preserve">(jeigu užpildoma pozicija 4.2.1, tuomet pozicija 4.2.2 nepildoma) </t>
    </r>
  </si>
  <si>
    <r>
      <t xml:space="preserve">Šalčiui nejautrių medžiagų sluoksnio įrengimas (h≥0,53 m)* </t>
    </r>
    <r>
      <rPr>
        <i/>
        <sz val="11"/>
        <rFont val="Times New Roman"/>
        <family val="1"/>
        <charset val="186"/>
      </rPr>
      <t>(</t>
    </r>
    <r>
      <rPr>
        <b/>
        <i/>
        <sz val="11"/>
        <rFont val="Times New Roman"/>
        <family val="1"/>
        <charset val="186"/>
      </rPr>
      <t xml:space="preserve">jeigu užpildoma pozicija 4.1.1, tuomet pozicija 4.1.2 nepildoma) </t>
    </r>
  </si>
  <si>
    <r>
      <t xml:space="preserve">Skaldos pagrindo s luoksnio iš nesurištų mineralinių medžiagų mišinio 0/45 įrengimas, h=0,30 m*  </t>
    </r>
    <r>
      <rPr>
        <b/>
        <i/>
        <sz val="11"/>
        <rFont val="Times New Roman"/>
        <family val="1"/>
        <charset val="186"/>
      </rPr>
      <t xml:space="preserve"> (jeigu užpildoma pozicija 4.2.1, tuomet pozicija 4.2.2 nepildoma) </t>
    </r>
  </si>
  <si>
    <r>
      <t xml:space="preserve">Apatinio kelkraščio sluoksnio įrengimas iš užpilamo grunto ŽB, ŽG, ŽP, ŽD, ŽM, SB, SG, SP, SD, SM* </t>
    </r>
    <r>
      <rPr>
        <b/>
        <i/>
        <sz val="11"/>
        <rFont val="Times New Roman"/>
        <family val="1"/>
        <charset val="186"/>
      </rPr>
      <t xml:space="preserve">(jeigu užpildoma pozicija 5.1.1, tuomet pozicija 5.1.2 nepildoma) </t>
    </r>
  </si>
  <si>
    <r>
      <t xml:space="preserve">Apsauginio šalčiui atsparaus sluoksnio įrengimas, h≥0,79 m*                                                   </t>
    </r>
    <r>
      <rPr>
        <b/>
        <i/>
        <sz val="11"/>
        <rFont val="Times New Roman"/>
        <family val="1"/>
        <charset val="186"/>
      </rPr>
      <t xml:space="preserve"> (jeigu užpildoma pozicija 6.1.1, tuomet pozicija 6.1.2 nepildoma) </t>
    </r>
  </si>
  <si>
    <r>
      <t xml:space="preserve">Skaldos pagrindo sluoksnio iš nesurištų mineralinių medžiagų mišinio 0/45 įrengimas, h=0,20 m* </t>
    </r>
    <r>
      <rPr>
        <b/>
        <i/>
        <sz val="11"/>
        <rFont val="Times New Roman"/>
        <family val="1"/>
        <charset val="186"/>
      </rPr>
      <t xml:space="preserve">(jeigu užpildoma pozicija 7.3.1, tuomet pozicija 7.3.2 nepildoma) </t>
    </r>
  </si>
  <si>
    <r>
      <t xml:space="preserve">Skaldos pagrindo sluoksnio iš nesurištų mineralinių medžiagų mišinio 0/45 įrengimas, h=0,15 m* </t>
    </r>
    <r>
      <rPr>
        <b/>
        <i/>
        <sz val="11"/>
        <rFont val="Times New Roman"/>
        <family val="1"/>
        <charset val="186"/>
      </rPr>
      <t xml:space="preserve">(jeigu užpildoma pozicija 7.2.1, tuomet pozicija 7.2.2 nepildoma) </t>
    </r>
  </si>
  <si>
    <r>
      <t xml:space="preserve">Skaldos pagrindo sluoksnio iš nesurištų mineralinių medžiagų mišinio 0/45 įrengimas, h=0,20 m* </t>
    </r>
    <r>
      <rPr>
        <b/>
        <i/>
        <sz val="11"/>
        <rFont val="Times New Roman"/>
        <family val="1"/>
        <charset val="186"/>
      </rPr>
      <t xml:space="preserve">(jeigu užpildoma pozicija 6.2.1, tuomet pozicija 6.2.2 nepildoma) </t>
    </r>
  </si>
  <si>
    <r>
      <t xml:space="preserve">Vieneto kaina, Eur be PVM  </t>
    </r>
    <r>
      <rPr>
        <b/>
        <sz val="11"/>
        <color rgb="FFFF0000"/>
        <rFont val="Times New Roman"/>
        <family val="1"/>
        <charset val="186"/>
      </rPr>
      <t>(pildo Tiekėjas)</t>
    </r>
  </si>
  <si>
    <r>
      <t xml:space="preserve">Apsauginio šalčiui atsparaus sluoksnio įrengimas (h≥0,63 m)*                                                          </t>
    </r>
    <r>
      <rPr>
        <b/>
        <i/>
        <sz val="11"/>
        <rFont val="Times New Roman"/>
        <family val="1"/>
        <charset val="186"/>
      </rPr>
      <t>(jeigu užpildoma pozicija 4.1.1, tuomet pozicija 4.1.2 nepildoma)</t>
    </r>
    <r>
      <rPr>
        <sz val="11"/>
        <rFont val="Times New Roman"/>
        <family val="1"/>
        <charset val="186"/>
      </rPr>
      <t xml:space="preserve"> </t>
    </r>
  </si>
  <si>
    <r>
      <t xml:space="preserve">Šalčiui nejautrių medžiagų sluoksnio įrengimas (h≥0,53 m)*                                                        </t>
    </r>
    <r>
      <rPr>
        <b/>
        <i/>
        <sz val="11"/>
        <rFont val="Times New Roman"/>
        <family val="1"/>
        <charset val="186"/>
      </rPr>
      <t xml:space="preserve">(jeigu užpildoma pozicija 4.1.1, tuomet pozicija 4.1.2 nepildoma) </t>
    </r>
  </si>
  <si>
    <r>
      <t xml:space="preserve">Skaldos pagrindo sluoksnio iš nesurištų mineralinių medžiagų mišinio 0/45 įrengimas, h=0,30 m* </t>
    </r>
    <r>
      <rPr>
        <b/>
        <i/>
        <sz val="11"/>
        <rFont val="Times New Roman"/>
        <family val="1"/>
        <charset val="186"/>
      </rPr>
      <t xml:space="preserve">(jeigu užpildoma pozicija 4.2.1, tuomet pozicija 4.2.2 nepildoma) </t>
    </r>
  </si>
  <si>
    <r>
      <t xml:space="preserve">Apsauginio šalčiui atsparaus sluoksnio įrengimas, h≥0,79 m* </t>
    </r>
    <r>
      <rPr>
        <b/>
        <i/>
        <sz val="11"/>
        <rFont val="Times New Roman"/>
        <family val="1"/>
        <charset val="186"/>
      </rPr>
      <t xml:space="preserve">(jeigu užpildoma pozicija 6.1.1, tuomet pozicija 6.1.2 nepildoma) </t>
    </r>
  </si>
  <si>
    <r>
      <t xml:space="preserve">Apsauginio šalčiui atsparaus sluoksnio įrengimas, h≥0,17 m* </t>
    </r>
    <r>
      <rPr>
        <b/>
        <i/>
        <sz val="11"/>
        <rFont val="Times New Roman"/>
        <family val="1"/>
        <charset val="186"/>
      </rPr>
      <t xml:space="preserve">(jeigu užpildoma pozicija 7.1.1, tuomet pozicija 7.1.2 nepildoma) </t>
    </r>
  </si>
  <si>
    <t>Grįžtamosios medžiagos (išardytas asfaltas) (≥5,99 Eur be PVM/t) 
(įvertinama su minuso ženklu, atitinkamai sumažėja pasiūlymo kaina; medžiagos atiteks rangovui)</t>
  </si>
  <si>
    <r>
      <t xml:space="preserve">Apsauginio šalčiui atsparaus sluoksnio įrengimas (h≥0,63 m), panaudojant ≤30% betono skaldos* </t>
    </r>
    <r>
      <rPr>
        <b/>
        <i/>
        <sz val="11"/>
        <rFont val="Times New Roman"/>
        <family val="1"/>
        <charset val="186"/>
      </rPr>
      <t xml:space="preserve">(jeigu užpildoma pozicija 4.1.1, tuomet pozicija 4.1.2 nepildoma) </t>
    </r>
  </si>
  <si>
    <r>
      <t xml:space="preserve">Šalčiui nejautrių medžiagų sluoksnio įrengimas (h≥0,53 m)* </t>
    </r>
    <r>
      <rPr>
        <b/>
        <i/>
        <sz val="11"/>
        <rFont val="Times New Roman"/>
        <family val="1"/>
        <charset val="186"/>
      </rPr>
      <t xml:space="preserve">(jeigu užpildoma pozicija 4.1.1, tuomet pozicija 4.1.2 nepildoma) </t>
    </r>
  </si>
  <si>
    <r>
      <t xml:space="preserve">Apsauginio šalčiui atsparaus sluoksnio įrengimas (h≥0,64 m)* </t>
    </r>
    <r>
      <rPr>
        <b/>
        <i/>
        <sz val="11"/>
        <rFont val="Times New Roman"/>
        <family val="1"/>
        <charset val="186"/>
      </rPr>
      <t xml:space="preserve">(jeigu užpildoma pozicija 4.1.1, tuomet pozicija 4.1.2 nepildoma) </t>
    </r>
  </si>
  <si>
    <r>
      <t xml:space="preserve">Šalčiui nejautrių medžiagų sluoksnio įrengimas (h≥0,54 m)* </t>
    </r>
    <r>
      <rPr>
        <b/>
        <i/>
        <sz val="11"/>
        <rFont val="Times New Roman"/>
        <family val="1"/>
        <charset val="186"/>
      </rPr>
      <t xml:space="preserve">(jeigu užpildoma pozicija 4.1.1, tuomet pozicija 4.1.2 nepildoma) </t>
    </r>
  </si>
  <si>
    <t xml:space="preserve">Skaldos pagrindo sluoksnio iš nesurištų mineralinių medžiagų mišinio 0/45 įrengimas, h=0,30 m* (jeigu užpildoma pozicija 4.2.1, tuomet pozicija 4.2.2 nepildoma) </t>
  </si>
  <si>
    <r>
      <t xml:space="preserve">Apsauginio šalčiui atsparaus sluoksnio įrengimas (h≥0,79 m)* </t>
    </r>
    <r>
      <rPr>
        <b/>
        <i/>
        <sz val="11"/>
        <rFont val="Times New Roman"/>
        <family val="1"/>
        <charset val="186"/>
      </rPr>
      <t xml:space="preserve">(jeigu užpildoma pozicija 5.1.1, tuomet pozicija 5.2.2 nepildoma) </t>
    </r>
  </si>
  <si>
    <t xml:space="preserve">Apatinio kelkraščio sluoksnio įrengimas iš užpilamo grunto ŽB, ŽG, ŽP, ŽD, ŽM, SB, SG, SP, SD, SM* (jeigu užpildoma pozicija 6.1.1, tuomet pozicija 6.1.2 nepildoma) </t>
  </si>
  <si>
    <r>
      <t xml:space="preserve">Apsauginio šalčiui atsparaus sluoksnio įrengimas (h≥0,79 m)*  </t>
    </r>
    <r>
      <rPr>
        <b/>
        <i/>
        <sz val="11"/>
        <rFont val="Times New Roman"/>
        <family val="1"/>
        <charset val="186"/>
      </rPr>
      <t xml:space="preserve">(jeigu užpildoma pozicija 7.1.1, tuomet pozicija 7.1.2 nepildoma) </t>
    </r>
  </si>
  <si>
    <t xml:space="preserve">Skaldos pagrindo sluoksnio iš nesurištų mineralinių medžiagų mišinio 0/45 įrengimas, h=0,20 m* (jeigu užpildoma pozicija 7.2.1, tuomet pozicija 7.2.2 nepildoma) </t>
  </si>
  <si>
    <r>
      <t xml:space="preserve">Apsauginio šalčiui atsparaus sluoksnio įrengimas, h≥0,17 m* </t>
    </r>
    <r>
      <rPr>
        <b/>
        <i/>
        <sz val="11"/>
        <rFont val="Times New Roman"/>
        <family val="1"/>
        <charset val="186"/>
      </rPr>
      <t xml:space="preserve">(jeigu užpildoma pozicija 8.1.1, tuomet pozicija 8.1.2 nepildoma) </t>
    </r>
  </si>
  <si>
    <r>
      <t xml:space="preserve">Skaldos pagrindo sluoksnio iš nesurištų mineralinių medžiagų mišinio 0/45 įrengimas, h=0,15 m* </t>
    </r>
    <r>
      <rPr>
        <b/>
        <i/>
        <sz val="11"/>
        <rFont val="Times New Roman"/>
        <family val="1"/>
        <charset val="186"/>
      </rPr>
      <t xml:space="preserve">(jeigu užpildoma pozicija 8.2.1, tuomet pozicija 8.2.2 nepildoma) </t>
    </r>
  </si>
  <si>
    <r>
      <t xml:space="preserve">Skaldos pagrindo sluoksnio iš nesurištų mineralinių medžiagų mišinio 0/45 įrengimas, h=0,20 m* </t>
    </r>
    <r>
      <rPr>
        <b/>
        <i/>
        <sz val="11"/>
        <rFont val="Times New Roman"/>
        <family val="1"/>
        <charset val="186"/>
      </rPr>
      <t xml:space="preserve">(jeigu užpildoma pozicija 8.3.1, tuomet pozicija 8.3.2 nepildoma) </t>
    </r>
  </si>
  <si>
    <r>
      <t xml:space="preserve">Vieneto kaina, Eur be PVM </t>
    </r>
    <r>
      <rPr>
        <b/>
        <sz val="11"/>
        <color rgb="FFFF0000"/>
        <rFont val="Times New Roman"/>
        <family val="1"/>
        <charset val="186"/>
      </rPr>
      <t>(pildo Tiėkėjas)</t>
    </r>
  </si>
  <si>
    <t xml:space="preserve">Šalčiui nejautrių medžiagų sluoksnio įrengimas (h≥0,54 m), panaudojant ≤30% betono skaldos* (jeigu užpildoma pozicija 4.1.1, tuomet pozicija 4.1.2 nepildoma) </t>
  </si>
  <si>
    <r>
      <t>Skaldos pagrindo sluoksnio iš nesurištų mineralinių medžiagų mišinio 0/45 įrengimas, h=0,30 m*</t>
    </r>
    <r>
      <rPr>
        <b/>
        <i/>
        <sz val="11"/>
        <rFont val="Times New Roman"/>
        <family val="1"/>
        <charset val="186"/>
      </rPr>
      <t xml:space="preserve"> (jeigu užpildoma pozicija 4.2.1, tuomet pozicija 4.2.2 nepildoma) </t>
    </r>
  </si>
  <si>
    <r>
      <t xml:space="preserve">Apsauginio šalčiui atsparaus sluoksnio įrengimas (h≥0,79 m)* </t>
    </r>
    <r>
      <rPr>
        <b/>
        <i/>
        <sz val="11"/>
        <rFont val="Times New Roman"/>
        <family val="1"/>
        <charset val="186"/>
      </rPr>
      <t xml:space="preserve">(jeigu užpildoma pozicija 5.1.1, tuomet pozicija 5.1.2 nepildoma) </t>
    </r>
  </si>
  <si>
    <r>
      <t xml:space="preserve">Apsauginio šalčiui atsparaus sluoksnio įrengimas, h≥0,17 m* </t>
    </r>
    <r>
      <rPr>
        <b/>
        <i/>
        <sz val="11"/>
        <rFont val="Times New Roman"/>
        <family val="1"/>
        <charset val="186"/>
      </rPr>
      <t xml:space="preserve">(jeigu užpildoma pozicija 6.1.1, tuomet pozicija 6.1.2 nepildoma) </t>
    </r>
  </si>
  <si>
    <r>
      <t xml:space="preserve">Skaldos pagrindo sluoksnio iš nesurištų mineralinių medžiagų mišinio 0/45 įrengimas, h=0,15 m* </t>
    </r>
    <r>
      <rPr>
        <b/>
        <i/>
        <sz val="11"/>
        <rFont val="Times New Roman"/>
        <family val="1"/>
        <charset val="186"/>
      </rPr>
      <t xml:space="preserve">(jeigu užpildoma pozicija 6.2.1, tuomet pozicija 6.2.2 nepildoma) </t>
    </r>
  </si>
  <si>
    <r>
      <t xml:space="preserve">Skaldos pagrindo sluoksnio iš nesurištų mineralinių medžiagų mišinio 0/45 įrengimas, h=0,20 m* </t>
    </r>
    <r>
      <rPr>
        <b/>
        <i/>
        <sz val="11"/>
        <rFont val="Times New Roman"/>
        <family val="1"/>
        <charset val="186"/>
      </rPr>
      <t xml:space="preserve">(jeigu užpildoma pozicija 6.3.1, tuomet pozicija 6.3.2 nepildoma) </t>
    </r>
  </si>
  <si>
    <r>
      <t xml:space="preserve">Vieneto kaina, Eur be PVM </t>
    </r>
    <r>
      <rPr>
        <b/>
        <sz val="11"/>
        <color rgb="FFFF0000"/>
        <rFont val="Times New Roman"/>
        <family val="1"/>
        <charset val="186"/>
      </rPr>
      <t>(pildo Tiekėjas)</t>
    </r>
  </si>
  <si>
    <t>Grįžtamosios medžiagos (išardytas asfaltas) (≥5,99 Eur be PVM/t) 
(įvertinama su minuso ženklu,atitinkamai mažėjas pasiūlymo kaina; medžiagos atiteks rangovui)</t>
  </si>
  <si>
    <t>Grįžtamosios medžiagos (išardytas asfaltas) (≥5,99 Eur be PVM/t) 
(įvertinama su minuso ženklu, atitinkamai  mažėja pasiūlymo kaina; medžiagos atiteks rangvui)</t>
  </si>
  <si>
    <t>Nuovažų suvedimas su esama danga pažvyruojant fr. 0/11 arba 0/16, hvid=12 cm</t>
  </si>
  <si>
    <t>Nuovažų ir sankryžų asfalto dangos suvedimas su esama asfalto danga, panaudojant iš laikinų sandėliavimo aikštelių atvežtas frezuoto asfalto granules, hvid=0,06 m</t>
  </si>
  <si>
    <t>Užpilamo grunto ŽB, ŽG, ŽP, ŽM, SB, SG, SP, SD, SM atsivežimas iš karjero ir įrengimas</t>
  </si>
  <si>
    <r>
      <t xml:space="preserve">Viršutinis kelkraščio sluoksnio įrengimas iš skaldažolės, kai 85 %, sudaro skaldytų mineralinių medžiagų mišinys fr. 5/22 arba fr. 11/22 ir 15 % - augalinio grunto mišinys su žolės sėklomis, h≥0,08 m* </t>
    </r>
    <r>
      <rPr>
        <b/>
        <i/>
        <sz val="11"/>
        <rFont val="Times New Roman"/>
        <family val="1"/>
        <charset val="186"/>
      </rPr>
      <t xml:space="preserve">(jeigu užpildoma pozicija 5.2.1, tuomet pozicija 5.2.2 nepildoma) </t>
    </r>
  </si>
  <si>
    <t>Viršutinis kelkraščio sluoksnio įrengimas iš skaldažolės, kai 85 %, sudaro skaldytų mineralinių medžiagų mišinys fr. 5/22 arba fr. 11/22 ir 15 % - augalinio grunto mišinys su žolės sėklomis, h≥0,08 m, panaudojant ≤30% betono skaldos*</t>
  </si>
  <si>
    <r>
      <t xml:space="preserve">Viršutinis kelkraščio sluoksnio įrengimas iš skaldažolės, kai 85 %, sudaro skaldytų mineralinių medžiagų mišinys fr. 5/22 arba fr. 11/22 ir 15 % - augalinio grunto mišinys su žolės sėklomis, h≥0,08 m* </t>
    </r>
    <r>
      <rPr>
        <b/>
        <i/>
        <sz val="11"/>
        <rFont val="Times New Roman"/>
        <family val="1"/>
        <charset val="186"/>
      </rPr>
      <t xml:space="preserve">(jeigu užpildoma pozicija 6.2.1, tuomet pozicija 6.2.2 nepildoma) </t>
    </r>
  </si>
  <si>
    <t>Viršutinis kelkraščio sluoksnio įrengimas iš skaldažolės, kai 85 %, sudaro skaldytų mineralinių medžiagų mišinys fr. 5/22 arba fr. 11/22 ir 15 % - augalinio grunto mišinys su žolės sėklomis, h≥0,08 m*</t>
  </si>
  <si>
    <t>Betoninių vejos bortų (1,00x0,08x0,22 m) įrengimas</t>
  </si>
  <si>
    <t>Projektuojamos kelio dangos suvedimas su esama pažvyruojant fr. 0/11 arba 0/16, hvid=12 cm</t>
  </si>
  <si>
    <t>Viršutinis kelkraščio sluoksnio suvedimas su esamu kelkraščiu iš skaldažolės, kai 85 %, sudaro skaldytų mineralinių medžiagų mišinys fr. 5/22 arba fr. 11/22 ir 15 % - augalinio grunto mišinys su žolės sėklomis, hvid = 0,08 m</t>
  </si>
  <si>
    <t>Supilamas grunto sluoksnis iš F1 klasės gruntų (h - 0,30 m), įrengiamas iš atvežtinių medžiagų</t>
  </si>
  <si>
    <t>Metalinės tvoros tinklo 270/32/15 su stulpais, paramų stulpais, įkalamais tiesiais ankeriais stulpams, įkalamais kryžminiais ankeriais stulpams, tvoros tinklo tvirtinimo grunte smeigėmis, tinklo jungimo/įtempimo junginiu, įrengimas, h≥2,70 m</t>
  </si>
  <si>
    <t>Horizontalių kelio barjerų įrengimas ≥5000x4870x500mm įrengimas, ant skaldos pagrindo sluoksnio fr. 0/45, h=0,20 m, grunto iškasimas ir išvežimas</t>
  </si>
  <si>
    <t>Betonas C35/45 XC4 XD3 XF4 kolektoriaus įrengimui</t>
  </si>
  <si>
    <t>Armatūra kolektoriaus įrengimui</t>
  </si>
  <si>
    <t>Drenažo rinktuvų iš PVC200/180 mm polietileninių vamzdžių su geotekstilės filtru įrengimas vienkaušiu ekskavatoriumi priemolio grunte iki 2 m gylio</t>
  </si>
  <si>
    <t>1.6.1</t>
  </si>
  <si>
    <t>1.6.2</t>
  </si>
  <si>
    <t>1.6.3</t>
  </si>
  <si>
    <t>1.41</t>
  </si>
  <si>
    <t>Esamos vidutinio greičio matavimo sistemos demontavimas ir atstatymas</t>
  </si>
  <si>
    <t>Esamos eismo intensyvumo skaičiavimo sistemos demontavimas ir atstatymas</t>
  </si>
  <si>
    <t>Siūlės "karštas prie šalto" įrengimas, 400 g</t>
  </si>
  <si>
    <t>Siūlės "karštas prie šalto" įrengimas, 500 g</t>
  </si>
  <si>
    <t>Žemės sankasos ir lovio dugno planiravimas ir tankinimas</t>
  </si>
  <si>
    <t>Apsauginių barjerų (N2 W2) įrengimas</t>
  </si>
  <si>
    <t>Apsauginių barjerų (N2 W2) PGK įrengimas</t>
  </si>
  <si>
    <t>Dvipusių (dėžinio arba elipsės skerspjūvio) atitvarų (H1 W4) įrengimas</t>
  </si>
  <si>
    <t>Saugaus tipo (P3 Z1 D1 B) PGK įrengimas</t>
  </si>
  <si>
    <t>Iki 1000 V kabelis plastikine izoliacija, skirtas kloti žemėje Al 4x16 mm², 1 kV</t>
  </si>
  <si>
    <t>Iki 1000 V kabelis plastikine izoliacija, skirtas kloti žemėje Al 4x10 mm², 1 kV</t>
  </si>
  <si>
    <t>Kabelių galinės, jungiamosios movos 4x16</t>
  </si>
  <si>
    <t>Kabelių galinės, jungiamosios movos 4x10</t>
  </si>
  <si>
    <t>Vienkrypčių vartų laukiniams gyvūnams įrengimas, h≥2,50 m</t>
  </si>
  <si>
    <t>Vartelių žmonėms įrengimas, h≥2,50 m</t>
  </si>
  <si>
    <t>Metalinės tvoros tinklo 270/32/15 su stulpais, paramų stulpais, įkalamais tiesiais ankeriais stulpams, įkalamais kryžminiais ankeriais stulpams, tvoros tinklo tvirtinimo grunte smeigėmis, tinklo jungimo/įtempimo junginiu, įrengimas, h≥2,70 m, kartu su metalinės tinklo tvoros skirtos varliagyvių apsaugai, su stulpais, tinklo jungimu/įtempimu junginiu, įrengimu, h≥0,80 m</t>
  </si>
  <si>
    <t>Šlaitų armavimo sistemos įrengimas</t>
  </si>
  <si>
    <t>13.21.1</t>
  </si>
  <si>
    <t>Esamų pralaidų užaklinimas monolitiniu betonu C25/30</t>
  </si>
  <si>
    <t>12.15.1</t>
  </si>
  <si>
    <t>2.9.1</t>
  </si>
  <si>
    <t>* Tiekėjui vertintis nereikia, AB Lietuvos automobilių kelių direkcija AB "Energijos skirstymo operatorius" už atliktus darbus apmokės tiesiogiai.</t>
  </si>
  <si>
    <t>Elektrotechnikos dalis*  (įsivertinti nereikia, langelis lieka tuščias)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</si>
</sst>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00"/>
    <numFmt numFmtId="166" formatCode="0.0"/>
  </numFmts>
  <fonts count="33">
    <font>
      <sz val="11"/>
      <color theme="1"/>
      <name val="Calibri"/>
      <family val="2"/>
      <charset val="186"/>
      <scheme val="minor"/>
    </font>
    <font>
      <sz val="10"/>
      <color theme="1"/>
      <name val="Arial"/>
      <family val="2"/>
      <charset val="186"/>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sz val="11"/>
      <color theme="1"/>
      <name val="Calibri"/>
      <family val="2"/>
      <charset val="186"/>
      <scheme val="minor"/>
    </font>
    <font>
      <sz val="10"/>
      <name val="TimesLT"/>
    </font>
    <font>
      <sz val="11"/>
      <name val="Arial"/>
      <family val="2"/>
    </font>
    <font>
      <sz val="11"/>
      <name val="Times New Roman"/>
      <family val="1"/>
    </font>
    <font>
      <vertAlign val="superscript"/>
      <sz val="11"/>
      <color rgb="FF000000"/>
      <name val="Times New Roman"/>
      <family val="1"/>
    </font>
    <font>
      <sz val="11"/>
      <color rgb="FF000000"/>
      <name val="Times New Roman"/>
      <family val="1"/>
    </font>
    <font>
      <b/>
      <sz val="11"/>
      <color rgb="FFFF0000"/>
      <name val="Times New Roman"/>
      <family val="1"/>
    </font>
    <font>
      <sz val="11"/>
      <color rgb="FFFF0000"/>
      <name val="Times New Roman"/>
      <family val="1"/>
    </font>
    <font>
      <b/>
      <i/>
      <sz val="10"/>
      <name val="Times New Roman"/>
      <family val="1"/>
    </font>
    <font>
      <b/>
      <sz val="16"/>
      <name val="Times New Roman"/>
      <family val="1"/>
      <charset val="186"/>
    </font>
    <font>
      <b/>
      <sz val="16"/>
      <name val="Arial"/>
      <family val="2"/>
    </font>
    <font>
      <b/>
      <i/>
      <sz val="11"/>
      <name val="Times New Roman"/>
      <family val="1"/>
      <charset val="186"/>
    </font>
    <font>
      <i/>
      <sz val="11"/>
      <color rgb="FFFF0000"/>
      <name val="Times New Roman"/>
      <family val="1"/>
      <charset val="186"/>
    </font>
    <font>
      <i/>
      <sz val="11"/>
      <color theme="1"/>
      <name val="Times New Roman"/>
      <family val="1"/>
      <charset val="186"/>
    </font>
    <font>
      <sz val="11"/>
      <color rgb="FF000000"/>
      <name val="Times New Roman"/>
      <family val="1"/>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C000"/>
        <bgColor indexed="64"/>
      </patternFill>
    </fill>
    <fill>
      <patternFill patternType="solid">
        <fgColor rgb="FF00B0F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Border="0" applyProtection="0"/>
    <xf numFmtId="0" fontId="2" fillId="0" borderId="0" applyNumberFormat="0" applyBorder="0" applyProtection="0"/>
    <xf numFmtId="0" fontId="2" fillId="0" borderId="0"/>
    <xf numFmtId="0" fontId="2" fillId="0" borderId="0"/>
    <xf numFmtId="0" fontId="16" fillId="0" borderId="0"/>
    <xf numFmtId="0" fontId="17" fillId="0" borderId="0"/>
    <xf numFmtId="0" fontId="1" fillId="0" borderId="0"/>
    <xf numFmtId="0" fontId="18" fillId="0" borderId="0"/>
    <xf numFmtId="0" fontId="19" fillId="0" borderId="0"/>
  </cellStyleXfs>
  <cellXfs count="247">
    <xf numFmtId="0" fontId="0" fillId="0" borderId="0" xfId="0"/>
    <xf numFmtId="0" fontId="3" fillId="0" borderId="0" xfId="1" applyFont="1" applyAlignment="1" applyProtection="1">
      <alignment horizontal="center" vertical="center" wrapText="1"/>
    </xf>
    <xf numFmtId="49" fontId="6" fillId="0" borderId="1" xfId="0" applyNumberFormat="1" applyFont="1" applyBorder="1" applyAlignment="1">
      <alignment horizontal="left" vertical="center" wrapText="1"/>
    </xf>
    <xf numFmtId="4" fontId="5" fillId="4" borderId="1" xfId="3" applyNumberFormat="1" applyFont="1" applyFill="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8" fillId="0" borderId="0" xfId="0" applyFont="1" applyAlignment="1" applyProtection="1">
      <alignment wrapText="1"/>
      <protection locked="0"/>
    </xf>
    <xf numFmtId="0" fontId="7" fillId="0" borderId="0" xfId="0" applyFont="1" applyAlignment="1" applyProtection="1">
      <alignment wrapText="1"/>
      <protection locked="0"/>
    </xf>
    <xf numFmtId="0" fontId="8" fillId="0" borderId="0" xfId="0" applyFont="1"/>
    <xf numFmtId="0" fontId="8" fillId="0" borderId="0" xfId="0" applyFont="1" applyAlignment="1">
      <alignment vertical="center" wrapText="1"/>
    </xf>
    <xf numFmtId="0" fontId="8" fillId="0" borderId="0" xfId="0" applyFont="1" applyAlignment="1" applyProtection="1">
      <alignment horizontal="center" vertical="center"/>
      <protection locked="0"/>
    </xf>
    <xf numFmtId="0" fontId="7" fillId="0" borderId="0" xfId="0" applyFont="1" applyProtection="1">
      <protection locked="0"/>
    </xf>
    <xf numFmtId="4" fontId="5" fillId="4" borderId="1" xfId="4" applyNumberFormat="1" applyFont="1" applyFill="1" applyBorder="1" applyAlignment="1" applyProtection="1">
      <alignment horizontal="center" vertical="center" wrapText="1"/>
      <protection locked="0"/>
    </xf>
    <xf numFmtId="49" fontId="6"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8" fillId="0" borderId="0" xfId="0" applyFont="1" applyAlignment="1">
      <alignment wrapText="1"/>
    </xf>
    <xf numFmtId="49" fontId="10"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4" fontId="5" fillId="4" borderId="2" xfId="3" applyNumberFormat="1" applyFont="1" applyFill="1" applyBorder="1" applyAlignment="1" applyProtection="1">
      <alignment horizontal="center" vertical="center" wrapText="1"/>
      <protection locked="0"/>
    </xf>
    <xf numFmtId="4" fontId="6" fillId="0" borderId="3"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4" fontId="5" fillId="4" borderId="5" xfId="3" applyNumberFormat="1" applyFont="1" applyFill="1" applyBorder="1" applyAlignment="1" applyProtection="1">
      <alignment horizontal="center" vertical="center" wrapText="1"/>
      <protection locked="0"/>
    </xf>
    <xf numFmtId="4" fontId="6" fillId="0" borderId="6" xfId="0" applyNumberFormat="1" applyFont="1" applyBorder="1" applyAlignment="1">
      <alignment horizontal="center" vertical="center" wrapText="1"/>
    </xf>
    <xf numFmtId="164" fontId="6" fillId="4" borderId="2" xfId="0" applyNumberFormat="1" applyFont="1" applyFill="1" applyBorder="1" applyAlignment="1" applyProtection="1">
      <alignment horizontal="center" vertical="center"/>
      <protection locked="0"/>
    </xf>
    <xf numFmtId="164" fontId="6" fillId="4" borderId="5" xfId="0" applyNumberFormat="1" applyFont="1" applyFill="1" applyBorder="1" applyAlignment="1" applyProtection="1">
      <alignment horizontal="center" vertical="center"/>
      <protection locked="0"/>
    </xf>
    <xf numFmtId="0" fontId="3" fillId="0" borderId="5" xfId="2" applyFont="1" applyBorder="1" applyAlignment="1" applyProtection="1">
      <alignment horizontal="center" vertical="center" wrapText="1"/>
    </xf>
    <xf numFmtId="0" fontId="3" fillId="0" borderId="5" xfId="1" applyFont="1" applyBorder="1" applyAlignment="1" applyProtection="1">
      <alignment horizontal="center" vertical="center" wrapText="1"/>
    </xf>
    <xf numFmtId="0" fontId="3" fillId="0" borderId="6" xfId="1" applyFont="1" applyBorder="1" applyAlignment="1" applyProtection="1">
      <alignment horizontal="center" vertical="center" wrapText="1"/>
    </xf>
    <xf numFmtId="4" fontId="5" fillId="4" borderId="2" xfId="4" applyNumberFormat="1" applyFont="1" applyFill="1" applyBorder="1" applyAlignment="1" applyProtection="1">
      <alignment horizontal="center" vertical="center" wrapText="1"/>
      <protection locked="0"/>
    </xf>
    <xf numFmtId="4" fontId="5" fillId="4" borderId="5" xfId="4"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4" fontId="6" fillId="4" borderId="2" xfId="0" applyNumberFormat="1" applyFont="1" applyFill="1" applyBorder="1" applyAlignment="1" applyProtection="1">
      <alignment horizontal="center" vertical="center" wrapText="1"/>
      <protection locked="0"/>
    </xf>
    <xf numFmtId="4" fontId="6" fillId="4" borderId="5" xfId="0" applyNumberFormat="1" applyFont="1" applyFill="1" applyBorder="1" applyAlignment="1" applyProtection="1">
      <alignment horizontal="center" vertical="center" wrapText="1"/>
      <protection locked="0"/>
    </xf>
    <xf numFmtId="49" fontId="10" fillId="0" borderId="10" xfId="0" applyNumberFormat="1" applyFont="1" applyBorder="1" applyAlignment="1">
      <alignment horizontal="center" vertical="center" wrapText="1"/>
    </xf>
    <xf numFmtId="49" fontId="6" fillId="0" borderId="10" xfId="0" applyNumberFormat="1" applyFont="1" applyBorder="1" applyAlignment="1">
      <alignment horizontal="left" vertical="center" wrapText="1"/>
    </xf>
    <xf numFmtId="49" fontId="6" fillId="0" borderId="10" xfId="0" applyNumberFormat="1" applyFont="1" applyBorder="1" applyAlignment="1">
      <alignment horizontal="center" vertical="center" wrapText="1"/>
    </xf>
    <xf numFmtId="4" fontId="5" fillId="4" borderId="10" xfId="4" applyNumberFormat="1" applyFont="1" applyFill="1" applyBorder="1" applyAlignment="1" applyProtection="1">
      <alignment horizontal="center" vertical="center" wrapText="1"/>
      <protection locked="0"/>
    </xf>
    <xf numFmtId="4" fontId="6" fillId="0" borderId="11" xfId="0" applyNumberFormat="1" applyFont="1" applyBorder="1" applyAlignment="1">
      <alignment horizontal="center" vertical="center" wrapText="1"/>
    </xf>
    <xf numFmtId="4" fontId="5" fillId="0" borderId="9" xfId="0" applyNumberFormat="1" applyFont="1" applyBorder="1" applyAlignment="1" applyProtection="1">
      <alignment horizontal="center" vertical="center" wrapText="1"/>
      <protection locked="0"/>
    </xf>
    <xf numFmtId="4" fontId="11" fillId="0" borderId="11"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5" fillId="0" borderId="0" xfId="4" applyFont="1" applyAlignment="1">
      <alignment vertical="center"/>
    </xf>
    <xf numFmtId="0" fontId="5" fillId="0" borderId="0" xfId="4" applyFont="1" applyAlignment="1">
      <alignment vertical="center" wrapText="1"/>
    </xf>
    <xf numFmtId="4" fontId="5" fillId="0" borderId="0" xfId="3" applyNumberFormat="1" applyFont="1" applyAlignment="1">
      <alignment horizontal="center" vertical="center" wrapText="1"/>
    </xf>
    <xf numFmtId="4" fontId="5" fillId="0" borderId="0" xfId="4" applyNumberFormat="1" applyFont="1" applyAlignment="1">
      <alignment horizontal="right" vertical="center"/>
    </xf>
    <xf numFmtId="4" fontId="5" fillId="0" borderId="0" xfId="4" applyNumberFormat="1" applyFont="1" applyAlignment="1">
      <alignment horizontal="right" vertical="center" wrapText="1"/>
    </xf>
    <xf numFmtId="0" fontId="5" fillId="0" borderId="12" xfId="3" applyFont="1" applyBorder="1" applyAlignment="1">
      <alignment horizontal="center" vertical="center" wrapText="1"/>
    </xf>
    <xf numFmtId="4" fontId="5" fillId="0" borderId="11" xfId="3" applyNumberFormat="1" applyFont="1" applyBorder="1" applyAlignment="1">
      <alignment horizontal="center" vertical="center" wrapText="1"/>
    </xf>
    <xf numFmtId="2" fontId="3" fillId="0" borderId="0" xfId="1" applyNumberFormat="1" applyFont="1" applyAlignment="1" applyProtection="1">
      <alignment horizontal="center" vertical="center" wrapText="1"/>
    </xf>
    <xf numFmtId="2" fontId="3" fillId="0" borderId="5" xfId="2" applyNumberFormat="1" applyFont="1" applyBorder="1" applyAlignment="1" applyProtection="1">
      <alignment horizontal="center" vertical="center" wrapText="1"/>
    </xf>
    <xf numFmtId="2" fontId="6" fillId="0" borderId="2" xfId="0" applyNumberFormat="1" applyFont="1" applyBorder="1" applyAlignment="1">
      <alignment horizontal="center" vertical="center"/>
    </xf>
    <xf numFmtId="2" fontId="6" fillId="0" borderId="1" xfId="0" applyNumberFormat="1" applyFont="1" applyBorder="1" applyAlignment="1">
      <alignment horizontal="center" vertical="center"/>
    </xf>
    <xf numFmtId="2" fontId="6" fillId="0" borderId="5" xfId="0" applyNumberFormat="1" applyFont="1" applyBorder="1" applyAlignment="1">
      <alignment horizontal="center" vertical="center"/>
    </xf>
    <xf numFmtId="2" fontId="6" fillId="0" borderId="10" xfId="0" applyNumberFormat="1" applyFont="1" applyBorder="1" applyAlignment="1">
      <alignment horizontal="center" vertical="center"/>
    </xf>
    <xf numFmtId="2" fontId="5" fillId="0" borderId="0" xfId="4" applyNumberFormat="1" applyFont="1" applyAlignment="1">
      <alignment vertical="center"/>
    </xf>
    <xf numFmtId="2" fontId="5" fillId="0" borderId="0" xfId="4" applyNumberFormat="1" applyFont="1" applyAlignment="1">
      <alignment horizontal="right" vertical="center"/>
    </xf>
    <xf numFmtId="2" fontId="8" fillId="0" borderId="0" xfId="0" applyNumberFormat="1" applyFont="1"/>
    <xf numFmtId="49" fontId="6" fillId="0" borderId="16"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0" fontId="12" fillId="0" borderId="1" xfId="0" applyFont="1" applyBorder="1" applyAlignment="1">
      <alignment horizontal="right" vertical="center"/>
    </xf>
    <xf numFmtId="0" fontId="13" fillId="0" borderId="0" xfId="0" applyFont="1"/>
    <xf numFmtId="0" fontId="14" fillId="0" borderId="0" xfId="0" applyFont="1" applyAlignment="1">
      <alignment horizontal="left" vertical="center" wrapText="1"/>
    </xf>
    <xf numFmtId="0" fontId="15" fillId="0" borderId="0" xfId="0" applyFont="1"/>
    <xf numFmtId="4" fontId="13" fillId="0" borderId="1" xfId="0" applyNumberFormat="1" applyFont="1" applyBorder="1" applyAlignment="1">
      <alignment horizontal="center" vertical="center"/>
    </xf>
    <xf numFmtId="4" fontId="12" fillId="0" borderId="1" xfId="0" applyNumberFormat="1" applyFont="1" applyBorder="1" applyAlignment="1">
      <alignment horizontal="center" vertical="center"/>
    </xf>
    <xf numFmtId="49" fontId="10" fillId="0" borderId="16"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21" xfId="0" applyNumberFormat="1" applyFont="1" applyBorder="1" applyAlignment="1">
      <alignment horizontal="left" vertical="center" wrapText="1"/>
    </xf>
    <xf numFmtId="49" fontId="10" fillId="0" borderId="21" xfId="0" applyNumberFormat="1" applyFont="1" applyBorder="1" applyAlignment="1">
      <alignment horizontal="center" vertical="center" wrapText="1"/>
    </xf>
    <xf numFmtId="49" fontId="21" fillId="0" borderId="1"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26"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2" fontId="6" fillId="0" borderId="21" xfId="0" applyNumberFormat="1" applyFont="1" applyBorder="1" applyAlignment="1">
      <alignment horizontal="center" vertical="center"/>
    </xf>
    <xf numFmtId="164" fontId="6" fillId="4" borderId="21" xfId="0" applyNumberFormat="1" applyFont="1" applyFill="1" applyBorder="1" applyAlignment="1" applyProtection="1">
      <alignment horizontal="center" vertical="center"/>
      <protection locked="0"/>
    </xf>
    <xf numFmtId="4" fontId="6" fillId="0" borderId="28" xfId="0" applyNumberFormat="1" applyFont="1" applyBorder="1" applyAlignment="1">
      <alignment horizontal="center" vertical="center" wrapText="1"/>
    </xf>
    <xf numFmtId="4" fontId="5" fillId="4" borderId="21" xfId="4" applyNumberFormat="1" applyFont="1" applyFill="1" applyBorder="1" applyAlignment="1" applyProtection="1">
      <alignment horizontal="center" vertical="center" wrapText="1"/>
      <protection locked="0"/>
    </xf>
    <xf numFmtId="2" fontId="6" fillId="0" borderId="16" xfId="0" applyNumberFormat="1" applyFont="1" applyBorder="1" applyAlignment="1">
      <alignment horizontal="center" vertical="center"/>
    </xf>
    <xf numFmtId="4" fontId="6" fillId="0" borderId="29"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49" fontId="6" fillId="0" borderId="33" xfId="0" applyNumberFormat="1" applyFont="1" applyBorder="1" applyAlignment="1">
      <alignment horizontal="left" vertical="center" wrapText="1"/>
    </xf>
    <xf numFmtId="49" fontId="6" fillId="0" borderId="33" xfId="0" applyNumberFormat="1" applyFont="1" applyBorder="1" applyAlignment="1">
      <alignment horizontal="center" vertical="center" wrapText="1"/>
    </xf>
    <xf numFmtId="2" fontId="6" fillId="0" borderId="33" xfId="0" applyNumberFormat="1" applyFont="1" applyBorder="1" applyAlignment="1">
      <alignment horizontal="center" vertical="center"/>
    </xf>
    <xf numFmtId="4" fontId="5" fillId="4" borderId="33" xfId="4" applyNumberFormat="1" applyFont="1" applyFill="1" applyBorder="1" applyAlignment="1" applyProtection="1">
      <alignment horizontal="center" vertical="center" wrapText="1"/>
      <protection locked="0"/>
    </xf>
    <xf numFmtId="49" fontId="6" fillId="0" borderId="24" xfId="0" applyNumberFormat="1" applyFont="1" applyBorder="1" applyAlignment="1">
      <alignment horizontal="center" vertical="center" wrapText="1"/>
    </xf>
    <xf numFmtId="2" fontId="6" fillId="0" borderId="24" xfId="0" applyNumberFormat="1" applyFont="1" applyBorder="1" applyAlignment="1">
      <alignment horizontal="center" vertical="center"/>
    </xf>
    <xf numFmtId="4" fontId="5" fillId="4" borderId="24" xfId="4" applyNumberFormat="1" applyFont="1" applyFill="1" applyBorder="1" applyAlignment="1" applyProtection="1">
      <alignment horizontal="center" vertical="center" wrapText="1"/>
      <protection locked="0"/>
    </xf>
    <xf numFmtId="49" fontId="6" fillId="0" borderId="35" xfId="0" applyNumberFormat="1" applyFont="1" applyBorder="1" applyAlignment="1">
      <alignment horizontal="left" vertical="center" wrapText="1"/>
    </xf>
    <xf numFmtId="49" fontId="10" fillId="0" borderId="9"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 fontId="5" fillId="4" borderId="16" xfId="4" applyNumberFormat="1" applyFont="1" applyFill="1" applyBorder="1" applyAlignment="1" applyProtection="1">
      <alignment horizontal="center" vertical="center" wrapText="1"/>
      <protection locked="0"/>
    </xf>
    <xf numFmtId="49" fontId="6" fillId="0" borderId="24" xfId="0" applyNumberFormat="1" applyFont="1" applyBorder="1" applyAlignment="1">
      <alignment horizontal="left" vertical="center" wrapText="1"/>
    </xf>
    <xf numFmtId="49" fontId="10" fillId="0" borderId="33" xfId="0" applyNumberFormat="1" applyFont="1" applyBorder="1" applyAlignment="1">
      <alignment horizontal="center" vertical="center" wrapText="1"/>
    </xf>
    <xf numFmtId="4" fontId="6" fillId="0" borderId="27" xfId="0" applyNumberFormat="1" applyFont="1" applyBorder="1" applyAlignment="1">
      <alignment horizontal="center" vertical="center" wrapText="1"/>
    </xf>
    <xf numFmtId="0" fontId="8" fillId="0" borderId="1" xfId="0" applyFont="1" applyBorder="1" applyAlignment="1" applyProtection="1">
      <alignment wrapText="1"/>
      <protection locked="0"/>
    </xf>
    <xf numFmtId="0" fontId="8" fillId="0" borderId="1" xfId="0" applyFont="1" applyBorder="1" applyAlignment="1" applyProtection="1">
      <alignment horizontal="left" vertical="center" wrapText="1"/>
      <protection locked="0"/>
    </xf>
    <xf numFmtId="49" fontId="6" fillId="0" borderId="36" xfId="0" applyNumberFormat="1" applyFont="1" applyBorder="1" applyAlignment="1">
      <alignment horizontal="left" vertical="center" wrapText="1"/>
    </xf>
    <xf numFmtId="4" fontId="6" fillId="0" borderId="17"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 fontId="6" fillId="4" borderId="24" xfId="0" applyNumberFormat="1" applyFont="1" applyFill="1" applyBorder="1" applyAlignment="1" applyProtection="1">
      <alignment horizontal="center" vertical="center" wrapText="1"/>
      <protection locked="0"/>
    </xf>
    <xf numFmtId="4" fontId="5" fillId="0" borderId="0" xfId="0" applyNumberFormat="1" applyFont="1" applyAlignment="1" applyProtection="1">
      <alignment horizontal="center" vertical="center" wrapText="1"/>
      <protection locked="0"/>
    </xf>
    <xf numFmtId="4" fontId="6" fillId="0" borderId="19" xfId="0" applyNumberFormat="1" applyFont="1" applyBorder="1" applyAlignment="1">
      <alignment horizontal="center" vertical="center" wrapText="1"/>
    </xf>
    <xf numFmtId="4" fontId="6" fillId="4" borderId="16" xfId="0" applyNumberFormat="1" applyFont="1" applyFill="1" applyBorder="1" applyAlignment="1" applyProtection="1">
      <alignment horizontal="center" vertical="center" wrapText="1"/>
      <protection locked="0"/>
    </xf>
    <xf numFmtId="49" fontId="10" fillId="0" borderId="14" xfId="0" applyNumberFormat="1" applyFont="1" applyBorder="1" applyAlignment="1">
      <alignment horizontal="center" vertical="center" wrapText="1"/>
    </xf>
    <xf numFmtId="4" fontId="6" fillId="4" borderId="33" xfId="0" applyNumberFormat="1" applyFont="1" applyFill="1" applyBorder="1" applyAlignment="1" applyProtection="1">
      <alignment horizontal="center" vertical="center" wrapText="1"/>
      <protection locked="0"/>
    </xf>
    <xf numFmtId="4" fontId="6" fillId="4" borderId="25" xfId="0" applyNumberFormat="1" applyFont="1" applyFill="1" applyBorder="1" applyAlignment="1" applyProtection="1">
      <alignment horizontal="center" vertical="center" wrapText="1"/>
      <protection locked="0"/>
    </xf>
    <xf numFmtId="4" fontId="6" fillId="4" borderId="22" xfId="0" applyNumberFormat="1" applyFont="1" applyFill="1" applyBorder="1" applyAlignment="1" applyProtection="1">
      <alignment horizontal="center" vertical="center" wrapText="1"/>
      <protection locked="0"/>
    </xf>
    <xf numFmtId="4" fontId="6" fillId="0" borderId="39"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164" fontId="6" fillId="4" borderId="16" xfId="0" applyNumberFormat="1" applyFont="1" applyFill="1" applyBorder="1" applyAlignment="1" applyProtection="1">
      <alignment horizontal="center" vertical="center"/>
      <protection locked="0"/>
    </xf>
    <xf numFmtId="49" fontId="6" fillId="0" borderId="38" xfId="0" applyNumberFormat="1" applyFont="1" applyBorder="1" applyAlignment="1">
      <alignment horizontal="left" vertical="center" wrapText="1"/>
    </xf>
    <xf numFmtId="49" fontId="10" fillId="0" borderId="41"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42" xfId="0" applyNumberFormat="1" applyFont="1" applyBorder="1" applyAlignment="1">
      <alignment horizontal="center" vertical="center" wrapText="1"/>
    </xf>
    <xf numFmtId="49" fontId="10" fillId="0" borderId="31" xfId="0" applyNumberFormat="1" applyFont="1" applyBorder="1" applyAlignment="1">
      <alignment horizontal="center" vertical="center" wrapText="1"/>
    </xf>
    <xf numFmtId="49" fontId="10" fillId="0" borderId="43" xfId="0" applyNumberFormat="1" applyFont="1" applyBorder="1" applyAlignment="1">
      <alignment horizontal="center" vertical="center" wrapText="1"/>
    </xf>
    <xf numFmtId="49" fontId="10" fillId="0" borderId="44" xfId="0" applyNumberFormat="1" applyFont="1" applyBorder="1" applyAlignment="1">
      <alignment horizontal="center" vertical="center" wrapText="1"/>
    </xf>
    <xf numFmtId="0" fontId="5" fillId="0" borderId="32" xfId="3" applyFont="1" applyBorder="1" applyAlignment="1">
      <alignment horizontal="center" vertical="center" wrapText="1"/>
    </xf>
    <xf numFmtId="4" fontId="5" fillId="0" borderId="34" xfId="3" applyNumberFormat="1" applyFont="1" applyBorder="1" applyAlignment="1">
      <alignment horizontal="center" vertical="center" wrapText="1"/>
    </xf>
    <xf numFmtId="4" fontId="5" fillId="0" borderId="45" xfId="0" applyNumberFormat="1" applyFont="1" applyBorder="1" applyAlignment="1" applyProtection="1">
      <alignment horizontal="center" vertical="center" wrapText="1"/>
      <protection locked="0"/>
    </xf>
    <xf numFmtId="4" fontId="6" fillId="0" borderId="46" xfId="0" applyNumberFormat="1" applyFont="1" applyBorder="1" applyAlignment="1">
      <alignment horizontal="center" vertical="center" wrapText="1"/>
    </xf>
    <xf numFmtId="4" fontId="5" fillId="4" borderId="21" xfId="3" applyNumberFormat="1" applyFont="1" applyFill="1" applyBorder="1" applyAlignment="1" applyProtection="1">
      <alignment horizontal="center" vertical="center" wrapText="1"/>
      <protection locked="0"/>
    </xf>
    <xf numFmtId="4" fontId="5" fillId="4" borderId="33" xfId="3" applyNumberFormat="1" applyFont="1" applyFill="1" applyBorder="1" applyAlignment="1" applyProtection="1">
      <alignment horizontal="center" vertical="center" wrapText="1"/>
      <protection locked="0"/>
    </xf>
    <xf numFmtId="49" fontId="10" fillId="0" borderId="5" xfId="4" applyNumberFormat="1" applyFont="1" applyBorder="1" applyAlignment="1">
      <alignment horizontal="center" vertical="center" wrapText="1"/>
    </xf>
    <xf numFmtId="0" fontId="6" fillId="0" borderId="5" xfId="4" applyFont="1" applyBorder="1" applyAlignment="1">
      <alignment horizontal="left" vertical="center" wrapText="1"/>
    </xf>
    <xf numFmtId="0" fontId="6" fillId="0" borderId="5" xfId="0" applyFont="1" applyBorder="1" applyAlignment="1">
      <alignment horizontal="center" vertical="center" wrapText="1"/>
    </xf>
    <xf numFmtId="4" fontId="6" fillId="4" borderId="5" xfId="4" applyNumberFormat="1" applyFont="1" applyFill="1" applyBorder="1" applyAlignment="1" applyProtection="1">
      <alignment horizontal="center" vertical="center" wrapText="1"/>
      <protection locked="0"/>
    </xf>
    <xf numFmtId="0" fontId="26" fillId="0" borderId="1" xfId="0" applyFont="1" applyBorder="1" applyAlignment="1">
      <alignment vertical="center"/>
    </xf>
    <xf numFmtId="0" fontId="26" fillId="0" borderId="1" xfId="0" applyFont="1" applyBorder="1" applyAlignment="1">
      <alignment horizontal="center" vertical="center"/>
    </xf>
    <xf numFmtId="49" fontId="10" fillId="0" borderId="1" xfId="0" applyNumberFormat="1" applyFont="1" applyBorder="1" applyAlignment="1">
      <alignment horizontal="left" vertical="center" wrapText="1"/>
    </xf>
    <xf numFmtId="2" fontId="10" fillId="0" borderId="1" xfId="0" applyNumberFormat="1" applyFont="1" applyBorder="1" applyAlignment="1">
      <alignment horizontal="center" vertical="center"/>
    </xf>
    <xf numFmtId="0" fontId="31" fillId="0" borderId="0" xfId="0" applyFont="1" applyProtection="1">
      <protection locked="0"/>
    </xf>
    <xf numFmtId="49" fontId="10" fillId="0" borderId="16" xfId="0" applyNumberFormat="1" applyFont="1" applyBorder="1" applyAlignment="1">
      <alignment horizontal="left" vertical="center" wrapText="1"/>
    </xf>
    <xf numFmtId="49" fontId="10" fillId="0" borderId="26" xfId="0" applyNumberFormat="1" applyFont="1" applyBorder="1" applyAlignment="1">
      <alignment horizontal="center" vertical="center" wrapText="1"/>
    </xf>
    <xf numFmtId="4" fontId="10" fillId="0" borderId="4" xfId="0" applyNumberFormat="1" applyFont="1" applyBorder="1" applyAlignment="1">
      <alignment horizontal="center" vertical="center" wrapText="1"/>
    </xf>
    <xf numFmtId="4" fontId="11" fillId="0" borderId="6" xfId="0" applyNumberFormat="1" applyFont="1" applyBorder="1" applyAlignment="1" applyProtection="1">
      <alignment horizontal="center" vertical="center"/>
      <protection locked="0"/>
    </xf>
    <xf numFmtId="4" fontId="29" fillId="4" borderId="1" xfId="3" applyNumberFormat="1" applyFont="1" applyFill="1" applyBorder="1" applyAlignment="1" applyProtection="1">
      <alignment horizontal="center" vertical="center" wrapText="1"/>
      <protection locked="0"/>
    </xf>
    <xf numFmtId="0" fontId="30" fillId="0" borderId="0" xfId="0" applyFont="1" applyProtection="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30" fillId="0" borderId="0" xfId="0" applyFont="1" applyAlignment="1" applyProtection="1">
      <alignment horizontal="center" vertical="center"/>
      <protection locked="0"/>
    </xf>
    <xf numFmtId="4" fontId="14"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right" vertical="center"/>
    </xf>
    <xf numFmtId="4" fontId="12" fillId="0" borderId="0" xfId="0" applyNumberFormat="1" applyFont="1" applyAlignment="1">
      <alignment horizontal="center" vertical="center"/>
    </xf>
    <xf numFmtId="165" fontId="6" fillId="0" borderId="2" xfId="0" applyNumberFormat="1" applyFont="1" applyBorder="1" applyAlignment="1">
      <alignment horizontal="center" vertical="center"/>
    </xf>
    <xf numFmtId="49" fontId="10" fillId="0" borderId="33" xfId="4" applyNumberFormat="1" applyFont="1" applyBorder="1" applyAlignment="1">
      <alignment horizontal="center" vertical="center" wrapText="1"/>
    </xf>
    <xf numFmtId="0" fontId="14" fillId="0" borderId="0" xfId="0" applyFont="1"/>
    <xf numFmtId="1" fontId="6" fillId="0" borderId="1" xfId="0" applyNumberFormat="1" applyFont="1" applyBorder="1" applyAlignment="1">
      <alignment horizontal="center" vertical="center"/>
    </xf>
    <xf numFmtId="49" fontId="6" fillId="5" borderId="2" xfId="0" applyNumberFormat="1" applyFont="1" applyFill="1" applyBorder="1" applyAlignment="1">
      <alignment horizontal="center" vertical="center" wrapText="1"/>
    </xf>
    <xf numFmtId="2" fontId="6" fillId="5" borderId="2" xfId="0" applyNumberFormat="1" applyFont="1" applyFill="1" applyBorder="1" applyAlignment="1">
      <alignment horizontal="center" vertical="center"/>
    </xf>
    <xf numFmtId="4" fontId="5" fillId="5" borderId="2" xfId="4" applyNumberFormat="1" applyFont="1" applyFill="1" applyBorder="1" applyAlignment="1" applyProtection="1">
      <alignment horizontal="center" vertical="center" wrapText="1"/>
      <protection locked="0"/>
    </xf>
    <xf numFmtId="4" fontId="6" fillId="5" borderId="3" xfId="0" applyNumberFormat="1" applyFont="1" applyFill="1" applyBorder="1" applyAlignment="1">
      <alignment horizontal="center" vertical="center" wrapText="1"/>
    </xf>
    <xf numFmtId="49" fontId="6" fillId="5" borderId="21" xfId="0" applyNumberFormat="1" applyFont="1" applyFill="1" applyBorder="1" applyAlignment="1">
      <alignment horizontal="center" vertical="center" wrapText="1"/>
    </xf>
    <xf numFmtId="2" fontId="6" fillId="5" borderId="21" xfId="0" applyNumberFormat="1" applyFont="1" applyFill="1" applyBorder="1" applyAlignment="1">
      <alignment horizontal="center" vertical="center"/>
    </xf>
    <xf numFmtId="4" fontId="5" fillId="5" borderId="21" xfId="4" applyNumberFormat="1" applyFont="1" applyFill="1" applyBorder="1" applyAlignment="1" applyProtection="1">
      <alignment horizontal="center" vertical="center" wrapText="1"/>
      <protection locked="0"/>
    </xf>
    <xf numFmtId="4" fontId="6" fillId="5" borderId="4" xfId="0" applyNumberFormat="1" applyFont="1" applyFill="1" applyBorder="1" applyAlignment="1">
      <alignment horizontal="center" vertical="center" wrapText="1"/>
    </xf>
    <xf numFmtId="4" fontId="6" fillId="5" borderId="2"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xf>
    <xf numFmtId="4" fontId="5" fillId="5" borderId="1" xfId="4" applyNumberFormat="1" applyFont="1" applyFill="1" applyBorder="1" applyAlignment="1" applyProtection="1">
      <alignment horizontal="center" vertical="center" wrapText="1"/>
      <protection locked="0"/>
    </xf>
    <xf numFmtId="1" fontId="6" fillId="0" borderId="5" xfId="0" applyNumberFormat="1" applyFont="1" applyBorder="1" applyAlignment="1">
      <alignment horizontal="center" vertical="center"/>
    </xf>
    <xf numFmtId="1" fontId="6" fillId="0" borderId="21" xfId="0" applyNumberFormat="1" applyFont="1" applyBorder="1" applyAlignment="1">
      <alignment horizontal="center" vertical="center"/>
    </xf>
    <xf numFmtId="1" fontId="6" fillId="0" borderId="5" xfId="0" applyNumberFormat="1" applyFont="1" applyBorder="1" applyAlignment="1">
      <alignment horizontal="center" vertical="center" wrapText="1"/>
    </xf>
    <xf numFmtId="1" fontId="6" fillId="0" borderId="2" xfId="0" applyNumberFormat="1" applyFont="1" applyBorder="1" applyAlignment="1">
      <alignment horizontal="center" vertical="center"/>
    </xf>
    <xf numFmtId="1" fontId="6" fillId="0" borderId="33" xfId="0" applyNumberFormat="1" applyFont="1" applyBorder="1" applyAlignment="1">
      <alignment horizontal="center" vertical="center"/>
    </xf>
    <xf numFmtId="4" fontId="6" fillId="5" borderId="25" xfId="0" applyNumberFormat="1" applyFont="1" applyFill="1" applyBorder="1" applyAlignment="1" applyProtection="1">
      <alignment horizontal="center" vertical="center" wrapText="1"/>
      <protection locked="0"/>
    </xf>
    <xf numFmtId="4" fontId="6" fillId="5" borderId="39" xfId="0" applyNumberFormat="1" applyFont="1" applyFill="1" applyBorder="1" applyAlignment="1">
      <alignment horizontal="center" vertical="center" wrapText="1"/>
    </xf>
    <xf numFmtId="1" fontId="6" fillId="0" borderId="16" xfId="0" applyNumberFormat="1" applyFont="1" applyBorder="1" applyAlignment="1">
      <alignment horizontal="center" vertical="center"/>
    </xf>
    <xf numFmtId="4" fontId="6" fillId="5" borderId="38" xfId="0" applyNumberFormat="1" applyFont="1" applyFill="1" applyBorder="1" applyAlignment="1" applyProtection="1">
      <alignment horizontal="center" vertical="center" wrapText="1"/>
      <protection locked="0"/>
    </xf>
    <xf numFmtId="4" fontId="6" fillId="5" borderId="8" xfId="0" applyNumberFormat="1" applyFont="1" applyFill="1" applyBorder="1" applyAlignment="1">
      <alignment horizontal="center" vertical="center" wrapText="1"/>
    </xf>
    <xf numFmtId="4" fontId="6" fillId="5" borderId="19" xfId="0" applyNumberFormat="1" applyFont="1" applyFill="1" applyBorder="1" applyAlignment="1">
      <alignment horizontal="center" vertical="center" wrapText="1"/>
    </xf>
    <xf numFmtId="0" fontId="11" fillId="0" borderId="0" xfId="0" applyFont="1" applyAlignment="1">
      <alignment horizontal="center" vertical="center" wrapText="1"/>
    </xf>
    <xf numFmtId="49" fontId="6" fillId="6" borderId="1" xfId="0" applyNumberFormat="1" applyFont="1" applyFill="1" applyBorder="1" applyAlignment="1">
      <alignment horizontal="left" vertical="center" wrapText="1"/>
    </xf>
    <xf numFmtId="166" fontId="6" fillId="0" borderId="1" xfId="0" applyNumberFormat="1" applyFont="1" applyBorder="1" applyAlignment="1">
      <alignment horizontal="center" vertical="center"/>
    </xf>
    <xf numFmtId="49" fontId="6" fillId="6" borderId="21" xfId="0" applyNumberFormat="1" applyFont="1" applyFill="1" applyBorder="1" applyAlignment="1">
      <alignment horizontal="left" vertical="center" wrapText="1"/>
    </xf>
    <xf numFmtId="49" fontId="6" fillId="6" borderId="5" xfId="0" applyNumberFormat="1" applyFont="1" applyFill="1" applyBorder="1" applyAlignment="1">
      <alignment horizontal="left" vertical="center" wrapText="1"/>
    </xf>
    <xf numFmtId="49" fontId="6" fillId="6" borderId="33" xfId="0" applyNumberFormat="1" applyFont="1" applyFill="1" applyBorder="1" applyAlignment="1">
      <alignment horizontal="left" vertical="center" wrapText="1"/>
    </xf>
    <xf numFmtId="2" fontId="6" fillId="6" borderId="1" xfId="0" applyNumberFormat="1" applyFont="1" applyFill="1" applyBorder="1" applyAlignment="1">
      <alignment horizontal="center" vertical="center"/>
    </xf>
    <xf numFmtId="2" fontId="6" fillId="6" borderId="2" xfId="0" applyNumberFormat="1" applyFont="1" applyFill="1" applyBorder="1" applyAlignment="1">
      <alignment horizontal="center" vertical="center"/>
    </xf>
    <xf numFmtId="2" fontId="6" fillId="6" borderId="21" xfId="0" applyNumberFormat="1" applyFont="1" applyFill="1" applyBorder="1" applyAlignment="1">
      <alignment horizontal="center" vertical="center"/>
    </xf>
    <xf numFmtId="1" fontId="6" fillId="6" borderId="21" xfId="0" applyNumberFormat="1" applyFont="1" applyFill="1" applyBorder="1" applyAlignment="1">
      <alignment horizontal="center" vertical="center"/>
    </xf>
    <xf numFmtId="49" fontId="10" fillId="6" borderId="21" xfId="0" applyNumberFormat="1" applyFont="1" applyFill="1" applyBorder="1" applyAlignment="1">
      <alignment horizontal="center" vertical="center" wrapText="1"/>
    </xf>
    <xf numFmtId="49" fontId="6" fillId="6" borderId="2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6" fillId="6" borderId="20" xfId="0" applyNumberFormat="1" applyFont="1" applyFill="1" applyBorder="1" applyAlignment="1">
      <alignment horizontal="center" vertical="center" wrapText="1"/>
    </xf>
    <xf numFmtId="4" fontId="5" fillId="6" borderId="1" xfId="3" applyNumberFormat="1" applyFont="1" applyFill="1" applyBorder="1" applyAlignment="1" applyProtection="1">
      <alignment horizontal="center" vertical="center" wrapText="1"/>
      <protection locked="0"/>
    </xf>
    <xf numFmtId="4" fontId="6" fillId="6" borderId="4" xfId="0" applyNumberFormat="1" applyFont="1" applyFill="1" applyBorder="1" applyAlignment="1">
      <alignment horizontal="center" vertical="center" wrapText="1"/>
    </xf>
    <xf numFmtId="4" fontId="6" fillId="6" borderId="6" xfId="0" applyNumberFormat="1" applyFont="1" applyFill="1" applyBorder="1" applyAlignment="1">
      <alignment horizontal="center" vertical="center" wrapText="1"/>
    </xf>
    <xf numFmtId="49" fontId="6" fillId="6" borderId="38" xfId="0" applyNumberFormat="1" applyFont="1" applyFill="1" applyBorder="1" applyAlignment="1">
      <alignment horizontal="left" vertical="center" wrapText="1"/>
    </xf>
    <xf numFmtId="49" fontId="6" fillId="0" borderId="38" xfId="0" applyNumberFormat="1" applyFont="1" applyBorder="1" applyAlignment="1">
      <alignment horizontal="center" vertical="center" wrapText="1"/>
    </xf>
    <xf numFmtId="2" fontId="6" fillId="0" borderId="38" xfId="0" applyNumberFormat="1" applyFont="1" applyBorder="1" applyAlignment="1">
      <alignment horizontal="center" vertical="center"/>
    </xf>
    <xf numFmtId="164" fontId="6" fillId="4" borderId="38" xfId="0" applyNumberFormat="1" applyFont="1" applyFill="1" applyBorder="1" applyAlignment="1" applyProtection="1">
      <alignment horizontal="center" vertical="center"/>
      <protection locked="0"/>
    </xf>
    <xf numFmtId="164" fontId="6" fillId="4" borderId="33" xfId="0" applyNumberFormat="1" applyFont="1" applyFill="1" applyBorder="1" applyAlignment="1" applyProtection="1">
      <alignment horizontal="center" vertical="center"/>
      <protection locked="0"/>
    </xf>
    <xf numFmtId="4" fontId="6" fillId="0" borderId="34" xfId="0" applyNumberFormat="1" applyFont="1" applyBorder="1" applyAlignment="1">
      <alignment horizontal="center" vertical="center" wrapText="1"/>
    </xf>
    <xf numFmtId="164" fontId="6" fillId="4" borderId="1" xfId="0" applyNumberFormat="1" applyFont="1" applyFill="1" applyBorder="1" applyAlignment="1" applyProtection="1">
      <alignment horizontal="center" vertical="center"/>
      <protection locked="0"/>
    </xf>
    <xf numFmtId="49" fontId="10" fillId="6" borderId="44" xfId="0" applyNumberFormat="1" applyFont="1" applyFill="1" applyBorder="1" applyAlignment="1">
      <alignment horizontal="center" vertical="center" wrapText="1"/>
    </xf>
    <xf numFmtId="49" fontId="10" fillId="6" borderId="15" xfId="0" applyNumberFormat="1" applyFont="1" applyFill="1" applyBorder="1" applyAlignment="1">
      <alignment horizontal="center" vertical="center" wrapText="1"/>
    </xf>
    <xf numFmtId="49" fontId="10" fillId="6" borderId="33"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6" fillId="6" borderId="33" xfId="0" applyNumberFormat="1" applyFont="1" applyFill="1" applyBorder="1" applyAlignment="1">
      <alignment horizontal="center" vertical="center" wrapText="1"/>
    </xf>
    <xf numFmtId="2" fontId="6" fillId="6" borderId="33" xfId="0" applyNumberFormat="1" applyFont="1" applyFill="1" applyBorder="1" applyAlignment="1">
      <alignment horizontal="center" vertical="center"/>
    </xf>
    <xf numFmtId="2" fontId="6" fillId="7" borderId="1" xfId="0" applyNumberFormat="1" applyFont="1" applyFill="1" applyBorder="1" applyAlignment="1">
      <alignment horizontal="center" vertical="center"/>
    </xf>
    <xf numFmtId="49" fontId="6" fillId="7" borderId="1" xfId="0" applyNumberFormat="1" applyFont="1" applyFill="1" applyBorder="1" applyAlignment="1">
      <alignment horizontal="left" vertical="center" wrapText="1"/>
    </xf>
    <xf numFmtId="49" fontId="6" fillId="7" borderId="1" xfId="0" applyNumberFormat="1" applyFont="1" applyFill="1" applyBorder="1" applyAlignment="1">
      <alignment horizontal="center" vertical="center" wrapText="1"/>
    </xf>
    <xf numFmtId="49" fontId="10" fillId="7" borderId="21" xfId="0" applyNumberFormat="1" applyFont="1" applyFill="1" applyBorder="1" applyAlignment="1">
      <alignment horizontal="center" vertical="center" wrapText="1"/>
    </xf>
    <xf numFmtId="49" fontId="6" fillId="7" borderId="21" xfId="0" applyNumberFormat="1" applyFont="1" applyFill="1" applyBorder="1" applyAlignment="1">
      <alignment horizontal="left" vertical="center" wrapText="1"/>
    </xf>
    <xf numFmtId="49" fontId="6" fillId="7" borderId="21" xfId="0" applyNumberFormat="1" applyFont="1" applyFill="1" applyBorder="1" applyAlignment="1">
      <alignment horizontal="center" vertical="center" wrapText="1"/>
    </xf>
    <xf numFmtId="2" fontId="6" fillId="7" borderId="21" xfId="0" applyNumberFormat="1" applyFont="1" applyFill="1" applyBorder="1" applyAlignment="1">
      <alignment horizontal="center" vertical="center"/>
    </xf>
    <xf numFmtId="49" fontId="10" fillId="7" borderId="1" xfId="0" applyNumberFormat="1" applyFont="1" applyFill="1" applyBorder="1" applyAlignment="1">
      <alignment horizontal="center" vertical="center" wrapText="1"/>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27" fillId="2" borderId="0" xfId="1" applyFont="1" applyFill="1" applyAlignment="1" applyProtection="1">
      <alignment horizontal="center" vertical="center" wrapText="1"/>
    </xf>
    <xf numFmtId="0" fontId="3" fillId="3" borderId="7" xfId="1" applyFont="1" applyFill="1" applyBorder="1" applyAlignment="1" applyProtection="1">
      <alignment horizontal="center" vertical="center"/>
    </xf>
    <xf numFmtId="0" fontId="3" fillId="3" borderId="8" xfId="1" applyFont="1" applyFill="1" applyBorder="1" applyAlignment="1" applyProtection="1">
      <alignment horizontal="center" vertical="center"/>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3" fillId="3" borderId="18" xfId="1" applyFont="1" applyFill="1" applyBorder="1" applyAlignment="1" applyProtection="1">
      <alignment horizontal="center" vertical="center"/>
    </xf>
    <xf numFmtId="0" fontId="3" fillId="3" borderId="19" xfId="1" applyFont="1" applyFill="1" applyBorder="1" applyAlignment="1" applyProtection="1">
      <alignment horizontal="center" vertical="center"/>
    </xf>
    <xf numFmtId="0" fontId="7" fillId="0" borderId="23" xfId="0" applyFont="1" applyBorder="1" applyAlignment="1" applyProtection="1">
      <alignment horizontal="center" vertical="center" wrapText="1"/>
      <protection locked="0"/>
    </xf>
    <xf numFmtId="4" fontId="7" fillId="0" borderId="13" xfId="0" applyNumberFormat="1" applyFont="1" applyBorder="1" applyAlignment="1" applyProtection="1">
      <alignment horizontal="center" vertical="center" wrapText="1"/>
      <protection locked="0"/>
    </xf>
    <xf numFmtId="4" fontId="7" fillId="0" borderId="14" xfId="0" applyNumberFormat="1" applyFont="1" applyBorder="1" applyAlignment="1" applyProtection="1">
      <alignment horizontal="center" vertical="center" wrapText="1"/>
      <protection locked="0"/>
    </xf>
    <xf numFmtId="4" fontId="7" fillId="0" borderId="15" xfId="0" applyNumberFormat="1" applyFont="1" applyBorder="1" applyAlignment="1" applyProtection="1">
      <alignment horizontal="center" vertical="center" wrapText="1"/>
      <protection locked="0"/>
    </xf>
    <xf numFmtId="4" fontId="25" fillId="0" borderId="13" xfId="0" applyNumberFormat="1" applyFont="1" applyBorder="1" applyAlignment="1" applyProtection="1">
      <alignment horizontal="center" vertical="center" wrapText="1"/>
      <protection locked="0"/>
    </xf>
    <xf numFmtId="4" fontId="25" fillId="0" borderId="14" xfId="0" applyNumberFormat="1" applyFont="1" applyBorder="1" applyAlignment="1" applyProtection="1">
      <alignment horizontal="center" vertical="center" wrapText="1"/>
      <protection locked="0"/>
    </xf>
    <xf numFmtId="4" fontId="25" fillId="0" borderId="15" xfId="0" applyNumberFormat="1" applyFont="1" applyBorder="1" applyAlignment="1" applyProtection="1">
      <alignment horizontal="center" vertical="center" wrapText="1"/>
      <protection locked="0"/>
    </xf>
    <xf numFmtId="4" fontId="25" fillId="0" borderId="40" xfId="0" applyNumberFormat="1" applyFont="1" applyBorder="1" applyAlignment="1" applyProtection="1">
      <alignment horizontal="center" vertical="center" wrapText="1"/>
      <protection locked="0"/>
    </xf>
    <xf numFmtId="4" fontId="24" fillId="0" borderId="23" xfId="0" applyNumberFormat="1" applyFont="1" applyBorder="1" applyAlignment="1" applyProtection="1">
      <alignment horizontal="center" vertical="center" wrapText="1"/>
      <protection locked="0"/>
    </xf>
    <xf numFmtId="4" fontId="24" fillId="0" borderId="37" xfId="0" applyNumberFormat="1" applyFont="1" applyBorder="1" applyAlignment="1" applyProtection="1">
      <alignment horizontal="center" vertical="center" wrapText="1"/>
      <protection locked="0"/>
    </xf>
    <xf numFmtId="0" fontId="13"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left" vertical="center" wrapText="1"/>
    </xf>
    <xf numFmtId="0" fontId="13" fillId="0" borderId="0" xfId="0" applyFont="1" applyAlignment="1">
      <alignment horizontal="left" vertical="center"/>
    </xf>
    <xf numFmtId="0" fontId="5" fillId="2" borderId="22"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xf>
    <xf numFmtId="0" fontId="14" fillId="0" borderId="0" xfId="0" applyFont="1" applyAlignment="1">
      <alignment horizontal="left" vertical="center" wrapText="1"/>
    </xf>
  </cellXfs>
  <cellStyles count="10">
    <cellStyle name="Įprastas" xfId="0" builtinId="0"/>
    <cellStyle name="Įprastas 2" xfId="5" xr:uid="{7B2FC5F9-26DE-41CD-96A4-516864D5524F}"/>
    <cellStyle name="Įprastas 2 2" xfId="6" xr:uid="{694BAB0D-5E0C-4426-8321-580A7597A051}"/>
    <cellStyle name="Normal 2" xfId="9" xr:uid="{FDC2D218-8CB3-4640-8927-0871FF224185}"/>
    <cellStyle name="Normal 2 2" xfId="1" xr:uid="{9C3F313E-839D-4FDD-BAD8-38868B7AF240}"/>
    <cellStyle name="Normal 2 2 2 2 2 2 2 3 2 2" xfId="8" xr:uid="{180EC021-AD48-4F6E-91DA-2DCC15EB1F04}"/>
    <cellStyle name="Normal 3" xfId="4" xr:uid="{CB4AE972-5A2E-49BF-9160-7EB055E60743}"/>
    <cellStyle name="Normal 4" xfId="7" xr:uid="{A8EFFF59-17A0-456D-A474-EB115D52FC8B}"/>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86"/>
  <sheetViews>
    <sheetView topLeftCell="B1" zoomScale="70" zoomScaleNormal="70" workbookViewId="0">
      <selection activeCell="G16" sqref="G16"/>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44" customWidth="1"/>
    <col min="9" max="9" width="16.140625" style="5" customWidth="1"/>
    <col min="10" max="16384" width="9.140625" style="5"/>
  </cols>
  <sheetData>
    <row r="1" spans="1:8">
      <c r="F1" s="10" t="s">
        <v>901</v>
      </c>
    </row>
    <row r="2" spans="1:8">
      <c r="C2" s="179" t="s">
        <v>902</v>
      </c>
    </row>
    <row r="4" spans="1:8" ht="40.15" customHeight="1">
      <c r="A4" s="220" t="s">
        <v>867</v>
      </c>
      <c r="B4" s="220"/>
      <c r="C4" s="220"/>
      <c r="D4" s="220"/>
      <c r="E4" s="220"/>
      <c r="F4" s="220"/>
      <c r="G4" s="220"/>
    </row>
    <row r="5" spans="1:8" ht="21.75" customHeight="1" thickBot="1">
      <c r="A5" s="1"/>
      <c r="B5" s="1"/>
      <c r="C5" s="1"/>
      <c r="D5" s="1"/>
      <c r="E5" s="52"/>
      <c r="F5" s="1"/>
      <c r="G5" s="1"/>
    </row>
    <row r="6" spans="1:8" ht="21.75" customHeight="1">
      <c r="A6" s="221" t="s">
        <v>114</v>
      </c>
      <c r="B6" s="221"/>
      <c r="C6" s="221"/>
      <c r="D6" s="221"/>
      <c r="E6" s="221"/>
      <c r="F6" s="221"/>
      <c r="G6" s="222"/>
    </row>
    <row r="7" spans="1:8" ht="21.75" customHeight="1">
      <c r="A7" s="226" t="s">
        <v>357</v>
      </c>
      <c r="B7" s="226"/>
      <c r="C7" s="226"/>
      <c r="D7" s="226"/>
      <c r="E7" s="226"/>
      <c r="F7" s="226"/>
      <c r="G7" s="227"/>
    </row>
    <row r="8" spans="1:8" ht="43.5" thickBot="1">
      <c r="A8" s="29" t="s">
        <v>73</v>
      </c>
      <c r="B8" s="29" t="s">
        <v>0</v>
      </c>
      <c r="C8" s="29" t="s">
        <v>1</v>
      </c>
      <c r="D8" s="29" t="s">
        <v>2</v>
      </c>
      <c r="E8" s="53" t="s">
        <v>3</v>
      </c>
      <c r="F8" s="30" t="s">
        <v>913</v>
      </c>
      <c r="G8" s="31" t="s">
        <v>4</v>
      </c>
    </row>
    <row r="9" spans="1:8">
      <c r="A9" s="16" t="s">
        <v>5</v>
      </c>
      <c r="B9" s="16" t="s">
        <v>9</v>
      </c>
      <c r="C9" s="17" t="s">
        <v>115</v>
      </c>
      <c r="D9" s="18" t="s">
        <v>117</v>
      </c>
      <c r="E9" s="151">
        <v>3.64</v>
      </c>
      <c r="F9" s="19">
        <v>304.26</v>
      </c>
      <c r="G9" s="20">
        <f t="shared" ref="G9:G121" si="0">ROUND((E9*F9),2)</f>
        <v>1107.51</v>
      </c>
    </row>
    <row r="10" spans="1:8">
      <c r="A10" s="14" t="s">
        <v>5</v>
      </c>
      <c r="B10" s="14" t="s">
        <v>10</v>
      </c>
      <c r="C10" s="2" t="s">
        <v>355</v>
      </c>
      <c r="D10" s="13" t="s">
        <v>118</v>
      </c>
      <c r="E10" s="55">
        <v>13376.5</v>
      </c>
      <c r="F10" s="3">
        <v>6.27</v>
      </c>
      <c r="G10" s="21">
        <f t="shared" si="0"/>
        <v>83870.66</v>
      </c>
    </row>
    <row r="11" spans="1:8" ht="45">
      <c r="A11" s="14" t="s">
        <v>5</v>
      </c>
      <c r="B11" s="14" t="s">
        <v>11</v>
      </c>
      <c r="C11" s="2" t="s">
        <v>874</v>
      </c>
      <c r="D11" s="13" t="s">
        <v>118</v>
      </c>
      <c r="E11" s="55">
        <v>1892.7</v>
      </c>
      <c r="F11" s="3">
        <v>10.17</v>
      </c>
      <c r="G11" s="21">
        <f t="shared" si="0"/>
        <v>19248.759999999998</v>
      </c>
    </row>
    <row r="12" spans="1:8" s="137" customFormat="1" ht="45">
      <c r="A12" s="14" t="s">
        <v>5</v>
      </c>
      <c r="B12" s="14" t="s">
        <v>12</v>
      </c>
      <c r="C12" s="135" t="s">
        <v>903</v>
      </c>
      <c r="D12" s="13" t="s">
        <v>118</v>
      </c>
      <c r="E12" s="55">
        <f>E11-49.4</f>
        <v>1843.3</v>
      </c>
      <c r="F12" s="3">
        <v>-5.99</v>
      </c>
      <c r="G12" s="21">
        <f t="shared" si="0"/>
        <v>-11041.37</v>
      </c>
      <c r="H12" s="146"/>
    </row>
    <row r="13" spans="1:8" ht="30">
      <c r="A13" s="14" t="s">
        <v>5</v>
      </c>
      <c r="B13" s="14" t="s">
        <v>13</v>
      </c>
      <c r="C13" s="2" t="s">
        <v>116</v>
      </c>
      <c r="D13" s="13" t="s">
        <v>118</v>
      </c>
      <c r="E13" s="55">
        <v>21909.7</v>
      </c>
      <c r="F13" s="3">
        <v>3.24</v>
      </c>
      <c r="G13" s="21">
        <f t="shared" si="0"/>
        <v>70987.429999999993</v>
      </c>
    </row>
    <row r="14" spans="1:8" ht="30">
      <c r="A14" s="14" t="s">
        <v>5</v>
      </c>
      <c r="B14" s="14" t="s">
        <v>14</v>
      </c>
      <c r="C14" s="2" t="s">
        <v>870</v>
      </c>
      <c r="D14" s="13" t="s">
        <v>118</v>
      </c>
      <c r="E14" s="55">
        <v>5.6</v>
      </c>
      <c r="F14" s="3">
        <v>70.3</v>
      </c>
      <c r="G14" s="21">
        <f t="shared" si="0"/>
        <v>393.68</v>
      </c>
    </row>
    <row r="15" spans="1:8" ht="30">
      <c r="A15" s="14" t="s">
        <v>5</v>
      </c>
      <c r="B15" s="14" t="s">
        <v>15</v>
      </c>
      <c r="C15" s="2" t="s">
        <v>119</v>
      </c>
      <c r="D15" s="72" t="s">
        <v>118</v>
      </c>
      <c r="E15" s="55">
        <v>3</v>
      </c>
      <c r="F15" s="3">
        <v>44.9</v>
      </c>
      <c r="G15" s="21">
        <f t="shared" si="0"/>
        <v>134.69999999999999</v>
      </c>
    </row>
    <row r="16" spans="1:8" ht="33">
      <c r="A16" s="14" t="s">
        <v>5</v>
      </c>
      <c r="B16" s="14" t="s">
        <v>16</v>
      </c>
      <c r="C16" s="75" t="s">
        <v>138</v>
      </c>
      <c r="D16" s="72" t="s">
        <v>118</v>
      </c>
      <c r="E16" s="181">
        <v>28.1</v>
      </c>
      <c r="F16" s="3">
        <v>6.27</v>
      </c>
      <c r="G16" s="21">
        <f t="shared" si="0"/>
        <v>176.19</v>
      </c>
    </row>
    <row r="17" spans="1:8" ht="30">
      <c r="A17" s="14" t="s">
        <v>5</v>
      </c>
      <c r="B17" s="14" t="s">
        <v>17</v>
      </c>
      <c r="C17" s="2" t="s">
        <v>130</v>
      </c>
      <c r="D17" s="72" t="s">
        <v>136</v>
      </c>
      <c r="E17" s="181">
        <v>18</v>
      </c>
      <c r="F17" s="3">
        <v>8.0500000000000007</v>
      </c>
      <c r="G17" s="21">
        <f t="shared" si="0"/>
        <v>144.9</v>
      </c>
    </row>
    <row r="18" spans="1:8">
      <c r="A18" s="14" t="s">
        <v>5</v>
      </c>
      <c r="B18" s="14" t="s">
        <v>108</v>
      </c>
      <c r="C18" s="2" t="s">
        <v>131</v>
      </c>
      <c r="D18" s="72" t="s">
        <v>136</v>
      </c>
      <c r="E18" s="181">
        <v>16</v>
      </c>
      <c r="F18" s="3">
        <v>21.45</v>
      </c>
      <c r="G18" s="21">
        <f t="shared" si="0"/>
        <v>343.2</v>
      </c>
    </row>
    <row r="19" spans="1:8" ht="30">
      <c r="A19" s="14" t="s">
        <v>5</v>
      </c>
      <c r="B19" s="14" t="s">
        <v>109</v>
      </c>
      <c r="C19" s="2" t="s">
        <v>132</v>
      </c>
      <c r="D19" s="72" t="s">
        <v>136</v>
      </c>
      <c r="E19" s="181">
        <v>2</v>
      </c>
      <c r="F19" s="3">
        <v>9.66</v>
      </c>
      <c r="G19" s="21">
        <f t="shared" si="0"/>
        <v>19.32</v>
      </c>
    </row>
    <row r="20" spans="1:8">
      <c r="A20" s="14" t="s">
        <v>5</v>
      </c>
      <c r="B20" s="14" t="s">
        <v>110</v>
      </c>
      <c r="C20" s="2" t="s">
        <v>133</v>
      </c>
      <c r="D20" s="72" t="s">
        <v>136</v>
      </c>
      <c r="E20" s="181">
        <v>2</v>
      </c>
      <c r="F20" s="3">
        <v>60.39</v>
      </c>
      <c r="G20" s="21">
        <f t="shared" si="0"/>
        <v>120.78</v>
      </c>
    </row>
    <row r="21" spans="1:8">
      <c r="A21" s="14" t="s">
        <v>5</v>
      </c>
      <c r="B21" s="14" t="s">
        <v>111</v>
      </c>
      <c r="C21" s="2" t="s">
        <v>134</v>
      </c>
      <c r="D21" s="72" t="s">
        <v>137</v>
      </c>
      <c r="E21" s="55">
        <v>576</v>
      </c>
      <c r="F21" s="3">
        <v>4.83</v>
      </c>
      <c r="G21" s="21">
        <f t="shared" si="0"/>
        <v>2782.08</v>
      </c>
    </row>
    <row r="22" spans="1:8" ht="30">
      <c r="A22" s="14" t="s">
        <v>5</v>
      </c>
      <c r="B22" s="14" t="s">
        <v>120</v>
      </c>
      <c r="C22" s="2" t="s">
        <v>135</v>
      </c>
      <c r="D22" s="72" t="s">
        <v>136</v>
      </c>
      <c r="E22" s="181">
        <v>151</v>
      </c>
      <c r="F22" s="3">
        <v>2.85</v>
      </c>
      <c r="G22" s="21">
        <f t="shared" si="0"/>
        <v>430.35</v>
      </c>
    </row>
    <row r="23" spans="1:8" ht="30">
      <c r="A23" s="14" t="s">
        <v>5</v>
      </c>
      <c r="B23" s="14" t="s">
        <v>121</v>
      </c>
      <c r="C23" s="76" t="s">
        <v>871</v>
      </c>
      <c r="D23" s="77" t="s">
        <v>118</v>
      </c>
      <c r="E23" s="55">
        <v>6.4</v>
      </c>
      <c r="F23" s="3">
        <v>70.37</v>
      </c>
      <c r="G23" s="21">
        <f t="shared" si="0"/>
        <v>450.37</v>
      </c>
    </row>
    <row r="24" spans="1:8">
      <c r="A24" s="14" t="s">
        <v>5</v>
      </c>
      <c r="B24" s="14" t="s">
        <v>122</v>
      </c>
      <c r="C24" s="76" t="s">
        <v>139</v>
      </c>
      <c r="D24" s="77" t="s">
        <v>136</v>
      </c>
      <c r="E24" s="181">
        <v>11</v>
      </c>
      <c r="F24" s="3">
        <v>24.59</v>
      </c>
      <c r="G24" s="21">
        <f t="shared" si="0"/>
        <v>270.49</v>
      </c>
    </row>
    <row r="25" spans="1:8">
      <c r="A25" s="14" t="s">
        <v>5</v>
      </c>
      <c r="B25" s="14" t="s">
        <v>123</v>
      </c>
      <c r="C25" s="76" t="s">
        <v>140</v>
      </c>
      <c r="D25" s="77" t="s">
        <v>136</v>
      </c>
      <c r="E25" s="181">
        <v>1</v>
      </c>
      <c r="F25" s="3">
        <v>43.12</v>
      </c>
      <c r="G25" s="21">
        <f t="shared" si="0"/>
        <v>43.12</v>
      </c>
    </row>
    <row r="26" spans="1:8">
      <c r="A26" s="14" t="s">
        <v>5</v>
      </c>
      <c r="B26" s="14" t="s">
        <v>124</v>
      </c>
      <c r="C26" s="76" t="s">
        <v>141</v>
      </c>
      <c r="D26" s="77" t="s">
        <v>136</v>
      </c>
      <c r="E26" s="181">
        <v>2</v>
      </c>
      <c r="F26" s="3">
        <v>119.85</v>
      </c>
      <c r="G26" s="21">
        <f t="shared" si="0"/>
        <v>239.7</v>
      </c>
    </row>
    <row r="27" spans="1:8">
      <c r="A27" s="14" t="s">
        <v>5</v>
      </c>
      <c r="B27" s="14" t="s">
        <v>125</v>
      </c>
      <c r="C27" s="76" t="s">
        <v>142</v>
      </c>
      <c r="D27" s="77" t="s">
        <v>136</v>
      </c>
      <c r="E27" s="181">
        <v>4</v>
      </c>
      <c r="F27" s="3">
        <v>168.95</v>
      </c>
      <c r="G27" s="21">
        <f t="shared" si="0"/>
        <v>675.8</v>
      </c>
    </row>
    <row r="28" spans="1:8" s="137" customFormat="1" ht="75">
      <c r="A28" s="14" t="s">
        <v>5</v>
      </c>
      <c r="B28" s="14" t="s">
        <v>126</v>
      </c>
      <c r="C28" s="138" t="s">
        <v>869</v>
      </c>
      <c r="D28" s="77" t="s">
        <v>6</v>
      </c>
      <c r="E28" s="181">
        <v>1</v>
      </c>
      <c r="F28" s="3">
        <v>0</v>
      </c>
      <c r="G28" s="140">
        <f t="shared" si="0"/>
        <v>0</v>
      </c>
      <c r="H28" s="146"/>
    </row>
    <row r="29" spans="1:8">
      <c r="A29" s="14" t="s">
        <v>5</v>
      </c>
      <c r="B29" s="14" t="s">
        <v>127</v>
      </c>
      <c r="C29" s="76" t="s">
        <v>143</v>
      </c>
      <c r="D29" s="77" t="s">
        <v>144</v>
      </c>
      <c r="E29" s="55">
        <v>7120</v>
      </c>
      <c r="F29" s="3">
        <v>3.1</v>
      </c>
      <c r="G29" s="21">
        <f t="shared" si="0"/>
        <v>22072</v>
      </c>
    </row>
    <row r="30" spans="1:8" ht="30">
      <c r="A30" s="14" t="s">
        <v>5</v>
      </c>
      <c r="B30" s="14" t="s">
        <v>128</v>
      </c>
      <c r="C30" s="2" t="s">
        <v>145</v>
      </c>
      <c r="D30" s="77" t="s">
        <v>144</v>
      </c>
      <c r="E30" s="55">
        <v>1312.2</v>
      </c>
      <c r="F30" s="3">
        <v>1.62</v>
      </c>
      <c r="G30" s="21">
        <f t="shared" si="0"/>
        <v>2125.7600000000002</v>
      </c>
    </row>
    <row r="31" spans="1:8" ht="30">
      <c r="A31" s="14" t="s">
        <v>5</v>
      </c>
      <c r="B31" s="14" t="s">
        <v>129</v>
      </c>
      <c r="C31" s="2" t="s">
        <v>152</v>
      </c>
      <c r="D31" s="13" t="s">
        <v>118</v>
      </c>
      <c r="E31" s="55">
        <v>6.8</v>
      </c>
      <c r="F31" s="3">
        <v>126.59</v>
      </c>
      <c r="G31" s="21">
        <f t="shared" si="0"/>
        <v>860.81</v>
      </c>
    </row>
    <row r="32" spans="1:8" ht="30">
      <c r="A32" s="14" t="s">
        <v>5</v>
      </c>
      <c r="B32" s="14" t="s">
        <v>146</v>
      </c>
      <c r="C32" s="2" t="s">
        <v>153</v>
      </c>
      <c r="D32" s="13" t="s">
        <v>118</v>
      </c>
      <c r="E32" s="55">
        <v>7.3</v>
      </c>
      <c r="F32" s="3">
        <v>147.41999999999999</v>
      </c>
      <c r="G32" s="21">
        <f t="shared" si="0"/>
        <v>1076.17</v>
      </c>
    </row>
    <row r="33" spans="1:9" ht="30">
      <c r="A33" s="14" t="s">
        <v>5</v>
      </c>
      <c r="B33" s="14" t="s">
        <v>147</v>
      </c>
      <c r="C33" s="2" t="s">
        <v>154</v>
      </c>
      <c r="D33" s="13" t="s">
        <v>118</v>
      </c>
      <c r="E33" s="55">
        <v>3.2</v>
      </c>
      <c r="F33" s="3">
        <v>208.94</v>
      </c>
      <c r="G33" s="21">
        <f t="shared" si="0"/>
        <v>668.61</v>
      </c>
    </row>
    <row r="34" spans="1:9" ht="30">
      <c r="A34" s="14" t="s">
        <v>5</v>
      </c>
      <c r="B34" s="14" t="s">
        <v>148</v>
      </c>
      <c r="C34" s="2" t="s">
        <v>155</v>
      </c>
      <c r="D34" s="13" t="s">
        <v>118</v>
      </c>
      <c r="E34" s="55">
        <v>33.200000000000003</v>
      </c>
      <c r="F34" s="3">
        <v>208.94</v>
      </c>
      <c r="G34" s="21">
        <f t="shared" si="0"/>
        <v>6936.81</v>
      </c>
    </row>
    <row r="35" spans="1:9" ht="30">
      <c r="A35" s="14" t="s">
        <v>5</v>
      </c>
      <c r="B35" s="14" t="s">
        <v>149</v>
      </c>
      <c r="C35" s="2" t="s">
        <v>156</v>
      </c>
      <c r="D35" s="13" t="s">
        <v>118</v>
      </c>
      <c r="E35" s="55">
        <v>143</v>
      </c>
      <c r="F35" s="3">
        <v>208.94</v>
      </c>
      <c r="G35" s="21">
        <f t="shared" si="0"/>
        <v>29878.42</v>
      </c>
    </row>
    <row r="36" spans="1:9" ht="30">
      <c r="A36" s="14" t="s">
        <v>5</v>
      </c>
      <c r="B36" s="14" t="s">
        <v>150</v>
      </c>
      <c r="C36" s="2" t="s">
        <v>157</v>
      </c>
      <c r="D36" s="13" t="s">
        <v>118</v>
      </c>
      <c r="E36" s="55">
        <v>12.4</v>
      </c>
      <c r="F36" s="3">
        <v>208.94</v>
      </c>
      <c r="G36" s="21">
        <f t="shared" si="0"/>
        <v>2590.86</v>
      </c>
    </row>
    <row r="37" spans="1:9" ht="30">
      <c r="A37" s="14" t="s">
        <v>5</v>
      </c>
      <c r="B37" s="14" t="s">
        <v>151</v>
      </c>
      <c r="C37" s="2" t="s">
        <v>158</v>
      </c>
      <c r="D37" s="13" t="s">
        <v>118</v>
      </c>
      <c r="E37" s="55">
        <v>30.3</v>
      </c>
      <c r="F37" s="3">
        <v>208.94</v>
      </c>
      <c r="G37" s="21">
        <f t="shared" si="0"/>
        <v>6330.88</v>
      </c>
    </row>
    <row r="38" spans="1:9" ht="30">
      <c r="A38" s="14" t="s">
        <v>5</v>
      </c>
      <c r="B38" s="14" t="s">
        <v>159</v>
      </c>
      <c r="C38" s="73" t="s">
        <v>163</v>
      </c>
      <c r="D38" s="72" t="s">
        <v>118</v>
      </c>
      <c r="E38" s="55">
        <v>13376.5</v>
      </c>
      <c r="F38" s="3">
        <v>2.09</v>
      </c>
      <c r="G38" s="21">
        <f t="shared" si="0"/>
        <v>27956.89</v>
      </c>
    </row>
    <row r="39" spans="1:9" ht="30">
      <c r="A39" s="14" t="s">
        <v>5</v>
      </c>
      <c r="B39" s="14" t="s">
        <v>160</v>
      </c>
      <c r="C39" s="73" t="s">
        <v>164</v>
      </c>
      <c r="D39" s="72" t="s">
        <v>118</v>
      </c>
      <c r="E39" s="55">
        <v>0.6</v>
      </c>
      <c r="F39" s="3">
        <v>136.47</v>
      </c>
      <c r="G39" s="21">
        <f t="shared" si="0"/>
        <v>81.88</v>
      </c>
    </row>
    <row r="40" spans="1:9" ht="30.75" thickBot="1">
      <c r="A40" s="14" t="s">
        <v>5</v>
      </c>
      <c r="B40" s="14" t="s">
        <v>161</v>
      </c>
      <c r="C40" s="73" t="s">
        <v>165</v>
      </c>
      <c r="D40" s="72" t="s">
        <v>118</v>
      </c>
      <c r="E40" s="55">
        <v>0.6</v>
      </c>
      <c r="F40" s="3">
        <v>136.47</v>
      </c>
      <c r="G40" s="21">
        <f t="shared" si="0"/>
        <v>81.88</v>
      </c>
    </row>
    <row r="41" spans="1:9" ht="30.75" thickBot="1">
      <c r="A41" s="14" t="s">
        <v>5</v>
      </c>
      <c r="B41" s="14" t="s">
        <v>162</v>
      </c>
      <c r="C41" s="73" t="s">
        <v>166</v>
      </c>
      <c r="D41" s="72" t="s">
        <v>118</v>
      </c>
      <c r="E41" s="55">
        <v>5</v>
      </c>
      <c r="F41" s="3">
        <v>22.43</v>
      </c>
      <c r="G41" s="21">
        <f>ROUND((E41*F41),2)</f>
        <v>112.15</v>
      </c>
      <c r="H41" s="42" t="s">
        <v>90</v>
      </c>
      <c r="I41" s="43">
        <f>ROUND(SUM(G9:G41),2)</f>
        <v>271170.78999999998</v>
      </c>
    </row>
    <row r="42" spans="1:9" s="6" customFormat="1" ht="30">
      <c r="A42" s="16" t="s">
        <v>167</v>
      </c>
      <c r="B42" s="16" t="s">
        <v>18</v>
      </c>
      <c r="C42" s="17" t="s">
        <v>872</v>
      </c>
      <c r="D42" s="18" t="s">
        <v>168</v>
      </c>
      <c r="E42" s="54">
        <v>29924.3</v>
      </c>
      <c r="F42" s="27">
        <v>4.67</v>
      </c>
      <c r="G42" s="20">
        <f t="shared" si="0"/>
        <v>139746.48000000001</v>
      </c>
      <c r="H42" s="145"/>
    </row>
    <row r="43" spans="1:9" s="6" customFormat="1" ht="30">
      <c r="A43" s="14" t="s">
        <v>167</v>
      </c>
      <c r="B43" s="71" t="s">
        <v>19</v>
      </c>
      <c r="C43" s="73" t="s">
        <v>169</v>
      </c>
      <c r="D43" s="78" t="s">
        <v>168</v>
      </c>
      <c r="E43" s="79">
        <v>9632.9</v>
      </c>
      <c r="F43" s="80">
        <v>4.7699999999999996</v>
      </c>
      <c r="G43" s="21">
        <f t="shared" si="0"/>
        <v>45948.93</v>
      </c>
      <c r="H43" s="145"/>
    </row>
    <row r="44" spans="1:9" s="6" customFormat="1" ht="30">
      <c r="A44" s="14" t="s">
        <v>167</v>
      </c>
      <c r="B44" s="14" t="s">
        <v>20</v>
      </c>
      <c r="C44" s="73" t="s">
        <v>170</v>
      </c>
      <c r="D44" s="78" t="s">
        <v>168</v>
      </c>
      <c r="E44" s="79">
        <v>3053.6</v>
      </c>
      <c r="F44" s="80">
        <v>2.92</v>
      </c>
      <c r="G44" s="21">
        <f t="shared" si="0"/>
        <v>8916.51</v>
      </c>
      <c r="H44" s="145"/>
    </row>
    <row r="45" spans="1:9" s="6" customFormat="1" ht="30">
      <c r="A45" s="14" t="s">
        <v>167</v>
      </c>
      <c r="B45" s="14" t="s">
        <v>21</v>
      </c>
      <c r="C45" s="73" t="s">
        <v>171</v>
      </c>
      <c r="D45" s="78" t="s">
        <v>168</v>
      </c>
      <c r="E45" s="79">
        <v>3993.2</v>
      </c>
      <c r="F45" s="80">
        <v>7.82</v>
      </c>
      <c r="G45" s="21">
        <f t="shared" si="0"/>
        <v>31226.82</v>
      </c>
      <c r="H45" s="145"/>
    </row>
    <row r="46" spans="1:9" s="6" customFormat="1" ht="30">
      <c r="A46" s="14" t="s">
        <v>167</v>
      </c>
      <c r="B46" s="14" t="s">
        <v>22</v>
      </c>
      <c r="C46" s="73" t="s">
        <v>172</v>
      </c>
      <c r="D46" s="78" t="s">
        <v>168</v>
      </c>
      <c r="E46" s="79">
        <v>2460.1999999999998</v>
      </c>
      <c r="F46" s="80">
        <v>5.99</v>
      </c>
      <c r="G46" s="21">
        <f t="shared" si="0"/>
        <v>14736.6</v>
      </c>
      <c r="H46" s="145"/>
    </row>
    <row r="47" spans="1:9" s="6" customFormat="1" ht="30">
      <c r="A47" s="14" t="s">
        <v>167</v>
      </c>
      <c r="B47" s="14" t="s">
        <v>23</v>
      </c>
      <c r="C47" s="73" t="s">
        <v>173</v>
      </c>
      <c r="D47" s="78" t="s">
        <v>168</v>
      </c>
      <c r="E47" s="79">
        <v>9293.1</v>
      </c>
      <c r="F47" s="80">
        <v>5.65</v>
      </c>
      <c r="G47" s="21">
        <f t="shared" si="0"/>
        <v>52506.02</v>
      </c>
      <c r="H47" s="145"/>
    </row>
    <row r="48" spans="1:9" s="6" customFormat="1">
      <c r="A48" s="14" t="s">
        <v>167</v>
      </c>
      <c r="B48" s="14" t="s">
        <v>24</v>
      </c>
      <c r="C48" s="182" t="s">
        <v>966</v>
      </c>
      <c r="D48" s="78" t="s">
        <v>144</v>
      </c>
      <c r="E48" s="79">
        <v>68350</v>
      </c>
      <c r="F48" s="80">
        <v>0.5</v>
      </c>
      <c r="G48" s="21">
        <f t="shared" si="0"/>
        <v>34175</v>
      </c>
      <c r="H48" s="145"/>
    </row>
    <row r="49" spans="1:9" s="6" customFormat="1" ht="30">
      <c r="A49" s="14" t="s">
        <v>167</v>
      </c>
      <c r="B49" s="14" t="s">
        <v>25</v>
      </c>
      <c r="C49" s="182" t="s">
        <v>952</v>
      </c>
      <c r="D49" s="78" t="s">
        <v>168</v>
      </c>
      <c r="E49" s="79">
        <v>26323.5</v>
      </c>
      <c r="F49" s="80">
        <v>5.89</v>
      </c>
      <c r="G49" s="21">
        <f t="shared" si="0"/>
        <v>155045.42000000001</v>
      </c>
      <c r="H49" s="145"/>
    </row>
    <row r="50" spans="1:9" s="6" customFormat="1">
      <c r="A50" s="14" t="s">
        <v>167</v>
      </c>
      <c r="B50" s="74" t="s">
        <v>26</v>
      </c>
      <c r="C50" s="73" t="s">
        <v>174</v>
      </c>
      <c r="D50" s="78" t="s">
        <v>144</v>
      </c>
      <c r="E50" s="79">
        <v>79768.100000000006</v>
      </c>
      <c r="F50" s="80">
        <v>1.29</v>
      </c>
      <c r="G50" s="21">
        <f t="shared" si="0"/>
        <v>102900.85</v>
      </c>
      <c r="H50" s="145"/>
    </row>
    <row r="51" spans="1:9" s="6" customFormat="1">
      <c r="A51" s="216" t="s">
        <v>167</v>
      </c>
      <c r="B51" s="212" t="s">
        <v>982</v>
      </c>
      <c r="C51" s="213" t="s">
        <v>391</v>
      </c>
      <c r="D51" s="214" t="s">
        <v>144</v>
      </c>
      <c r="E51" s="215">
        <v>2970</v>
      </c>
      <c r="F51" s="80">
        <v>4.16</v>
      </c>
      <c r="G51" s="21">
        <f t="shared" si="0"/>
        <v>12355.2</v>
      </c>
      <c r="H51" s="145"/>
    </row>
    <row r="52" spans="1:9" s="6" customFormat="1" ht="22.5" customHeight="1">
      <c r="A52" s="14" t="s">
        <v>167</v>
      </c>
      <c r="B52" s="74" t="s">
        <v>27</v>
      </c>
      <c r="C52" s="182" t="s">
        <v>944</v>
      </c>
      <c r="D52" s="78" t="s">
        <v>168</v>
      </c>
      <c r="E52" s="187">
        <f>16150-E91</f>
        <v>7869.1</v>
      </c>
      <c r="F52" s="80">
        <v>13.99</v>
      </c>
      <c r="G52" s="21">
        <f t="shared" si="0"/>
        <v>110088.71</v>
      </c>
      <c r="H52" s="145"/>
    </row>
    <row r="53" spans="1:9" s="6" customFormat="1">
      <c r="A53" s="14" t="s">
        <v>167</v>
      </c>
      <c r="B53" s="74" t="s">
        <v>179</v>
      </c>
      <c r="C53" s="73" t="s">
        <v>175</v>
      </c>
      <c r="D53" s="78" t="s">
        <v>144</v>
      </c>
      <c r="E53" s="79">
        <v>60874.2</v>
      </c>
      <c r="F53" s="80">
        <v>0.79</v>
      </c>
      <c r="G53" s="21">
        <f t="shared" si="0"/>
        <v>48090.62</v>
      </c>
      <c r="H53" s="145"/>
    </row>
    <row r="54" spans="1:9" s="6" customFormat="1">
      <c r="A54" s="14" t="s">
        <v>167</v>
      </c>
      <c r="B54" s="74" t="s">
        <v>180</v>
      </c>
      <c r="C54" s="73" t="s">
        <v>176</v>
      </c>
      <c r="D54" s="78" t="s">
        <v>144</v>
      </c>
      <c r="E54" s="79">
        <v>6763.8</v>
      </c>
      <c r="F54" s="80">
        <v>1.35</v>
      </c>
      <c r="G54" s="21">
        <f t="shared" si="0"/>
        <v>9131.1299999999992</v>
      </c>
      <c r="H54" s="145"/>
    </row>
    <row r="55" spans="1:9" s="6" customFormat="1" ht="15.75" thickBot="1">
      <c r="A55" s="14" t="s">
        <v>167</v>
      </c>
      <c r="B55" s="74" t="s">
        <v>181</v>
      </c>
      <c r="C55" s="73" t="s">
        <v>177</v>
      </c>
      <c r="D55" s="78" t="s">
        <v>144</v>
      </c>
      <c r="E55" s="79">
        <v>67638</v>
      </c>
      <c r="F55" s="80">
        <v>1.4</v>
      </c>
      <c r="G55" s="21">
        <f t="shared" si="0"/>
        <v>94693.2</v>
      </c>
      <c r="H55" s="145"/>
    </row>
    <row r="56" spans="1:9" s="6" customFormat="1" ht="28.15" customHeight="1" thickBot="1">
      <c r="A56" s="14" t="s">
        <v>167</v>
      </c>
      <c r="B56" s="74" t="s">
        <v>182</v>
      </c>
      <c r="C56" s="73" t="s">
        <v>178</v>
      </c>
      <c r="D56" s="78" t="s">
        <v>137</v>
      </c>
      <c r="E56" s="79">
        <v>15</v>
      </c>
      <c r="F56" s="28">
        <v>45.02</v>
      </c>
      <c r="G56" s="26">
        <f t="shared" si="0"/>
        <v>675.3</v>
      </c>
      <c r="H56" s="42" t="s">
        <v>91</v>
      </c>
      <c r="I56" s="43">
        <f>ROUND(SUM(G42:G56),2)</f>
        <v>860236.79</v>
      </c>
    </row>
    <row r="57" spans="1:9" s="6" customFormat="1">
      <c r="A57" s="16" t="s">
        <v>184</v>
      </c>
      <c r="B57" s="16" t="s">
        <v>45</v>
      </c>
      <c r="C57" s="17" t="s">
        <v>188</v>
      </c>
      <c r="D57" s="18" t="s">
        <v>168</v>
      </c>
      <c r="E57" s="54">
        <v>640.4</v>
      </c>
      <c r="F57" s="32">
        <v>78.680000000000007</v>
      </c>
      <c r="G57" s="20">
        <f t="shared" si="0"/>
        <v>50386.67</v>
      </c>
      <c r="H57" s="145"/>
    </row>
    <row r="58" spans="1:9" s="6" customFormat="1">
      <c r="A58" s="14" t="s">
        <v>184</v>
      </c>
      <c r="B58" s="14" t="s">
        <v>46</v>
      </c>
      <c r="C58" s="2" t="s">
        <v>189</v>
      </c>
      <c r="D58" s="13" t="s">
        <v>168</v>
      </c>
      <c r="E58" s="55">
        <v>810.9</v>
      </c>
      <c r="F58" s="12">
        <v>79.48</v>
      </c>
      <c r="G58" s="21">
        <f t="shared" si="0"/>
        <v>64450.33</v>
      </c>
      <c r="H58" s="145"/>
    </row>
    <row r="59" spans="1:9" s="6" customFormat="1">
      <c r="A59" s="14" t="s">
        <v>184</v>
      </c>
      <c r="B59" s="14" t="s">
        <v>47</v>
      </c>
      <c r="C59" s="2" t="s">
        <v>190</v>
      </c>
      <c r="D59" s="13" t="s">
        <v>144</v>
      </c>
      <c r="E59" s="55">
        <v>60</v>
      </c>
      <c r="F59" s="12">
        <v>69.09</v>
      </c>
      <c r="G59" s="21">
        <f t="shared" si="0"/>
        <v>4145.3999999999996</v>
      </c>
      <c r="H59" s="145"/>
    </row>
    <row r="60" spans="1:9" s="6" customFormat="1">
      <c r="A60" s="14" t="s">
        <v>184</v>
      </c>
      <c r="B60" s="14" t="s">
        <v>48</v>
      </c>
      <c r="C60" s="2" t="s">
        <v>191</v>
      </c>
      <c r="D60" s="13" t="s">
        <v>168</v>
      </c>
      <c r="E60" s="55">
        <v>6</v>
      </c>
      <c r="F60" s="12">
        <v>99.01</v>
      </c>
      <c r="G60" s="21">
        <f t="shared" si="0"/>
        <v>594.05999999999995</v>
      </c>
      <c r="H60" s="145"/>
    </row>
    <row r="61" spans="1:9" s="6" customFormat="1">
      <c r="A61" s="14" t="s">
        <v>184</v>
      </c>
      <c r="B61" s="14" t="s">
        <v>49</v>
      </c>
      <c r="C61" s="2" t="s">
        <v>192</v>
      </c>
      <c r="D61" s="13" t="s">
        <v>144</v>
      </c>
      <c r="E61" s="55">
        <v>60</v>
      </c>
      <c r="F61" s="12">
        <v>13.29</v>
      </c>
      <c r="G61" s="21">
        <f t="shared" si="0"/>
        <v>797.4</v>
      </c>
      <c r="H61" s="145"/>
    </row>
    <row r="62" spans="1:9" s="6" customFormat="1">
      <c r="A62" s="14" t="s">
        <v>184</v>
      </c>
      <c r="B62" s="14" t="s">
        <v>50</v>
      </c>
      <c r="C62" s="2" t="s">
        <v>193</v>
      </c>
      <c r="D62" s="13" t="s">
        <v>144</v>
      </c>
      <c r="E62" s="55">
        <v>1644</v>
      </c>
      <c r="F62" s="12">
        <v>4.9000000000000004</v>
      </c>
      <c r="G62" s="21">
        <f t="shared" si="0"/>
        <v>8055.6</v>
      </c>
      <c r="H62" s="145"/>
    </row>
    <row r="63" spans="1:9" s="6" customFormat="1">
      <c r="A63" s="14" t="s">
        <v>184</v>
      </c>
      <c r="B63" s="14" t="s">
        <v>51</v>
      </c>
      <c r="C63" s="2" t="s">
        <v>978</v>
      </c>
      <c r="D63" s="13" t="s">
        <v>144</v>
      </c>
      <c r="E63" s="55">
        <v>211</v>
      </c>
      <c r="F63" s="12">
        <v>141.13999999999999</v>
      </c>
      <c r="G63" s="21">
        <f t="shared" si="0"/>
        <v>29780.54</v>
      </c>
      <c r="H63" s="145"/>
    </row>
    <row r="64" spans="1:9" s="6" customFormat="1" ht="15.75" thickBot="1">
      <c r="A64" s="14" t="s">
        <v>184</v>
      </c>
      <c r="B64" s="14" t="s">
        <v>186</v>
      </c>
      <c r="C64" s="2" t="s">
        <v>195</v>
      </c>
      <c r="D64" s="13" t="s">
        <v>144</v>
      </c>
      <c r="E64" s="55">
        <v>387</v>
      </c>
      <c r="F64" s="12">
        <v>4.49</v>
      </c>
      <c r="G64" s="21">
        <f t="shared" si="0"/>
        <v>1737.63</v>
      </c>
      <c r="H64" s="34"/>
    </row>
    <row r="65" spans="1:9" s="6" customFormat="1" ht="45.75" thickBot="1">
      <c r="A65" s="22" t="s">
        <v>184</v>
      </c>
      <c r="B65" s="14" t="s">
        <v>187</v>
      </c>
      <c r="C65" s="23" t="s">
        <v>196</v>
      </c>
      <c r="D65" s="24" t="s">
        <v>168</v>
      </c>
      <c r="E65" s="56">
        <v>3260.3</v>
      </c>
      <c r="F65" s="33">
        <v>9.32</v>
      </c>
      <c r="G65" s="26">
        <f t="shared" si="0"/>
        <v>30386</v>
      </c>
      <c r="H65" s="42" t="s">
        <v>92</v>
      </c>
      <c r="I65" s="43">
        <f>ROUND(SUM(G57:G65),2)</f>
        <v>190333.63</v>
      </c>
    </row>
    <row r="66" spans="1:9" s="6" customFormat="1" ht="26.25" customHeight="1">
      <c r="A66" s="16" t="s">
        <v>86</v>
      </c>
      <c r="B66" s="16" t="s">
        <v>29</v>
      </c>
      <c r="C66" s="17" t="s">
        <v>199</v>
      </c>
      <c r="D66" s="155"/>
      <c r="E66" s="156"/>
      <c r="F66" s="157"/>
      <c r="G66" s="158"/>
      <c r="H66" s="223" t="s">
        <v>197</v>
      </c>
    </row>
    <row r="67" spans="1:9" s="6" customFormat="1" ht="43.15" customHeight="1">
      <c r="A67" s="14" t="s">
        <v>86</v>
      </c>
      <c r="B67" s="14" t="s">
        <v>200</v>
      </c>
      <c r="C67" s="73" t="s">
        <v>904</v>
      </c>
      <c r="D67" s="78" t="s">
        <v>168</v>
      </c>
      <c r="E67" s="79">
        <v>41038.400000000001</v>
      </c>
      <c r="F67" s="82">
        <v>14.87</v>
      </c>
      <c r="G67" s="21">
        <f t="shared" si="0"/>
        <v>610241.01</v>
      </c>
      <c r="H67" s="224"/>
    </row>
    <row r="68" spans="1:9" s="6" customFormat="1" ht="45">
      <c r="A68" s="14" t="s">
        <v>86</v>
      </c>
      <c r="B68" s="74" t="s">
        <v>201</v>
      </c>
      <c r="C68" s="73" t="s">
        <v>202</v>
      </c>
      <c r="D68" s="78" t="s">
        <v>168</v>
      </c>
      <c r="E68" s="79">
        <v>41038.400000000001</v>
      </c>
      <c r="F68" s="82"/>
      <c r="G68" s="21">
        <f t="shared" si="0"/>
        <v>0</v>
      </c>
      <c r="H68" s="224"/>
    </row>
    <row r="69" spans="1:9" s="6" customFormat="1" ht="13.5" customHeight="1">
      <c r="A69" s="14" t="s">
        <v>86</v>
      </c>
      <c r="B69" s="74" t="s">
        <v>30</v>
      </c>
      <c r="C69" s="73" t="s">
        <v>886</v>
      </c>
      <c r="D69" s="159"/>
      <c r="E69" s="160"/>
      <c r="F69" s="161"/>
      <c r="G69" s="162"/>
      <c r="H69" s="224"/>
    </row>
    <row r="70" spans="1:9" s="6" customFormat="1" ht="45">
      <c r="A70" s="14" t="s">
        <v>86</v>
      </c>
      <c r="B70" s="74" t="s">
        <v>204</v>
      </c>
      <c r="C70" s="73" t="s">
        <v>905</v>
      </c>
      <c r="D70" s="78" t="s">
        <v>144</v>
      </c>
      <c r="E70" s="79">
        <v>37211.5</v>
      </c>
      <c r="F70" s="82"/>
      <c r="G70" s="21">
        <f t="shared" si="0"/>
        <v>0</v>
      </c>
      <c r="H70" s="224"/>
    </row>
    <row r="71" spans="1:9" s="6" customFormat="1" ht="45">
      <c r="A71" s="14" t="s">
        <v>86</v>
      </c>
      <c r="B71" s="74" t="s">
        <v>205</v>
      </c>
      <c r="C71" s="73" t="s">
        <v>208</v>
      </c>
      <c r="D71" s="78" t="s">
        <v>144</v>
      </c>
      <c r="E71" s="79">
        <v>37211.5</v>
      </c>
      <c r="F71" s="82">
        <v>11.85</v>
      </c>
      <c r="G71" s="21">
        <f t="shared" si="0"/>
        <v>440956.28</v>
      </c>
      <c r="H71" s="224"/>
    </row>
    <row r="72" spans="1:9" s="6" customFormat="1" ht="45">
      <c r="A72" s="14" t="s">
        <v>86</v>
      </c>
      <c r="B72" s="74" t="s">
        <v>31</v>
      </c>
      <c r="C72" s="73" t="s">
        <v>209</v>
      </c>
      <c r="D72" s="78" t="s">
        <v>144</v>
      </c>
      <c r="E72" s="79">
        <v>34085.699999999997</v>
      </c>
      <c r="F72" s="82">
        <v>16.95</v>
      </c>
      <c r="G72" s="21">
        <f t="shared" si="0"/>
        <v>577752.62</v>
      </c>
      <c r="H72" s="224"/>
    </row>
    <row r="73" spans="1:9" s="6" customFormat="1" ht="45">
      <c r="A73" s="14" t="s">
        <v>86</v>
      </c>
      <c r="B73" s="74" t="s">
        <v>32</v>
      </c>
      <c r="C73" s="73" t="s">
        <v>210</v>
      </c>
      <c r="D73" s="78" t="s">
        <v>144</v>
      </c>
      <c r="E73" s="79">
        <v>34085.699999999997</v>
      </c>
      <c r="F73" s="82">
        <v>0.36</v>
      </c>
      <c r="G73" s="21">
        <f t="shared" si="0"/>
        <v>12270.85</v>
      </c>
      <c r="H73" s="224"/>
    </row>
    <row r="74" spans="1:9" s="6" customFormat="1" ht="45">
      <c r="A74" s="14" t="s">
        <v>86</v>
      </c>
      <c r="B74" s="74" t="s">
        <v>52</v>
      </c>
      <c r="C74" s="73" t="s">
        <v>211</v>
      </c>
      <c r="D74" s="78" t="s">
        <v>144</v>
      </c>
      <c r="E74" s="79">
        <v>33766.300000000003</v>
      </c>
      <c r="F74" s="82">
        <v>15.52</v>
      </c>
      <c r="G74" s="21">
        <f t="shared" si="0"/>
        <v>524052.98</v>
      </c>
      <c r="H74" s="224"/>
    </row>
    <row r="75" spans="1:9" s="6" customFormat="1" ht="45">
      <c r="A75" s="14" t="s">
        <v>86</v>
      </c>
      <c r="B75" s="74" t="s">
        <v>215</v>
      </c>
      <c r="C75" s="73" t="s">
        <v>212</v>
      </c>
      <c r="D75" s="78" t="s">
        <v>144</v>
      </c>
      <c r="E75" s="79">
        <v>33766.300000000003</v>
      </c>
      <c r="F75" s="82">
        <v>0.49</v>
      </c>
      <c r="G75" s="21">
        <f t="shared" si="0"/>
        <v>16545.490000000002</v>
      </c>
      <c r="H75" s="224"/>
    </row>
    <row r="76" spans="1:9" s="6" customFormat="1" ht="45">
      <c r="A76" s="14" t="s">
        <v>86</v>
      </c>
      <c r="B76" s="74" t="s">
        <v>216</v>
      </c>
      <c r="C76" s="73" t="s">
        <v>213</v>
      </c>
      <c r="D76" s="78" t="s">
        <v>144</v>
      </c>
      <c r="E76" s="79">
        <v>33615</v>
      </c>
      <c r="F76" s="82">
        <v>12.83</v>
      </c>
      <c r="G76" s="21">
        <f t="shared" si="0"/>
        <v>431280.45</v>
      </c>
      <c r="H76" s="224"/>
    </row>
    <row r="77" spans="1:9" s="6" customFormat="1" ht="50.25" customHeight="1" thickBot="1">
      <c r="A77" s="14" t="s">
        <v>86</v>
      </c>
      <c r="B77" s="74" t="s">
        <v>217</v>
      </c>
      <c r="C77" s="2" t="s">
        <v>214</v>
      </c>
      <c r="D77" s="13" t="s">
        <v>144</v>
      </c>
      <c r="E77" s="55">
        <v>33615</v>
      </c>
      <c r="F77" s="33">
        <v>0.25</v>
      </c>
      <c r="G77" s="26">
        <f t="shared" si="0"/>
        <v>8403.75</v>
      </c>
      <c r="H77" s="224"/>
      <c r="I77" s="44"/>
    </row>
    <row r="78" spans="1:9" s="6" customFormat="1" ht="31.5" customHeight="1">
      <c r="A78" s="16" t="s">
        <v>87</v>
      </c>
      <c r="B78" s="16" t="s">
        <v>29</v>
      </c>
      <c r="C78" s="17" t="s">
        <v>218</v>
      </c>
      <c r="D78" s="155"/>
      <c r="E78" s="156"/>
      <c r="F78" s="163"/>
      <c r="G78" s="158"/>
      <c r="H78" s="224"/>
    </row>
    <row r="79" spans="1:9" s="6" customFormat="1" ht="43.5" customHeight="1">
      <c r="A79" s="14" t="s">
        <v>87</v>
      </c>
      <c r="B79" s="14" t="s">
        <v>200</v>
      </c>
      <c r="C79" s="2" t="s">
        <v>906</v>
      </c>
      <c r="D79" s="13" t="s">
        <v>168</v>
      </c>
      <c r="E79" s="79">
        <v>36525.300000000003</v>
      </c>
      <c r="F79" s="4"/>
      <c r="G79" s="21">
        <f t="shared" si="0"/>
        <v>0</v>
      </c>
      <c r="H79" s="224"/>
    </row>
    <row r="80" spans="1:9" s="6" customFormat="1" ht="43.5" customHeight="1">
      <c r="A80" s="14" t="s">
        <v>87</v>
      </c>
      <c r="B80" s="74" t="s">
        <v>201</v>
      </c>
      <c r="C80" s="2" t="s">
        <v>219</v>
      </c>
      <c r="D80" s="13" t="s">
        <v>168</v>
      </c>
      <c r="E80" s="79">
        <v>36525.300000000003</v>
      </c>
      <c r="F80" s="4"/>
      <c r="G80" s="21">
        <f t="shared" si="0"/>
        <v>0</v>
      </c>
      <c r="H80" s="224"/>
    </row>
    <row r="81" spans="1:9" s="6" customFormat="1" ht="16.5" customHeight="1">
      <c r="A81" s="14" t="s">
        <v>87</v>
      </c>
      <c r="B81" s="74" t="s">
        <v>30</v>
      </c>
      <c r="C81" s="73" t="s">
        <v>887</v>
      </c>
      <c r="D81" s="159"/>
      <c r="E81" s="160"/>
      <c r="F81" s="164"/>
      <c r="G81" s="162"/>
      <c r="H81" s="224"/>
    </row>
    <row r="82" spans="1:9" s="6" customFormat="1" ht="43.5" customHeight="1">
      <c r="A82" s="14" t="s">
        <v>87</v>
      </c>
      <c r="B82" s="74" t="s">
        <v>204</v>
      </c>
      <c r="C82" s="73" t="s">
        <v>907</v>
      </c>
      <c r="D82" s="78" t="s">
        <v>144</v>
      </c>
      <c r="E82" s="79">
        <v>37211.5</v>
      </c>
      <c r="F82" s="4"/>
      <c r="G82" s="21">
        <f t="shared" si="0"/>
        <v>0</v>
      </c>
      <c r="H82" s="224"/>
    </row>
    <row r="83" spans="1:9" s="6" customFormat="1" ht="43.5" customHeight="1">
      <c r="A83" s="14" t="s">
        <v>87</v>
      </c>
      <c r="B83" s="74" t="s">
        <v>205</v>
      </c>
      <c r="C83" s="73" t="s">
        <v>395</v>
      </c>
      <c r="D83" s="78" t="s">
        <v>144</v>
      </c>
      <c r="E83" s="79">
        <v>37211.5</v>
      </c>
      <c r="F83" s="4"/>
      <c r="G83" s="21">
        <f t="shared" si="0"/>
        <v>0</v>
      </c>
      <c r="H83" s="224"/>
    </row>
    <row r="84" spans="1:9" s="6" customFormat="1" ht="43.5" customHeight="1">
      <c r="A84" s="14" t="s">
        <v>87</v>
      </c>
      <c r="B84" s="74" t="s">
        <v>31</v>
      </c>
      <c r="C84" s="73" t="s">
        <v>209</v>
      </c>
      <c r="D84" s="78" t="s">
        <v>144</v>
      </c>
      <c r="E84" s="79">
        <v>34085.699999999997</v>
      </c>
      <c r="F84" s="4"/>
      <c r="G84" s="21">
        <f t="shared" si="0"/>
        <v>0</v>
      </c>
      <c r="H84" s="224"/>
    </row>
    <row r="85" spans="1:9" s="6" customFormat="1" ht="43.5" customHeight="1">
      <c r="A85" s="74" t="s">
        <v>87</v>
      </c>
      <c r="B85" s="74" t="s">
        <v>32</v>
      </c>
      <c r="C85" s="73" t="s">
        <v>210</v>
      </c>
      <c r="D85" s="78" t="s">
        <v>144</v>
      </c>
      <c r="E85" s="79">
        <v>34085.699999999997</v>
      </c>
      <c r="F85" s="4"/>
      <c r="G85" s="21">
        <f t="shared" si="0"/>
        <v>0</v>
      </c>
      <c r="H85" s="224"/>
    </row>
    <row r="86" spans="1:9" s="6" customFormat="1" ht="43.5" customHeight="1">
      <c r="A86" s="14" t="s">
        <v>87</v>
      </c>
      <c r="B86" s="74" t="s">
        <v>52</v>
      </c>
      <c r="C86" s="73" t="s">
        <v>211</v>
      </c>
      <c r="D86" s="78" t="s">
        <v>144</v>
      </c>
      <c r="E86" s="79">
        <v>33766.300000000003</v>
      </c>
      <c r="F86" s="4"/>
      <c r="G86" s="21">
        <f t="shared" si="0"/>
        <v>0</v>
      </c>
      <c r="H86" s="224"/>
    </row>
    <row r="87" spans="1:9" s="6" customFormat="1" ht="51" customHeight="1">
      <c r="A87" s="14" t="s">
        <v>87</v>
      </c>
      <c r="B87" s="74" t="s">
        <v>215</v>
      </c>
      <c r="C87" s="73" t="s">
        <v>212</v>
      </c>
      <c r="D87" s="78" t="s">
        <v>144</v>
      </c>
      <c r="E87" s="79">
        <v>33766.300000000003</v>
      </c>
      <c r="F87" s="4"/>
      <c r="G87" s="21">
        <f t="shared" si="0"/>
        <v>0</v>
      </c>
      <c r="H87" s="224"/>
    </row>
    <row r="88" spans="1:9" s="6" customFormat="1" ht="46.5" customHeight="1" thickBot="1">
      <c r="A88" s="14" t="s">
        <v>87</v>
      </c>
      <c r="B88" s="74" t="s">
        <v>216</v>
      </c>
      <c r="C88" s="73" t="s">
        <v>213</v>
      </c>
      <c r="D88" s="78" t="s">
        <v>144</v>
      </c>
      <c r="E88" s="79">
        <v>33615</v>
      </c>
      <c r="F88" s="4"/>
      <c r="G88" s="21">
        <f t="shared" si="0"/>
        <v>0</v>
      </c>
      <c r="H88" s="225"/>
    </row>
    <row r="89" spans="1:9" s="6" customFormat="1" ht="47.25" customHeight="1" thickBot="1">
      <c r="A89" s="14" t="s">
        <v>87</v>
      </c>
      <c r="B89" s="74" t="s">
        <v>217</v>
      </c>
      <c r="C89" s="2" t="s">
        <v>214</v>
      </c>
      <c r="D89" s="13" t="s">
        <v>144</v>
      </c>
      <c r="E89" s="55">
        <v>33615</v>
      </c>
      <c r="F89" s="36"/>
      <c r="G89" s="26">
        <f t="shared" si="0"/>
        <v>0</v>
      </c>
      <c r="H89" s="42" t="s">
        <v>93</v>
      </c>
      <c r="I89" s="43">
        <f>ROUND(SUM(G66:G89),2)</f>
        <v>2621503.4300000002</v>
      </c>
    </row>
    <row r="90" spans="1:9" s="6" customFormat="1" ht="15" customHeight="1">
      <c r="A90" s="16" t="s">
        <v>220</v>
      </c>
      <c r="B90" s="16" t="s">
        <v>33</v>
      </c>
      <c r="C90" s="17" t="s">
        <v>888</v>
      </c>
      <c r="D90" s="155"/>
      <c r="E90" s="156"/>
      <c r="F90" s="157"/>
      <c r="G90" s="158"/>
      <c r="H90" s="223" t="s">
        <v>873</v>
      </c>
    </row>
    <row r="91" spans="1:9" s="6" customFormat="1" ht="30">
      <c r="A91" s="14" t="s">
        <v>220</v>
      </c>
      <c r="B91" s="14" t="s">
        <v>221</v>
      </c>
      <c r="C91" s="2" t="s">
        <v>908</v>
      </c>
      <c r="D91" s="13" t="s">
        <v>168</v>
      </c>
      <c r="E91" s="55">
        <v>8280.9</v>
      </c>
      <c r="F91" s="12">
        <v>12.9</v>
      </c>
      <c r="G91" s="21">
        <f t="shared" si="0"/>
        <v>106823.61</v>
      </c>
      <c r="H91" s="224"/>
    </row>
    <row r="92" spans="1:9" s="6" customFormat="1" ht="30">
      <c r="A92" s="14" t="s">
        <v>220</v>
      </c>
      <c r="B92" s="14" t="s">
        <v>222</v>
      </c>
      <c r="C92" s="2" t="s">
        <v>226</v>
      </c>
      <c r="D92" s="13" t="s">
        <v>168</v>
      </c>
      <c r="E92" s="55">
        <v>8280.9</v>
      </c>
      <c r="F92" s="12"/>
      <c r="G92" s="21">
        <f t="shared" si="0"/>
        <v>0</v>
      </c>
      <c r="H92" s="224"/>
    </row>
    <row r="93" spans="1:9" s="6" customFormat="1">
      <c r="A93" s="14" t="s">
        <v>220</v>
      </c>
      <c r="B93" s="14" t="s">
        <v>34</v>
      </c>
      <c r="C93" s="2" t="s">
        <v>571</v>
      </c>
      <c r="D93" s="165"/>
      <c r="E93" s="166"/>
      <c r="F93" s="167"/>
      <c r="G93" s="162"/>
      <c r="H93" s="224"/>
    </row>
    <row r="94" spans="1:9" s="6" customFormat="1" ht="60">
      <c r="A94" s="14" t="s">
        <v>220</v>
      </c>
      <c r="B94" s="14" t="s">
        <v>223</v>
      </c>
      <c r="C94" s="180" t="s">
        <v>945</v>
      </c>
      <c r="D94" s="61" t="s">
        <v>144</v>
      </c>
      <c r="E94" s="55">
        <v>10337.6</v>
      </c>
      <c r="F94" s="12"/>
      <c r="G94" s="21">
        <f t="shared" si="0"/>
        <v>0</v>
      </c>
      <c r="H94" s="224"/>
    </row>
    <row r="95" spans="1:9" s="6" customFormat="1" ht="45">
      <c r="A95" s="14" t="s">
        <v>220</v>
      </c>
      <c r="B95" s="14" t="s">
        <v>224</v>
      </c>
      <c r="C95" s="180" t="s">
        <v>946</v>
      </c>
      <c r="D95" s="61" t="s">
        <v>144</v>
      </c>
      <c r="E95" s="55">
        <v>10337.6</v>
      </c>
      <c r="F95" s="12">
        <v>5.93</v>
      </c>
      <c r="G95" s="21">
        <f t="shared" si="0"/>
        <v>61301.97</v>
      </c>
      <c r="H95" s="224"/>
    </row>
    <row r="96" spans="1:9" s="6" customFormat="1">
      <c r="A96" s="14" t="s">
        <v>220</v>
      </c>
      <c r="B96" s="71" t="s">
        <v>35</v>
      </c>
      <c r="C96" s="76" t="s">
        <v>227</v>
      </c>
      <c r="D96" s="61" t="s">
        <v>144</v>
      </c>
      <c r="E96" s="83">
        <v>35.700000000000003</v>
      </c>
      <c r="F96" s="12">
        <v>56.29</v>
      </c>
      <c r="G96" s="21">
        <f t="shared" si="0"/>
        <v>2009.55</v>
      </c>
      <c r="H96" s="224"/>
    </row>
    <row r="97" spans="1:9" s="6" customFormat="1" ht="15.75" thickBot="1">
      <c r="A97" s="14" t="s">
        <v>220</v>
      </c>
      <c r="B97" s="71" t="s">
        <v>36</v>
      </c>
      <c r="C97" s="76" t="s">
        <v>228</v>
      </c>
      <c r="D97" s="61" t="s">
        <v>144</v>
      </c>
      <c r="E97" s="83">
        <v>35.700000000000003</v>
      </c>
      <c r="F97" s="12">
        <v>29.83</v>
      </c>
      <c r="G97" s="21">
        <f t="shared" si="0"/>
        <v>1064.93</v>
      </c>
      <c r="H97" s="224"/>
    </row>
    <row r="98" spans="1:9" s="6" customFormat="1" ht="30.75" thickBot="1">
      <c r="A98" s="14" t="s">
        <v>220</v>
      </c>
      <c r="B98" s="22" t="s">
        <v>37</v>
      </c>
      <c r="C98" s="23" t="s">
        <v>206</v>
      </c>
      <c r="D98" s="24" t="s">
        <v>144</v>
      </c>
      <c r="E98" s="56">
        <v>35.700000000000003</v>
      </c>
      <c r="F98" s="12">
        <v>16.3</v>
      </c>
      <c r="G98" s="26">
        <f t="shared" si="0"/>
        <v>581.91</v>
      </c>
      <c r="H98" s="42" t="s">
        <v>94</v>
      </c>
      <c r="I98" s="43">
        <f>ROUND(SUM(G90:G98),2)</f>
        <v>171781.97</v>
      </c>
    </row>
    <row r="99" spans="1:9" s="6" customFormat="1" ht="22.5" customHeight="1">
      <c r="A99" s="16" t="s">
        <v>229</v>
      </c>
      <c r="B99" s="16" t="s">
        <v>8</v>
      </c>
      <c r="C99" s="17" t="s">
        <v>231</v>
      </c>
      <c r="D99" s="155"/>
      <c r="E99" s="156"/>
      <c r="F99" s="157"/>
      <c r="G99" s="158"/>
      <c r="H99" s="223" t="s">
        <v>873</v>
      </c>
    </row>
    <row r="100" spans="1:9" s="6" customFormat="1" ht="30">
      <c r="A100" s="14" t="s">
        <v>229</v>
      </c>
      <c r="B100" s="14" t="s">
        <v>232</v>
      </c>
      <c r="C100" s="2" t="s">
        <v>909</v>
      </c>
      <c r="D100" s="13" t="s">
        <v>168</v>
      </c>
      <c r="E100" s="55">
        <v>1511.4</v>
      </c>
      <c r="F100" s="12">
        <v>22.83</v>
      </c>
      <c r="G100" s="21">
        <f t="shared" si="0"/>
        <v>34505.26</v>
      </c>
      <c r="H100" s="224"/>
    </row>
    <row r="101" spans="1:9" s="6" customFormat="1" ht="30">
      <c r="A101" s="14" t="s">
        <v>229</v>
      </c>
      <c r="B101" s="14" t="s">
        <v>233</v>
      </c>
      <c r="C101" s="2" t="s">
        <v>398</v>
      </c>
      <c r="D101" s="13" t="s">
        <v>168</v>
      </c>
      <c r="E101" s="55">
        <v>1511.4</v>
      </c>
      <c r="F101" s="12"/>
      <c r="G101" s="21">
        <f t="shared" si="0"/>
        <v>0</v>
      </c>
      <c r="H101" s="224"/>
    </row>
    <row r="102" spans="1:9" s="6" customFormat="1">
      <c r="A102" s="14" t="s">
        <v>229</v>
      </c>
      <c r="B102" s="14" t="s">
        <v>39</v>
      </c>
      <c r="C102" s="2" t="s">
        <v>886</v>
      </c>
      <c r="D102" s="165"/>
      <c r="E102" s="166"/>
      <c r="F102" s="167"/>
      <c r="G102" s="162"/>
      <c r="H102" s="224"/>
    </row>
    <row r="103" spans="1:9" s="6" customFormat="1" ht="30">
      <c r="A103" s="14" t="s">
        <v>229</v>
      </c>
      <c r="B103" s="14" t="s">
        <v>234</v>
      </c>
      <c r="C103" s="2" t="s">
        <v>912</v>
      </c>
      <c r="D103" s="13" t="s">
        <v>144</v>
      </c>
      <c r="E103" s="55">
        <v>822.5</v>
      </c>
      <c r="F103" s="12"/>
      <c r="G103" s="21">
        <f t="shared" si="0"/>
        <v>0</v>
      </c>
      <c r="H103" s="224"/>
    </row>
    <row r="104" spans="1:9" s="6" customFormat="1" ht="30">
      <c r="A104" s="14" t="s">
        <v>229</v>
      </c>
      <c r="B104" s="14" t="s">
        <v>235</v>
      </c>
      <c r="C104" s="2" t="s">
        <v>208</v>
      </c>
      <c r="D104" s="13" t="s">
        <v>144</v>
      </c>
      <c r="E104" s="55">
        <v>822.5</v>
      </c>
      <c r="F104" s="12">
        <v>14.4</v>
      </c>
      <c r="G104" s="21">
        <f t="shared" si="0"/>
        <v>11844</v>
      </c>
      <c r="H104" s="224"/>
      <c r="I104" s="44"/>
    </row>
    <row r="105" spans="1:9" s="6" customFormat="1">
      <c r="A105" s="14" t="s">
        <v>229</v>
      </c>
      <c r="B105" s="14" t="s">
        <v>40</v>
      </c>
      <c r="C105" s="2" t="s">
        <v>236</v>
      </c>
      <c r="D105" s="13" t="s">
        <v>144</v>
      </c>
      <c r="E105" s="55">
        <v>730.2</v>
      </c>
      <c r="F105" s="12">
        <v>18.8</v>
      </c>
      <c r="G105" s="21">
        <f t="shared" si="0"/>
        <v>13727.76</v>
      </c>
      <c r="H105" s="224"/>
    </row>
    <row r="106" spans="1:9" s="6" customFormat="1">
      <c r="A106" s="14" t="s">
        <v>229</v>
      </c>
      <c r="B106" s="14" t="s">
        <v>41</v>
      </c>
      <c r="C106" s="2" t="s">
        <v>237</v>
      </c>
      <c r="D106" s="13" t="s">
        <v>137</v>
      </c>
      <c r="E106" s="55">
        <v>232.3</v>
      </c>
      <c r="F106" s="12">
        <v>1.85</v>
      </c>
      <c r="G106" s="21">
        <f t="shared" si="0"/>
        <v>429.76</v>
      </c>
      <c r="H106" s="224"/>
    </row>
    <row r="107" spans="1:9" s="6" customFormat="1" ht="15.75" thickBot="1">
      <c r="A107" s="14" t="s">
        <v>229</v>
      </c>
      <c r="B107" s="14" t="s">
        <v>42</v>
      </c>
      <c r="C107" s="180" t="s">
        <v>942</v>
      </c>
      <c r="D107" s="13" t="s">
        <v>144</v>
      </c>
      <c r="E107" s="55">
        <v>48</v>
      </c>
      <c r="F107" s="12">
        <v>4.3600000000000003</v>
      </c>
      <c r="G107" s="21">
        <f t="shared" si="0"/>
        <v>209.28</v>
      </c>
      <c r="H107" s="224"/>
    </row>
    <row r="108" spans="1:9" s="6" customFormat="1" ht="30.75" thickBot="1">
      <c r="A108" s="14" t="s">
        <v>229</v>
      </c>
      <c r="B108" s="71" t="s">
        <v>43</v>
      </c>
      <c r="C108" s="180" t="s">
        <v>943</v>
      </c>
      <c r="D108" s="13" t="s">
        <v>144</v>
      </c>
      <c r="E108" s="55">
        <v>49.4</v>
      </c>
      <c r="F108" s="12">
        <v>5.87</v>
      </c>
      <c r="G108" s="21">
        <f t="shared" si="0"/>
        <v>289.98</v>
      </c>
      <c r="H108" s="42" t="s">
        <v>88</v>
      </c>
      <c r="I108" s="43">
        <f>ROUND(SUM(G99:G108),2)</f>
        <v>61006.04</v>
      </c>
    </row>
    <row r="109" spans="1:9" s="6" customFormat="1" ht="46.5" customHeight="1">
      <c r="A109" s="16" t="s">
        <v>238</v>
      </c>
      <c r="B109" s="16" t="s">
        <v>44</v>
      </c>
      <c r="C109" s="17" t="s">
        <v>239</v>
      </c>
      <c r="D109" s="18"/>
      <c r="E109" s="54"/>
      <c r="F109" s="32"/>
      <c r="G109" s="20"/>
      <c r="H109" s="217" t="s">
        <v>873</v>
      </c>
    </row>
    <row r="110" spans="1:9" s="6" customFormat="1" ht="45">
      <c r="A110" s="14" t="s">
        <v>238</v>
      </c>
      <c r="B110" s="14" t="s">
        <v>240</v>
      </c>
      <c r="C110" s="2" t="s">
        <v>396</v>
      </c>
      <c r="D110" s="13" t="s">
        <v>168</v>
      </c>
      <c r="E110" s="55">
        <v>1809.6</v>
      </c>
      <c r="F110" s="12">
        <v>15.09</v>
      </c>
      <c r="G110" s="21">
        <f t="shared" si="0"/>
        <v>27306.86</v>
      </c>
      <c r="H110" s="218"/>
    </row>
    <row r="111" spans="1:9" s="6" customFormat="1" ht="45">
      <c r="A111" s="14" t="s">
        <v>238</v>
      </c>
      <c r="B111" s="14" t="s">
        <v>241</v>
      </c>
      <c r="C111" s="2" t="s">
        <v>397</v>
      </c>
      <c r="D111" s="13" t="s">
        <v>168</v>
      </c>
      <c r="E111" s="55">
        <v>1809.6</v>
      </c>
      <c r="F111" s="12"/>
      <c r="G111" s="21">
        <f t="shared" si="0"/>
        <v>0</v>
      </c>
      <c r="H111" s="218"/>
    </row>
    <row r="112" spans="1:9" s="6" customFormat="1" ht="45">
      <c r="A112" s="14" t="s">
        <v>238</v>
      </c>
      <c r="B112" s="14" t="s">
        <v>53</v>
      </c>
      <c r="C112" s="2" t="s">
        <v>889</v>
      </c>
      <c r="D112" s="165"/>
      <c r="E112" s="166"/>
      <c r="F112" s="167"/>
      <c r="G112" s="162"/>
      <c r="H112" s="218"/>
    </row>
    <row r="113" spans="1:9" s="6" customFormat="1" ht="45">
      <c r="A113" s="14" t="s">
        <v>238</v>
      </c>
      <c r="B113" s="14" t="s">
        <v>242</v>
      </c>
      <c r="C113" s="2" t="s">
        <v>911</v>
      </c>
      <c r="D113" s="13" t="s">
        <v>144</v>
      </c>
      <c r="E113" s="55">
        <v>65.8</v>
      </c>
      <c r="F113" s="12"/>
      <c r="G113" s="21">
        <f t="shared" si="0"/>
        <v>0</v>
      </c>
      <c r="H113" s="218"/>
    </row>
    <row r="114" spans="1:9" s="6" customFormat="1" ht="45">
      <c r="A114" s="14" t="s">
        <v>238</v>
      </c>
      <c r="B114" s="14" t="s">
        <v>243</v>
      </c>
      <c r="C114" s="2" t="s">
        <v>248</v>
      </c>
      <c r="D114" s="13" t="s">
        <v>144</v>
      </c>
      <c r="E114" s="55">
        <v>65.8</v>
      </c>
      <c r="F114" s="12">
        <v>13.75</v>
      </c>
      <c r="G114" s="21">
        <f t="shared" si="0"/>
        <v>904.75</v>
      </c>
      <c r="H114" s="218"/>
    </row>
    <row r="115" spans="1:9" s="6" customFormat="1" ht="45">
      <c r="A115" s="14" t="s">
        <v>238</v>
      </c>
      <c r="B115" s="14" t="s">
        <v>54</v>
      </c>
      <c r="C115" s="2" t="s">
        <v>886</v>
      </c>
      <c r="D115" s="165"/>
      <c r="E115" s="166"/>
      <c r="F115" s="167"/>
      <c r="G115" s="162"/>
      <c r="H115" s="218"/>
    </row>
    <row r="116" spans="1:9" s="6" customFormat="1" ht="45">
      <c r="A116" s="14" t="s">
        <v>238</v>
      </c>
      <c r="B116" s="14" t="s">
        <v>244</v>
      </c>
      <c r="C116" s="2" t="s">
        <v>910</v>
      </c>
      <c r="D116" s="13" t="s">
        <v>144</v>
      </c>
      <c r="E116" s="55">
        <v>1444.7</v>
      </c>
      <c r="F116" s="12"/>
      <c r="G116" s="21">
        <f t="shared" si="0"/>
        <v>0</v>
      </c>
      <c r="H116" s="218"/>
    </row>
    <row r="117" spans="1:9" s="6" customFormat="1" ht="45">
      <c r="A117" s="14" t="s">
        <v>238</v>
      </c>
      <c r="B117" s="14" t="s">
        <v>245</v>
      </c>
      <c r="C117" s="2" t="s">
        <v>249</v>
      </c>
      <c r="D117" s="13" t="s">
        <v>144</v>
      </c>
      <c r="E117" s="55">
        <v>1444.7</v>
      </c>
      <c r="F117" s="12">
        <v>13.26</v>
      </c>
      <c r="G117" s="21">
        <f t="shared" si="0"/>
        <v>19156.72</v>
      </c>
      <c r="H117" s="218"/>
    </row>
    <row r="118" spans="1:9" s="6" customFormat="1" ht="45">
      <c r="A118" s="14" t="s">
        <v>238</v>
      </c>
      <c r="B118" s="14" t="s">
        <v>55</v>
      </c>
      <c r="C118" s="2" t="s">
        <v>250</v>
      </c>
      <c r="D118" s="13" t="s">
        <v>144</v>
      </c>
      <c r="E118" s="55">
        <v>1269</v>
      </c>
      <c r="F118" s="12">
        <v>18.940000000000001</v>
      </c>
      <c r="G118" s="21">
        <f t="shared" si="0"/>
        <v>24034.86</v>
      </c>
      <c r="H118" s="218"/>
    </row>
    <row r="119" spans="1:9" s="6" customFormat="1" ht="45">
      <c r="A119" s="14" t="s">
        <v>238</v>
      </c>
      <c r="B119" s="14" t="s">
        <v>56</v>
      </c>
      <c r="C119" s="2" t="s">
        <v>251</v>
      </c>
      <c r="D119" s="13" t="s">
        <v>144</v>
      </c>
      <c r="E119" s="55">
        <v>241.5</v>
      </c>
      <c r="F119" s="12">
        <v>2.87</v>
      </c>
      <c r="G119" s="21">
        <f t="shared" si="0"/>
        <v>693.11</v>
      </c>
      <c r="H119" s="218"/>
    </row>
    <row r="120" spans="1:9" s="6" customFormat="1" ht="45">
      <c r="A120" s="14" t="s">
        <v>238</v>
      </c>
      <c r="B120" s="14" t="s">
        <v>57</v>
      </c>
      <c r="C120" s="2" t="s">
        <v>252</v>
      </c>
      <c r="D120" s="13" t="s">
        <v>144</v>
      </c>
      <c r="E120" s="55">
        <v>12.5</v>
      </c>
      <c r="F120" s="12">
        <v>42.44</v>
      </c>
      <c r="G120" s="21">
        <f t="shared" si="0"/>
        <v>530.5</v>
      </c>
      <c r="H120" s="218"/>
    </row>
    <row r="121" spans="1:9" s="6" customFormat="1" ht="45.75" thickBot="1">
      <c r="A121" s="14" t="s">
        <v>238</v>
      </c>
      <c r="B121" s="14" t="s">
        <v>58</v>
      </c>
      <c r="C121" s="2" t="s">
        <v>253</v>
      </c>
      <c r="D121" s="13" t="s">
        <v>144</v>
      </c>
      <c r="E121" s="55">
        <v>171.6</v>
      </c>
      <c r="F121" s="12">
        <v>42.44</v>
      </c>
      <c r="G121" s="21">
        <f t="shared" si="0"/>
        <v>7282.7</v>
      </c>
      <c r="H121" s="219"/>
    </row>
    <row r="122" spans="1:9" s="6" customFormat="1" ht="45.75" thickBot="1">
      <c r="A122" s="14" t="s">
        <v>238</v>
      </c>
      <c r="B122" s="22" t="s">
        <v>74</v>
      </c>
      <c r="C122" s="23" t="s">
        <v>254</v>
      </c>
      <c r="D122" s="24" t="s">
        <v>144</v>
      </c>
      <c r="E122" s="56">
        <v>57.4</v>
      </c>
      <c r="F122" s="33">
        <v>35.17</v>
      </c>
      <c r="G122" s="26">
        <f t="shared" ref="G122:G184" si="1">ROUND((E122*F122),2)</f>
        <v>2018.76</v>
      </c>
      <c r="H122" s="42" t="s">
        <v>89</v>
      </c>
      <c r="I122" s="43">
        <f>ROUND(SUM(G109:G122),2)</f>
        <v>81928.259999999995</v>
      </c>
    </row>
    <row r="123" spans="1:9" s="6" customFormat="1">
      <c r="A123" s="16" t="s">
        <v>255</v>
      </c>
      <c r="B123" s="16" t="s">
        <v>59</v>
      </c>
      <c r="C123" s="17" t="s">
        <v>256</v>
      </c>
      <c r="D123" s="18" t="s">
        <v>137</v>
      </c>
      <c r="E123" s="54">
        <v>72</v>
      </c>
      <c r="F123" s="32">
        <v>35.46</v>
      </c>
      <c r="G123" s="20">
        <f t="shared" si="1"/>
        <v>2553.12</v>
      </c>
      <c r="H123" s="145"/>
    </row>
    <row r="124" spans="1:9" s="6" customFormat="1">
      <c r="A124" s="14" t="s">
        <v>255</v>
      </c>
      <c r="B124" s="14" t="s">
        <v>60</v>
      </c>
      <c r="C124" s="2" t="s">
        <v>257</v>
      </c>
      <c r="D124" s="13" t="s">
        <v>137</v>
      </c>
      <c r="E124" s="55">
        <v>362</v>
      </c>
      <c r="F124" s="12">
        <v>17.04</v>
      </c>
      <c r="G124" s="21">
        <f t="shared" si="1"/>
        <v>6168.48</v>
      </c>
      <c r="H124" s="145"/>
    </row>
    <row r="125" spans="1:9" s="6" customFormat="1">
      <c r="A125" s="14" t="s">
        <v>255</v>
      </c>
      <c r="B125" s="14" t="s">
        <v>61</v>
      </c>
      <c r="C125" s="2" t="s">
        <v>258</v>
      </c>
      <c r="D125" s="13" t="s">
        <v>137</v>
      </c>
      <c r="E125" s="55">
        <v>12</v>
      </c>
      <c r="F125" s="12">
        <v>67.790000000000006</v>
      </c>
      <c r="G125" s="21">
        <f t="shared" si="1"/>
        <v>813.48</v>
      </c>
      <c r="H125" s="145"/>
    </row>
    <row r="126" spans="1:9" s="6" customFormat="1" ht="15.75" thickBot="1">
      <c r="A126" s="14" t="s">
        <v>255</v>
      </c>
      <c r="B126" s="14" t="s">
        <v>62</v>
      </c>
      <c r="C126" s="2" t="s">
        <v>259</v>
      </c>
      <c r="D126" s="13" t="s">
        <v>137</v>
      </c>
      <c r="E126" s="55">
        <v>72</v>
      </c>
      <c r="F126" s="12">
        <v>103.29</v>
      </c>
      <c r="G126" s="21">
        <f t="shared" si="1"/>
        <v>7436.88</v>
      </c>
      <c r="H126" s="34"/>
    </row>
    <row r="127" spans="1:9" s="6" customFormat="1" ht="29.25" thickBot="1">
      <c r="A127" s="95" t="s">
        <v>255</v>
      </c>
      <c r="B127" s="22" t="s">
        <v>63</v>
      </c>
      <c r="C127" s="93" t="s">
        <v>260</v>
      </c>
      <c r="D127" s="24" t="s">
        <v>137</v>
      </c>
      <c r="E127" s="56">
        <v>518</v>
      </c>
      <c r="F127" s="33">
        <v>1.97</v>
      </c>
      <c r="G127" s="26">
        <f t="shared" si="1"/>
        <v>1020.46</v>
      </c>
      <c r="H127" s="42" t="s">
        <v>95</v>
      </c>
      <c r="I127" s="43">
        <f>ROUND(SUM(G123:G127),2)</f>
        <v>17992.419999999998</v>
      </c>
    </row>
    <row r="128" spans="1:9" s="6" customFormat="1" ht="60">
      <c r="A128" s="85" t="s">
        <v>261</v>
      </c>
      <c r="B128" s="85" t="s">
        <v>66</v>
      </c>
      <c r="C128" s="76" t="s">
        <v>267</v>
      </c>
      <c r="D128" s="90" t="s">
        <v>137</v>
      </c>
      <c r="E128" s="91">
        <v>267</v>
      </c>
      <c r="F128" s="92">
        <v>57.28</v>
      </c>
      <c r="G128" s="21">
        <f t="shared" si="1"/>
        <v>15293.76</v>
      </c>
      <c r="H128" s="145"/>
      <c r="I128" s="7"/>
    </row>
    <row r="129" spans="1:9" s="6" customFormat="1" ht="60">
      <c r="A129" s="14" t="s">
        <v>261</v>
      </c>
      <c r="B129" s="14" t="s">
        <v>262</v>
      </c>
      <c r="C129" s="76" t="s">
        <v>268</v>
      </c>
      <c r="D129" s="13" t="s">
        <v>168</v>
      </c>
      <c r="E129" s="55">
        <v>437.8</v>
      </c>
      <c r="F129" s="12">
        <v>14.2</v>
      </c>
      <c r="G129" s="21">
        <f t="shared" si="1"/>
        <v>6216.76</v>
      </c>
      <c r="H129" s="145"/>
      <c r="I129" s="7"/>
    </row>
    <row r="130" spans="1:9" s="6" customFormat="1" ht="60">
      <c r="A130" s="14" t="s">
        <v>261</v>
      </c>
      <c r="B130" s="14" t="s">
        <v>263</v>
      </c>
      <c r="C130" s="76" t="s">
        <v>269</v>
      </c>
      <c r="D130" s="13" t="s">
        <v>168</v>
      </c>
      <c r="E130" s="55">
        <v>22.8</v>
      </c>
      <c r="F130" s="12">
        <v>34.119999999999997</v>
      </c>
      <c r="G130" s="21">
        <f t="shared" si="1"/>
        <v>777.94</v>
      </c>
      <c r="H130" s="145"/>
      <c r="I130" s="7"/>
    </row>
    <row r="131" spans="1:9" s="6" customFormat="1" ht="60">
      <c r="A131" s="14" t="s">
        <v>261</v>
      </c>
      <c r="B131" s="14" t="s">
        <v>264</v>
      </c>
      <c r="C131" s="2" t="s">
        <v>270</v>
      </c>
      <c r="D131" s="13" t="s">
        <v>168</v>
      </c>
      <c r="E131" s="55">
        <v>382.1</v>
      </c>
      <c r="F131" s="12">
        <v>9.25</v>
      </c>
      <c r="G131" s="21">
        <f t="shared" si="1"/>
        <v>3534.43</v>
      </c>
      <c r="H131" s="145"/>
      <c r="I131" s="7"/>
    </row>
    <row r="132" spans="1:9" s="6" customFormat="1" ht="60.75" thickBot="1">
      <c r="A132" s="14" t="s">
        <v>261</v>
      </c>
      <c r="B132" s="14" t="s">
        <v>265</v>
      </c>
      <c r="C132" s="101" t="s">
        <v>271</v>
      </c>
      <c r="D132" s="13" t="s">
        <v>144</v>
      </c>
      <c r="E132" s="55">
        <v>1571.2</v>
      </c>
      <c r="F132" s="12">
        <v>1.63</v>
      </c>
      <c r="G132" s="21">
        <f t="shared" si="1"/>
        <v>2561.06</v>
      </c>
      <c r="H132" s="145"/>
      <c r="I132" s="7"/>
    </row>
    <row r="133" spans="1:9" s="6" customFormat="1" ht="60.75" thickBot="1">
      <c r="A133" s="98" t="s">
        <v>261</v>
      </c>
      <c r="B133" s="98" t="s">
        <v>266</v>
      </c>
      <c r="C133" s="86" t="s">
        <v>272</v>
      </c>
      <c r="D133" s="87" t="s">
        <v>136</v>
      </c>
      <c r="E133" s="88">
        <v>38</v>
      </c>
      <c r="F133" s="33">
        <v>60.73</v>
      </c>
      <c r="G133" s="99">
        <f t="shared" si="1"/>
        <v>2307.7399999999998</v>
      </c>
      <c r="H133" s="42" t="s">
        <v>96</v>
      </c>
      <c r="I133" s="43">
        <f>ROUND(SUM(G128:G133),2)</f>
        <v>30691.69</v>
      </c>
    </row>
    <row r="134" spans="1:9" s="6" customFormat="1">
      <c r="A134" s="74" t="s">
        <v>273</v>
      </c>
      <c r="B134" s="74" t="s">
        <v>77</v>
      </c>
      <c r="C134" s="97" t="s">
        <v>268</v>
      </c>
      <c r="D134" s="78" t="s">
        <v>168</v>
      </c>
      <c r="E134" s="79">
        <v>3113.3</v>
      </c>
      <c r="F134" s="82">
        <v>8.8000000000000007</v>
      </c>
      <c r="G134" s="21">
        <f t="shared" si="1"/>
        <v>27397.040000000001</v>
      </c>
      <c r="H134" s="145"/>
      <c r="I134" s="7"/>
    </row>
    <row r="135" spans="1:9" s="6" customFormat="1">
      <c r="A135" s="74" t="s">
        <v>273</v>
      </c>
      <c r="B135" s="74" t="s">
        <v>274</v>
      </c>
      <c r="C135" s="2" t="s">
        <v>289</v>
      </c>
      <c r="D135" s="78" t="s">
        <v>137</v>
      </c>
      <c r="E135" s="79">
        <v>128.69999999999999</v>
      </c>
      <c r="F135" s="82">
        <v>577.48</v>
      </c>
      <c r="G135" s="21">
        <f t="shared" si="1"/>
        <v>74321.679999999993</v>
      </c>
      <c r="H135" s="145"/>
      <c r="I135" s="7"/>
    </row>
    <row r="136" spans="1:9" s="6" customFormat="1">
      <c r="A136" s="74" t="s">
        <v>273</v>
      </c>
      <c r="B136" s="74" t="s">
        <v>275</v>
      </c>
      <c r="C136" s="2" t="s">
        <v>290</v>
      </c>
      <c r="D136" s="78" t="s">
        <v>137</v>
      </c>
      <c r="E136" s="79">
        <v>136.5</v>
      </c>
      <c r="F136" s="82">
        <v>805.49</v>
      </c>
      <c r="G136" s="21">
        <f t="shared" si="1"/>
        <v>109949.39</v>
      </c>
      <c r="H136" s="145"/>
      <c r="I136" s="7"/>
    </row>
    <row r="137" spans="1:9" s="6" customFormat="1">
      <c r="A137" s="74" t="s">
        <v>273</v>
      </c>
      <c r="B137" s="74" t="s">
        <v>276</v>
      </c>
      <c r="C137" s="2" t="s">
        <v>291</v>
      </c>
      <c r="D137" s="78" t="s">
        <v>168</v>
      </c>
      <c r="E137" s="79">
        <v>112.2</v>
      </c>
      <c r="F137" s="82">
        <v>77.88</v>
      </c>
      <c r="G137" s="21">
        <f t="shared" si="1"/>
        <v>8738.14</v>
      </c>
      <c r="H137" s="145"/>
      <c r="I137" s="7"/>
    </row>
    <row r="138" spans="1:9" s="6" customFormat="1">
      <c r="A138" s="74" t="s">
        <v>273</v>
      </c>
      <c r="B138" s="74" t="s">
        <v>277</v>
      </c>
      <c r="C138" s="2" t="s">
        <v>269</v>
      </c>
      <c r="D138" s="78" t="s">
        <v>168</v>
      </c>
      <c r="E138" s="79">
        <v>93.8</v>
      </c>
      <c r="F138" s="82">
        <v>33.54</v>
      </c>
      <c r="G138" s="21">
        <f t="shared" si="1"/>
        <v>3146.05</v>
      </c>
      <c r="H138" s="145"/>
      <c r="I138" s="7"/>
    </row>
    <row r="139" spans="1:9" s="6" customFormat="1">
      <c r="A139" s="74" t="s">
        <v>273</v>
      </c>
      <c r="B139" s="74" t="s">
        <v>278</v>
      </c>
      <c r="C139" s="76" t="s">
        <v>292</v>
      </c>
      <c r="D139" s="13" t="s">
        <v>168</v>
      </c>
      <c r="E139" s="55">
        <v>1239.9000000000001</v>
      </c>
      <c r="F139" s="12">
        <v>33.54</v>
      </c>
      <c r="G139" s="21">
        <f t="shared" si="1"/>
        <v>41586.25</v>
      </c>
      <c r="H139" s="145"/>
      <c r="I139" s="7"/>
    </row>
    <row r="140" spans="1:9" s="6" customFormat="1">
      <c r="A140" s="74" t="s">
        <v>273</v>
      </c>
      <c r="B140" s="74" t="s">
        <v>279</v>
      </c>
      <c r="C140" s="76" t="s">
        <v>293</v>
      </c>
      <c r="D140" s="13" t="s">
        <v>168</v>
      </c>
      <c r="E140" s="55">
        <v>144.19999999999999</v>
      </c>
      <c r="F140" s="12">
        <v>33.54</v>
      </c>
      <c r="G140" s="21">
        <f t="shared" si="1"/>
        <v>4836.47</v>
      </c>
      <c r="H140" s="145"/>
      <c r="I140" s="7"/>
    </row>
    <row r="141" spans="1:9" s="6" customFormat="1">
      <c r="A141" s="74" t="s">
        <v>273</v>
      </c>
      <c r="B141" s="74" t="s">
        <v>280</v>
      </c>
      <c r="C141" s="76" t="s">
        <v>271</v>
      </c>
      <c r="D141" s="13" t="s">
        <v>144</v>
      </c>
      <c r="E141" s="55">
        <v>3272.4</v>
      </c>
      <c r="F141" s="12">
        <v>3.91</v>
      </c>
      <c r="G141" s="21">
        <f t="shared" si="1"/>
        <v>12795.08</v>
      </c>
      <c r="H141" s="145"/>
      <c r="I141" s="7"/>
    </row>
    <row r="142" spans="1:9" s="6" customFormat="1">
      <c r="A142" s="74" t="s">
        <v>273</v>
      </c>
      <c r="B142" s="74" t="s">
        <v>281</v>
      </c>
      <c r="C142" s="76" t="s">
        <v>294</v>
      </c>
      <c r="D142" s="13" t="s">
        <v>144</v>
      </c>
      <c r="E142" s="55">
        <v>62.4</v>
      </c>
      <c r="F142" s="12">
        <v>8.4700000000000006</v>
      </c>
      <c r="G142" s="21">
        <f t="shared" si="1"/>
        <v>528.53</v>
      </c>
      <c r="H142" s="145"/>
      <c r="I142" s="7"/>
    </row>
    <row r="143" spans="1:9" s="6" customFormat="1" ht="30">
      <c r="A143" s="74" t="s">
        <v>273</v>
      </c>
      <c r="B143" s="74" t="s">
        <v>282</v>
      </c>
      <c r="C143" s="76" t="s">
        <v>295</v>
      </c>
      <c r="D143" s="13" t="s">
        <v>144</v>
      </c>
      <c r="E143" s="55">
        <v>1010.3</v>
      </c>
      <c r="F143" s="12">
        <v>38.4</v>
      </c>
      <c r="G143" s="21">
        <f t="shared" si="1"/>
        <v>38795.519999999997</v>
      </c>
      <c r="H143" s="145"/>
      <c r="I143" s="7"/>
    </row>
    <row r="144" spans="1:9" s="6" customFormat="1">
      <c r="A144" s="74" t="s">
        <v>273</v>
      </c>
      <c r="B144" s="74" t="s">
        <v>285</v>
      </c>
      <c r="C144" s="2" t="s">
        <v>299</v>
      </c>
      <c r="D144" s="13" t="s">
        <v>144</v>
      </c>
      <c r="E144" s="55">
        <v>1010.3</v>
      </c>
      <c r="F144" s="12">
        <v>9.98</v>
      </c>
      <c r="G144" s="21">
        <f t="shared" si="1"/>
        <v>10082.790000000001</v>
      </c>
      <c r="H144" s="145"/>
      <c r="I144" s="7"/>
    </row>
    <row r="145" spans="1:9" s="6" customFormat="1" ht="15.75" thickBot="1">
      <c r="A145" s="74" t="s">
        <v>273</v>
      </c>
      <c r="B145" s="74" t="s">
        <v>286</v>
      </c>
      <c r="C145" s="2" t="s">
        <v>300</v>
      </c>
      <c r="D145" s="13" t="s">
        <v>168</v>
      </c>
      <c r="E145" s="55">
        <v>5.9</v>
      </c>
      <c r="F145" s="12">
        <v>1060.3399999999999</v>
      </c>
      <c r="G145" s="21">
        <f t="shared" si="1"/>
        <v>6256.01</v>
      </c>
      <c r="H145" s="145"/>
      <c r="I145" s="7"/>
    </row>
    <row r="146" spans="1:9" s="6" customFormat="1" ht="27.75" customHeight="1" thickBot="1">
      <c r="A146" s="85" t="s">
        <v>273</v>
      </c>
      <c r="B146" s="74" t="s">
        <v>288</v>
      </c>
      <c r="C146" s="2" t="s">
        <v>301</v>
      </c>
      <c r="D146" s="87" t="s">
        <v>168</v>
      </c>
      <c r="E146" s="88">
        <v>1.4</v>
      </c>
      <c r="F146" s="89">
        <v>230.25</v>
      </c>
      <c r="G146" s="99">
        <f t="shared" si="1"/>
        <v>322.35000000000002</v>
      </c>
      <c r="H146" s="42" t="s">
        <v>97</v>
      </c>
      <c r="I146" s="43">
        <f>ROUND(SUM(G134:G146),2)</f>
        <v>338755.3</v>
      </c>
    </row>
    <row r="147" spans="1:9" s="6" customFormat="1" ht="30">
      <c r="A147" s="16" t="s">
        <v>302</v>
      </c>
      <c r="B147" s="16" t="s">
        <v>68</v>
      </c>
      <c r="C147" s="17" t="s">
        <v>303</v>
      </c>
      <c r="D147" s="18" t="s">
        <v>136</v>
      </c>
      <c r="E147" s="171">
        <v>29</v>
      </c>
      <c r="F147" s="32">
        <v>115.07</v>
      </c>
      <c r="G147" s="20">
        <f t="shared" si="1"/>
        <v>3337.03</v>
      </c>
      <c r="H147" s="145"/>
    </row>
    <row r="148" spans="1:9" s="6" customFormat="1" ht="30">
      <c r="A148" s="74" t="s">
        <v>302</v>
      </c>
      <c r="B148" s="74" t="s">
        <v>67</v>
      </c>
      <c r="C148" s="73" t="s">
        <v>304</v>
      </c>
      <c r="D148" s="78" t="s">
        <v>136</v>
      </c>
      <c r="E148" s="169">
        <v>39</v>
      </c>
      <c r="F148" s="82">
        <v>55.85</v>
      </c>
      <c r="G148" s="21">
        <f t="shared" si="1"/>
        <v>2178.15</v>
      </c>
      <c r="H148" s="145"/>
    </row>
    <row r="149" spans="1:9" s="6" customFormat="1" ht="30">
      <c r="A149" s="74" t="s">
        <v>302</v>
      </c>
      <c r="B149" s="74" t="s">
        <v>69</v>
      </c>
      <c r="C149" s="73" t="s">
        <v>305</v>
      </c>
      <c r="D149" s="78" t="s">
        <v>136</v>
      </c>
      <c r="E149" s="169">
        <v>2</v>
      </c>
      <c r="F149" s="82">
        <v>229.14</v>
      </c>
      <c r="G149" s="21">
        <f t="shared" si="1"/>
        <v>458.28</v>
      </c>
      <c r="H149" s="145"/>
    </row>
    <row r="150" spans="1:9" s="6" customFormat="1" ht="30">
      <c r="A150" s="74" t="s">
        <v>302</v>
      </c>
      <c r="B150" s="74" t="s">
        <v>70</v>
      </c>
      <c r="C150" s="73" t="s">
        <v>306</v>
      </c>
      <c r="D150" s="78" t="s">
        <v>136</v>
      </c>
      <c r="E150" s="169">
        <v>2</v>
      </c>
      <c r="F150" s="82">
        <v>100.49</v>
      </c>
      <c r="G150" s="21">
        <f t="shared" si="1"/>
        <v>200.98</v>
      </c>
      <c r="H150" s="145"/>
    </row>
    <row r="151" spans="1:9" s="6" customFormat="1" ht="30">
      <c r="A151" s="74" t="s">
        <v>302</v>
      </c>
      <c r="B151" s="74" t="s">
        <v>71</v>
      </c>
      <c r="C151" s="73" t="s">
        <v>307</v>
      </c>
      <c r="D151" s="78" t="s">
        <v>136</v>
      </c>
      <c r="E151" s="169">
        <v>108</v>
      </c>
      <c r="F151" s="82">
        <v>20.39</v>
      </c>
      <c r="G151" s="21">
        <f t="shared" si="1"/>
        <v>2202.12</v>
      </c>
      <c r="H151" s="145"/>
    </row>
    <row r="152" spans="1:9" s="6" customFormat="1" ht="30">
      <c r="A152" s="74" t="s">
        <v>302</v>
      </c>
      <c r="B152" s="74" t="s">
        <v>79</v>
      </c>
      <c r="C152" s="73" t="s">
        <v>308</v>
      </c>
      <c r="D152" s="78" t="s">
        <v>136</v>
      </c>
      <c r="E152" s="169">
        <v>52</v>
      </c>
      <c r="F152" s="82">
        <v>27.17</v>
      </c>
      <c r="G152" s="21">
        <f t="shared" si="1"/>
        <v>1412.84</v>
      </c>
      <c r="H152" s="145"/>
    </row>
    <row r="153" spans="1:9" s="6" customFormat="1" ht="30">
      <c r="A153" s="74" t="s">
        <v>302</v>
      </c>
      <c r="B153" s="74" t="s">
        <v>80</v>
      </c>
      <c r="C153" s="73" t="s">
        <v>309</v>
      </c>
      <c r="D153" s="78" t="s">
        <v>137</v>
      </c>
      <c r="E153" s="79">
        <v>26</v>
      </c>
      <c r="F153" s="82">
        <v>2.41</v>
      </c>
      <c r="G153" s="21">
        <f t="shared" si="1"/>
        <v>62.66</v>
      </c>
      <c r="H153" s="145"/>
    </row>
    <row r="154" spans="1:9" s="6" customFormat="1" ht="30">
      <c r="A154" s="74" t="s">
        <v>302</v>
      </c>
      <c r="B154" s="74" t="s">
        <v>81</v>
      </c>
      <c r="C154" s="73" t="s">
        <v>310</v>
      </c>
      <c r="D154" s="78" t="s">
        <v>137</v>
      </c>
      <c r="E154" s="79">
        <v>1292</v>
      </c>
      <c r="F154" s="82">
        <v>4.3</v>
      </c>
      <c r="G154" s="21">
        <f t="shared" si="1"/>
        <v>5555.6</v>
      </c>
      <c r="H154" s="145"/>
    </row>
    <row r="155" spans="1:9" s="6" customFormat="1" ht="30">
      <c r="A155" s="74" t="s">
        <v>302</v>
      </c>
      <c r="B155" s="74" t="s">
        <v>82</v>
      </c>
      <c r="C155" s="73" t="s">
        <v>311</v>
      </c>
      <c r="D155" s="78" t="s">
        <v>137</v>
      </c>
      <c r="E155" s="79">
        <v>6832</v>
      </c>
      <c r="F155" s="82">
        <v>2.85</v>
      </c>
      <c r="G155" s="21">
        <f t="shared" si="1"/>
        <v>19471.2</v>
      </c>
      <c r="H155" s="145"/>
    </row>
    <row r="156" spans="1:9" s="6" customFormat="1" ht="30">
      <c r="A156" s="74" t="s">
        <v>302</v>
      </c>
      <c r="B156" s="74" t="s">
        <v>83</v>
      </c>
      <c r="C156" s="73" t="s">
        <v>312</v>
      </c>
      <c r="D156" s="78" t="s">
        <v>137</v>
      </c>
      <c r="E156" s="79">
        <v>108</v>
      </c>
      <c r="F156" s="82">
        <v>5.03</v>
      </c>
      <c r="G156" s="21">
        <f t="shared" si="1"/>
        <v>543.24</v>
      </c>
      <c r="H156" s="145"/>
    </row>
    <row r="157" spans="1:9" s="6" customFormat="1" ht="30">
      <c r="A157" s="74" t="s">
        <v>302</v>
      </c>
      <c r="B157" s="74" t="s">
        <v>84</v>
      </c>
      <c r="C157" s="73" t="s">
        <v>313</v>
      </c>
      <c r="D157" s="78" t="s">
        <v>137</v>
      </c>
      <c r="E157" s="79">
        <v>1145</v>
      </c>
      <c r="F157" s="82">
        <v>0.61</v>
      </c>
      <c r="G157" s="21">
        <f t="shared" si="1"/>
        <v>698.45</v>
      </c>
      <c r="H157" s="145"/>
    </row>
    <row r="158" spans="1:9" s="6" customFormat="1" ht="31.5" customHeight="1">
      <c r="A158" s="74" t="s">
        <v>302</v>
      </c>
      <c r="B158" s="74" t="s">
        <v>322</v>
      </c>
      <c r="C158" s="73" t="s">
        <v>314</v>
      </c>
      <c r="D158" s="78" t="s">
        <v>137</v>
      </c>
      <c r="E158" s="79">
        <v>279</v>
      </c>
      <c r="F158" s="82">
        <v>1.81</v>
      </c>
      <c r="G158" s="21">
        <f t="shared" si="1"/>
        <v>504.99</v>
      </c>
      <c r="H158" s="145"/>
    </row>
    <row r="159" spans="1:9" s="6" customFormat="1" ht="30">
      <c r="A159" s="74" t="s">
        <v>302</v>
      </c>
      <c r="B159" s="74" t="s">
        <v>323</v>
      </c>
      <c r="C159" s="73" t="s">
        <v>315</v>
      </c>
      <c r="D159" s="78" t="s">
        <v>137</v>
      </c>
      <c r="E159" s="79">
        <v>257</v>
      </c>
      <c r="F159" s="82">
        <v>1.21</v>
      </c>
      <c r="G159" s="21">
        <f t="shared" si="1"/>
        <v>310.97000000000003</v>
      </c>
      <c r="H159" s="145"/>
    </row>
    <row r="160" spans="1:9" s="6" customFormat="1" ht="30">
      <c r="A160" s="74" t="s">
        <v>302</v>
      </c>
      <c r="B160" s="74" t="s">
        <v>324</v>
      </c>
      <c r="C160" s="73" t="s">
        <v>316</v>
      </c>
      <c r="D160" s="78" t="s">
        <v>137</v>
      </c>
      <c r="E160" s="79">
        <v>947</v>
      </c>
      <c r="F160" s="82">
        <v>4.21</v>
      </c>
      <c r="G160" s="21">
        <f t="shared" si="1"/>
        <v>3986.87</v>
      </c>
      <c r="H160" s="145"/>
    </row>
    <row r="161" spans="1:8" s="6" customFormat="1" ht="30">
      <c r="A161" s="74" t="s">
        <v>302</v>
      </c>
      <c r="B161" s="74" t="s">
        <v>325</v>
      </c>
      <c r="C161" s="73" t="s">
        <v>317</v>
      </c>
      <c r="D161" s="78" t="s">
        <v>144</v>
      </c>
      <c r="E161" s="79">
        <v>5.8</v>
      </c>
      <c r="F161" s="82">
        <v>30.28</v>
      </c>
      <c r="G161" s="21">
        <f t="shared" si="1"/>
        <v>175.62</v>
      </c>
      <c r="H161" s="145"/>
    </row>
    <row r="162" spans="1:8" s="6" customFormat="1" ht="30">
      <c r="A162" s="74" t="s">
        <v>302</v>
      </c>
      <c r="B162" s="74" t="s">
        <v>326</v>
      </c>
      <c r="C162" s="73" t="s">
        <v>318</v>
      </c>
      <c r="D162" s="78" t="s">
        <v>144</v>
      </c>
      <c r="E162" s="79">
        <v>61</v>
      </c>
      <c r="F162" s="82">
        <v>27.72</v>
      </c>
      <c r="G162" s="21">
        <f t="shared" si="1"/>
        <v>1690.92</v>
      </c>
      <c r="H162" s="145"/>
    </row>
    <row r="163" spans="1:8" s="6" customFormat="1" ht="30">
      <c r="A163" s="74" t="s">
        <v>302</v>
      </c>
      <c r="B163" s="74" t="s">
        <v>327</v>
      </c>
      <c r="C163" s="73" t="s">
        <v>319</v>
      </c>
      <c r="D163" s="78" t="s">
        <v>144</v>
      </c>
      <c r="E163" s="79">
        <v>45.1</v>
      </c>
      <c r="F163" s="82">
        <v>27.72</v>
      </c>
      <c r="G163" s="21">
        <f t="shared" si="1"/>
        <v>1250.17</v>
      </c>
      <c r="H163" s="145"/>
    </row>
    <row r="164" spans="1:8" s="6" customFormat="1" ht="30">
      <c r="A164" s="74" t="s">
        <v>302</v>
      </c>
      <c r="B164" s="74" t="s">
        <v>328</v>
      </c>
      <c r="C164" s="73" t="s">
        <v>320</v>
      </c>
      <c r="D164" s="78" t="s">
        <v>144</v>
      </c>
      <c r="E164" s="79">
        <v>7.2</v>
      </c>
      <c r="F164" s="82">
        <v>27.72</v>
      </c>
      <c r="G164" s="21">
        <f t="shared" si="1"/>
        <v>199.58</v>
      </c>
      <c r="H164" s="145"/>
    </row>
    <row r="165" spans="1:8" s="6" customFormat="1" ht="30">
      <c r="A165" s="74" t="s">
        <v>302</v>
      </c>
      <c r="B165" s="74" t="s">
        <v>329</v>
      </c>
      <c r="C165" s="73" t="s">
        <v>321</v>
      </c>
      <c r="D165" s="78" t="s">
        <v>137</v>
      </c>
      <c r="E165" s="79">
        <v>160</v>
      </c>
      <c r="F165" s="82">
        <v>2.5</v>
      </c>
      <c r="G165" s="21">
        <f t="shared" si="1"/>
        <v>400</v>
      </c>
      <c r="H165" s="145"/>
    </row>
    <row r="166" spans="1:8" s="6" customFormat="1" ht="30">
      <c r="A166" s="74" t="s">
        <v>302</v>
      </c>
      <c r="B166" s="74" t="s">
        <v>331</v>
      </c>
      <c r="C166" s="182" t="s">
        <v>967</v>
      </c>
      <c r="D166" s="78" t="s">
        <v>137</v>
      </c>
      <c r="E166" s="79">
        <v>5050</v>
      </c>
      <c r="F166" s="82">
        <v>38.86</v>
      </c>
      <c r="G166" s="21">
        <f t="shared" si="1"/>
        <v>196243</v>
      </c>
      <c r="H166" s="145"/>
    </row>
    <row r="167" spans="1:8" s="6" customFormat="1" ht="30">
      <c r="A167" s="74" t="s">
        <v>302</v>
      </c>
      <c r="B167" s="74" t="s">
        <v>332</v>
      </c>
      <c r="C167" s="182" t="s">
        <v>968</v>
      </c>
      <c r="D167" s="78" t="s">
        <v>137</v>
      </c>
      <c r="E167" s="79">
        <v>172</v>
      </c>
      <c r="F167" s="82">
        <v>82.22</v>
      </c>
      <c r="G167" s="21">
        <f t="shared" si="1"/>
        <v>14141.84</v>
      </c>
      <c r="H167" s="145"/>
    </row>
    <row r="168" spans="1:8" s="6" customFormat="1" ht="30">
      <c r="A168" s="74" t="s">
        <v>302</v>
      </c>
      <c r="B168" s="74" t="s">
        <v>333</v>
      </c>
      <c r="C168" s="182" t="s">
        <v>969</v>
      </c>
      <c r="D168" s="78" t="s">
        <v>137</v>
      </c>
      <c r="E168" s="79">
        <v>249</v>
      </c>
      <c r="F168" s="82">
        <v>66.400000000000006</v>
      </c>
      <c r="G168" s="21">
        <f t="shared" si="1"/>
        <v>16533.599999999999</v>
      </c>
      <c r="H168" s="145"/>
    </row>
    <row r="169" spans="1:8" s="6" customFormat="1" ht="30">
      <c r="A169" s="74" t="s">
        <v>302</v>
      </c>
      <c r="B169" s="74" t="s">
        <v>334</v>
      </c>
      <c r="C169" s="182" t="s">
        <v>970</v>
      </c>
      <c r="D169" s="78" t="s">
        <v>137</v>
      </c>
      <c r="E169" s="79">
        <v>34</v>
      </c>
      <c r="F169" s="82">
        <v>351.19</v>
      </c>
      <c r="G169" s="21">
        <f t="shared" si="1"/>
        <v>11940.46</v>
      </c>
      <c r="H169" s="145"/>
    </row>
    <row r="170" spans="1:8" s="6" customFormat="1" ht="30">
      <c r="A170" s="74" t="s">
        <v>302</v>
      </c>
      <c r="B170" s="74" t="s">
        <v>335</v>
      </c>
      <c r="C170" s="73" t="s">
        <v>330</v>
      </c>
      <c r="D170" s="78" t="s">
        <v>137</v>
      </c>
      <c r="E170" s="79">
        <v>319</v>
      </c>
      <c r="F170" s="82">
        <v>56.93</v>
      </c>
      <c r="G170" s="21">
        <f t="shared" si="1"/>
        <v>18160.669999999998</v>
      </c>
      <c r="H170" s="145"/>
    </row>
    <row r="171" spans="1:8" s="6" customFormat="1" ht="45">
      <c r="A171" s="74" t="s">
        <v>302</v>
      </c>
      <c r="B171" s="74" t="s">
        <v>336</v>
      </c>
      <c r="C171" s="182" t="s">
        <v>953</v>
      </c>
      <c r="D171" s="78" t="s">
        <v>137</v>
      </c>
      <c r="E171" s="79">
        <v>6448</v>
      </c>
      <c r="F171" s="82">
        <v>29.56</v>
      </c>
      <c r="G171" s="21">
        <f t="shared" si="1"/>
        <v>190602.88</v>
      </c>
      <c r="H171" s="145"/>
    </row>
    <row r="172" spans="1:8" s="6" customFormat="1" ht="75">
      <c r="A172" s="74" t="s">
        <v>302</v>
      </c>
      <c r="B172" s="74" t="s">
        <v>337</v>
      </c>
      <c r="C172" s="182" t="s">
        <v>977</v>
      </c>
      <c r="D172" s="78" t="s">
        <v>137</v>
      </c>
      <c r="E172" s="79">
        <v>991</v>
      </c>
      <c r="F172" s="82">
        <v>51.54</v>
      </c>
      <c r="G172" s="21">
        <f t="shared" si="1"/>
        <v>51076.14</v>
      </c>
      <c r="H172" s="145"/>
    </row>
    <row r="173" spans="1:8" s="6" customFormat="1" ht="30">
      <c r="A173" s="74" t="s">
        <v>302</v>
      </c>
      <c r="B173" s="74" t="s">
        <v>338</v>
      </c>
      <c r="C173" s="73" t="s">
        <v>345</v>
      </c>
      <c r="D173" s="78" t="s">
        <v>136</v>
      </c>
      <c r="E173" s="169">
        <v>16</v>
      </c>
      <c r="F173" s="82">
        <v>151.69</v>
      </c>
      <c r="G173" s="21">
        <f t="shared" si="1"/>
        <v>2427.04</v>
      </c>
      <c r="H173" s="145"/>
    </row>
    <row r="174" spans="1:8" s="6" customFormat="1" ht="30">
      <c r="A174" s="74" t="s">
        <v>302</v>
      </c>
      <c r="B174" s="74" t="s">
        <v>339</v>
      </c>
      <c r="C174" s="182" t="s">
        <v>975</v>
      </c>
      <c r="D174" s="78" t="s">
        <v>136</v>
      </c>
      <c r="E174" s="169">
        <v>58</v>
      </c>
      <c r="F174" s="82">
        <v>1420.33</v>
      </c>
      <c r="G174" s="21">
        <f t="shared" si="1"/>
        <v>82379.14</v>
      </c>
      <c r="H174" s="145"/>
    </row>
    <row r="175" spans="1:8" s="6" customFormat="1" ht="30">
      <c r="A175" s="74" t="s">
        <v>302</v>
      </c>
      <c r="B175" s="74" t="s">
        <v>340</v>
      </c>
      <c r="C175" s="182" t="s">
        <v>976</v>
      </c>
      <c r="D175" s="78" t="s">
        <v>136</v>
      </c>
      <c r="E175" s="79">
        <v>11</v>
      </c>
      <c r="F175" s="82">
        <v>815.23</v>
      </c>
      <c r="G175" s="21">
        <f t="shared" si="1"/>
        <v>8967.5300000000007</v>
      </c>
      <c r="H175" s="145"/>
    </row>
    <row r="176" spans="1:8" s="6" customFormat="1" ht="30">
      <c r="A176" s="74" t="s">
        <v>302</v>
      </c>
      <c r="B176" s="74" t="s">
        <v>341</v>
      </c>
      <c r="C176" s="73" t="s">
        <v>346</v>
      </c>
      <c r="D176" s="78" t="s">
        <v>144</v>
      </c>
      <c r="E176" s="79">
        <v>60</v>
      </c>
      <c r="F176" s="82">
        <v>89.4</v>
      </c>
      <c r="G176" s="21">
        <f t="shared" si="1"/>
        <v>5364</v>
      </c>
      <c r="H176" s="145"/>
    </row>
    <row r="177" spans="1:9" s="6" customFormat="1" ht="45">
      <c r="A177" s="74" t="s">
        <v>302</v>
      </c>
      <c r="B177" s="74" t="s">
        <v>342</v>
      </c>
      <c r="C177" s="73" t="s">
        <v>351</v>
      </c>
      <c r="D177" s="78" t="s">
        <v>6</v>
      </c>
      <c r="E177" s="169">
        <v>8</v>
      </c>
      <c r="F177" s="82">
        <v>189.35</v>
      </c>
      <c r="G177" s="21">
        <f t="shared" si="1"/>
        <v>1514.8</v>
      </c>
      <c r="H177" s="145"/>
    </row>
    <row r="178" spans="1:9" s="6" customFormat="1" ht="45">
      <c r="A178" s="74" t="s">
        <v>302</v>
      </c>
      <c r="B178" s="74" t="s">
        <v>890</v>
      </c>
      <c r="C178" s="2" t="s">
        <v>352</v>
      </c>
      <c r="D178" s="13" t="s">
        <v>6</v>
      </c>
      <c r="E178" s="154">
        <v>16</v>
      </c>
      <c r="F178" s="12">
        <v>189.35</v>
      </c>
      <c r="G178" s="21">
        <f t="shared" si="1"/>
        <v>3029.6</v>
      </c>
      <c r="H178" s="145"/>
    </row>
    <row r="179" spans="1:9" s="6" customFormat="1" ht="30">
      <c r="A179" s="74" t="s">
        <v>302</v>
      </c>
      <c r="B179" s="74" t="s">
        <v>891</v>
      </c>
      <c r="C179" s="180" t="s">
        <v>954</v>
      </c>
      <c r="D179" s="13" t="s">
        <v>136</v>
      </c>
      <c r="E179" s="154">
        <v>7</v>
      </c>
      <c r="F179" s="12">
        <v>18029.57</v>
      </c>
      <c r="G179" s="21">
        <f t="shared" si="1"/>
        <v>126206.99</v>
      </c>
      <c r="H179" s="145"/>
    </row>
    <row r="180" spans="1:9" s="6" customFormat="1" ht="30">
      <c r="A180" s="74" t="s">
        <v>302</v>
      </c>
      <c r="B180" s="74" t="s">
        <v>343</v>
      </c>
      <c r="C180" s="2" t="s">
        <v>347</v>
      </c>
      <c r="D180" s="13" t="s">
        <v>136</v>
      </c>
      <c r="E180" s="154">
        <v>2</v>
      </c>
      <c r="F180" s="12">
        <v>26840.03</v>
      </c>
      <c r="G180" s="21">
        <f t="shared" si="1"/>
        <v>53680.06</v>
      </c>
      <c r="H180" s="145"/>
    </row>
    <row r="181" spans="1:9" s="6" customFormat="1" ht="30">
      <c r="A181" s="74" t="s">
        <v>302</v>
      </c>
      <c r="B181" s="74" t="s">
        <v>344</v>
      </c>
      <c r="C181" s="2" t="s">
        <v>348</v>
      </c>
      <c r="D181" s="13" t="s">
        <v>136</v>
      </c>
      <c r="E181" s="154">
        <v>1</v>
      </c>
      <c r="F181" s="12">
        <v>36544.720000000001</v>
      </c>
      <c r="G181" s="21">
        <f t="shared" si="1"/>
        <v>36544.720000000001</v>
      </c>
      <c r="H181" s="145"/>
    </row>
    <row r="182" spans="1:9" s="6" customFormat="1" ht="30.75" thickBot="1">
      <c r="A182" s="74" t="s">
        <v>302</v>
      </c>
      <c r="B182" s="74" t="s">
        <v>349</v>
      </c>
      <c r="C182" s="2" t="s">
        <v>353</v>
      </c>
      <c r="D182" s="13" t="s">
        <v>136</v>
      </c>
      <c r="E182" s="154">
        <v>4</v>
      </c>
      <c r="F182" s="12">
        <v>3979.54</v>
      </c>
      <c r="G182" s="21">
        <f t="shared" si="1"/>
        <v>15918.16</v>
      </c>
      <c r="H182" s="145"/>
    </row>
    <row r="183" spans="1:9" s="6" customFormat="1" ht="30.75" thickBot="1">
      <c r="A183" s="22" t="s">
        <v>302</v>
      </c>
      <c r="B183" s="22" t="s">
        <v>350</v>
      </c>
      <c r="C183" s="23" t="s">
        <v>354</v>
      </c>
      <c r="D183" s="24" t="s">
        <v>136</v>
      </c>
      <c r="E183" s="168">
        <v>4</v>
      </c>
      <c r="F183" s="33">
        <v>386.72</v>
      </c>
      <c r="G183" s="26">
        <f t="shared" si="1"/>
        <v>1546.88</v>
      </c>
      <c r="H183" s="42" t="s">
        <v>98</v>
      </c>
      <c r="I183" s="43">
        <f>ROUND(SUM(G147:G183),2)</f>
        <v>880917.18</v>
      </c>
    </row>
    <row r="184" spans="1:9" s="6" customFormat="1" ht="75" customHeight="1" thickBot="1">
      <c r="A184" s="129" t="s">
        <v>78</v>
      </c>
      <c r="B184" s="152" t="s">
        <v>434</v>
      </c>
      <c r="C184" s="130" t="s">
        <v>7</v>
      </c>
      <c r="D184" s="131" t="s">
        <v>6</v>
      </c>
      <c r="E184" s="170">
        <v>1</v>
      </c>
      <c r="F184" s="132">
        <v>27422.83</v>
      </c>
      <c r="G184" s="26">
        <f t="shared" si="1"/>
        <v>27422.83</v>
      </c>
      <c r="H184" s="42" t="s">
        <v>99</v>
      </c>
      <c r="I184" s="141">
        <f>ROUND(SUM(G184:G184),2)</f>
        <v>27422.83</v>
      </c>
    </row>
    <row r="185" spans="1:9" ht="44.25" customHeight="1" thickBot="1">
      <c r="A185" s="46"/>
      <c r="B185" s="46"/>
      <c r="C185" s="46"/>
      <c r="D185" s="45"/>
      <c r="E185" s="58"/>
      <c r="F185" s="50" t="s">
        <v>538</v>
      </c>
      <c r="G185" s="51">
        <f>SUM(G9:G184)</f>
        <v>5553740.3299999982</v>
      </c>
      <c r="H185" s="34"/>
      <c r="I185" s="44"/>
    </row>
    <row r="186" spans="1:9" ht="20.25" customHeight="1">
      <c r="A186" s="49"/>
      <c r="B186" s="49"/>
      <c r="C186" s="48"/>
      <c r="D186" s="48"/>
      <c r="E186" s="59"/>
      <c r="F186" s="48"/>
      <c r="G186" s="47"/>
    </row>
  </sheetData>
  <sheetProtection algorithmName="SHA-512" hashValue="nSDSrwp3zUvngtNBYYEwm0lw++2my9O/kPjsrUm4jjO61mh26G4PYO9JLoxQND1sUSnmvaGC+y3szciPc4cAPg==" saltValue="dtgRqlMNZSPH76Tqi6k8hw==" spinCount="100000" sheet="1" objects="1" scenarios="1"/>
  <mergeCells count="7">
    <mergeCell ref="H109:H121"/>
    <mergeCell ref="A4:G4"/>
    <mergeCell ref="A6:G6"/>
    <mergeCell ref="H66:H88"/>
    <mergeCell ref="H99:H107"/>
    <mergeCell ref="A7:G7"/>
    <mergeCell ref="H90:H97"/>
  </mergeCells>
  <phoneticPr fontId="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71"/>
  <sheetViews>
    <sheetView zoomScale="55" zoomScaleNormal="55" workbookViewId="0">
      <selection activeCell="I59" sqref="I59"/>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7" ht="40.15" customHeight="1">
      <c r="A1" s="220" t="s">
        <v>868</v>
      </c>
      <c r="B1" s="220"/>
      <c r="C1" s="220"/>
      <c r="D1" s="220"/>
      <c r="E1" s="220"/>
      <c r="F1" s="220"/>
      <c r="G1" s="220"/>
    </row>
    <row r="2" spans="1:7" ht="21.6" customHeight="1">
      <c r="A2" s="1"/>
      <c r="B2" s="1"/>
      <c r="C2" s="1"/>
      <c r="D2" s="1"/>
      <c r="E2" s="52"/>
      <c r="F2" s="1"/>
      <c r="G2" s="1"/>
    </row>
    <row r="3" spans="1:7" ht="20.25" customHeight="1" thickBot="1">
      <c r="A3" s="49"/>
      <c r="B3" s="49"/>
      <c r="C3" s="48"/>
      <c r="D3" s="48"/>
      <c r="E3" s="59"/>
      <c r="F3" s="48"/>
      <c r="G3" s="47"/>
    </row>
    <row r="4" spans="1:7" ht="14.45" customHeight="1">
      <c r="A4" s="221" t="s">
        <v>857</v>
      </c>
      <c r="B4" s="221"/>
      <c r="C4" s="221"/>
      <c r="D4" s="221"/>
      <c r="E4" s="221"/>
      <c r="F4" s="221"/>
      <c r="G4" s="222"/>
    </row>
    <row r="5" spans="1:7" ht="43.5" thickBot="1">
      <c r="A5" s="29" t="s">
        <v>73</v>
      </c>
      <c r="B5" s="29" t="s">
        <v>0</v>
      </c>
      <c r="C5" s="29" t="s">
        <v>1</v>
      </c>
      <c r="D5" s="29" t="s">
        <v>2</v>
      </c>
      <c r="E5" s="53" t="s">
        <v>3</v>
      </c>
      <c r="F5" s="30" t="s">
        <v>913</v>
      </c>
      <c r="G5" s="31" t="s">
        <v>4</v>
      </c>
    </row>
    <row r="6" spans="1:7" ht="30">
      <c r="A6" s="117" t="s">
        <v>650</v>
      </c>
      <c r="B6" s="16" t="s">
        <v>9</v>
      </c>
      <c r="C6" s="17" t="s">
        <v>654</v>
      </c>
      <c r="D6" s="18" t="s">
        <v>137</v>
      </c>
      <c r="E6" s="54">
        <v>221</v>
      </c>
      <c r="F6" s="19">
        <v>25.08</v>
      </c>
      <c r="G6" s="20">
        <f t="shared" ref="G6:G70" si="0">ROUND((E6*F6),2)</f>
        <v>5542.68</v>
      </c>
    </row>
    <row r="7" spans="1:7">
      <c r="A7" s="121" t="s">
        <v>650</v>
      </c>
      <c r="B7" s="74" t="s">
        <v>10</v>
      </c>
      <c r="C7" s="73" t="s">
        <v>655</v>
      </c>
      <c r="D7" s="78" t="s">
        <v>136</v>
      </c>
      <c r="E7" s="169">
        <v>3</v>
      </c>
      <c r="F7" s="127">
        <v>18.8</v>
      </c>
      <c r="G7" s="21">
        <f t="shared" si="0"/>
        <v>56.4</v>
      </c>
    </row>
    <row r="8" spans="1:7" ht="30">
      <c r="A8" s="121" t="s">
        <v>650</v>
      </c>
      <c r="B8" s="74" t="s">
        <v>11</v>
      </c>
      <c r="C8" s="73" t="s">
        <v>651</v>
      </c>
      <c r="D8" s="78" t="s">
        <v>137</v>
      </c>
      <c r="E8" s="79">
        <v>474</v>
      </c>
      <c r="F8" s="127">
        <v>27.16</v>
      </c>
      <c r="G8" s="21">
        <f t="shared" si="0"/>
        <v>12873.84</v>
      </c>
    </row>
    <row r="9" spans="1:7">
      <c r="A9" s="121" t="s">
        <v>650</v>
      </c>
      <c r="B9" s="74" t="s">
        <v>12</v>
      </c>
      <c r="C9" s="73" t="s">
        <v>652</v>
      </c>
      <c r="D9" s="78" t="s">
        <v>136</v>
      </c>
      <c r="E9" s="79">
        <v>3</v>
      </c>
      <c r="F9" s="127">
        <v>30.29</v>
      </c>
      <c r="G9" s="21">
        <f t="shared" si="0"/>
        <v>90.87</v>
      </c>
    </row>
    <row r="10" spans="1:7">
      <c r="A10" s="121" t="s">
        <v>650</v>
      </c>
      <c r="B10" s="74" t="s">
        <v>13</v>
      </c>
      <c r="C10" s="73" t="s">
        <v>653</v>
      </c>
      <c r="D10" s="78" t="s">
        <v>136</v>
      </c>
      <c r="E10" s="79">
        <v>3</v>
      </c>
      <c r="F10" s="127">
        <v>36.57</v>
      </c>
      <c r="G10" s="21">
        <f t="shared" si="0"/>
        <v>109.71</v>
      </c>
    </row>
    <row r="11" spans="1:7" ht="30">
      <c r="A11" s="121" t="s">
        <v>650</v>
      </c>
      <c r="B11" s="74" t="s">
        <v>14</v>
      </c>
      <c r="C11" s="73" t="s">
        <v>656</v>
      </c>
      <c r="D11" s="78" t="s">
        <v>137</v>
      </c>
      <c r="E11" s="79">
        <v>45</v>
      </c>
      <c r="F11" s="127">
        <v>48.06</v>
      </c>
      <c r="G11" s="21">
        <f t="shared" si="0"/>
        <v>2162.6999999999998</v>
      </c>
    </row>
    <row r="12" spans="1:7" ht="30">
      <c r="A12" s="121" t="s">
        <v>650</v>
      </c>
      <c r="B12" s="189" t="s">
        <v>958</v>
      </c>
      <c r="C12" s="182" t="s">
        <v>957</v>
      </c>
      <c r="D12" s="190" t="s">
        <v>137</v>
      </c>
      <c r="E12" s="187">
        <v>705</v>
      </c>
      <c r="F12" s="127">
        <v>41.79</v>
      </c>
      <c r="G12" s="21">
        <f t="shared" si="0"/>
        <v>29461.95</v>
      </c>
    </row>
    <row r="13" spans="1:7">
      <c r="A13" s="121" t="s">
        <v>650</v>
      </c>
      <c r="B13" s="189" t="s">
        <v>959</v>
      </c>
      <c r="C13" s="182" t="s">
        <v>652</v>
      </c>
      <c r="D13" s="190" t="s">
        <v>136</v>
      </c>
      <c r="E13" s="187">
        <v>16</v>
      </c>
      <c r="F13" s="127">
        <v>30.3</v>
      </c>
      <c r="G13" s="21">
        <f t="shared" si="0"/>
        <v>484.8</v>
      </c>
    </row>
    <row r="14" spans="1:7">
      <c r="A14" s="121" t="s">
        <v>650</v>
      </c>
      <c r="B14" s="189" t="s">
        <v>960</v>
      </c>
      <c r="C14" s="182" t="s">
        <v>653</v>
      </c>
      <c r="D14" s="190" t="s">
        <v>136</v>
      </c>
      <c r="E14" s="187">
        <v>3</v>
      </c>
      <c r="F14" s="127">
        <v>36.57</v>
      </c>
      <c r="G14" s="21">
        <f t="shared" si="0"/>
        <v>109.71</v>
      </c>
    </row>
    <row r="15" spans="1:7">
      <c r="A15" s="121" t="s">
        <v>650</v>
      </c>
      <c r="B15" s="74" t="s">
        <v>15</v>
      </c>
      <c r="C15" s="73" t="s">
        <v>657</v>
      </c>
      <c r="D15" s="78" t="s">
        <v>168</v>
      </c>
      <c r="E15" s="79">
        <v>315</v>
      </c>
      <c r="F15" s="127">
        <v>29.25</v>
      </c>
      <c r="G15" s="21">
        <f t="shared" si="0"/>
        <v>9213.75</v>
      </c>
    </row>
    <row r="16" spans="1:7" ht="30">
      <c r="A16" s="121" t="s">
        <v>650</v>
      </c>
      <c r="B16" s="74" t="s">
        <v>16</v>
      </c>
      <c r="C16" s="73" t="s">
        <v>658</v>
      </c>
      <c r="D16" s="78" t="s">
        <v>137</v>
      </c>
      <c r="E16" s="79">
        <v>135</v>
      </c>
      <c r="F16" s="127">
        <v>21.41</v>
      </c>
      <c r="G16" s="21">
        <f t="shared" si="0"/>
        <v>2890.35</v>
      </c>
    </row>
    <row r="17" spans="1:7" ht="30">
      <c r="A17" s="121" t="s">
        <v>650</v>
      </c>
      <c r="B17" s="74" t="s">
        <v>17</v>
      </c>
      <c r="C17" s="73" t="s">
        <v>701</v>
      </c>
      <c r="D17" s="78" t="s">
        <v>137</v>
      </c>
      <c r="E17" s="79">
        <v>2</v>
      </c>
      <c r="F17" s="127">
        <v>32.39</v>
      </c>
      <c r="G17" s="21">
        <f t="shared" si="0"/>
        <v>64.78</v>
      </c>
    </row>
    <row r="18" spans="1:7" ht="30">
      <c r="A18" s="121" t="s">
        <v>650</v>
      </c>
      <c r="B18" s="74" t="s">
        <v>108</v>
      </c>
      <c r="C18" s="73" t="s">
        <v>702</v>
      </c>
      <c r="D18" s="78" t="s">
        <v>137</v>
      </c>
      <c r="E18" s="79">
        <v>6</v>
      </c>
      <c r="F18" s="127">
        <v>34.479999999999997</v>
      </c>
      <c r="G18" s="21">
        <f t="shared" si="0"/>
        <v>206.88</v>
      </c>
    </row>
    <row r="19" spans="1:7" ht="30">
      <c r="A19" s="121" t="s">
        <v>650</v>
      </c>
      <c r="B19" s="74" t="s">
        <v>109</v>
      </c>
      <c r="C19" s="73" t="s">
        <v>659</v>
      </c>
      <c r="D19" s="78" t="s">
        <v>137</v>
      </c>
      <c r="E19" s="79">
        <v>10</v>
      </c>
      <c r="F19" s="127">
        <v>48.06</v>
      </c>
      <c r="G19" s="21">
        <f t="shared" si="0"/>
        <v>480.6</v>
      </c>
    </row>
    <row r="20" spans="1:7" ht="30">
      <c r="A20" s="121" t="s">
        <v>650</v>
      </c>
      <c r="B20" s="74" t="s">
        <v>110</v>
      </c>
      <c r="C20" s="73" t="s">
        <v>660</v>
      </c>
      <c r="D20" s="78" t="s">
        <v>137</v>
      </c>
      <c r="E20" s="79">
        <v>232</v>
      </c>
      <c r="F20" s="127">
        <v>61.63</v>
      </c>
      <c r="G20" s="21">
        <f t="shared" si="0"/>
        <v>14298.16</v>
      </c>
    </row>
    <row r="21" spans="1:7">
      <c r="A21" s="121" t="s">
        <v>650</v>
      </c>
      <c r="B21" s="74" t="s">
        <v>111</v>
      </c>
      <c r="C21" s="73" t="s">
        <v>661</v>
      </c>
      <c r="D21" s="78" t="s">
        <v>136</v>
      </c>
      <c r="E21" s="169">
        <v>9</v>
      </c>
      <c r="F21" s="127">
        <v>31.34</v>
      </c>
      <c r="G21" s="21">
        <f t="shared" si="0"/>
        <v>282.06</v>
      </c>
    </row>
    <row r="22" spans="1:7">
      <c r="A22" s="121" t="s">
        <v>650</v>
      </c>
      <c r="B22" s="74" t="s">
        <v>120</v>
      </c>
      <c r="C22" s="73" t="s">
        <v>661</v>
      </c>
      <c r="D22" s="78" t="s">
        <v>136</v>
      </c>
      <c r="E22" s="169">
        <v>1</v>
      </c>
      <c r="F22" s="127">
        <v>31.34</v>
      </c>
      <c r="G22" s="21">
        <f t="shared" si="0"/>
        <v>31.34</v>
      </c>
    </row>
    <row r="23" spans="1:7">
      <c r="A23" s="121" t="s">
        <v>650</v>
      </c>
      <c r="B23" s="74" t="s">
        <v>121</v>
      </c>
      <c r="C23" s="73" t="s">
        <v>662</v>
      </c>
      <c r="D23" s="78" t="s">
        <v>137</v>
      </c>
      <c r="E23" s="79">
        <v>35</v>
      </c>
      <c r="F23" s="127">
        <v>261.17</v>
      </c>
      <c r="G23" s="21">
        <f t="shared" si="0"/>
        <v>9140.9500000000007</v>
      </c>
    </row>
    <row r="24" spans="1:7">
      <c r="A24" s="121" t="s">
        <v>650</v>
      </c>
      <c r="B24" s="74" t="s">
        <v>122</v>
      </c>
      <c r="C24" s="73" t="s">
        <v>663</v>
      </c>
      <c r="D24" s="78" t="s">
        <v>137</v>
      </c>
      <c r="E24" s="79">
        <v>35</v>
      </c>
      <c r="F24" s="127">
        <v>68.95</v>
      </c>
      <c r="G24" s="21">
        <f t="shared" si="0"/>
        <v>2413.25</v>
      </c>
    </row>
    <row r="25" spans="1:7">
      <c r="A25" s="121" t="s">
        <v>650</v>
      </c>
      <c r="B25" s="74" t="s">
        <v>123</v>
      </c>
      <c r="C25" s="73" t="s">
        <v>664</v>
      </c>
      <c r="D25" s="78" t="s">
        <v>136</v>
      </c>
      <c r="E25" s="169">
        <v>12</v>
      </c>
      <c r="F25" s="127">
        <v>470.1</v>
      </c>
      <c r="G25" s="21">
        <f t="shared" si="0"/>
        <v>5641.2</v>
      </c>
    </row>
    <row r="26" spans="1:7">
      <c r="A26" s="121" t="s">
        <v>650</v>
      </c>
      <c r="B26" s="74" t="s">
        <v>124</v>
      </c>
      <c r="C26" s="73" t="s">
        <v>665</v>
      </c>
      <c r="D26" s="78" t="s">
        <v>136</v>
      </c>
      <c r="E26" s="169">
        <v>2</v>
      </c>
      <c r="F26" s="127">
        <v>908.87</v>
      </c>
      <c r="G26" s="21">
        <f t="shared" si="0"/>
        <v>1817.74</v>
      </c>
    </row>
    <row r="27" spans="1:7">
      <c r="A27" s="121" t="s">
        <v>650</v>
      </c>
      <c r="B27" s="74" t="s">
        <v>125</v>
      </c>
      <c r="C27" s="73" t="s">
        <v>666</v>
      </c>
      <c r="D27" s="78" t="s">
        <v>136</v>
      </c>
      <c r="E27" s="169">
        <v>2</v>
      </c>
      <c r="F27" s="127">
        <v>835.75</v>
      </c>
      <c r="G27" s="21">
        <f t="shared" si="0"/>
        <v>1671.5</v>
      </c>
    </row>
    <row r="28" spans="1:7">
      <c r="A28" s="121" t="s">
        <v>650</v>
      </c>
      <c r="B28" s="74" t="s">
        <v>126</v>
      </c>
      <c r="C28" s="73" t="s">
        <v>667</v>
      </c>
      <c r="D28" s="78" t="s">
        <v>136</v>
      </c>
      <c r="E28" s="169">
        <v>6</v>
      </c>
      <c r="F28" s="127">
        <v>839.92</v>
      </c>
      <c r="G28" s="21">
        <f t="shared" si="0"/>
        <v>5039.5200000000004</v>
      </c>
    </row>
    <row r="29" spans="1:7">
      <c r="A29" s="121" t="s">
        <v>650</v>
      </c>
      <c r="B29" s="74" t="s">
        <v>127</v>
      </c>
      <c r="C29" s="73" t="s">
        <v>668</v>
      </c>
      <c r="D29" s="78" t="s">
        <v>136</v>
      </c>
      <c r="E29" s="169">
        <v>5</v>
      </c>
      <c r="F29" s="127">
        <v>130.58000000000001</v>
      </c>
      <c r="G29" s="21">
        <f t="shared" si="0"/>
        <v>652.9</v>
      </c>
    </row>
    <row r="30" spans="1:7">
      <c r="A30" s="121" t="s">
        <v>650</v>
      </c>
      <c r="B30" s="74" t="s">
        <v>128</v>
      </c>
      <c r="C30" s="73" t="s">
        <v>669</v>
      </c>
      <c r="D30" s="78" t="s">
        <v>136</v>
      </c>
      <c r="E30" s="169">
        <v>2</v>
      </c>
      <c r="F30" s="127">
        <v>144.16999999999999</v>
      </c>
      <c r="G30" s="21">
        <f t="shared" si="0"/>
        <v>288.33999999999997</v>
      </c>
    </row>
    <row r="31" spans="1:7">
      <c r="A31" s="121" t="s">
        <v>650</v>
      </c>
      <c r="B31" s="74" t="s">
        <v>129</v>
      </c>
      <c r="C31" s="73" t="s">
        <v>670</v>
      </c>
      <c r="D31" s="78" t="s">
        <v>136</v>
      </c>
      <c r="E31" s="169">
        <v>4</v>
      </c>
      <c r="F31" s="127">
        <v>148.35</v>
      </c>
      <c r="G31" s="21">
        <f t="shared" si="0"/>
        <v>593.4</v>
      </c>
    </row>
    <row r="32" spans="1:7">
      <c r="A32" s="121" t="s">
        <v>650</v>
      </c>
      <c r="B32" s="74" t="s">
        <v>146</v>
      </c>
      <c r="C32" s="73" t="s">
        <v>671</v>
      </c>
      <c r="D32" s="78" t="s">
        <v>136</v>
      </c>
      <c r="E32" s="169">
        <v>2</v>
      </c>
      <c r="F32" s="127">
        <v>355.2</v>
      </c>
      <c r="G32" s="21">
        <f t="shared" si="0"/>
        <v>710.4</v>
      </c>
    </row>
    <row r="33" spans="1:9">
      <c r="A33" s="121" t="s">
        <v>650</v>
      </c>
      <c r="B33" s="74" t="s">
        <v>147</v>
      </c>
      <c r="C33" s="73" t="s">
        <v>672</v>
      </c>
      <c r="D33" s="78" t="s">
        <v>136</v>
      </c>
      <c r="E33" s="169">
        <v>27</v>
      </c>
      <c r="F33" s="127">
        <v>36.57</v>
      </c>
      <c r="G33" s="21">
        <f t="shared" si="0"/>
        <v>987.39</v>
      </c>
    </row>
    <row r="34" spans="1:9" ht="30">
      <c r="A34" s="121" t="s">
        <v>650</v>
      </c>
      <c r="B34" s="74" t="s">
        <v>148</v>
      </c>
      <c r="C34" s="73" t="s">
        <v>673</v>
      </c>
      <c r="D34" s="78" t="s">
        <v>136</v>
      </c>
      <c r="E34" s="169">
        <v>32</v>
      </c>
      <c r="F34" s="127">
        <v>52.23</v>
      </c>
      <c r="G34" s="21">
        <f t="shared" si="0"/>
        <v>1671.36</v>
      </c>
    </row>
    <row r="35" spans="1:9" ht="30">
      <c r="A35" s="121" t="s">
        <v>650</v>
      </c>
      <c r="B35" s="74" t="s">
        <v>149</v>
      </c>
      <c r="C35" s="73" t="s">
        <v>674</v>
      </c>
      <c r="D35" s="78" t="s">
        <v>136</v>
      </c>
      <c r="E35" s="169">
        <v>11</v>
      </c>
      <c r="F35" s="127">
        <v>57.46</v>
      </c>
      <c r="G35" s="21">
        <f t="shared" si="0"/>
        <v>632.05999999999995</v>
      </c>
    </row>
    <row r="36" spans="1:9" ht="30">
      <c r="A36" s="121" t="s">
        <v>650</v>
      </c>
      <c r="B36" s="74" t="s">
        <v>150</v>
      </c>
      <c r="C36" s="73" t="s">
        <v>675</v>
      </c>
      <c r="D36" s="78" t="s">
        <v>136</v>
      </c>
      <c r="E36" s="169">
        <v>4</v>
      </c>
      <c r="F36" s="127">
        <v>62.68</v>
      </c>
      <c r="G36" s="21">
        <f t="shared" si="0"/>
        <v>250.72</v>
      </c>
    </row>
    <row r="37" spans="1:9" ht="30">
      <c r="A37" s="121" t="s">
        <v>650</v>
      </c>
      <c r="B37" s="74" t="s">
        <v>151</v>
      </c>
      <c r="C37" s="73" t="s">
        <v>675</v>
      </c>
      <c r="D37" s="78" t="s">
        <v>136</v>
      </c>
      <c r="E37" s="169">
        <v>1</v>
      </c>
      <c r="F37" s="127">
        <v>67.900000000000006</v>
      </c>
      <c r="G37" s="21">
        <f t="shared" si="0"/>
        <v>67.900000000000006</v>
      </c>
    </row>
    <row r="38" spans="1:9" ht="30">
      <c r="A38" s="121" t="s">
        <v>650</v>
      </c>
      <c r="B38" s="74" t="s">
        <v>159</v>
      </c>
      <c r="C38" s="73" t="s">
        <v>676</v>
      </c>
      <c r="D38" s="78" t="s">
        <v>136</v>
      </c>
      <c r="E38" s="169">
        <v>1</v>
      </c>
      <c r="F38" s="127">
        <v>73.12</v>
      </c>
      <c r="G38" s="21">
        <f t="shared" si="0"/>
        <v>73.12</v>
      </c>
    </row>
    <row r="39" spans="1:9" ht="30">
      <c r="A39" s="121" t="s">
        <v>650</v>
      </c>
      <c r="B39" s="74" t="s">
        <v>160</v>
      </c>
      <c r="C39" s="73" t="s">
        <v>677</v>
      </c>
      <c r="D39" s="78" t="s">
        <v>136</v>
      </c>
      <c r="E39" s="169">
        <v>1</v>
      </c>
      <c r="F39" s="127">
        <v>121.18</v>
      </c>
      <c r="G39" s="21">
        <f t="shared" si="0"/>
        <v>121.18</v>
      </c>
    </row>
    <row r="40" spans="1:9" ht="15.75" thickBot="1">
      <c r="A40" s="121" t="s">
        <v>650</v>
      </c>
      <c r="B40" s="74" t="s">
        <v>161</v>
      </c>
      <c r="C40" s="73" t="s">
        <v>678</v>
      </c>
      <c r="D40" s="78" t="s">
        <v>168</v>
      </c>
      <c r="E40" s="79">
        <v>280</v>
      </c>
      <c r="F40" s="127">
        <v>8.48</v>
      </c>
      <c r="G40" s="21">
        <f t="shared" si="0"/>
        <v>2374.4</v>
      </c>
    </row>
    <row r="41" spans="1:9" ht="29.25" thickBot="1">
      <c r="A41" s="95" t="s">
        <v>650</v>
      </c>
      <c r="B41" s="98" t="s">
        <v>162</v>
      </c>
      <c r="C41" s="86" t="s">
        <v>679</v>
      </c>
      <c r="D41" s="87" t="s">
        <v>680</v>
      </c>
      <c r="E41" s="88">
        <v>2.5</v>
      </c>
      <c r="F41" s="128">
        <v>4784.6000000000004</v>
      </c>
      <c r="G41" s="26">
        <f t="shared" si="0"/>
        <v>11961.5</v>
      </c>
      <c r="H41" s="42" t="s">
        <v>90</v>
      </c>
      <c r="I41" s="43">
        <f>ROUND(SUM(G6:G41),2)</f>
        <v>124469.41</v>
      </c>
    </row>
    <row r="42" spans="1:9" ht="30">
      <c r="A42" s="117" t="s">
        <v>681</v>
      </c>
      <c r="B42" s="16" t="s">
        <v>18</v>
      </c>
      <c r="C42" s="17" t="s">
        <v>682</v>
      </c>
      <c r="D42" s="18" t="s">
        <v>137</v>
      </c>
      <c r="E42" s="54">
        <v>176</v>
      </c>
      <c r="F42" s="19">
        <v>19.850000000000001</v>
      </c>
      <c r="G42" s="20">
        <f t="shared" si="0"/>
        <v>3493.6</v>
      </c>
    </row>
    <row r="43" spans="1:9">
      <c r="A43" s="121" t="s">
        <v>681</v>
      </c>
      <c r="B43" s="74" t="s">
        <v>19</v>
      </c>
      <c r="C43" s="73" t="s">
        <v>683</v>
      </c>
      <c r="D43" s="78" t="s">
        <v>136</v>
      </c>
      <c r="E43" s="169">
        <v>5</v>
      </c>
      <c r="F43" s="127">
        <v>15.68</v>
      </c>
      <c r="G43" s="21">
        <f t="shared" si="0"/>
        <v>78.400000000000006</v>
      </c>
    </row>
    <row r="44" spans="1:9" ht="30">
      <c r="A44" s="121" t="s">
        <v>681</v>
      </c>
      <c r="B44" s="74" t="s">
        <v>20</v>
      </c>
      <c r="C44" s="73" t="s">
        <v>684</v>
      </c>
      <c r="D44" s="78" t="s">
        <v>137</v>
      </c>
      <c r="E44" s="79">
        <v>253</v>
      </c>
      <c r="F44" s="127">
        <v>38.65</v>
      </c>
      <c r="G44" s="21">
        <f t="shared" si="0"/>
        <v>9778.4500000000007</v>
      </c>
    </row>
    <row r="45" spans="1:9">
      <c r="A45" s="121" t="s">
        <v>681</v>
      </c>
      <c r="B45" s="74" t="s">
        <v>21</v>
      </c>
      <c r="C45" s="73" t="s">
        <v>685</v>
      </c>
      <c r="D45" s="78" t="s">
        <v>136</v>
      </c>
      <c r="E45" s="79">
        <v>5</v>
      </c>
      <c r="F45" s="127">
        <v>17.760000000000002</v>
      </c>
      <c r="G45" s="21">
        <f t="shared" si="0"/>
        <v>88.8</v>
      </c>
    </row>
    <row r="46" spans="1:9">
      <c r="A46" s="121" t="s">
        <v>681</v>
      </c>
      <c r="B46" s="74" t="s">
        <v>22</v>
      </c>
      <c r="C46" s="73" t="s">
        <v>686</v>
      </c>
      <c r="D46" s="78" t="s">
        <v>136</v>
      </c>
      <c r="E46" s="79">
        <v>1</v>
      </c>
      <c r="F46" s="127">
        <v>26.13</v>
      </c>
      <c r="G46" s="21">
        <f t="shared" si="0"/>
        <v>26.13</v>
      </c>
    </row>
    <row r="47" spans="1:9">
      <c r="A47" s="121" t="s">
        <v>681</v>
      </c>
      <c r="B47" s="74" t="s">
        <v>23</v>
      </c>
      <c r="C47" s="73" t="s">
        <v>657</v>
      </c>
      <c r="D47" s="78" t="s">
        <v>168</v>
      </c>
      <c r="E47" s="79">
        <v>80</v>
      </c>
      <c r="F47" s="127">
        <v>29.25</v>
      </c>
      <c r="G47" s="21">
        <f t="shared" si="0"/>
        <v>2340</v>
      </c>
    </row>
    <row r="48" spans="1:9" ht="30">
      <c r="A48" s="121" t="s">
        <v>681</v>
      </c>
      <c r="B48" s="74" t="s">
        <v>24</v>
      </c>
      <c r="C48" s="73" t="s">
        <v>658</v>
      </c>
      <c r="D48" s="78" t="s">
        <v>137</v>
      </c>
      <c r="E48" s="79">
        <v>8</v>
      </c>
      <c r="F48" s="127">
        <v>21.42</v>
      </c>
      <c r="G48" s="21">
        <f t="shared" si="0"/>
        <v>171.36</v>
      </c>
    </row>
    <row r="49" spans="1:7" ht="30">
      <c r="A49" s="121" t="s">
        <v>681</v>
      </c>
      <c r="B49" s="74" t="s">
        <v>25</v>
      </c>
      <c r="C49" s="73" t="s">
        <v>687</v>
      </c>
      <c r="D49" s="78" t="s">
        <v>137</v>
      </c>
      <c r="E49" s="79">
        <v>2</v>
      </c>
      <c r="F49" s="127">
        <v>36.57</v>
      </c>
      <c r="G49" s="21">
        <f t="shared" si="0"/>
        <v>73.14</v>
      </c>
    </row>
    <row r="50" spans="1:7" ht="30">
      <c r="A50" s="121" t="s">
        <v>681</v>
      </c>
      <c r="B50" s="74" t="s">
        <v>26</v>
      </c>
      <c r="C50" s="73" t="s">
        <v>688</v>
      </c>
      <c r="D50" s="78" t="s">
        <v>137</v>
      </c>
      <c r="E50" s="79">
        <v>36</v>
      </c>
      <c r="F50" s="127">
        <v>41.79</v>
      </c>
      <c r="G50" s="21">
        <f t="shared" si="0"/>
        <v>1504.44</v>
      </c>
    </row>
    <row r="51" spans="1:7" ht="30">
      <c r="A51" s="121" t="s">
        <v>681</v>
      </c>
      <c r="B51" s="74" t="s">
        <v>27</v>
      </c>
      <c r="C51" s="73" t="s">
        <v>689</v>
      </c>
      <c r="D51" s="78" t="s">
        <v>137</v>
      </c>
      <c r="E51" s="79">
        <v>2</v>
      </c>
      <c r="F51" s="127">
        <v>47.02</v>
      </c>
      <c r="G51" s="21">
        <f t="shared" si="0"/>
        <v>94.04</v>
      </c>
    </row>
    <row r="52" spans="1:7" ht="30">
      <c r="A52" s="121" t="s">
        <v>681</v>
      </c>
      <c r="B52" s="74" t="s">
        <v>28</v>
      </c>
      <c r="C52" s="73" t="s">
        <v>690</v>
      </c>
      <c r="D52" s="78" t="s">
        <v>137</v>
      </c>
      <c r="E52" s="79">
        <v>4</v>
      </c>
      <c r="F52" s="127">
        <v>57.46</v>
      </c>
      <c r="G52" s="21">
        <f t="shared" si="0"/>
        <v>229.84</v>
      </c>
    </row>
    <row r="53" spans="1:7">
      <c r="A53" s="121" t="s">
        <v>681</v>
      </c>
      <c r="B53" s="74" t="s">
        <v>179</v>
      </c>
      <c r="C53" s="73" t="s">
        <v>691</v>
      </c>
      <c r="D53" s="78" t="s">
        <v>137</v>
      </c>
      <c r="E53" s="79">
        <v>28</v>
      </c>
      <c r="F53" s="127">
        <v>99.25</v>
      </c>
      <c r="G53" s="21">
        <f t="shared" si="0"/>
        <v>2779</v>
      </c>
    </row>
    <row r="54" spans="1:7">
      <c r="A54" s="121" t="s">
        <v>681</v>
      </c>
      <c r="B54" s="74" t="s">
        <v>180</v>
      </c>
      <c r="C54" s="73" t="s">
        <v>692</v>
      </c>
      <c r="D54" s="78" t="s">
        <v>137</v>
      </c>
      <c r="E54" s="79">
        <v>107</v>
      </c>
      <c r="F54" s="127">
        <v>109.69</v>
      </c>
      <c r="G54" s="21">
        <f t="shared" si="0"/>
        <v>11736.83</v>
      </c>
    </row>
    <row r="55" spans="1:7">
      <c r="A55" s="121" t="s">
        <v>681</v>
      </c>
      <c r="B55" s="74" t="s">
        <v>181</v>
      </c>
      <c r="C55" s="73" t="s">
        <v>693</v>
      </c>
      <c r="D55" s="78" t="s">
        <v>137</v>
      </c>
      <c r="E55" s="79">
        <v>74</v>
      </c>
      <c r="F55" s="127">
        <v>120.14</v>
      </c>
      <c r="G55" s="21">
        <f t="shared" si="0"/>
        <v>8890.36</v>
      </c>
    </row>
    <row r="56" spans="1:7">
      <c r="A56" s="121" t="s">
        <v>681</v>
      </c>
      <c r="B56" s="74" t="s">
        <v>182</v>
      </c>
      <c r="C56" s="73" t="s">
        <v>663</v>
      </c>
      <c r="D56" s="78" t="s">
        <v>137</v>
      </c>
      <c r="E56" s="79">
        <v>209</v>
      </c>
      <c r="F56" s="127">
        <v>68.95</v>
      </c>
      <c r="G56" s="21">
        <f t="shared" si="0"/>
        <v>14410.55</v>
      </c>
    </row>
    <row r="57" spans="1:7">
      <c r="A57" s="121" t="s">
        <v>681</v>
      </c>
      <c r="B57" s="74" t="s">
        <v>183</v>
      </c>
      <c r="C57" s="73" t="s">
        <v>664</v>
      </c>
      <c r="D57" s="78" t="s">
        <v>136</v>
      </c>
      <c r="E57" s="169">
        <v>9</v>
      </c>
      <c r="F57" s="127">
        <v>574.57000000000005</v>
      </c>
      <c r="G57" s="21">
        <f t="shared" si="0"/>
        <v>5171.13</v>
      </c>
    </row>
    <row r="58" spans="1:7">
      <c r="A58" s="121" t="s">
        <v>681</v>
      </c>
      <c r="B58" s="74" t="s">
        <v>392</v>
      </c>
      <c r="C58" s="73" t="s">
        <v>670</v>
      </c>
      <c r="D58" s="78" t="s">
        <v>136</v>
      </c>
      <c r="E58" s="169">
        <v>1</v>
      </c>
      <c r="F58" s="127">
        <v>470.1</v>
      </c>
      <c r="G58" s="21">
        <f t="shared" si="0"/>
        <v>470.1</v>
      </c>
    </row>
    <row r="59" spans="1:7">
      <c r="A59" s="121" t="s">
        <v>681</v>
      </c>
      <c r="B59" s="74" t="s">
        <v>393</v>
      </c>
      <c r="C59" s="73" t="s">
        <v>672</v>
      </c>
      <c r="D59" s="78" t="s">
        <v>136</v>
      </c>
      <c r="E59" s="169">
        <v>29</v>
      </c>
      <c r="F59" s="127">
        <v>52.23</v>
      </c>
      <c r="G59" s="21">
        <f t="shared" si="0"/>
        <v>1514.67</v>
      </c>
    </row>
    <row r="60" spans="1:7" ht="18.75" customHeight="1">
      <c r="A60" s="121" t="s">
        <v>681</v>
      </c>
      <c r="B60" s="74" t="s">
        <v>550</v>
      </c>
      <c r="C60" s="73" t="s">
        <v>694</v>
      </c>
      <c r="D60" s="78" t="s">
        <v>136</v>
      </c>
      <c r="E60" s="169">
        <v>2</v>
      </c>
      <c r="F60" s="127">
        <v>62.69</v>
      </c>
      <c r="G60" s="21">
        <f t="shared" si="0"/>
        <v>125.38</v>
      </c>
    </row>
    <row r="61" spans="1:7" ht="30">
      <c r="A61" s="121" t="s">
        <v>681</v>
      </c>
      <c r="B61" s="74" t="s">
        <v>551</v>
      </c>
      <c r="C61" s="73" t="s">
        <v>673</v>
      </c>
      <c r="D61" s="78" t="s">
        <v>136</v>
      </c>
      <c r="E61" s="169">
        <v>12</v>
      </c>
      <c r="F61" s="127">
        <v>52.23</v>
      </c>
      <c r="G61" s="21">
        <f t="shared" si="0"/>
        <v>626.76</v>
      </c>
    </row>
    <row r="62" spans="1:7" ht="30">
      <c r="A62" s="121" t="s">
        <v>681</v>
      </c>
      <c r="B62" s="74" t="s">
        <v>552</v>
      </c>
      <c r="C62" s="73" t="s">
        <v>674</v>
      </c>
      <c r="D62" s="78" t="s">
        <v>136</v>
      </c>
      <c r="E62" s="169">
        <v>3</v>
      </c>
      <c r="F62" s="127">
        <v>62.68</v>
      </c>
      <c r="G62" s="21">
        <f t="shared" si="0"/>
        <v>188.04</v>
      </c>
    </row>
    <row r="63" spans="1:7" ht="30">
      <c r="A63" s="121" t="s">
        <v>681</v>
      </c>
      <c r="B63" s="74" t="s">
        <v>696</v>
      </c>
      <c r="C63" s="73" t="s">
        <v>695</v>
      </c>
      <c r="D63" s="78" t="s">
        <v>136</v>
      </c>
      <c r="E63" s="169">
        <v>1</v>
      </c>
      <c r="F63" s="127">
        <v>83.57</v>
      </c>
      <c r="G63" s="21">
        <f t="shared" si="0"/>
        <v>83.57</v>
      </c>
    </row>
    <row r="64" spans="1:7" ht="15.75" thickBot="1">
      <c r="A64" s="121" t="s">
        <v>681</v>
      </c>
      <c r="B64" s="74" t="s">
        <v>697</v>
      </c>
      <c r="C64" s="2" t="s">
        <v>678</v>
      </c>
      <c r="D64" s="78" t="s">
        <v>168</v>
      </c>
      <c r="E64" s="55">
        <v>90</v>
      </c>
      <c r="F64" s="3">
        <v>91.93</v>
      </c>
      <c r="G64" s="21">
        <f t="shared" si="0"/>
        <v>8273.7000000000007</v>
      </c>
    </row>
    <row r="65" spans="1:9" ht="29.25" thickBot="1">
      <c r="A65" s="95" t="s">
        <v>681</v>
      </c>
      <c r="B65" s="98" t="s">
        <v>698</v>
      </c>
      <c r="C65" s="23" t="s">
        <v>679</v>
      </c>
      <c r="D65" s="24" t="s">
        <v>680</v>
      </c>
      <c r="E65" s="56">
        <v>0.5</v>
      </c>
      <c r="F65" s="25">
        <v>4784.6000000000004</v>
      </c>
      <c r="G65" s="26">
        <f t="shared" si="0"/>
        <v>2392.3000000000002</v>
      </c>
      <c r="H65" s="42" t="s">
        <v>91</v>
      </c>
      <c r="I65" s="43">
        <f>ROUND(SUM(G42:G65),2)</f>
        <v>74540.59</v>
      </c>
    </row>
    <row r="66" spans="1:9" ht="30">
      <c r="A66" s="74" t="s">
        <v>700</v>
      </c>
      <c r="B66" s="74" t="s">
        <v>45</v>
      </c>
      <c r="C66" s="73" t="s">
        <v>295</v>
      </c>
      <c r="D66" s="78" t="s">
        <v>144</v>
      </c>
      <c r="E66" s="79">
        <v>587.1</v>
      </c>
      <c r="F66" s="127">
        <v>26.12</v>
      </c>
      <c r="G66" s="21">
        <f t="shared" si="0"/>
        <v>15335.05</v>
      </c>
    </row>
    <row r="67" spans="1:9" ht="30">
      <c r="A67" s="74" t="s">
        <v>700</v>
      </c>
      <c r="B67" s="14" t="s">
        <v>46</v>
      </c>
      <c r="C67" s="2" t="s">
        <v>296</v>
      </c>
      <c r="D67" s="78" t="s">
        <v>168</v>
      </c>
      <c r="E67" s="55">
        <v>47.5</v>
      </c>
      <c r="F67" s="3">
        <v>200.58</v>
      </c>
      <c r="G67" s="21">
        <f t="shared" si="0"/>
        <v>9527.5499999999993</v>
      </c>
    </row>
    <row r="68" spans="1:9" ht="30">
      <c r="A68" s="74" t="s">
        <v>700</v>
      </c>
      <c r="B68" s="14" t="s">
        <v>47</v>
      </c>
      <c r="C68" s="2" t="s">
        <v>297</v>
      </c>
      <c r="D68" s="13" t="s">
        <v>298</v>
      </c>
      <c r="E68" s="55">
        <v>2495.5</v>
      </c>
      <c r="F68" s="3">
        <v>3.13</v>
      </c>
      <c r="G68" s="21">
        <f t="shared" si="0"/>
        <v>7810.92</v>
      </c>
    </row>
    <row r="69" spans="1:9" ht="30.75" thickBot="1">
      <c r="A69" s="74" t="s">
        <v>700</v>
      </c>
      <c r="B69" s="14" t="s">
        <v>48</v>
      </c>
      <c r="C69" s="2" t="s">
        <v>299</v>
      </c>
      <c r="D69" s="13" t="s">
        <v>144</v>
      </c>
      <c r="E69" s="55">
        <v>587.1</v>
      </c>
      <c r="F69" s="3">
        <v>14.62</v>
      </c>
      <c r="G69" s="21">
        <f t="shared" si="0"/>
        <v>8583.4</v>
      </c>
    </row>
    <row r="70" spans="1:9" ht="30.75" thickBot="1">
      <c r="A70" s="22" t="s">
        <v>700</v>
      </c>
      <c r="B70" s="22" t="s">
        <v>49</v>
      </c>
      <c r="C70" s="23" t="s">
        <v>451</v>
      </c>
      <c r="D70" s="24" t="s">
        <v>144</v>
      </c>
      <c r="E70" s="56">
        <v>253.9</v>
      </c>
      <c r="F70" s="25">
        <v>17.760000000000002</v>
      </c>
      <c r="G70" s="26">
        <f t="shared" si="0"/>
        <v>4509.26</v>
      </c>
      <c r="H70" s="42" t="s">
        <v>92</v>
      </c>
      <c r="I70" s="43">
        <f>ROUND(SUM(G66:G70),2)</f>
        <v>45766.18</v>
      </c>
    </row>
    <row r="71" spans="1:9" ht="43.5" thickBot="1">
      <c r="F71" s="50" t="s">
        <v>699</v>
      </c>
      <c r="G71" s="51">
        <f>SUM(G6:G70)</f>
        <v>244776.17999999996</v>
      </c>
    </row>
  </sheetData>
  <sheetProtection algorithmName="SHA-512" hashValue="SAOToFhT/tvQCQ+2wSce527aoXluH1qoZ8IHR2j4ijxjFeFo0iFHsZ3l0SnDCGDyyeGBGs1ha9Ttsj/O29T4NQ==" saltValue="EXCrVI+BxFtg2llvzJKXXg==" spinCount="100000" sheet="1" objects="1" scenarios="1"/>
  <mergeCells count="2">
    <mergeCell ref="A4:G4"/>
    <mergeCell ref="A1:G1"/>
  </mergeCells>
  <phoneticPr fontId="9"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27"/>
  <sheetViews>
    <sheetView tabSelected="1" zoomScale="85" zoomScaleNormal="85" workbookViewId="0">
      <selection activeCell="C16" sqref="C16"/>
    </sheetView>
  </sheetViews>
  <sheetFormatPr defaultRowHeight="15"/>
  <cols>
    <col min="1" max="1" width="11.7109375" customWidth="1"/>
    <col min="2" max="2" width="51.28515625" customWidth="1"/>
    <col min="3" max="3" width="23.140625" customWidth="1"/>
  </cols>
  <sheetData>
    <row r="1" spans="1:3" ht="27" customHeight="1">
      <c r="A1" s="242" t="s">
        <v>900</v>
      </c>
      <c r="B1" s="243"/>
      <c r="C1" s="244"/>
    </row>
    <row r="2" spans="1:3">
      <c r="A2" s="245" t="s">
        <v>100</v>
      </c>
      <c r="B2" s="245"/>
      <c r="C2" s="245"/>
    </row>
    <row r="3" spans="1:3" ht="25.5">
      <c r="A3" s="62" t="s">
        <v>113</v>
      </c>
      <c r="B3" s="62" t="s">
        <v>101</v>
      </c>
      <c r="C3" s="62" t="s">
        <v>102</v>
      </c>
    </row>
    <row r="4" spans="1:3">
      <c r="A4" s="134">
        <v>1</v>
      </c>
      <c r="B4" s="133" t="s">
        <v>885</v>
      </c>
      <c r="C4" s="69"/>
    </row>
    <row r="5" spans="1:3">
      <c r="A5" s="63" t="s">
        <v>848</v>
      </c>
      <c r="B5" s="64" t="s">
        <v>858</v>
      </c>
      <c r="C5" s="69">
        <f>DKŽ_S1!G185</f>
        <v>5553740.3299999982</v>
      </c>
    </row>
    <row r="6" spans="1:3">
      <c r="A6" s="63" t="s">
        <v>849</v>
      </c>
      <c r="B6" s="64" t="s">
        <v>859</v>
      </c>
      <c r="C6" s="69">
        <f>DKŽ_S2!G242</f>
        <v>16563218.019999996</v>
      </c>
    </row>
    <row r="7" spans="1:3">
      <c r="A7" s="63" t="s">
        <v>850</v>
      </c>
      <c r="B7" s="64" t="s">
        <v>860</v>
      </c>
      <c r="C7" s="69">
        <f>DKŽ_S3!G191</f>
        <v>1160117.7399999998</v>
      </c>
    </row>
    <row r="8" spans="1:3">
      <c r="A8" s="63" t="s">
        <v>851</v>
      </c>
      <c r="B8" s="64" t="s">
        <v>861</v>
      </c>
      <c r="C8" s="69">
        <f>DKŽ_S4!G131</f>
        <v>356422.57</v>
      </c>
    </row>
    <row r="9" spans="1:3">
      <c r="A9" s="63" t="s">
        <v>852</v>
      </c>
      <c r="B9" s="64" t="s">
        <v>862</v>
      </c>
      <c r="C9" s="69">
        <f>DKŽ_S5!G12</f>
        <v>1567.47</v>
      </c>
    </row>
    <row r="10" spans="1:3">
      <c r="A10" s="63" t="s">
        <v>853</v>
      </c>
      <c r="B10" s="64" t="s">
        <v>863</v>
      </c>
      <c r="C10" s="69">
        <f>DKŽ_S6!G12</f>
        <v>2326.65</v>
      </c>
    </row>
    <row r="11" spans="1:3">
      <c r="A11" s="63" t="s">
        <v>854</v>
      </c>
      <c r="B11" s="64" t="s">
        <v>864</v>
      </c>
      <c r="C11" s="69">
        <f>DKŽ_S7!G138</f>
        <v>202381.94000000003</v>
      </c>
    </row>
    <row r="12" spans="1:3">
      <c r="A12" s="63" t="s">
        <v>855</v>
      </c>
      <c r="B12" s="64" t="s">
        <v>866</v>
      </c>
      <c r="C12" s="69">
        <f>DKŽ_S8!G17</f>
        <v>22690.13</v>
      </c>
    </row>
    <row r="13" spans="1:3">
      <c r="A13" s="134">
        <v>2</v>
      </c>
      <c r="B13" s="133" t="s">
        <v>846</v>
      </c>
      <c r="C13" s="69">
        <f>DKŽ_E2!G160</f>
        <v>191700.90999999997</v>
      </c>
    </row>
    <row r="14" spans="1:3">
      <c r="A14" s="134">
        <v>3</v>
      </c>
      <c r="B14" s="133" t="s">
        <v>984</v>
      </c>
      <c r="C14" s="147"/>
    </row>
    <row r="15" spans="1:3">
      <c r="A15" s="134">
        <v>4</v>
      </c>
      <c r="B15" s="133" t="s">
        <v>112</v>
      </c>
      <c r="C15" s="69">
        <f>DKŽ_M!G71</f>
        <v>244776.17999999996</v>
      </c>
    </row>
    <row r="16" spans="1:3" ht="38.25">
      <c r="A16" s="62" t="s">
        <v>103</v>
      </c>
      <c r="B16" s="65" t="s">
        <v>107</v>
      </c>
      <c r="C16" s="70">
        <f>ROUND(SUM(C5:C15),2)</f>
        <v>24298941.940000001</v>
      </c>
    </row>
    <row r="17" spans="1:3">
      <c r="A17" s="148"/>
      <c r="B17" s="149"/>
      <c r="C17" s="150"/>
    </row>
    <row r="18" spans="1:3">
      <c r="A18" s="153" t="s">
        <v>983</v>
      </c>
      <c r="B18" s="66"/>
      <c r="C18" s="66"/>
    </row>
    <row r="20" spans="1:3" ht="53.25" customHeight="1">
      <c r="A20" s="246" t="s">
        <v>898</v>
      </c>
      <c r="B20" s="246"/>
      <c r="C20" s="246"/>
    </row>
    <row r="21" spans="1:3">
      <c r="A21" s="153" t="s">
        <v>899</v>
      </c>
      <c r="B21" s="66"/>
      <c r="C21" s="66"/>
    </row>
    <row r="22" spans="1:3">
      <c r="A22" s="67"/>
      <c r="B22" s="67"/>
      <c r="C22" s="67"/>
    </row>
    <row r="23" spans="1:3">
      <c r="A23" s="66"/>
      <c r="B23" s="66"/>
      <c r="C23" s="68" t="s">
        <v>104</v>
      </c>
    </row>
    <row r="24" spans="1:3" ht="3.95" customHeight="1">
      <c r="A24" s="66"/>
      <c r="B24" s="66"/>
      <c r="C24" s="66"/>
    </row>
    <row r="25" spans="1:3" ht="181.5" customHeight="1">
      <c r="A25" s="240" t="s">
        <v>847</v>
      </c>
      <c r="B25" s="241"/>
      <c r="C25" s="241"/>
    </row>
    <row r="26" spans="1:3" ht="166.15" customHeight="1">
      <c r="A26" s="238" t="s">
        <v>105</v>
      </c>
      <c r="B26" s="239"/>
      <c r="C26" s="239"/>
    </row>
    <row r="27" spans="1:3" ht="68.45" customHeight="1">
      <c r="A27" s="240" t="s">
        <v>106</v>
      </c>
      <c r="B27" s="241"/>
      <c r="C27" s="241"/>
    </row>
  </sheetData>
  <mergeCells count="6">
    <mergeCell ref="A26:C26"/>
    <mergeCell ref="A27:C27"/>
    <mergeCell ref="A1:C1"/>
    <mergeCell ref="A2:C2"/>
    <mergeCell ref="A25:C25"/>
    <mergeCell ref="A20:C20"/>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DB8C-5349-4C96-96EC-36ECEB492F6D}">
  <dimension ref="A1:I243"/>
  <sheetViews>
    <sheetView topLeftCell="B1" zoomScale="70" zoomScaleNormal="70" workbookViewId="0">
      <selection activeCell="I103" sqref="I103"/>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44" customWidth="1"/>
    <col min="9" max="9" width="16.140625" style="5" customWidth="1"/>
    <col min="10" max="16384" width="9.140625" style="5"/>
  </cols>
  <sheetData>
    <row r="1" spans="1:8" ht="40.15" customHeight="1">
      <c r="A1" s="220" t="s">
        <v>868</v>
      </c>
      <c r="B1" s="220"/>
      <c r="C1" s="220"/>
      <c r="D1" s="220"/>
      <c r="E1" s="220"/>
      <c r="F1" s="220"/>
      <c r="G1" s="220"/>
    </row>
    <row r="2" spans="1:8" ht="21.75" customHeight="1" thickBot="1">
      <c r="A2" s="1"/>
      <c r="B2" s="1"/>
      <c r="C2" s="1"/>
      <c r="D2" s="1"/>
      <c r="E2" s="52"/>
      <c r="F2" s="1"/>
      <c r="G2" s="1"/>
    </row>
    <row r="3" spans="1:8" ht="21.75" customHeight="1">
      <c r="A3" s="221" t="s">
        <v>114</v>
      </c>
      <c r="B3" s="221"/>
      <c r="C3" s="221"/>
      <c r="D3" s="221"/>
      <c r="E3" s="221"/>
      <c r="F3" s="221"/>
      <c r="G3" s="222"/>
    </row>
    <row r="4" spans="1:8" ht="21.75" customHeight="1">
      <c r="A4" s="226" t="s">
        <v>356</v>
      </c>
      <c r="B4" s="226"/>
      <c r="C4" s="226"/>
      <c r="D4" s="226"/>
      <c r="E4" s="226"/>
      <c r="F4" s="226"/>
      <c r="G4" s="227"/>
    </row>
    <row r="5" spans="1:8" ht="43.5" thickBot="1">
      <c r="A5" s="29" t="s">
        <v>73</v>
      </c>
      <c r="B5" s="29" t="s">
        <v>0</v>
      </c>
      <c r="C5" s="29" t="s">
        <v>1</v>
      </c>
      <c r="D5" s="29" t="s">
        <v>2</v>
      </c>
      <c r="E5" s="53" t="s">
        <v>3</v>
      </c>
      <c r="F5" s="30" t="s">
        <v>913</v>
      </c>
      <c r="G5" s="31" t="s">
        <v>4</v>
      </c>
    </row>
    <row r="6" spans="1:8">
      <c r="A6" s="16" t="s">
        <v>5</v>
      </c>
      <c r="B6" s="16" t="s">
        <v>9</v>
      </c>
      <c r="C6" s="17" t="s">
        <v>115</v>
      </c>
      <c r="D6" s="18" t="s">
        <v>117</v>
      </c>
      <c r="E6" s="151">
        <v>9.9359999999999999</v>
      </c>
      <c r="F6" s="19">
        <v>304.26</v>
      </c>
      <c r="G6" s="20">
        <f t="shared" ref="G6:G126" si="0">ROUND((E6*F6),2)</f>
        <v>3023.13</v>
      </c>
    </row>
    <row r="7" spans="1:8">
      <c r="A7" s="14" t="s">
        <v>5</v>
      </c>
      <c r="B7" s="14" t="s">
        <v>10</v>
      </c>
      <c r="C7" s="2" t="s">
        <v>358</v>
      </c>
      <c r="D7" s="13" t="s">
        <v>118</v>
      </c>
      <c r="E7" s="55">
        <v>23263.8</v>
      </c>
      <c r="F7" s="3">
        <v>6.27</v>
      </c>
      <c r="G7" s="21">
        <f t="shared" si="0"/>
        <v>145864.03</v>
      </c>
    </row>
    <row r="8" spans="1:8" ht="45">
      <c r="A8" s="14" t="s">
        <v>5</v>
      </c>
      <c r="B8" s="14" t="s">
        <v>11</v>
      </c>
      <c r="C8" s="2" t="s">
        <v>895</v>
      </c>
      <c r="D8" s="13" t="s">
        <v>118</v>
      </c>
      <c r="E8" s="55">
        <v>3668.5</v>
      </c>
      <c r="F8" s="3">
        <v>10.17</v>
      </c>
      <c r="G8" s="21">
        <f t="shared" si="0"/>
        <v>37308.65</v>
      </c>
    </row>
    <row r="9" spans="1:8" ht="45">
      <c r="A9" s="14" t="s">
        <v>5</v>
      </c>
      <c r="B9" s="14" t="s">
        <v>12</v>
      </c>
      <c r="C9" s="2" t="s">
        <v>894</v>
      </c>
      <c r="D9" s="13" t="s">
        <v>118</v>
      </c>
      <c r="E9" s="55">
        <v>5666.6</v>
      </c>
      <c r="F9" s="3">
        <v>10.17</v>
      </c>
      <c r="G9" s="21">
        <f t="shared" si="0"/>
        <v>57629.32</v>
      </c>
    </row>
    <row r="10" spans="1:8" ht="45">
      <c r="A10" s="14" t="s">
        <v>5</v>
      </c>
      <c r="B10" s="14" t="s">
        <v>13</v>
      </c>
      <c r="C10" s="2" t="s">
        <v>893</v>
      </c>
      <c r="D10" s="13" t="s">
        <v>118</v>
      </c>
      <c r="E10" s="55">
        <v>10638.6</v>
      </c>
      <c r="F10" s="3">
        <v>10.17</v>
      </c>
      <c r="G10" s="21">
        <f t="shared" si="0"/>
        <v>108194.56</v>
      </c>
    </row>
    <row r="11" spans="1:8" s="137" customFormat="1" ht="45">
      <c r="A11" s="14" t="s">
        <v>5</v>
      </c>
      <c r="B11" s="14" t="s">
        <v>14</v>
      </c>
      <c r="C11" s="135" t="s">
        <v>903</v>
      </c>
      <c r="D11" s="13" t="s">
        <v>118</v>
      </c>
      <c r="E11" s="136">
        <f>SUM(E8:E10)-E113</f>
        <v>19843.5</v>
      </c>
      <c r="F11" s="142">
        <v>-5.99</v>
      </c>
      <c r="G11" s="21">
        <f t="shared" si="0"/>
        <v>-118862.57</v>
      </c>
      <c r="H11" s="146"/>
    </row>
    <row r="12" spans="1:8" ht="30">
      <c r="A12" s="14" t="s">
        <v>5</v>
      </c>
      <c r="B12" s="14" t="s">
        <v>15</v>
      </c>
      <c r="C12" s="2" t="s">
        <v>359</v>
      </c>
      <c r="D12" s="72" t="s">
        <v>118</v>
      </c>
      <c r="E12" s="55">
        <v>38104.5</v>
      </c>
      <c r="F12" s="3">
        <v>3.09</v>
      </c>
      <c r="G12" s="21">
        <f t="shared" si="0"/>
        <v>117742.91</v>
      </c>
    </row>
    <row r="13" spans="1:8" ht="30">
      <c r="A13" s="14" t="s">
        <v>5</v>
      </c>
      <c r="B13" s="14" t="s">
        <v>16</v>
      </c>
      <c r="C13" s="75" t="s">
        <v>360</v>
      </c>
      <c r="D13" s="72" t="s">
        <v>118</v>
      </c>
      <c r="E13" s="55">
        <v>65</v>
      </c>
      <c r="F13" s="3">
        <v>70.3</v>
      </c>
      <c r="G13" s="21">
        <f t="shared" si="0"/>
        <v>4569.5</v>
      </c>
    </row>
    <row r="14" spans="1:8" ht="30">
      <c r="A14" s="14" t="s">
        <v>5</v>
      </c>
      <c r="B14" s="14" t="s">
        <v>17</v>
      </c>
      <c r="C14" s="2" t="s">
        <v>361</v>
      </c>
      <c r="D14" s="72" t="s">
        <v>118</v>
      </c>
      <c r="E14" s="55">
        <v>4.5</v>
      </c>
      <c r="F14" s="3">
        <v>44.9</v>
      </c>
      <c r="G14" s="21">
        <f t="shared" si="0"/>
        <v>202.05</v>
      </c>
    </row>
    <row r="15" spans="1:8" ht="30">
      <c r="A15" s="14" t="s">
        <v>5</v>
      </c>
      <c r="B15" s="14" t="s">
        <v>108</v>
      </c>
      <c r="C15" s="2" t="s">
        <v>362</v>
      </c>
      <c r="D15" s="72" t="s">
        <v>118</v>
      </c>
      <c r="E15" s="55">
        <v>27.6</v>
      </c>
      <c r="F15" s="3">
        <v>6.27</v>
      </c>
      <c r="G15" s="21">
        <f t="shared" si="0"/>
        <v>173.05</v>
      </c>
    </row>
    <row r="16" spans="1:8" ht="30">
      <c r="A16" s="14" t="s">
        <v>5</v>
      </c>
      <c r="B16" s="14" t="s">
        <v>109</v>
      </c>
      <c r="C16" s="2" t="s">
        <v>363</v>
      </c>
      <c r="D16" s="72" t="s">
        <v>118</v>
      </c>
      <c r="E16" s="55">
        <v>62.9</v>
      </c>
      <c r="F16" s="3">
        <v>36.979999999999997</v>
      </c>
      <c r="G16" s="21">
        <f t="shared" si="0"/>
        <v>2326.04</v>
      </c>
    </row>
    <row r="17" spans="1:8" ht="30">
      <c r="A17" s="14" t="s">
        <v>5</v>
      </c>
      <c r="B17" s="14" t="s">
        <v>110</v>
      </c>
      <c r="C17" s="2" t="s">
        <v>364</v>
      </c>
      <c r="D17" s="72" t="s">
        <v>118</v>
      </c>
      <c r="E17" s="55">
        <v>15.9</v>
      </c>
      <c r="F17" s="3">
        <v>18.489999999999998</v>
      </c>
      <c r="G17" s="21">
        <f t="shared" si="0"/>
        <v>293.99</v>
      </c>
    </row>
    <row r="18" spans="1:8" ht="30">
      <c r="A18" s="14" t="s">
        <v>5</v>
      </c>
      <c r="B18" s="14" t="s">
        <v>111</v>
      </c>
      <c r="C18" s="2" t="s">
        <v>365</v>
      </c>
      <c r="D18" s="72" t="s">
        <v>118</v>
      </c>
      <c r="E18" s="55">
        <v>68.8</v>
      </c>
      <c r="F18" s="3">
        <v>30.56</v>
      </c>
      <c r="G18" s="21">
        <f t="shared" si="0"/>
        <v>2102.5300000000002</v>
      </c>
    </row>
    <row r="19" spans="1:8" ht="30">
      <c r="A19" s="14" t="s">
        <v>5</v>
      </c>
      <c r="B19" s="14" t="s">
        <v>120</v>
      </c>
      <c r="C19" s="2" t="s">
        <v>130</v>
      </c>
      <c r="D19" s="72" t="s">
        <v>136</v>
      </c>
      <c r="E19" s="154">
        <v>92</v>
      </c>
      <c r="F19" s="3">
        <v>8.0500000000000007</v>
      </c>
      <c r="G19" s="21">
        <f t="shared" si="0"/>
        <v>740.6</v>
      </c>
    </row>
    <row r="20" spans="1:8">
      <c r="A20" s="14" t="s">
        <v>5</v>
      </c>
      <c r="B20" s="14" t="s">
        <v>121</v>
      </c>
      <c r="C20" s="76" t="s">
        <v>131</v>
      </c>
      <c r="D20" s="77" t="s">
        <v>136</v>
      </c>
      <c r="E20" s="154">
        <v>71</v>
      </c>
      <c r="F20" s="3">
        <v>21.45</v>
      </c>
      <c r="G20" s="21">
        <f t="shared" si="0"/>
        <v>1522.95</v>
      </c>
    </row>
    <row r="21" spans="1:8" ht="30">
      <c r="A21" s="14" t="s">
        <v>5</v>
      </c>
      <c r="B21" s="14" t="s">
        <v>122</v>
      </c>
      <c r="C21" s="76" t="s">
        <v>132</v>
      </c>
      <c r="D21" s="77" t="s">
        <v>136</v>
      </c>
      <c r="E21" s="154">
        <v>11</v>
      </c>
      <c r="F21" s="3">
        <v>9.66</v>
      </c>
      <c r="G21" s="21">
        <f t="shared" si="0"/>
        <v>106.26</v>
      </c>
    </row>
    <row r="22" spans="1:8">
      <c r="A22" s="14" t="s">
        <v>5</v>
      </c>
      <c r="B22" s="14" t="s">
        <v>123</v>
      </c>
      <c r="C22" s="76" t="s">
        <v>133</v>
      </c>
      <c r="D22" s="77" t="s">
        <v>136</v>
      </c>
      <c r="E22" s="154">
        <v>10</v>
      </c>
      <c r="F22" s="3">
        <v>60.39</v>
      </c>
      <c r="G22" s="21">
        <f t="shared" si="0"/>
        <v>603.9</v>
      </c>
    </row>
    <row r="23" spans="1:8">
      <c r="A23" s="14" t="s">
        <v>5</v>
      </c>
      <c r="B23" s="14" t="s">
        <v>124</v>
      </c>
      <c r="C23" s="76" t="s">
        <v>134</v>
      </c>
      <c r="D23" s="77" t="s">
        <v>137</v>
      </c>
      <c r="E23" s="55">
        <v>4240</v>
      </c>
      <c r="F23" s="3">
        <v>4.83</v>
      </c>
      <c r="G23" s="21">
        <f t="shared" si="0"/>
        <v>20479.2</v>
      </c>
    </row>
    <row r="24" spans="1:8" ht="30">
      <c r="A24" s="14" t="s">
        <v>5</v>
      </c>
      <c r="B24" s="14" t="s">
        <v>125</v>
      </c>
      <c r="C24" s="76" t="s">
        <v>366</v>
      </c>
      <c r="D24" s="77" t="s">
        <v>136</v>
      </c>
      <c r="E24" s="154">
        <v>374</v>
      </c>
      <c r="F24" s="3">
        <v>2.85</v>
      </c>
      <c r="G24" s="21">
        <f t="shared" si="0"/>
        <v>1065.9000000000001</v>
      </c>
    </row>
    <row r="25" spans="1:8" ht="30">
      <c r="A25" s="14" t="s">
        <v>5</v>
      </c>
      <c r="B25" s="14" t="s">
        <v>126</v>
      </c>
      <c r="C25" s="76" t="s">
        <v>875</v>
      </c>
      <c r="D25" s="77" t="s">
        <v>118</v>
      </c>
      <c r="E25" s="55">
        <v>43.3</v>
      </c>
      <c r="F25" s="3">
        <v>70.37</v>
      </c>
      <c r="G25" s="21">
        <f t="shared" si="0"/>
        <v>3047.02</v>
      </c>
    </row>
    <row r="26" spans="1:8">
      <c r="A26" s="14" t="s">
        <v>5</v>
      </c>
      <c r="B26" s="14" t="s">
        <v>127</v>
      </c>
      <c r="C26" s="2" t="s">
        <v>367</v>
      </c>
      <c r="D26" s="13" t="s">
        <v>136</v>
      </c>
      <c r="E26" s="154">
        <v>48</v>
      </c>
      <c r="F26" s="3">
        <v>24.59</v>
      </c>
      <c r="G26" s="21">
        <f t="shared" si="0"/>
        <v>1180.32</v>
      </c>
    </row>
    <row r="27" spans="1:8">
      <c r="A27" s="14" t="s">
        <v>5</v>
      </c>
      <c r="B27" s="14" t="s">
        <v>128</v>
      </c>
      <c r="C27" s="2" t="s">
        <v>368</v>
      </c>
      <c r="D27" s="13" t="s">
        <v>136</v>
      </c>
      <c r="E27" s="154">
        <v>10</v>
      </c>
      <c r="F27" s="3">
        <v>43.12</v>
      </c>
      <c r="G27" s="21">
        <f t="shared" si="0"/>
        <v>431.2</v>
      </c>
    </row>
    <row r="28" spans="1:8">
      <c r="A28" s="14" t="s">
        <v>5</v>
      </c>
      <c r="B28" s="14" t="s">
        <v>129</v>
      </c>
      <c r="C28" s="2" t="s">
        <v>141</v>
      </c>
      <c r="D28" s="13" t="s">
        <v>136</v>
      </c>
      <c r="E28" s="154">
        <v>7</v>
      </c>
      <c r="F28" s="3">
        <v>119.84</v>
      </c>
      <c r="G28" s="21">
        <f t="shared" si="0"/>
        <v>838.88</v>
      </c>
    </row>
    <row r="29" spans="1:8">
      <c r="A29" s="14" t="s">
        <v>5</v>
      </c>
      <c r="B29" s="14" t="s">
        <v>146</v>
      </c>
      <c r="C29" s="2" t="s">
        <v>369</v>
      </c>
      <c r="D29" s="13" t="s">
        <v>136</v>
      </c>
      <c r="E29" s="154">
        <v>6</v>
      </c>
      <c r="F29" s="3">
        <v>168.95</v>
      </c>
      <c r="G29" s="21">
        <f t="shared" si="0"/>
        <v>1013.7</v>
      </c>
    </row>
    <row r="30" spans="1:8" s="137" customFormat="1" ht="75">
      <c r="A30" s="14" t="s">
        <v>5</v>
      </c>
      <c r="B30" s="14" t="s">
        <v>147</v>
      </c>
      <c r="C30" s="135" t="s">
        <v>876</v>
      </c>
      <c r="D30" s="13" t="s">
        <v>6</v>
      </c>
      <c r="E30" s="154">
        <v>1</v>
      </c>
      <c r="F30" s="142"/>
      <c r="G30" s="140">
        <f t="shared" si="0"/>
        <v>0</v>
      </c>
      <c r="H30" s="146"/>
    </row>
    <row r="31" spans="1:8">
      <c r="A31" s="14" t="s">
        <v>5</v>
      </c>
      <c r="B31" s="14" t="s">
        <v>148</v>
      </c>
      <c r="C31" s="2" t="s">
        <v>143</v>
      </c>
      <c r="D31" s="13" t="s">
        <v>144</v>
      </c>
      <c r="E31" s="55">
        <v>44693</v>
      </c>
      <c r="F31" s="3">
        <v>3.1</v>
      </c>
      <c r="G31" s="21">
        <f t="shared" si="0"/>
        <v>138548.29999999999</v>
      </c>
    </row>
    <row r="32" spans="1:8" ht="30">
      <c r="A32" s="14" t="s">
        <v>5</v>
      </c>
      <c r="B32" s="14" t="s">
        <v>149</v>
      </c>
      <c r="C32" s="2" t="s">
        <v>370</v>
      </c>
      <c r="D32" s="13" t="s">
        <v>144</v>
      </c>
      <c r="E32" s="55">
        <v>22676.3</v>
      </c>
      <c r="F32" s="3">
        <v>1.62</v>
      </c>
      <c r="G32" s="21">
        <f t="shared" si="0"/>
        <v>36735.61</v>
      </c>
    </row>
    <row r="33" spans="1:9" s="11" customFormat="1" ht="30">
      <c r="A33" s="14" t="s">
        <v>5</v>
      </c>
      <c r="B33" s="14" t="s">
        <v>150</v>
      </c>
      <c r="C33" s="2" t="s">
        <v>375</v>
      </c>
      <c r="D33" s="13" t="s">
        <v>118</v>
      </c>
      <c r="E33" s="55">
        <v>20.3</v>
      </c>
      <c r="F33" s="3">
        <v>126.59</v>
      </c>
      <c r="G33" s="21">
        <f t="shared" si="0"/>
        <v>2569.7800000000002</v>
      </c>
      <c r="H33" s="144"/>
      <c r="I33" s="5"/>
    </row>
    <row r="34" spans="1:9" s="11" customFormat="1" ht="30">
      <c r="A34" s="14" t="s">
        <v>5</v>
      </c>
      <c r="B34" s="14" t="s">
        <v>151</v>
      </c>
      <c r="C34" s="2" t="s">
        <v>376</v>
      </c>
      <c r="D34" s="13" t="s">
        <v>118</v>
      </c>
      <c r="E34" s="55">
        <v>20.9</v>
      </c>
      <c r="F34" s="3">
        <v>147.41999999999999</v>
      </c>
      <c r="G34" s="21">
        <f t="shared" si="0"/>
        <v>3081.08</v>
      </c>
      <c r="H34" s="144"/>
      <c r="I34" s="5"/>
    </row>
    <row r="35" spans="1:9" s="11" customFormat="1" ht="30">
      <c r="A35" s="14" t="s">
        <v>5</v>
      </c>
      <c r="B35" s="14" t="s">
        <v>159</v>
      </c>
      <c r="C35" s="2" t="s">
        <v>377</v>
      </c>
      <c r="D35" s="13" t="s">
        <v>118</v>
      </c>
      <c r="E35" s="55">
        <v>4</v>
      </c>
      <c r="F35" s="3">
        <v>156.69999999999999</v>
      </c>
      <c r="G35" s="21">
        <f t="shared" si="0"/>
        <v>626.79999999999995</v>
      </c>
      <c r="H35" s="144"/>
      <c r="I35" s="5"/>
    </row>
    <row r="36" spans="1:9" s="11" customFormat="1" ht="30">
      <c r="A36" s="14" t="s">
        <v>5</v>
      </c>
      <c r="B36" s="14" t="s">
        <v>160</v>
      </c>
      <c r="C36" s="2" t="s">
        <v>378</v>
      </c>
      <c r="D36" s="13" t="s">
        <v>118</v>
      </c>
      <c r="E36" s="55">
        <v>164.2</v>
      </c>
      <c r="F36" s="3">
        <v>156.69999999999999</v>
      </c>
      <c r="G36" s="21">
        <f t="shared" si="0"/>
        <v>25730.14</v>
      </c>
      <c r="H36" s="144"/>
      <c r="I36" s="5"/>
    </row>
    <row r="37" spans="1:9" s="11" customFormat="1" ht="30">
      <c r="A37" s="14" t="s">
        <v>5</v>
      </c>
      <c r="B37" s="14" t="s">
        <v>161</v>
      </c>
      <c r="C37" s="2" t="s">
        <v>379</v>
      </c>
      <c r="D37" s="13" t="s">
        <v>118</v>
      </c>
      <c r="E37" s="55">
        <v>161</v>
      </c>
      <c r="F37" s="3">
        <v>156.69999999999999</v>
      </c>
      <c r="G37" s="21">
        <f t="shared" si="0"/>
        <v>25228.7</v>
      </c>
      <c r="H37" s="144"/>
      <c r="I37" s="5"/>
    </row>
    <row r="38" spans="1:9" s="11" customFormat="1" ht="30">
      <c r="A38" s="14" t="s">
        <v>5</v>
      </c>
      <c r="B38" s="14" t="s">
        <v>162</v>
      </c>
      <c r="C38" s="2" t="s">
        <v>380</v>
      </c>
      <c r="D38" s="13" t="s">
        <v>118</v>
      </c>
      <c r="E38" s="55">
        <v>53.1</v>
      </c>
      <c r="F38" s="3">
        <v>156.69999999999999</v>
      </c>
      <c r="G38" s="21">
        <f t="shared" si="0"/>
        <v>8320.77</v>
      </c>
      <c r="H38" s="144"/>
      <c r="I38" s="5"/>
    </row>
    <row r="39" spans="1:9" s="11" customFormat="1" ht="30">
      <c r="A39" s="14" t="s">
        <v>5</v>
      </c>
      <c r="B39" s="14" t="s">
        <v>371</v>
      </c>
      <c r="C39" s="2" t="s">
        <v>381</v>
      </c>
      <c r="D39" s="13" t="s">
        <v>118</v>
      </c>
      <c r="E39" s="55">
        <v>56.4</v>
      </c>
      <c r="F39" s="3">
        <v>156.69999999999999</v>
      </c>
      <c r="G39" s="21">
        <f t="shared" si="0"/>
        <v>8837.8799999999992</v>
      </c>
      <c r="H39" s="144"/>
      <c r="I39" s="5"/>
    </row>
    <row r="40" spans="1:9" s="11" customFormat="1" ht="30">
      <c r="A40" s="14" t="s">
        <v>5</v>
      </c>
      <c r="B40" s="14" t="s">
        <v>372</v>
      </c>
      <c r="C40" s="2" t="s">
        <v>382</v>
      </c>
      <c r="D40" s="13" t="s">
        <v>118</v>
      </c>
      <c r="E40" s="55">
        <v>23263.8</v>
      </c>
      <c r="F40" s="3">
        <v>2.09</v>
      </c>
      <c r="G40" s="21">
        <f t="shared" si="0"/>
        <v>48621.34</v>
      </c>
      <c r="H40" s="144"/>
      <c r="I40" s="5"/>
    </row>
    <row r="41" spans="1:9" s="11" customFormat="1" ht="30">
      <c r="A41" s="14" t="s">
        <v>5</v>
      </c>
      <c r="B41" s="14" t="s">
        <v>373</v>
      </c>
      <c r="C41" s="2" t="s">
        <v>383</v>
      </c>
      <c r="D41" s="13" t="s">
        <v>118</v>
      </c>
      <c r="E41" s="55">
        <v>1.2</v>
      </c>
      <c r="F41" s="3">
        <v>123.48</v>
      </c>
      <c r="G41" s="21">
        <f t="shared" si="0"/>
        <v>148.18</v>
      </c>
      <c r="H41" s="144"/>
      <c r="I41" s="5"/>
    </row>
    <row r="42" spans="1:9" s="11" customFormat="1" ht="30">
      <c r="A42" s="14" t="s">
        <v>5</v>
      </c>
      <c r="B42" s="14" t="s">
        <v>374</v>
      </c>
      <c r="C42" s="2" t="s">
        <v>384</v>
      </c>
      <c r="D42" s="13" t="s">
        <v>118</v>
      </c>
      <c r="E42" s="55">
        <v>1.2</v>
      </c>
      <c r="F42" s="3">
        <v>123.48</v>
      </c>
      <c r="G42" s="21">
        <f t="shared" si="0"/>
        <v>148.18</v>
      </c>
      <c r="H42" s="144"/>
      <c r="I42" s="5"/>
    </row>
    <row r="43" spans="1:9" ht="30">
      <c r="A43" s="14" t="s">
        <v>5</v>
      </c>
      <c r="B43" s="14" t="s">
        <v>748</v>
      </c>
      <c r="C43" s="73" t="s">
        <v>385</v>
      </c>
      <c r="D43" s="72" t="s">
        <v>118</v>
      </c>
      <c r="E43" s="55">
        <v>5</v>
      </c>
      <c r="F43" s="3">
        <v>90.09</v>
      </c>
      <c r="G43" s="21">
        <f t="shared" si="0"/>
        <v>450.45</v>
      </c>
    </row>
    <row r="44" spans="1:9" ht="30">
      <c r="A44" s="14" t="s">
        <v>5</v>
      </c>
      <c r="B44" s="14" t="s">
        <v>749</v>
      </c>
      <c r="C44" s="73" t="s">
        <v>386</v>
      </c>
      <c r="D44" s="72" t="s">
        <v>118</v>
      </c>
      <c r="E44" s="55">
        <v>240.9</v>
      </c>
      <c r="F44" s="3">
        <v>22.43</v>
      </c>
      <c r="G44" s="21">
        <f t="shared" si="0"/>
        <v>5403.39</v>
      </c>
    </row>
    <row r="45" spans="1:9" ht="15.75" thickBot="1">
      <c r="A45" s="191" t="s">
        <v>5</v>
      </c>
      <c r="B45" s="191" t="s">
        <v>750</v>
      </c>
      <c r="C45" s="182" t="s">
        <v>962</v>
      </c>
      <c r="D45" s="192" t="s">
        <v>6</v>
      </c>
      <c r="E45" s="185">
        <v>1</v>
      </c>
      <c r="F45" s="193">
        <v>3632.96</v>
      </c>
      <c r="G45" s="194">
        <f t="shared" si="0"/>
        <v>3632.96</v>
      </c>
    </row>
    <row r="46" spans="1:9" ht="29.25" thickBot="1">
      <c r="A46" s="191" t="s">
        <v>5</v>
      </c>
      <c r="B46" s="191" t="s">
        <v>961</v>
      </c>
      <c r="C46" s="182" t="s">
        <v>963</v>
      </c>
      <c r="D46" s="192" t="s">
        <v>6</v>
      </c>
      <c r="E46" s="185">
        <v>1</v>
      </c>
      <c r="F46" s="193">
        <v>1816.47</v>
      </c>
      <c r="G46" s="195">
        <f t="shared" si="0"/>
        <v>1816.47</v>
      </c>
      <c r="H46" s="42" t="s">
        <v>90</v>
      </c>
      <c r="I46" s="43">
        <f>ROUND(SUM(G6:G46),2)</f>
        <v>701497.15</v>
      </c>
    </row>
    <row r="47" spans="1:9" s="6" customFormat="1" ht="30">
      <c r="A47" s="16" t="s">
        <v>167</v>
      </c>
      <c r="B47" s="16" t="s">
        <v>18</v>
      </c>
      <c r="C47" s="17" t="s">
        <v>872</v>
      </c>
      <c r="D47" s="18" t="s">
        <v>168</v>
      </c>
      <c r="E47" s="54">
        <v>71016</v>
      </c>
      <c r="F47" s="27">
        <v>5.46</v>
      </c>
      <c r="G47" s="81">
        <f t="shared" si="0"/>
        <v>387747.36</v>
      </c>
      <c r="H47" s="145"/>
    </row>
    <row r="48" spans="1:9" s="6" customFormat="1" ht="30">
      <c r="A48" s="14" t="s">
        <v>167</v>
      </c>
      <c r="B48" s="71" t="s">
        <v>19</v>
      </c>
      <c r="C48" s="73" t="s">
        <v>169</v>
      </c>
      <c r="D48" s="78" t="s">
        <v>168</v>
      </c>
      <c r="E48" s="79">
        <v>34503.199999999997</v>
      </c>
      <c r="F48" s="80">
        <v>4.7</v>
      </c>
      <c r="G48" s="21">
        <f t="shared" si="0"/>
        <v>162165.04</v>
      </c>
      <c r="H48" s="145"/>
    </row>
    <row r="49" spans="1:9" s="6" customFormat="1" ht="30">
      <c r="A49" s="14" t="s">
        <v>167</v>
      </c>
      <c r="B49" s="14" t="s">
        <v>20</v>
      </c>
      <c r="C49" s="73" t="s">
        <v>170</v>
      </c>
      <c r="D49" s="78" t="s">
        <v>168</v>
      </c>
      <c r="E49" s="79">
        <v>24244.5</v>
      </c>
      <c r="F49" s="80">
        <v>6.22</v>
      </c>
      <c r="G49" s="21">
        <f t="shared" si="0"/>
        <v>150800.79</v>
      </c>
      <c r="H49" s="145"/>
    </row>
    <row r="50" spans="1:9" s="6" customFormat="1" ht="30">
      <c r="A50" s="14" t="s">
        <v>167</v>
      </c>
      <c r="B50" s="14" t="s">
        <v>21</v>
      </c>
      <c r="C50" s="73" t="s">
        <v>387</v>
      </c>
      <c r="D50" s="78" t="s">
        <v>168</v>
      </c>
      <c r="E50" s="79">
        <v>11785.2</v>
      </c>
      <c r="F50" s="80">
        <v>6.28</v>
      </c>
      <c r="G50" s="21">
        <f t="shared" si="0"/>
        <v>74011.06</v>
      </c>
      <c r="H50" s="145"/>
    </row>
    <row r="51" spans="1:9" s="6" customFormat="1" ht="30">
      <c r="A51" s="14" t="s">
        <v>167</v>
      </c>
      <c r="B51" s="14" t="s">
        <v>22</v>
      </c>
      <c r="C51" s="73" t="s">
        <v>388</v>
      </c>
      <c r="D51" s="78" t="s">
        <v>168</v>
      </c>
      <c r="E51" s="79">
        <v>42989</v>
      </c>
      <c r="F51" s="80">
        <v>4.9800000000000004</v>
      </c>
      <c r="G51" s="21">
        <f t="shared" si="0"/>
        <v>214085.22</v>
      </c>
      <c r="H51" s="145"/>
    </row>
    <row r="52" spans="1:9" s="6" customFormat="1" ht="30">
      <c r="A52" s="14" t="s">
        <v>167</v>
      </c>
      <c r="B52" s="14" t="s">
        <v>23</v>
      </c>
      <c r="C52" s="73" t="s">
        <v>389</v>
      </c>
      <c r="D52" s="78" t="s">
        <v>168</v>
      </c>
      <c r="E52" s="79">
        <v>74815.199999999997</v>
      </c>
      <c r="F52" s="80">
        <v>5.41</v>
      </c>
      <c r="G52" s="21">
        <f t="shared" si="0"/>
        <v>404750.23</v>
      </c>
      <c r="H52" s="145"/>
    </row>
    <row r="53" spans="1:9" s="6" customFormat="1" ht="30">
      <c r="A53" s="14" t="s">
        <v>167</v>
      </c>
      <c r="B53" s="14" t="s">
        <v>24</v>
      </c>
      <c r="C53" s="73" t="s">
        <v>390</v>
      </c>
      <c r="D53" s="78" t="s">
        <v>168</v>
      </c>
      <c r="E53" s="79">
        <v>5958</v>
      </c>
      <c r="F53" s="80">
        <v>4.6900000000000004</v>
      </c>
      <c r="G53" s="21">
        <f t="shared" si="0"/>
        <v>27943.02</v>
      </c>
      <c r="H53" s="145"/>
    </row>
    <row r="54" spans="1:9" s="6" customFormat="1">
      <c r="A54" s="14" t="s">
        <v>167</v>
      </c>
      <c r="B54" s="14" t="s">
        <v>25</v>
      </c>
      <c r="C54" s="182" t="s">
        <v>966</v>
      </c>
      <c r="D54" s="78" t="s">
        <v>144</v>
      </c>
      <c r="E54" s="79">
        <v>197890.4</v>
      </c>
      <c r="F54" s="80">
        <v>0.5</v>
      </c>
      <c r="G54" s="21">
        <f t="shared" si="0"/>
        <v>98945.2</v>
      </c>
      <c r="H54" s="145"/>
    </row>
    <row r="55" spans="1:9" s="6" customFormat="1" ht="30">
      <c r="A55" s="14" t="s">
        <v>167</v>
      </c>
      <c r="B55" s="74" t="s">
        <v>26</v>
      </c>
      <c r="C55" s="182" t="s">
        <v>952</v>
      </c>
      <c r="D55" s="78" t="s">
        <v>168</v>
      </c>
      <c r="E55" s="79">
        <v>59282.400000000001</v>
      </c>
      <c r="F55" s="80">
        <v>7.31</v>
      </c>
      <c r="G55" s="21">
        <f t="shared" si="0"/>
        <v>433354.34</v>
      </c>
      <c r="H55" s="145"/>
    </row>
    <row r="56" spans="1:9" s="6" customFormat="1">
      <c r="A56" s="14" t="s">
        <v>167</v>
      </c>
      <c r="B56" s="74" t="s">
        <v>27</v>
      </c>
      <c r="C56" s="73" t="s">
        <v>174</v>
      </c>
      <c r="D56" s="78" t="s">
        <v>144</v>
      </c>
      <c r="E56" s="79">
        <v>182564</v>
      </c>
      <c r="F56" s="80">
        <v>1.29</v>
      </c>
      <c r="G56" s="21">
        <f t="shared" si="0"/>
        <v>235507.56</v>
      </c>
      <c r="H56" s="145"/>
    </row>
    <row r="57" spans="1:9" s="6" customFormat="1">
      <c r="A57" s="14" t="s">
        <v>167</v>
      </c>
      <c r="B57" s="74" t="s">
        <v>28</v>
      </c>
      <c r="C57" s="73" t="s">
        <v>391</v>
      </c>
      <c r="D57" s="78" t="s">
        <v>144</v>
      </c>
      <c r="E57" s="215">
        <v>17850</v>
      </c>
      <c r="F57" s="80">
        <v>4.49</v>
      </c>
      <c r="G57" s="21">
        <f t="shared" si="0"/>
        <v>80146.5</v>
      </c>
      <c r="H57" s="145"/>
    </row>
    <row r="58" spans="1:9" s="6" customFormat="1" ht="30">
      <c r="A58" s="14" t="s">
        <v>167</v>
      </c>
      <c r="B58" s="74" t="s">
        <v>179</v>
      </c>
      <c r="C58" s="182" t="s">
        <v>944</v>
      </c>
      <c r="D58" s="78" t="s">
        <v>168</v>
      </c>
      <c r="E58" s="187">
        <f>32007.2-E96</f>
        <v>9464</v>
      </c>
      <c r="F58" s="80">
        <v>11.44</v>
      </c>
      <c r="G58" s="21">
        <f t="shared" si="0"/>
        <v>108268.16</v>
      </c>
      <c r="H58" s="145"/>
    </row>
    <row r="59" spans="1:9" s="6" customFormat="1">
      <c r="A59" s="14" t="s">
        <v>167</v>
      </c>
      <c r="B59" s="74" t="s">
        <v>181</v>
      </c>
      <c r="C59" s="73" t="s">
        <v>175</v>
      </c>
      <c r="D59" s="78" t="s">
        <v>144</v>
      </c>
      <c r="E59" s="79">
        <v>169320.4</v>
      </c>
      <c r="F59" s="80">
        <v>0.79</v>
      </c>
      <c r="G59" s="21">
        <f t="shared" si="0"/>
        <v>133763.12</v>
      </c>
      <c r="H59" s="145"/>
    </row>
    <row r="60" spans="1:9" s="6" customFormat="1">
      <c r="A60" s="14" t="s">
        <v>167</v>
      </c>
      <c r="B60" s="74" t="s">
        <v>182</v>
      </c>
      <c r="C60" s="73" t="s">
        <v>176</v>
      </c>
      <c r="D60" s="78" t="s">
        <v>144</v>
      </c>
      <c r="E60" s="79">
        <v>18813.400000000001</v>
      </c>
      <c r="F60" s="80">
        <v>1.35</v>
      </c>
      <c r="G60" s="21">
        <f t="shared" si="0"/>
        <v>25398.09</v>
      </c>
      <c r="H60" s="145"/>
    </row>
    <row r="61" spans="1:9" s="6" customFormat="1" ht="15.75" thickBot="1">
      <c r="A61" s="14" t="s">
        <v>167</v>
      </c>
      <c r="B61" s="74" t="s">
        <v>183</v>
      </c>
      <c r="C61" s="73" t="s">
        <v>177</v>
      </c>
      <c r="D61" s="78" t="s">
        <v>144</v>
      </c>
      <c r="E61" s="79">
        <v>182564</v>
      </c>
      <c r="F61" s="80">
        <v>1.4</v>
      </c>
      <c r="G61" s="21">
        <f t="shared" si="0"/>
        <v>255589.6</v>
      </c>
      <c r="H61" s="145"/>
    </row>
    <row r="62" spans="1:9" s="6" customFormat="1" ht="28.15" customHeight="1" thickBot="1">
      <c r="A62" s="14" t="s">
        <v>167</v>
      </c>
      <c r="B62" s="74" t="s">
        <v>392</v>
      </c>
      <c r="C62" s="73" t="s">
        <v>178</v>
      </c>
      <c r="D62" s="78" t="s">
        <v>137</v>
      </c>
      <c r="E62" s="79">
        <v>15</v>
      </c>
      <c r="F62" s="28">
        <v>45.02</v>
      </c>
      <c r="G62" s="26">
        <f t="shared" si="0"/>
        <v>675.3</v>
      </c>
      <c r="H62" s="42" t="s">
        <v>91</v>
      </c>
      <c r="I62" s="43">
        <f>ROUND(SUM(G47:G62),2)</f>
        <v>2793150.59</v>
      </c>
    </row>
    <row r="63" spans="1:9" s="6" customFormat="1">
      <c r="A63" s="16" t="s">
        <v>184</v>
      </c>
      <c r="B63" s="16" t="s">
        <v>45</v>
      </c>
      <c r="C63" s="17" t="s">
        <v>188</v>
      </c>
      <c r="D63" s="18" t="s">
        <v>168</v>
      </c>
      <c r="E63" s="54">
        <v>1933.5</v>
      </c>
      <c r="F63" s="32">
        <v>77.260000000000005</v>
      </c>
      <c r="G63" s="81">
        <f t="shared" si="0"/>
        <v>149382.21</v>
      </c>
      <c r="H63" s="145"/>
    </row>
    <row r="64" spans="1:9" s="6" customFormat="1">
      <c r="A64" s="14" t="s">
        <v>184</v>
      </c>
      <c r="B64" s="14" t="s">
        <v>46</v>
      </c>
      <c r="C64" s="2" t="s">
        <v>189</v>
      </c>
      <c r="D64" s="13" t="s">
        <v>168</v>
      </c>
      <c r="E64" s="55">
        <v>159.6</v>
      </c>
      <c r="F64" s="12">
        <v>79.48</v>
      </c>
      <c r="G64" s="21">
        <f t="shared" si="0"/>
        <v>12685.01</v>
      </c>
      <c r="H64" s="145"/>
    </row>
    <row r="65" spans="1:9" s="6" customFormat="1">
      <c r="A65" s="14" t="s">
        <v>184</v>
      </c>
      <c r="B65" s="14" t="s">
        <v>47</v>
      </c>
      <c r="C65" s="2" t="s">
        <v>190</v>
      </c>
      <c r="D65" s="13" t="s">
        <v>144</v>
      </c>
      <c r="E65" s="55">
        <v>75</v>
      </c>
      <c r="F65" s="12">
        <v>69.09</v>
      </c>
      <c r="G65" s="21">
        <f t="shared" si="0"/>
        <v>5181.75</v>
      </c>
      <c r="H65" s="145"/>
    </row>
    <row r="66" spans="1:9" s="6" customFormat="1">
      <c r="A66" s="14" t="s">
        <v>184</v>
      </c>
      <c r="B66" s="14" t="s">
        <v>48</v>
      </c>
      <c r="C66" s="2" t="s">
        <v>191</v>
      </c>
      <c r="D66" s="13" t="s">
        <v>168</v>
      </c>
      <c r="E66" s="185">
        <v>7.5</v>
      </c>
      <c r="F66" s="12">
        <v>99.01</v>
      </c>
      <c r="G66" s="21">
        <f t="shared" si="0"/>
        <v>742.58</v>
      </c>
      <c r="H66" s="145"/>
    </row>
    <row r="67" spans="1:9" s="6" customFormat="1">
      <c r="A67" s="14" t="s">
        <v>184</v>
      </c>
      <c r="B67" s="14" t="s">
        <v>49</v>
      </c>
      <c r="C67" s="2" t="s">
        <v>192</v>
      </c>
      <c r="D67" s="13" t="s">
        <v>144</v>
      </c>
      <c r="E67" s="55">
        <v>75</v>
      </c>
      <c r="F67" s="12">
        <v>13.08</v>
      </c>
      <c r="G67" s="21">
        <f t="shared" si="0"/>
        <v>981</v>
      </c>
      <c r="H67" s="145"/>
    </row>
    <row r="68" spans="1:9" s="6" customFormat="1">
      <c r="A68" s="14" t="s">
        <v>184</v>
      </c>
      <c r="B68" s="14" t="s">
        <v>50</v>
      </c>
      <c r="C68" s="2" t="s">
        <v>193</v>
      </c>
      <c r="D68" s="13" t="s">
        <v>144</v>
      </c>
      <c r="E68" s="55">
        <v>3910.5</v>
      </c>
      <c r="F68" s="12">
        <v>4.9000000000000004</v>
      </c>
      <c r="G68" s="21">
        <f t="shared" si="0"/>
        <v>19161.45</v>
      </c>
      <c r="H68" s="145"/>
    </row>
    <row r="69" spans="1:9" s="6" customFormat="1" ht="15.75" thickBot="1">
      <c r="A69" s="14" t="s">
        <v>184</v>
      </c>
      <c r="B69" s="14" t="s">
        <v>51</v>
      </c>
      <c r="C69" s="2" t="s">
        <v>194</v>
      </c>
      <c r="D69" s="13" t="s">
        <v>144</v>
      </c>
      <c r="E69" s="55">
        <v>359</v>
      </c>
      <c r="F69" s="12">
        <v>93.41</v>
      </c>
      <c r="G69" s="21">
        <f t="shared" si="0"/>
        <v>33534.19</v>
      </c>
      <c r="H69" s="145"/>
    </row>
    <row r="70" spans="1:9" s="6" customFormat="1" ht="45.75" thickBot="1">
      <c r="A70" s="22" t="s">
        <v>184</v>
      </c>
      <c r="B70" s="14" t="s">
        <v>186</v>
      </c>
      <c r="C70" s="2" t="s">
        <v>196</v>
      </c>
      <c r="D70" s="13" t="s">
        <v>168</v>
      </c>
      <c r="E70" s="55">
        <v>1292.4000000000001</v>
      </c>
      <c r="F70" s="33">
        <v>9.32</v>
      </c>
      <c r="G70" s="21">
        <f t="shared" si="0"/>
        <v>12045.17</v>
      </c>
      <c r="H70" s="42" t="s">
        <v>92</v>
      </c>
      <c r="I70" s="43">
        <f>ROUND(SUM(G63:G70),2)</f>
        <v>233713.36</v>
      </c>
    </row>
    <row r="71" spans="1:9" s="6" customFormat="1" ht="45">
      <c r="A71" s="16" t="s">
        <v>86</v>
      </c>
      <c r="B71" s="16" t="s">
        <v>29</v>
      </c>
      <c r="C71" s="17" t="s">
        <v>199</v>
      </c>
      <c r="D71" s="155"/>
      <c r="E71" s="156"/>
      <c r="F71" s="157"/>
      <c r="G71" s="158"/>
      <c r="H71" s="223" t="s">
        <v>877</v>
      </c>
    </row>
    <row r="72" spans="1:9" s="6" customFormat="1" ht="45">
      <c r="A72" s="14" t="s">
        <v>86</v>
      </c>
      <c r="B72" s="14" t="s">
        <v>200</v>
      </c>
      <c r="C72" s="73" t="s">
        <v>914</v>
      </c>
      <c r="D72" s="78" t="s">
        <v>168</v>
      </c>
      <c r="E72" s="79">
        <v>99768.4</v>
      </c>
      <c r="F72" s="82">
        <v>14.44</v>
      </c>
      <c r="G72" s="21">
        <f t="shared" si="0"/>
        <v>1440655.7</v>
      </c>
      <c r="H72" s="224"/>
    </row>
    <row r="73" spans="1:9" s="6" customFormat="1" ht="45">
      <c r="A73" s="14" t="s">
        <v>86</v>
      </c>
      <c r="B73" s="74" t="s">
        <v>201</v>
      </c>
      <c r="C73" s="73" t="s">
        <v>202</v>
      </c>
      <c r="D73" s="78" t="s">
        <v>168</v>
      </c>
      <c r="E73" s="79">
        <v>99768.4</v>
      </c>
      <c r="F73" s="82"/>
      <c r="G73" s="21">
        <f t="shared" si="0"/>
        <v>0</v>
      </c>
      <c r="H73" s="224"/>
    </row>
    <row r="74" spans="1:9" s="6" customFormat="1" ht="45">
      <c r="A74" s="14" t="s">
        <v>86</v>
      </c>
      <c r="B74" s="74" t="s">
        <v>30</v>
      </c>
      <c r="C74" s="73" t="s">
        <v>886</v>
      </c>
      <c r="D74" s="159"/>
      <c r="E74" s="160"/>
      <c r="F74" s="161"/>
      <c r="G74" s="162"/>
      <c r="H74" s="224"/>
    </row>
    <row r="75" spans="1:9" s="6" customFormat="1" ht="45">
      <c r="A75" s="14" t="s">
        <v>86</v>
      </c>
      <c r="B75" s="74" t="s">
        <v>204</v>
      </c>
      <c r="C75" s="73" t="s">
        <v>905</v>
      </c>
      <c r="D75" s="78" t="s">
        <v>144</v>
      </c>
      <c r="E75" s="79">
        <v>103762.3</v>
      </c>
      <c r="F75" s="82"/>
      <c r="G75" s="21">
        <f t="shared" si="0"/>
        <v>0</v>
      </c>
      <c r="H75" s="224"/>
    </row>
    <row r="76" spans="1:9" s="6" customFormat="1" ht="45">
      <c r="A76" s="14" t="s">
        <v>86</v>
      </c>
      <c r="B76" s="74" t="s">
        <v>205</v>
      </c>
      <c r="C76" s="73" t="s">
        <v>208</v>
      </c>
      <c r="D76" s="78" t="s">
        <v>144</v>
      </c>
      <c r="E76" s="79">
        <v>103762.3</v>
      </c>
      <c r="F76" s="82">
        <v>11.85</v>
      </c>
      <c r="G76" s="21">
        <f t="shared" si="0"/>
        <v>1229583.26</v>
      </c>
      <c r="H76" s="224"/>
    </row>
    <row r="77" spans="1:9" s="6" customFormat="1" ht="45">
      <c r="A77" s="14" t="s">
        <v>86</v>
      </c>
      <c r="B77" s="74" t="s">
        <v>31</v>
      </c>
      <c r="C77" s="73" t="s">
        <v>209</v>
      </c>
      <c r="D77" s="78" t="s">
        <v>144</v>
      </c>
      <c r="E77" s="79">
        <v>95390.2</v>
      </c>
      <c r="F77" s="82">
        <v>16.95</v>
      </c>
      <c r="G77" s="21">
        <f t="shared" si="0"/>
        <v>1616863.89</v>
      </c>
      <c r="H77" s="224"/>
    </row>
    <row r="78" spans="1:9" s="6" customFormat="1" ht="45">
      <c r="A78" s="14" t="s">
        <v>86</v>
      </c>
      <c r="B78" s="74" t="s">
        <v>32</v>
      </c>
      <c r="C78" s="73" t="s">
        <v>210</v>
      </c>
      <c r="D78" s="78" t="s">
        <v>144</v>
      </c>
      <c r="E78" s="79">
        <v>95390.2</v>
      </c>
      <c r="F78" s="82">
        <v>0.36</v>
      </c>
      <c r="G78" s="21">
        <f t="shared" si="0"/>
        <v>34340.47</v>
      </c>
      <c r="H78" s="224"/>
    </row>
    <row r="79" spans="1:9" s="6" customFormat="1" ht="45">
      <c r="A79" s="14" t="s">
        <v>86</v>
      </c>
      <c r="B79" s="74" t="s">
        <v>52</v>
      </c>
      <c r="C79" s="73" t="s">
        <v>211</v>
      </c>
      <c r="D79" s="78" t="s">
        <v>144</v>
      </c>
      <c r="E79" s="79">
        <v>94527.2</v>
      </c>
      <c r="F79" s="82">
        <v>15.52</v>
      </c>
      <c r="G79" s="21">
        <f t="shared" si="0"/>
        <v>1467062.14</v>
      </c>
      <c r="H79" s="224"/>
    </row>
    <row r="80" spans="1:9" s="6" customFormat="1" ht="45">
      <c r="A80" s="14" t="s">
        <v>86</v>
      </c>
      <c r="B80" s="74" t="s">
        <v>215</v>
      </c>
      <c r="C80" s="73" t="s">
        <v>212</v>
      </c>
      <c r="D80" s="78" t="s">
        <v>144</v>
      </c>
      <c r="E80" s="79">
        <v>94527.2</v>
      </c>
      <c r="F80" s="82">
        <v>0.49</v>
      </c>
      <c r="G80" s="21">
        <f t="shared" si="0"/>
        <v>46318.33</v>
      </c>
      <c r="H80" s="224"/>
    </row>
    <row r="81" spans="1:9" s="6" customFormat="1" ht="45">
      <c r="A81" s="14" t="s">
        <v>86</v>
      </c>
      <c r="B81" s="74" t="s">
        <v>216</v>
      </c>
      <c r="C81" s="73" t="s">
        <v>213</v>
      </c>
      <c r="D81" s="78" t="s">
        <v>144</v>
      </c>
      <c r="E81" s="79">
        <v>94114</v>
      </c>
      <c r="F81" s="82">
        <v>12.83</v>
      </c>
      <c r="G81" s="21">
        <f t="shared" si="0"/>
        <v>1207482.6200000001</v>
      </c>
      <c r="H81" s="224"/>
    </row>
    <row r="82" spans="1:9" s="6" customFormat="1" ht="50.25" customHeight="1" thickBot="1">
      <c r="A82" s="14" t="s">
        <v>86</v>
      </c>
      <c r="B82" s="74" t="s">
        <v>217</v>
      </c>
      <c r="C82" s="2" t="s">
        <v>214</v>
      </c>
      <c r="D82" s="13" t="s">
        <v>144</v>
      </c>
      <c r="E82" s="55">
        <v>94114</v>
      </c>
      <c r="F82" s="33">
        <v>0.25</v>
      </c>
      <c r="G82" s="26">
        <f t="shared" si="0"/>
        <v>23528.5</v>
      </c>
      <c r="H82" s="224"/>
      <c r="I82" s="44"/>
    </row>
    <row r="83" spans="1:9" s="6" customFormat="1" ht="43.5" customHeight="1">
      <c r="A83" s="16" t="s">
        <v>87</v>
      </c>
      <c r="B83" s="16" t="s">
        <v>29</v>
      </c>
      <c r="C83" s="17" t="s">
        <v>218</v>
      </c>
      <c r="D83" s="155"/>
      <c r="E83" s="156"/>
      <c r="F83" s="163"/>
      <c r="G83" s="158"/>
      <c r="H83" s="224"/>
    </row>
    <row r="84" spans="1:9" s="6" customFormat="1" ht="43.5" customHeight="1">
      <c r="A84" s="14" t="s">
        <v>87</v>
      </c>
      <c r="B84" s="14" t="s">
        <v>200</v>
      </c>
      <c r="C84" s="2" t="s">
        <v>915</v>
      </c>
      <c r="D84" s="78" t="s">
        <v>168</v>
      </c>
      <c r="E84" s="79">
        <v>88620</v>
      </c>
      <c r="F84" s="4"/>
      <c r="G84" s="21">
        <f t="shared" si="0"/>
        <v>0</v>
      </c>
      <c r="H84" s="224"/>
    </row>
    <row r="85" spans="1:9" s="6" customFormat="1" ht="43.5" customHeight="1">
      <c r="A85" s="14" t="s">
        <v>87</v>
      </c>
      <c r="B85" s="74" t="s">
        <v>201</v>
      </c>
      <c r="C85" s="2" t="s">
        <v>219</v>
      </c>
      <c r="D85" s="78" t="s">
        <v>168</v>
      </c>
      <c r="E85" s="79">
        <v>88620</v>
      </c>
      <c r="F85" s="4"/>
      <c r="G85" s="21">
        <f t="shared" si="0"/>
        <v>0</v>
      </c>
      <c r="H85" s="224"/>
    </row>
    <row r="86" spans="1:9" s="6" customFormat="1" ht="43.5" customHeight="1">
      <c r="A86" s="14" t="s">
        <v>87</v>
      </c>
      <c r="B86" s="74" t="s">
        <v>30</v>
      </c>
      <c r="C86" s="73" t="s">
        <v>887</v>
      </c>
      <c r="D86" s="159"/>
      <c r="E86" s="160"/>
      <c r="F86" s="164"/>
      <c r="G86" s="162"/>
      <c r="H86" s="224"/>
    </row>
    <row r="87" spans="1:9" s="6" customFormat="1" ht="43.5" customHeight="1">
      <c r="A87" s="14" t="s">
        <v>87</v>
      </c>
      <c r="B87" s="74" t="s">
        <v>204</v>
      </c>
      <c r="C87" s="73" t="s">
        <v>916</v>
      </c>
      <c r="D87" s="78" t="s">
        <v>144</v>
      </c>
      <c r="E87" s="79">
        <v>103762.3</v>
      </c>
      <c r="F87" s="4"/>
      <c r="G87" s="21">
        <f t="shared" si="0"/>
        <v>0</v>
      </c>
      <c r="H87" s="224"/>
    </row>
    <row r="88" spans="1:9" s="6" customFormat="1" ht="43.5" customHeight="1">
      <c r="A88" s="14" t="s">
        <v>87</v>
      </c>
      <c r="B88" s="74" t="s">
        <v>205</v>
      </c>
      <c r="C88" s="73" t="s">
        <v>395</v>
      </c>
      <c r="D88" s="78" t="s">
        <v>144</v>
      </c>
      <c r="E88" s="79">
        <v>103762.3</v>
      </c>
      <c r="F88" s="4"/>
      <c r="G88" s="21">
        <f t="shared" si="0"/>
        <v>0</v>
      </c>
      <c r="H88" s="224"/>
    </row>
    <row r="89" spans="1:9" s="6" customFormat="1" ht="43.5" customHeight="1">
      <c r="A89" s="14" t="s">
        <v>87</v>
      </c>
      <c r="B89" s="74" t="s">
        <v>31</v>
      </c>
      <c r="C89" s="73" t="s">
        <v>209</v>
      </c>
      <c r="D89" s="78" t="s">
        <v>144</v>
      </c>
      <c r="E89" s="79">
        <v>95390.2</v>
      </c>
      <c r="F89" s="4"/>
      <c r="G89" s="21">
        <f t="shared" si="0"/>
        <v>0</v>
      </c>
      <c r="H89" s="224"/>
    </row>
    <row r="90" spans="1:9" s="6" customFormat="1" ht="43.5" customHeight="1">
      <c r="A90" s="74" t="s">
        <v>87</v>
      </c>
      <c r="B90" s="74" t="s">
        <v>32</v>
      </c>
      <c r="C90" s="73" t="s">
        <v>210</v>
      </c>
      <c r="D90" s="78" t="s">
        <v>144</v>
      </c>
      <c r="E90" s="79">
        <v>95390.2</v>
      </c>
      <c r="F90" s="4"/>
      <c r="G90" s="21">
        <f t="shared" si="0"/>
        <v>0</v>
      </c>
      <c r="H90" s="224"/>
    </row>
    <row r="91" spans="1:9" s="6" customFormat="1" ht="43.5" customHeight="1">
      <c r="A91" s="14" t="s">
        <v>87</v>
      </c>
      <c r="B91" s="74" t="s">
        <v>52</v>
      </c>
      <c r="C91" s="73" t="s">
        <v>211</v>
      </c>
      <c r="D91" s="78" t="s">
        <v>144</v>
      </c>
      <c r="E91" s="79">
        <v>94527.2</v>
      </c>
      <c r="F91" s="4"/>
      <c r="G91" s="21">
        <f t="shared" si="0"/>
        <v>0</v>
      </c>
      <c r="H91" s="224"/>
    </row>
    <row r="92" spans="1:9" s="6" customFormat="1" ht="51" customHeight="1">
      <c r="A92" s="14" t="s">
        <v>87</v>
      </c>
      <c r="B92" s="74" t="s">
        <v>215</v>
      </c>
      <c r="C92" s="73" t="s">
        <v>212</v>
      </c>
      <c r="D92" s="78" t="s">
        <v>144</v>
      </c>
      <c r="E92" s="79">
        <v>94527.2</v>
      </c>
      <c r="F92" s="4"/>
      <c r="G92" s="21">
        <f t="shared" si="0"/>
        <v>0</v>
      </c>
      <c r="H92" s="224"/>
    </row>
    <row r="93" spans="1:9" s="6" customFormat="1" ht="46.5" customHeight="1" thickBot="1">
      <c r="A93" s="14" t="s">
        <v>87</v>
      </c>
      <c r="B93" s="74" t="s">
        <v>216</v>
      </c>
      <c r="C93" s="73" t="s">
        <v>213</v>
      </c>
      <c r="D93" s="78" t="s">
        <v>144</v>
      </c>
      <c r="E93" s="79">
        <v>94114</v>
      </c>
      <c r="F93" s="4"/>
      <c r="G93" s="21">
        <f t="shared" si="0"/>
        <v>0</v>
      </c>
      <c r="H93" s="225"/>
    </row>
    <row r="94" spans="1:9" s="6" customFormat="1" ht="47.25" customHeight="1" thickBot="1">
      <c r="A94" s="14" t="s">
        <v>87</v>
      </c>
      <c r="B94" s="74" t="s">
        <v>217</v>
      </c>
      <c r="C94" s="2" t="s">
        <v>214</v>
      </c>
      <c r="D94" s="13" t="s">
        <v>144</v>
      </c>
      <c r="E94" s="55">
        <v>94114</v>
      </c>
      <c r="F94" s="36"/>
      <c r="G94" s="26">
        <f t="shared" si="0"/>
        <v>0</v>
      </c>
      <c r="H94" s="42" t="s">
        <v>93</v>
      </c>
      <c r="I94" s="43">
        <f>ROUND(SUM(G71:G94),2)</f>
        <v>7065834.9100000001</v>
      </c>
    </row>
    <row r="95" spans="1:9" s="6" customFormat="1">
      <c r="A95" s="16" t="s">
        <v>220</v>
      </c>
      <c r="B95" s="16" t="s">
        <v>33</v>
      </c>
      <c r="C95" s="17" t="s">
        <v>888</v>
      </c>
      <c r="D95" s="155"/>
      <c r="E95" s="156"/>
      <c r="F95" s="157"/>
      <c r="G95" s="158"/>
      <c r="H95" s="223" t="s">
        <v>873</v>
      </c>
    </row>
    <row r="96" spans="1:9" s="6" customFormat="1" ht="30">
      <c r="A96" s="14" t="s">
        <v>220</v>
      </c>
      <c r="B96" s="14" t="s">
        <v>221</v>
      </c>
      <c r="C96" s="2" t="s">
        <v>908</v>
      </c>
      <c r="D96" s="13" t="s">
        <v>168</v>
      </c>
      <c r="E96" s="55">
        <v>22543.200000000001</v>
      </c>
      <c r="F96" s="12">
        <v>10.99</v>
      </c>
      <c r="G96" s="21">
        <f t="shared" si="0"/>
        <v>247749.77</v>
      </c>
      <c r="H96" s="224"/>
    </row>
    <row r="97" spans="1:9" s="6" customFormat="1" ht="30">
      <c r="A97" s="14" t="s">
        <v>220</v>
      </c>
      <c r="B97" s="14" t="s">
        <v>222</v>
      </c>
      <c r="C97" s="2" t="s">
        <v>226</v>
      </c>
      <c r="D97" s="13" t="s">
        <v>168</v>
      </c>
      <c r="E97" s="55">
        <v>22543.200000000001</v>
      </c>
      <c r="F97" s="12"/>
      <c r="G97" s="21">
        <f t="shared" si="0"/>
        <v>0</v>
      </c>
      <c r="H97" s="224"/>
    </row>
    <row r="98" spans="1:9" s="6" customFormat="1">
      <c r="A98" s="14" t="s">
        <v>220</v>
      </c>
      <c r="B98" s="14" t="s">
        <v>34</v>
      </c>
      <c r="C98" s="2" t="s">
        <v>571</v>
      </c>
      <c r="D98" s="165"/>
      <c r="E98" s="166"/>
      <c r="F98" s="167"/>
      <c r="G98" s="162"/>
      <c r="H98" s="224"/>
    </row>
    <row r="99" spans="1:9" s="6" customFormat="1" ht="60">
      <c r="A99" s="14" t="s">
        <v>220</v>
      </c>
      <c r="B99" s="14" t="s">
        <v>223</v>
      </c>
      <c r="C99" s="180" t="s">
        <v>945</v>
      </c>
      <c r="D99" s="61" t="s">
        <v>144</v>
      </c>
      <c r="E99" s="55">
        <v>29012.1</v>
      </c>
      <c r="F99" s="12"/>
      <c r="G99" s="21">
        <f t="shared" si="0"/>
        <v>0</v>
      </c>
      <c r="H99" s="224"/>
    </row>
    <row r="100" spans="1:9" s="6" customFormat="1" ht="45">
      <c r="A100" s="14" t="s">
        <v>220</v>
      </c>
      <c r="B100" s="14" t="s">
        <v>224</v>
      </c>
      <c r="C100" s="180" t="s">
        <v>946</v>
      </c>
      <c r="D100" s="61" t="s">
        <v>144</v>
      </c>
      <c r="E100" s="55">
        <v>29012.1</v>
      </c>
      <c r="F100" s="12">
        <v>6.01</v>
      </c>
      <c r="G100" s="21">
        <f t="shared" si="0"/>
        <v>174362.72</v>
      </c>
      <c r="H100" s="224"/>
    </row>
    <row r="101" spans="1:9" s="6" customFormat="1">
      <c r="A101" s="14" t="s">
        <v>220</v>
      </c>
      <c r="B101" s="71" t="s">
        <v>35</v>
      </c>
      <c r="C101" s="76" t="s">
        <v>227</v>
      </c>
      <c r="D101" s="61" t="s">
        <v>144</v>
      </c>
      <c r="E101" s="83">
        <v>102.1</v>
      </c>
      <c r="F101" s="12">
        <v>56.29</v>
      </c>
      <c r="G101" s="21">
        <f t="shared" si="0"/>
        <v>5747.21</v>
      </c>
      <c r="H101" s="224"/>
    </row>
    <row r="102" spans="1:9" s="6" customFormat="1" ht="15.75" thickBot="1">
      <c r="A102" s="14" t="s">
        <v>220</v>
      </c>
      <c r="B102" s="71" t="s">
        <v>36</v>
      </c>
      <c r="C102" s="76" t="s">
        <v>228</v>
      </c>
      <c r="D102" s="61" t="s">
        <v>144</v>
      </c>
      <c r="E102" s="83">
        <v>102.1</v>
      </c>
      <c r="F102" s="12">
        <v>29.55</v>
      </c>
      <c r="G102" s="21">
        <f t="shared" si="0"/>
        <v>3017.06</v>
      </c>
      <c r="H102" s="224"/>
    </row>
    <row r="103" spans="1:9" s="6" customFormat="1" ht="30.75" thickBot="1">
      <c r="A103" s="14" t="s">
        <v>220</v>
      </c>
      <c r="B103" s="22" t="s">
        <v>37</v>
      </c>
      <c r="C103" s="23" t="s">
        <v>206</v>
      </c>
      <c r="D103" s="24" t="s">
        <v>144</v>
      </c>
      <c r="E103" s="56">
        <v>102.1</v>
      </c>
      <c r="F103" s="12">
        <v>16.3</v>
      </c>
      <c r="G103" s="26">
        <f t="shared" si="0"/>
        <v>1664.23</v>
      </c>
      <c r="H103" s="42" t="s">
        <v>94</v>
      </c>
      <c r="I103" s="43">
        <f>ROUND(SUM(G95:G103),2)</f>
        <v>432540.99</v>
      </c>
    </row>
    <row r="104" spans="1:9" s="6" customFormat="1" ht="27.75" customHeight="1">
      <c r="A104" s="16" t="s">
        <v>229</v>
      </c>
      <c r="B104" s="16" t="s">
        <v>8</v>
      </c>
      <c r="C104" s="17" t="s">
        <v>231</v>
      </c>
      <c r="D104" s="155"/>
      <c r="E104" s="156"/>
      <c r="F104" s="157"/>
      <c r="G104" s="158"/>
      <c r="H104" s="223" t="s">
        <v>230</v>
      </c>
    </row>
    <row r="105" spans="1:9" s="6" customFormat="1" ht="30">
      <c r="A105" s="14" t="s">
        <v>229</v>
      </c>
      <c r="B105" s="14" t="s">
        <v>232</v>
      </c>
      <c r="C105" s="2" t="s">
        <v>917</v>
      </c>
      <c r="D105" s="13" t="s">
        <v>168</v>
      </c>
      <c r="E105" s="55">
        <v>4966.2</v>
      </c>
      <c r="F105" s="12">
        <v>22.83</v>
      </c>
      <c r="G105" s="21">
        <f t="shared" si="0"/>
        <v>113378.35</v>
      </c>
      <c r="H105" s="224"/>
    </row>
    <row r="106" spans="1:9" s="6" customFormat="1" ht="30">
      <c r="A106" s="14" t="s">
        <v>229</v>
      </c>
      <c r="B106" s="14" t="s">
        <v>233</v>
      </c>
      <c r="C106" s="2" t="s">
        <v>398</v>
      </c>
      <c r="D106" s="13" t="s">
        <v>168</v>
      </c>
      <c r="E106" s="55">
        <v>4966.2</v>
      </c>
      <c r="F106" s="12"/>
      <c r="G106" s="21">
        <f t="shared" si="0"/>
        <v>0</v>
      </c>
      <c r="H106" s="224"/>
    </row>
    <row r="107" spans="1:9" s="6" customFormat="1">
      <c r="A107" s="14" t="s">
        <v>229</v>
      </c>
      <c r="B107" s="14" t="s">
        <v>39</v>
      </c>
      <c r="C107" s="2" t="s">
        <v>886</v>
      </c>
      <c r="D107" s="165"/>
      <c r="E107" s="166"/>
      <c r="F107" s="167"/>
      <c r="G107" s="162"/>
      <c r="H107" s="224"/>
    </row>
    <row r="108" spans="1:9" s="6" customFormat="1" ht="30">
      <c r="A108" s="14" t="s">
        <v>229</v>
      </c>
      <c r="B108" s="14" t="s">
        <v>234</v>
      </c>
      <c r="C108" s="2" t="s">
        <v>912</v>
      </c>
      <c r="D108" s="13" t="s">
        <v>144</v>
      </c>
      <c r="E108" s="55">
        <v>3035</v>
      </c>
      <c r="F108" s="12"/>
      <c r="G108" s="21">
        <f t="shared" si="0"/>
        <v>0</v>
      </c>
      <c r="H108" s="224"/>
    </row>
    <row r="109" spans="1:9" s="6" customFormat="1" ht="30">
      <c r="A109" s="14" t="s">
        <v>229</v>
      </c>
      <c r="B109" s="14" t="s">
        <v>235</v>
      </c>
      <c r="C109" s="2" t="s">
        <v>208</v>
      </c>
      <c r="D109" s="13" t="s">
        <v>144</v>
      </c>
      <c r="E109" s="55">
        <v>3035</v>
      </c>
      <c r="F109" s="12">
        <v>14.1</v>
      </c>
      <c r="G109" s="21">
        <f t="shared" si="0"/>
        <v>42793.5</v>
      </c>
      <c r="H109" s="224"/>
      <c r="I109" s="44"/>
    </row>
    <row r="110" spans="1:9" s="6" customFormat="1">
      <c r="A110" s="14" t="s">
        <v>229</v>
      </c>
      <c r="B110" s="14" t="s">
        <v>40</v>
      </c>
      <c r="C110" s="2" t="s">
        <v>236</v>
      </c>
      <c r="D110" s="13" t="s">
        <v>144</v>
      </c>
      <c r="E110" s="55">
        <v>2697.2</v>
      </c>
      <c r="F110" s="12">
        <v>18.8</v>
      </c>
      <c r="G110" s="21">
        <f t="shared" si="0"/>
        <v>50707.360000000001</v>
      </c>
      <c r="H110" s="224"/>
    </row>
    <row r="111" spans="1:9" s="6" customFormat="1">
      <c r="A111" s="14" t="s">
        <v>229</v>
      </c>
      <c r="B111" s="14" t="s">
        <v>41</v>
      </c>
      <c r="C111" s="2" t="s">
        <v>237</v>
      </c>
      <c r="D111" s="13" t="s">
        <v>137</v>
      </c>
      <c r="E111" s="55">
        <v>921.9</v>
      </c>
      <c r="F111" s="12">
        <v>1.71</v>
      </c>
      <c r="G111" s="21">
        <f t="shared" si="0"/>
        <v>1576.45</v>
      </c>
      <c r="H111" s="224"/>
    </row>
    <row r="112" spans="1:9" s="6" customFormat="1" ht="15.75" thickBot="1">
      <c r="A112" s="14" t="s">
        <v>229</v>
      </c>
      <c r="B112" s="14" t="s">
        <v>42</v>
      </c>
      <c r="C112" s="180" t="s">
        <v>942</v>
      </c>
      <c r="D112" s="13" t="s">
        <v>144</v>
      </c>
      <c r="E112" s="55">
        <v>486.8</v>
      </c>
      <c r="F112" s="12">
        <v>4.3600000000000003</v>
      </c>
      <c r="G112" s="21">
        <f t="shared" si="0"/>
        <v>2122.4499999999998</v>
      </c>
      <c r="H112" s="224"/>
    </row>
    <row r="113" spans="1:9" s="6" customFormat="1" ht="30.75" thickBot="1">
      <c r="A113" s="14" t="s">
        <v>229</v>
      </c>
      <c r="B113" s="71" t="s">
        <v>43</v>
      </c>
      <c r="C113" s="180" t="s">
        <v>943</v>
      </c>
      <c r="D113" s="13" t="s">
        <v>144</v>
      </c>
      <c r="E113" s="55">
        <v>130.19999999999999</v>
      </c>
      <c r="F113" s="12">
        <v>5.9</v>
      </c>
      <c r="G113" s="21">
        <f t="shared" si="0"/>
        <v>768.18</v>
      </c>
      <c r="H113" s="42" t="s">
        <v>88</v>
      </c>
      <c r="I113" s="43">
        <f>ROUND(SUM(G104:G113),2)</f>
        <v>211346.29</v>
      </c>
    </row>
    <row r="114" spans="1:9" s="6" customFormat="1" ht="46.5" customHeight="1">
      <c r="A114" s="16" t="s">
        <v>238</v>
      </c>
      <c r="B114" s="16" t="s">
        <v>44</v>
      </c>
      <c r="C114" s="17" t="s">
        <v>239</v>
      </c>
      <c r="D114" s="155"/>
      <c r="E114" s="156"/>
      <c r="F114" s="157"/>
      <c r="G114" s="158"/>
      <c r="H114" s="217" t="s">
        <v>873</v>
      </c>
    </row>
    <row r="115" spans="1:9" s="6" customFormat="1" ht="45">
      <c r="A115" s="14" t="s">
        <v>238</v>
      </c>
      <c r="B115" s="14" t="s">
        <v>240</v>
      </c>
      <c r="C115" s="2" t="s">
        <v>918</v>
      </c>
      <c r="D115" s="13" t="s">
        <v>168</v>
      </c>
      <c r="E115" s="55">
        <v>6362</v>
      </c>
      <c r="F115" s="12">
        <v>18.2</v>
      </c>
      <c r="G115" s="21">
        <f t="shared" si="0"/>
        <v>115788.4</v>
      </c>
      <c r="H115" s="218"/>
    </row>
    <row r="116" spans="1:9" s="6" customFormat="1" ht="45">
      <c r="A116" s="14" t="s">
        <v>238</v>
      </c>
      <c r="B116" s="14" t="s">
        <v>241</v>
      </c>
      <c r="C116" s="2" t="s">
        <v>397</v>
      </c>
      <c r="D116" s="13" t="s">
        <v>168</v>
      </c>
      <c r="E116" s="55">
        <v>6362</v>
      </c>
      <c r="F116" s="12"/>
      <c r="G116" s="21">
        <f t="shared" si="0"/>
        <v>0</v>
      </c>
      <c r="H116" s="218"/>
    </row>
    <row r="117" spans="1:9" s="6" customFormat="1" ht="45">
      <c r="A117" s="14" t="s">
        <v>238</v>
      </c>
      <c r="B117" s="14" t="s">
        <v>53</v>
      </c>
      <c r="C117" s="2" t="s">
        <v>889</v>
      </c>
      <c r="D117" s="165"/>
      <c r="E117" s="166"/>
      <c r="F117" s="167"/>
      <c r="G117" s="162"/>
      <c r="H117" s="218"/>
    </row>
    <row r="118" spans="1:9" s="6" customFormat="1" ht="45">
      <c r="A118" s="14" t="s">
        <v>238</v>
      </c>
      <c r="B118" s="14" t="s">
        <v>242</v>
      </c>
      <c r="C118" s="2" t="s">
        <v>911</v>
      </c>
      <c r="D118" s="13" t="s">
        <v>144</v>
      </c>
      <c r="E118" s="55">
        <v>1464.1</v>
      </c>
      <c r="F118" s="12"/>
      <c r="G118" s="21">
        <f t="shared" si="0"/>
        <v>0</v>
      </c>
      <c r="H118" s="218"/>
    </row>
    <row r="119" spans="1:9" s="6" customFormat="1" ht="45">
      <c r="A119" s="14" t="s">
        <v>238</v>
      </c>
      <c r="B119" s="14" t="s">
        <v>243</v>
      </c>
      <c r="C119" s="2" t="s">
        <v>248</v>
      </c>
      <c r="D119" s="13" t="s">
        <v>144</v>
      </c>
      <c r="E119" s="55">
        <v>1464.1</v>
      </c>
      <c r="F119" s="12">
        <v>13.75</v>
      </c>
      <c r="G119" s="21">
        <f t="shared" si="0"/>
        <v>20131.38</v>
      </c>
      <c r="H119" s="218"/>
    </row>
    <row r="120" spans="1:9" s="6" customFormat="1" ht="45">
      <c r="A120" s="14" t="s">
        <v>238</v>
      </c>
      <c r="B120" s="14" t="s">
        <v>54</v>
      </c>
      <c r="C120" s="2" t="s">
        <v>886</v>
      </c>
      <c r="D120" s="165"/>
      <c r="E120" s="166"/>
      <c r="F120" s="167"/>
      <c r="G120" s="162"/>
      <c r="H120" s="218"/>
    </row>
    <row r="121" spans="1:9" s="6" customFormat="1" ht="45">
      <c r="A121" s="14" t="s">
        <v>238</v>
      </c>
      <c r="B121" s="14" t="s">
        <v>244</v>
      </c>
      <c r="C121" s="2" t="s">
        <v>910</v>
      </c>
      <c r="D121" s="13" t="s">
        <v>144</v>
      </c>
      <c r="E121" s="55">
        <v>4088.8</v>
      </c>
      <c r="F121" s="12"/>
      <c r="G121" s="21">
        <f t="shared" si="0"/>
        <v>0</v>
      </c>
      <c r="H121" s="218"/>
    </row>
    <row r="122" spans="1:9" s="6" customFormat="1" ht="45">
      <c r="A122" s="14" t="s">
        <v>238</v>
      </c>
      <c r="B122" s="14" t="s">
        <v>245</v>
      </c>
      <c r="C122" s="2" t="s">
        <v>249</v>
      </c>
      <c r="D122" s="13" t="s">
        <v>144</v>
      </c>
      <c r="E122" s="55">
        <v>4088.8</v>
      </c>
      <c r="F122" s="12">
        <v>13.1</v>
      </c>
      <c r="G122" s="21">
        <f t="shared" si="0"/>
        <v>53563.28</v>
      </c>
      <c r="H122" s="218"/>
    </row>
    <row r="123" spans="1:9" s="6" customFormat="1" ht="45">
      <c r="A123" s="14" t="s">
        <v>238</v>
      </c>
      <c r="B123" s="14" t="s">
        <v>55</v>
      </c>
      <c r="C123" s="2" t="s">
        <v>250</v>
      </c>
      <c r="D123" s="13" t="s">
        <v>144</v>
      </c>
      <c r="E123" s="55">
        <v>3928.3</v>
      </c>
      <c r="F123" s="12">
        <v>22</v>
      </c>
      <c r="G123" s="21">
        <f t="shared" si="0"/>
        <v>86422.6</v>
      </c>
      <c r="H123" s="218"/>
    </row>
    <row r="124" spans="1:9" s="6" customFormat="1" ht="45">
      <c r="A124" s="14" t="s">
        <v>238</v>
      </c>
      <c r="B124" s="14" t="s">
        <v>56</v>
      </c>
      <c r="C124" s="2" t="s">
        <v>251</v>
      </c>
      <c r="D124" s="13" t="s">
        <v>144</v>
      </c>
      <c r="E124" s="55">
        <v>1624.6</v>
      </c>
      <c r="F124" s="12">
        <v>2.87</v>
      </c>
      <c r="G124" s="21">
        <f t="shared" si="0"/>
        <v>4662.6000000000004</v>
      </c>
      <c r="H124" s="218"/>
    </row>
    <row r="125" spans="1:9" s="6" customFormat="1" ht="45">
      <c r="A125" s="14" t="s">
        <v>238</v>
      </c>
      <c r="B125" s="14" t="s">
        <v>57</v>
      </c>
      <c r="C125" s="2" t="s">
        <v>252</v>
      </c>
      <c r="D125" s="13" t="s">
        <v>144</v>
      </c>
      <c r="E125" s="55">
        <v>39.6</v>
      </c>
      <c r="F125" s="12">
        <v>42.44</v>
      </c>
      <c r="G125" s="21">
        <f t="shared" si="0"/>
        <v>1680.62</v>
      </c>
      <c r="H125" s="218"/>
    </row>
    <row r="126" spans="1:9" s="6" customFormat="1" ht="45.75" thickBot="1">
      <c r="A126" s="14" t="s">
        <v>238</v>
      </c>
      <c r="B126" s="14" t="s">
        <v>58</v>
      </c>
      <c r="C126" s="2" t="s">
        <v>253</v>
      </c>
      <c r="D126" s="13" t="s">
        <v>144</v>
      </c>
      <c r="E126" s="55">
        <v>161.5</v>
      </c>
      <c r="F126" s="12">
        <v>42.44</v>
      </c>
      <c r="G126" s="21">
        <f t="shared" si="0"/>
        <v>6854.06</v>
      </c>
      <c r="H126" s="219"/>
    </row>
    <row r="127" spans="1:9" s="6" customFormat="1" ht="45.75" thickBot="1">
      <c r="A127" s="14" t="s">
        <v>238</v>
      </c>
      <c r="B127" s="22" t="s">
        <v>74</v>
      </c>
      <c r="C127" s="23" t="s">
        <v>254</v>
      </c>
      <c r="D127" s="24" t="s">
        <v>144</v>
      </c>
      <c r="E127" s="56">
        <v>1423.5</v>
      </c>
      <c r="F127" s="33">
        <v>35.17</v>
      </c>
      <c r="G127" s="26">
        <f t="shared" ref="G127:G241" si="1">ROUND((E127*F127),2)</f>
        <v>50064.5</v>
      </c>
      <c r="H127" s="42" t="s">
        <v>89</v>
      </c>
      <c r="I127" s="43">
        <f>ROUND(SUM(G114:G127),2)</f>
        <v>339167.44</v>
      </c>
    </row>
    <row r="128" spans="1:9" s="6" customFormat="1">
      <c r="A128" s="16" t="s">
        <v>255</v>
      </c>
      <c r="B128" s="16" t="s">
        <v>59</v>
      </c>
      <c r="C128" s="17" t="s">
        <v>256</v>
      </c>
      <c r="D128" s="18" t="s">
        <v>137</v>
      </c>
      <c r="E128" s="186">
        <v>134</v>
      </c>
      <c r="F128" s="32">
        <v>37.26</v>
      </c>
      <c r="G128" s="20">
        <f t="shared" si="1"/>
        <v>4992.84</v>
      </c>
      <c r="H128" s="145"/>
    </row>
    <row r="129" spans="1:9" s="6" customFormat="1">
      <c r="A129" s="14" t="s">
        <v>255</v>
      </c>
      <c r="B129" s="14" t="s">
        <v>60</v>
      </c>
      <c r="C129" s="2" t="s">
        <v>257</v>
      </c>
      <c r="D129" s="13" t="s">
        <v>137</v>
      </c>
      <c r="E129" s="55">
        <v>914.5</v>
      </c>
      <c r="F129" s="12">
        <v>17.46</v>
      </c>
      <c r="G129" s="21">
        <f t="shared" si="1"/>
        <v>15967.17</v>
      </c>
      <c r="H129" s="145"/>
    </row>
    <row r="130" spans="1:9" s="6" customFormat="1">
      <c r="A130" s="14" t="s">
        <v>255</v>
      </c>
      <c r="B130" s="14" t="s">
        <v>61</v>
      </c>
      <c r="C130" s="2" t="s">
        <v>259</v>
      </c>
      <c r="D130" s="13" t="s">
        <v>137</v>
      </c>
      <c r="E130" s="55">
        <v>1286.5999999999999</v>
      </c>
      <c r="F130" s="12">
        <v>103.29</v>
      </c>
      <c r="G130" s="21">
        <f t="shared" si="1"/>
        <v>132892.91</v>
      </c>
      <c r="H130" s="145"/>
    </row>
    <row r="131" spans="1:9" s="6" customFormat="1" ht="15.75" thickBot="1">
      <c r="A131" s="14" t="s">
        <v>255</v>
      </c>
      <c r="B131" s="14" t="s">
        <v>62</v>
      </c>
      <c r="C131" s="2" t="s">
        <v>260</v>
      </c>
      <c r="D131" s="13" t="s">
        <v>137</v>
      </c>
      <c r="E131" s="55">
        <v>1798.7</v>
      </c>
      <c r="F131" s="12">
        <v>1.97</v>
      </c>
      <c r="G131" s="21">
        <f t="shared" si="1"/>
        <v>3543.44</v>
      </c>
      <c r="H131" s="34"/>
    </row>
    <row r="132" spans="1:9" s="6" customFormat="1" ht="29.25" thickBot="1">
      <c r="A132" s="95" t="s">
        <v>255</v>
      </c>
      <c r="B132" s="22" t="s">
        <v>63</v>
      </c>
      <c r="C132" s="93" t="s">
        <v>399</v>
      </c>
      <c r="D132" s="24" t="s">
        <v>137</v>
      </c>
      <c r="E132" s="56">
        <v>891.5</v>
      </c>
      <c r="F132" s="33">
        <v>3.91</v>
      </c>
      <c r="G132" s="26">
        <f t="shared" si="1"/>
        <v>3485.77</v>
      </c>
      <c r="H132" s="42" t="s">
        <v>95</v>
      </c>
      <c r="I132" s="43">
        <f>ROUND(SUM(G128:G132),2)</f>
        <v>160882.13</v>
      </c>
    </row>
    <row r="133" spans="1:9" s="6" customFormat="1" ht="30">
      <c r="A133" s="14" t="s">
        <v>409</v>
      </c>
      <c r="B133" s="14" t="s">
        <v>77</v>
      </c>
      <c r="C133" s="76" t="s">
        <v>268</v>
      </c>
      <c r="D133" s="13" t="s">
        <v>168</v>
      </c>
      <c r="E133" s="55">
        <v>23926.799999999999</v>
      </c>
      <c r="F133" s="12">
        <v>10.24</v>
      </c>
      <c r="G133" s="21">
        <f t="shared" si="1"/>
        <v>245010.43</v>
      </c>
      <c r="H133" s="145"/>
      <c r="I133" s="7"/>
    </row>
    <row r="134" spans="1:9" s="6" customFormat="1" ht="30">
      <c r="A134" s="14" t="s">
        <v>409</v>
      </c>
      <c r="B134" s="14" t="s">
        <v>274</v>
      </c>
      <c r="C134" s="76" t="s">
        <v>410</v>
      </c>
      <c r="D134" s="13" t="s">
        <v>168</v>
      </c>
      <c r="E134" s="55">
        <v>1615.4</v>
      </c>
      <c r="F134" s="12">
        <v>68.040000000000006</v>
      </c>
      <c r="G134" s="84">
        <f t="shared" si="1"/>
        <v>109911.82</v>
      </c>
      <c r="H134" s="145"/>
      <c r="I134" s="7"/>
    </row>
    <row r="135" spans="1:9" s="6" customFormat="1" ht="30">
      <c r="A135" s="14" t="s">
        <v>409</v>
      </c>
      <c r="B135" s="14" t="s">
        <v>275</v>
      </c>
      <c r="C135" s="76" t="s">
        <v>411</v>
      </c>
      <c r="D135" s="13" t="s">
        <v>168</v>
      </c>
      <c r="E135" s="55">
        <v>452.4</v>
      </c>
      <c r="F135" s="12">
        <v>70.45</v>
      </c>
      <c r="G135" s="84">
        <f t="shared" si="1"/>
        <v>31871.58</v>
      </c>
      <c r="H135" s="145"/>
      <c r="I135" s="7"/>
    </row>
    <row r="136" spans="1:9" s="6" customFormat="1" ht="30">
      <c r="A136" s="14" t="s">
        <v>409</v>
      </c>
      <c r="B136" s="14" t="s">
        <v>276</v>
      </c>
      <c r="C136" s="76" t="s">
        <v>412</v>
      </c>
      <c r="D136" s="13" t="s">
        <v>137</v>
      </c>
      <c r="E136" s="55">
        <v>9525</v>
      </c>
      <c r="F136" s="12">
        <v>12.11</v>
      </c>
      <c r="G136" s="84">
        <f t="shared" si="1"/>
        <v>115347.75</v>
      </c>
      <c r="H136" s="145"/>
      <c r="I136" s="7"/>
    </row>
    <row r="137" spans="1:9" s="6" customFormat="1" ht="30">
      <c r="A137" s="14" t="s">
        <v>409</v>
      </c>
      <c r="B137" s="14" t="s">
        <v>277</v>
      </c>
      <c r="C137" s="76" t="s">
        <v>413</v>
      </c>
      <c r="D137" s="13" t="s">
        <v>144</v>
      </c>
      <c r="E137" s="55">
        <v>16623</v>
      </c>
      <c r="F137" s="12">
        <v>1.23</v>
      </c>
      <c r="G137" s="84">
        <f t="shared" si="1"/>
        <v>20446.29</v>
      </c>
      <c r="H137" s="145"/>
      <c r="I137" s="7"/>
    </row>
    <row r="138" spans="1:9" s="6" customFormat="1" ht="30">
      <c r="A138" s="14" t="s">
        <v>409</v>
      </c>
      <c r="B138" s="14" t="s">
        <v>278</v>
      </c>
      <c r="C138" s="76" t="s">
        <v>400</v>
      </c>
      <c r="D138" s="13" t="s">
        <v>137</v>
      </c>
      <c r="E138" s="55">
        <v>233.8</v>
      </c>
      <c r="F138" s="12">
        <v>11.42</v>
      </c>
      <c r="G138" s="84">
        <f t="shared" si="1"/>
        <v>2670</v>
      </c>
      <c r="H138" s="145"/>
      <c r="I138" s="7"/>
    </row>
    <row r="139" spans="1:9" s="6" customFormat="1" ht="30">
      <c r="A139" s="14" t="s">
        <v>409</v>
      </c>
      <c r="B139" s="14" t="s">
        <v>279</v>
      </c>
      <c r="C139" s="76" t="s">
        <v>402</v>
      </c>
      <c r="D139" s="13" t="s">
        <v>168</v>
      </c>
      <c r="E139" s="55">
        <v>5.6</v>
      </c>
      <c r="F139" s="12">
        <v>34.119999999999997</v>
      </c>
      <c r="G139" s="84">
        <f t="shared" si="1"/>
        <v>191.07</v>
      </c>
      <c r="H139" s="145"/>
      <c r="I139" s="7"/>
    </row>
    <row r="140" spans="1:9" s="6" customFormat="1" ht="30">
      <c r="A140" s="14" t="s">
        <v>409</v>
      </c>
      <c r="B140" s="14" t="s">
        <v>280</v>
      </c>
      <c r="C140" s="76" t="s">
        <v>401</v>
      </c>
      <c r="D140" s="13" t="s">
        <v>136</v>
      </c>
      <c r="E140" s="154">
        <v>48</v>
      </c>
      <c r="F140" s="12">
        <v>82.17</v>
      </c>
      <c r="G140" s="84">
        <f t="shared" si="1"/>
        <v>3944.16</v>
      </c>
      <c r="H140" s="145"/>
      <c r="I140" s="7"/>
    </row>
    <row r="141" spans="1:9" s="6" customFormat="1" ht="30">
      <c r="A141" s="14" t="s">
        <v>409</v>
      </c>
      <c r="B141" s="14" t="s">
        <v>281</v>
      </c>
      <c r="C141" s="76" t="s">
        <v>403</v>
      </c>
      <c r="D141" s="13" t="s">
        <v>136</v>
      </c>
      <c r="E141" s="154">
        <v>48</v>
      </c>
      <c r="F141" s="12">
        <v>76.89</v>
      </c>
      <c r="G141" s="84">
        <f t="shared" si="1"/>
        <v>3690.72</v>
      </c>
      <c r="H141" s="145"/>
      <c r="I141" s="7"/>
    </row>
    <row r="142" spans="1:9" s="6" customFormat="1" ht="30">
      <c r="A142" s="14" t="s">
        <v>409</v>
      </c>
      <c r="B142" s="14" t="s">
        <v>282</v>
      </c>
      <c r="C142" s="76" t="s">
        <v>414</v>
      </c>
      <c r="D142" s="13" t="s">
        <v>136</v>
      </c>
      <c r="E142" s="154">
        <v>176</v>
      </c>
      <c r="F142" s="12">
        <v>13.23</v>
      </c>
      <c r="G142" s="84">
        <f t="shared" si="1"/>
        <v>2328.48</v>
      </c>
      <c r="H142" s="145"/>
      <c r="I142" s="7"/>
    </row>
    <row r="143" spans="1:9" s="6" customFormat="1" ht="30">
      <c r="A143" s="14" t="s">
        <v>409</v>
      </c>
      <c r="B143" s="14" t="s">
        <v>283</v>
      </c>
      <c r="C143" s="76" t="s">
        <v>415</v>
      </c>
      <c r="D143" s="13" t="s">
        <v>136</v>
      </c>
      <c r="E143" s="154">
        <v>176</v>
      </c>
      <c r="F143" s="12">
        <v>429.82</v>
      </c>
      <c r="G143" s="84">
        <f t="shared" si="1"/>
        <v>75648.320000000007</v>
      </c>
      <c r="H143" s="145"/>
      <c r="I143" s="7"/>
    </row>
    <row r="144" spans="1:9" s="6" customFormat="1" ht="30">
      <c r="A144" s="14" t="s">
        <v>409</v>
      </c>
      <c r="B144" s="14" t="s">
        <v>284</v>
      </c>
      <c r="C144" s="76" t="s">
        <v>416</v>
      </c>
      <c r="D144" s="13" t="s">
        <v>168</v>
      </c>
      <c r="E144" s="55">
        <v>63.1</v>
      </c>
      <c r="F144" s="12">
        <v>78.680000000000007</v>
      </c>
      <c r="G144" s="84">
        <f t="shared" si="1"/>
        <v>4964.71</v>
      </c>
      <c r="H144" s="145"/>
      <c r="I144" s="7"/>
    </row>
    <row r="145" spans="1:9" s="6" customFormat="1" ht="30.75" thickBot="1">
      <c r="A145" s="14" t="s">
        <v>409</v>
      </c>
      <c r="B145" s="14" t="s">
        <v>285</v>
      </c>
      <c r="C145" s="2" t="s">
        <v>404</v>
      </c>
      <c r="D145" s="13" t="s">
        <v>168</v>
      </c>
      <c r="E145" s="55">
        <v>11.3</v>
      </c>
      <c r="F145" s="12">
        <v>263.01</v>
      </c>
      <c r="G145" s="84">
        <f t="shared" si="1"/>
        <v>2972.01</v>
      </c>
      <c r="H145" s="145"/>
      <c r="I145" s="7"/>
    </row>
    <row r="146" spans="1:9" s="6" customFormat="1" ht="30.75" thickBot="1">
      <c r="A146" s="98" t="s">
        <v>409</v>
      </c>
      <c r="B146" s="98" t="s">
        <v>287</v>
      </c>
      <c r="C146" s="86" t="s">
        <v>417</v>
      </c>
      <c r="D146" s="87" t="s">
        <v>168</v>
      </c>
      <c r="E146" s="88">
        <v>18.100000000000001</v>
      </c>
      <c r="F146" s="33">
        <v>78.680000000000007</v>
      </c>
      <c r="G146" s="99">
        <f t="shared" si="1"/>
        <v>1424.11</v>
      </c>
      <c r="H146" s="42" t="s">
        <v>97</v>
      </c>
      <c r="I146" s="43">
        <f>ROUND(SUM(G133:G146),2)</f>
        <v>620421.44999999995</v>
      </c>
    </row>
    <row r="147" spans="1:9" s="6" customFormat="1" ht="30">
      <c r="A147" s="14" t="s">
        <v>418</v>
      </c>
      <c r="B147" s="14" t="s">
        <v>68</v>
      </c>
      <c r="C147" s="2" t="s">
        <v>419</v>
      </c>
      <c r="D147" s="13" t="s">
        <v>137</v>
      </c>
      <c r="E147" s="55">
        <v>203.8</v>
      </c>
      <c r="F147" s="12">
        <v>36.6</v>
      </c>
      <c r="G147" s="84">
        <f t="shared" si="1"/>
        <v>7459.08</v>
      </c>
      <c r="H147" s="145"/>
      <c r="I147" s="7"/>
    </row>
    <row r="148" spans="1:9" s="6" customFormat="1" ht="30">
      <c r="A148" s="14" t="s">
        <v>418</v>
      </c>
      <c r="B148" s="14" t="s">
        <v>67</v>
      </c>
      <c r="C148" s="2" t="s">
        <v>420</v>
      </c>
      <c r="D148" s="13" t="s">
        <v>168</v>
      </c>
      <c r="E148" s="55">
        <v>23.8</v>
      </c>
      <c r="F148" s="12">
        <v>180.88</v>
      </c>
      <c r="G148" s="84">
        <f t="shared" si="1"/>
        <v>4304.9399999999996</v>
      </c>
      <c r="H148" s="145"/>
      <c r="I148" s="7"/>
    </row>
    <row r="149" spans="1:9" s="6" customFormat="1" ht="30">
      <c r="A149" s="14" t="s">
        <v>418</v>
      </c>
      <c r="B149" s="14" t="s">
        <v>69</v>
      </c>
      <c r="C149" s="2" t="s">
        <v>421</v>
      </c>
      <c r="D149" s="13" t="s">
        <v>168</v>
      </c>
      <c r="E149" s="55">
        <v>1</v>
      </c>
      <c r="F149" s="12">
        <v>93.32</v>
      </c>
      <c r="G149" s="84">
        <f t="shared" si="1"/>
        <v>93.32</v>
      </c>
      <c r="H149" s="145"/>
      <c r="I149" s="7"/>
    </row>
    <row r="150" spans="1:9" s="6" customFormat="1" ht="30">
      <c r="A150" s="14" t="s">
        <v>418</v>
      </c>
      <c r="B150" s="14" t="s">
        <v>70</v>
      </c>
      <c r="C150" s="2" t="s">
        <v>422</v>
      </c>
      <c r="D150" s="13" t="s">
        <v>168</v>
      </c>
      <c r="E150" s="55">
        <v>65</v>
      </c>
      <c r="F150" s="12">
        <v>78.680000000000007</v>
      </c>
      <c r="G150" s="84">
        <f t="shared" si="1"/>
        <v>5114.2</v>
      </c>
      <c r="H150" s="145"/>
      <c r="I150" s="7"/>
    </row>
    <row r="151" spans="1:9" s="6" customFormat="1" ht="30">
      <c r="A151" s="14" t="s">
        <v>418</v>
      </c>
      <c r="B151" s="14" t="s">
        <v>71</v>
      </c>
      <c r="C151" s="2" t="s">
        <v>423</v>
      </c>
      <c r="D151" s="13" t="s">
        <v>168</v>
      </c>
      <c r="E151" s="55">
        <v>7.8</v>
      </c>
      <c r="F151" s="12">
        <v>168.4</v>
      </c>
      <c r="G151" s="84">
        <f t="shared" si="1"/>
        <v>1313.52</v>
      </c>
      <c r="H151" s="145"/>
      <c r="I151" s="7"/>
    </row>
    <row r="152" spans="1:9" s="6" customFormat="1" ht="30">
      <c r="A152" s="14" t="s">
        <v>418</v>
      </c>
      <c r="B152" s="14" t="s">
        <v>80</v>
      </c>
      <c r="C152" s="2" t="s">
        <v>424</v>
      </c>
      <c r="D152" s="13" t="s">
        <v>136</v>
      </c>
      <c r="E152" s="55">
        <v>2</v>
      </c>
      <c r="F152" s="12">
        <v>157.03</v>
      </c>
      <c r="G152" s="84">
        <f t="shared" si="1"/>
        <v>314.06</v>
      </c>
      <c r="H152" s="145"/>
      <c r="I152" s="7"/>
    </row>
    <row r="153" spans="1:9" s="6" customFormat="1" ht="30">
      <c r="A153" s="14" t="s">
        <v>418</v>
      </c>
      <c r="B153" s="14" t="s">
        <v>81</v>
      </c>
      <c r="C153" s="180" t="s">
        <v>949</v>
      </c>
      <c r="D153" s="13" t="s">
        <v>137</v>
      </c>
      <c r="E153" s="55">
        <v>23</v>
      </c>
      <c r="F153" s="12">
        <v>17.46</v>
      </c>
      <c r="G153" s="84">
        <f t="shared" si="1"/>
        <v>401.58</v>
      </c>
      <c r="H153" s="145"/>
      <c r="I153" s="7"/>
    </row>
    <row r="154" spans="1:9" s="6" customFormat="1" ht="30">
      <c r="A154" s="14" t="s">
        <v>418</v>
      </c>
      <c r="B154" s="14" t="s">
        <v>82</v>
      </c>
      <c r="C154" s="2" t="s">
        <v>268</v>
      </c>
      <c r="D154" s="13" t="s">
        <v>168</v>
      </c>
      <c r="E154" s="55">
        <v>64</v>
      </c>
      <c r="F154" s="12">
        <v>14.2</v>
      </c>
      <c r="G154" s="84">
        <f t="shared" si="1"/>
        <v>908.8</v>
      </c>
      <c r="H154" s="145"/>
      <c r="I154" s="7"/>
    </row>
    <row r="155" spans="1:9" s="6" customFormat="1" ht="30">
      <c r="A155" s="14" t="s">
        <v>418</v>
      </c>
      <c r="B155" s="14" t="s">
        <v>83</v>
      </c>
      <c r="C155" s="2" t="s">
        <v>425</v>
      </c>
      <c r="D155" s="13" t="s">
        <v>137</v>
      </c>
      <c r="E155" s="55">
        <v>106.3</v>
      </c>
      <c r="F155" s="12">
        <v>11.54</v>
      </c>
      <c r="G155" s="84">
        <f t="shared" si="1"/>
        <v>1226.7</v>
      </c>
      <c r="H155" s="145"/>
      <c r="I155" s="7"/>
    </row>
    <row r="156" spans="1:9" s="6" customFormat="1" ht="30">
      <c r="A156" s="14" t="s">
        <v>418</v>
      </c>
      <c r="B156" s="14" t="s">
        <v>84</v>
      </c>
      <c r="C156" s="2" t="s">
        <v>402</v>
      </c>
      <c r="D156" s="13" t="s">
        <v>168</v>
      </c>
      <c r="E156" s="55">
        <v>6.4</v>
      </c>
      <c r="F156" s="12">
        <v>34.130000000000003</v>
      </c>
      <c r="G156" s="84">
        <f t="shared" si="1"/>
        <v>218.43</v>
      </c>
      <c r="H156" s="145"/>
      <c r="I156" s="7"/>
    </row>
    <row r="157" spans="1:9" s="6" customFormat="1" ht="30">
      <c r="A157" s="14" t="s">
        <v>418</v>
      </c>
      <c r="B157" s="14" t="s">
        <v>322</v>
      </c>
      <c r="C157" s="2" t="s">
        <v>401</v>
      </c>
      <c r="D157" s="13" t="s">
        <v>136</v>
      </c>
      <c r="E157" s="154">
        <v>2</v>
      </c>
      <c r="F157" s="12">
        <v>82.18</v>
      </c>
      <c r="G157" s="84">
        <f t="shared" si="1"/>
        <v>164.36</v>
      </c>
      <c r="H157" s="145"/>
      <c r="I157" s="7"/>
    </row>
    <row r="158" spans="1:9" s="6" customFormat="1" ht="30">
      <c r="A158" s="14" t="s">
        <v>418</v>
      </c>
      <c r="B158" s="14" t="s">
        <v>323</v>
      </c>
      <c r="C158" s="2" t="s">
        <v>403</v>
      </c>
      <c r="D158" s="13" t="s">
        <v>136</v>
      </c>
      <c r="E158" s="154">
        <v>1</v>
      </c>
      <c r="F158" s="12">
        <v>185.36</v>
      </c>
      <c r="G158" s="84">
        <f t="shared" si="1"/>
        <v>185.36</v>
      </c>
      <c r="H158" s="145"/>
      <c r="I158" s="7"/>
    </row>
    <row r="159" spans="1:9" s="6" customFormat="1" ht="30">
      <c r="A159" s="14" t="s">
        <v>418</v>
      </c>
      <c r="B159" s="14" t="s">
        <v>324</v>
      </c>
      <c r="C159" s="2" t="s">
        <v>426</v>
      </c>
      <c r="D159" s="13" t="s">
        <v>6</v>
      </c>
      <c r="E159" s="154">
        <v>2</v>
      </c>
      <c r="F159" s="12">
        <v>602.91999999999996</v>
      </c>
      <c r="G159" s="84">
        <f t="shared" si="1"/>
        <v>1205.8399999999999</v>
      </c>
      <c r="H159" s="145"/>
      <c r="I159" s="7"/>
    </row>
    <row r="160" spans="1:9" s="6" customFormat="1" ht="30">
      <c r="A160" s="14" t="s">
        <v>418</v>
      </c>
      <c r="B160" s="14" t="s">
        <v>325</v>
      </c>
      <c r="C160" s="2" t="s">
        <v>427</v>
      </c>
      <c r="D160" s="13" t="s">
        <v>136</v>
      </c>
      <c r="E160" s="154">
        <v>2</v>
      </c>
      <c r="F160" s="12">
        <v>386.85</v>
      </c>
      <c r="G160" s="84">
        <f t="shared" si="1"/>
        <v>773.7</v>
      </c>
      <c r="H160" s="145"/>
      <c r="I160" s="7"/>
    </row>
    <row r="161" spans="1:9" s="6" customFormat="1" ht="30">
      <c r="A161" s="14" t="s">
        <v>418</v>
      </c>
      <c r="B161" s="14" t="s">
        <v>326</v>
      </c>
      <c r="C161" s="2" t="s">
        <v>428</v>
      </c>
      <c r="D161" s="13" t="s">
        <v>137</v>
      </c>
      <c r="E161" s="55">
        <v>3.1</v>
      </c>
      <c r="F161" s="12">
        <v>88.77</v>
      </c>
      <c r="G161" s="84">
        <f t="shared" si="1"/>
        <v>275.19</v>
      </c>
      <c r="H161" s="145"/>
      <c r="I161" s="7"/>
    </row>
    <row r="162" spans="1:9" s="6" customFormat="1" ht="30.75" thickBot="1">
      <c r="A162" s="14" t="s">
        <v>418</v>
      </c>
      <c r="B162" s="14" t="s">
        <v>327</v>
      </c>
      <c r="C162" s="2" t="s">
        <v>429</v>
      </c>
      <c r="D162" s="13" t="s">
        <v>136</v>
      </c>
      <c r="E162" s="154">
        <v>2</v>
      </c>
      <c r="F162" s="12">
        <v>132.86000000000001</v>
      </c>
      <c r="G162" s="21">
        <f t="shared" si="1"/>
        <v>265.72000000000003</v>
      </c>
      <c r="H162" s="145"/>
      <c r="I162" s="7"/>
    </row>
    <row r="163" spans="1:9" s="6" customFormat="1" ht="30.75" thickBot="1">
      <c r="A163" s="95" t="s">
        <v>418</v>
      </c>
      <c r="B163" s="98" t="s">
        <v>328</v>
      </c>
      <c r="C163" s="102" t="s">
        <v>430</v>
      </c>
      <c r="D163" s="24" t="s">
        <v>168</v>
      </c>
      <c r="E163" s="88">
        <v>4</v>
      </c>
      <c r="F163" s="33">
        <v>78.680000000000007</v>
      </c>
      <c r="G163" s="99">
        <f t="shared" si="1"/>
        <v>314.72000000000003</v>
      </c>
      <c r="H163" s="42" t="s">
        <v>98</v>
      </c>
      <c r="I163" s="43">
        <f>ROUND(SUM(G147:G163),2)</f>
        <v>24539.52</v>
      </c>
    </row>
    <row r="164" spans="1:9" s="6" customFormat="1" ht="60">
      <c r="A164" s="74" t="s">
        <v>441</v>
      </c>
      <c r="B164" s="74" t="s">
        <v>72</v>
      </c>
      <c r="C164" s="97" t="s">
        <v>431</v>
      </c>
      <c r="D164" s="78" t="s">
        <v>137</v>
      </c>
      <c r="E164" s="79">
        <v>1314</v>
      </c>
      <c r="F164" s="82">
        <v>57.29</v>
      </c>
      <c r="G164" s="21">
        <f t="shared" si="1"/>
        <v>75279.06</v>
      </c>
      <c r="H164" s="145"/>
      <c r="I164" s="7"/>
    </row>
    <row r="165" spans="1:9" s="6" customFormat="1" ht="60">
      <c r="A165" s="74" t="s">
        <v>441</v>
      </c>
      <c r="B165" s="74" t="s">
        <v>434</v>
      </c>
      <c r="C165" s="2" t="s">
        <v>432</v>
      </c>
      <c r="D165" s="78" t="s">
        <v>137</v>
      </c>
      <c r="E165" s="79">
        <v>14</v>
      </c>
      <c r="F165" s="82">
        <v>102.4</v>
      </c>
      <c r="G165" s="21">
        <f t="shared" si="1"/>
        <v>1433.6</v>
      </c>
      <c r="H165" s="145"/>
      <c r="I165" s="7"/>
    </row>
    <row r="166" spans="1:9" s="6" customFormat="1" ht="60">
      <c r="A166" s="74" t="s">
        <v>441</v>
      </c>
      <c r="B166" s="74" t="s">
        <v>435</v>
      </c>
      <c r="C166" s="2" t="s">
        <v>268</v>
      </c>
      <c r="D166" s="78" t="s">
        <v>168</v>
      </c>
      <c r="E166" s="79">
        <v>2308.3000000000002</v>
      </c>
      <c r="F166" s="82">
        <v>14.2</v>
      </c>
      <c r="G166" s="21">
        <f t="shared" si="1"/>
        <v>32777.86</v>
      </c>
      <c r="H166" s="145"/>
      <c r="I166" s="7"/>
    </row>
    <row r="167" spans="1:9" s="6" customFormat="1" ht="60">
      <c r="A167" s="74" t="s">
        <v>441</v>
      </c>
      <c r="B167" s="74" t="s">
        <v>436</v>
      </c>
      <c r="C167" s="2" t="s">
        <v>269</v>
      </c>
      <c r="D167" s="78" t="s">
        <v>168</v>
      </c>
      <c r="E167" s="79">
        <v>120.2</v>
      </c>
      <c r="F167" s="82">
        <v>34.119999999999997</v>
      </c>
      <c r="G167" s="21">
        <f t="shared" si="1"/>
        <v>4101.22</v>
      </c>
      <c r="H167" s="145"/>
      <c r="I167" s="7"/>
    </row>
    <row r="168" spans="1:9" s="6" customFormat="1" ht="60">
      <c r="A168" s="74" t="s">
        <v>441</v>
      </c>
      <c r="B168" s="74" t="s">
        <v>437</v>
      </c>
      <c r="C168" s="2" t="s">
        <v>270</v>
      </c>
      <c r="D168" s="78" t="s">
        <v>168</v>
      </c>
      <c r="E168" s="79">
        <v>2013.4</v>
      </c>
      <c r="F168" s="82">
        <v>9.11</v>
      </c>
      <c r="G168" s="21">
        <f t="shared" si="1"/>
        <v>18342.07</v>
      </c>
      <c r="H168" s="145"/>
      <c r="I168" s="7"/>
    </row>
    <row r="169" spans="1:9" s="6" customFormat="1" ht="60">
      <c r="A169" s="74" t="s">
        <v>441</v>
      </c>
      <c r="B169" s="74" t="s">
        <v>438</v>
      </c>
      <c r="C169" s="2" t="s">
        <v>271</v>
      </c>
      <c r="D169" s="78" t="s">
        <v>144</v>
      </c>
      <c r="E169" s="79">
        <v>8263.7000000000007</v>
      </c>
      <c r="F169" s="82">
        <v>1.63</v>
      </c>
      <c r="G169" s="21">
        <f t="shared" si="1"/>
        <v>13469.83</v>
      </c>
      <c r="H169" s="145"/>
      <c r="I169" s="7"/>
    </row>
    <row r="170" spans="1:9" s="6" customFormat="1" ht="60.75" thickBot="1">
      <c r="A170" s="74" t="s">
        <v>441</v>
      </c>
      <c r="B170" s="74" t="s">
        <v>439</v>
      </c>
      <c r="C170" s="2" t="s">
        <v>272</v>
      </c>
      <c r="D170" s="78" t="s">
        <v>136</v>
      </c>
      <c r="E170" s="169">
        <v>178</v>
      </c>
      <c r="F170" s="82">
        <v>60.73</v>
      </c>
      <c r="G170" s="21">
        <f t="shared" si="1"/>
        <v>10809.94</v>
      </c>
      <c r="H170" s="145"/>
      <c r="I170" s="7"/>
    </row>
    <row r="171" spans="1:9" s="6" customFormat="1" ht="60.75" thickBot="1">
      <c r="A171" s="98" t="s">
        <v>441</v>
      </c>
      <c r="B171" s="98" t="s">
        <v>440</v>
      </c>
      <c r="C171" s="102" t="s">
        <v>433</v>
      </c>
      <c r="D171" s="24" t="s">
        <v>136</v>
      </c>
      <c r="E171" s="172">
        <v>2</v>
      </c>
      <c r="F171" s="33">
        <v>93.43</v>
      </c>
      <c r="G171" s="99">
        <f t="shared" si="1"/>
        <v>186.86</v>
      </c>
      <c r="H171" s="42" t="s">
        <v>99</v>
      </c>
      <c r="I171" s="43">
        <f>ROUND(SUM(G164:G171),2)</f>
        <v>156400.44</v>
      </c>
    </row>
    <row r="172" spans="1:9" s="6" customFormat="1">
      <c r="A172" s="74" t="s">
        <v>443</v>
      </c>
      <c r="B172" s="74" t="s">
        <v>453</v>
      </c>
      <c r="C172" s="2" t="s">
        <v>268</v>
      </c>
      <c r="D172" s="78" t="s">
        <v>168</v>
      </c>
      <c r="E172" s="79">
        <v>4622.6000000000004</v>
      </c>
      <c r="F172" s="82">
        <v>8.8000000000000007</v>
      </c>
      <c r="G172" s="21">
        <f t="shared" si="1"/>
        <v>40678.879999999997</v>
      </c>
      <c r="H172" s="145"/>
      <c r="I172" s="7"/>
    </row>
    <row r="173" spans="1:9" s="6" customFormat="1">
      <c r="A173" s="74" t="s">
        <v>443</v>
      </c>
      <c r="B173" s="74" t="s">
        <v>454</v>
      </c>
      <c r="C173" s="2" t="s">
        <v>444</v>
      </c>
      <c r="D173" s="78" t="s">
        <v>137</v>
      </c>
      <c r="E173" s="79">
        <v>26.1</v>
      </c>
      <c r="F173" s="82">
        <v>440.33</v>
      </c>
      <c r="G173" s="21">
        <f t="shared" si="1"/>
        <v>11492.61</v>
      </c>
      <c r="H173" s="145"/>
      <c r="I173" s="7"/>
    </row>
    <row r="174" spans="1:9" s="6" customFormat="1">
      <c r="A174" s="74" t="s">
        <v>443</v>
      </c>
      <c r="B174" s="74" t="s">
        <v>456</v>
      </c>
      <c r="C174" s="2" t="s">
        <v>445</v>
      </c>
      <c r="D174" s="78" t="s">
        <v>137</v>
      </c>
      <c r="E174" s="79">
        <v>162.6</v>
      </c>
      <c r="F174" s="82">
        <v>577.48</v>
      </c>
      <c r="G174" s="21">
        <f t="shared" si="1"/>
        <v>93898.25</v>
      </c>
      <c r="H174" s="145"/>
      <c r="I174" s="7"/>
    </row>
    <row r="175" spans="1:9" s="6" customFormat="1">
      <c r="A175" s="74" t="s">
        <v>443</v>
      </c>
      <c r="B175" s="74" t="s">
        <v>457</v>
      </c>
      <c r="C175" s="2" t="s">
        <v>446</v>
      </c>
      <c r="D175" s="78" t="s">
        <v>137</v>
      </c>
      <c r="E175" s="79">
        <v>120.3</v>
      </c>
      <c r="F175" s="82">
        <v>805.49</v>
      </c>
      <c r="G175" s="21">
        <f t="shared" si="1"/>
        <v>96900.45</v>
      </c>
      <c r="H175" s="145"/>
      <c r="I175" s="7"/>
    </row>
    <row r="176" spans="1:9" s="6" customFormat="1">
      <c r="A176" s="74" t="s">
        <v>443</v>
      </c>
      <c r="B176" s="74" t="s">
        <v>458</v>
      </c>
      <c r="C176" s="2" t="s">
        <v>447</v>
      </c>
      <c r="D176" s="78" t="s">
        <v>137</v>
      </c>
      <c r="E176" s="79">
        <v>213.1</v>
      </c>
      <c r="F176" s="82">
        <v>491.62</v>
      </c>
      <c r="G176" s="21">
        <f t="shared" si="1"/>
        <v>104764.22</v>
      </c>
      <c r="H176" s="145"/>
      <c r="I176" s="7"/>
    </row>
    <row r="177" spans="1:9" s="6" customFormat="1">
      <c r="A177" s="74" t="s">
        <v>443</v>
      </c>
      <c r="B177" s="74" t="s">
        <v>459</v>
      </c>
      <c r="C177" s="2" t="s">
        <v>448</v>
      </c>
      <c r="D177" s="78" t="s">
        <v>137</v>
      </c>
      <c r="E177" s="79">
        <v>213.1</v>
      </c>
      <c r="F177" s="82">
        <v>2156.2800000000002</v>
      </c>
      <c r="G177" s="21">
        <f t="shared" si="1"/>
        <v>459503.27</v>
      </c>
      <c r="H177" s="145"/>
      <c r="I177" s="7"/>
    </row>
    <row r="178" spans="1:9" s="6" customFormat="1">
      <c r="A178" s="74" t="s">
        <v>443</v>
      </c>
      <c r="B178" s="74" t="s">
        <v>455</v>
      </c>
      <c r="C178" s="2" t="s">
        <v>449</v>
      </c>
      <c r="D178" s="78" t="s">
        <v>137</v>
      </c>
      <c r="E178" s="79">
        <v>70</v>
      </c>
      <c r="F178" s="82">
        <v>506.32</v>
      </c>
      <c r="G178" s="21">
        <f t="shared" si="1"/>
        <v>35442.400000000001</v>
      </c>
      <c r="H178" s="145"/>
      <c r="I178" s="7"/>
    </row>
    <row r="179" spans="1:9" s="6" customFormat="1">
      <c r="A179" s="74" t="s">
        <v>443</v>
      </c>
      <c r="B179" s="74" t="s">
        <v>460</v>
      </c>
      <c r="C179" s="76" t="s">
        <v>450</v>
      </c>
      <c r="D179" s="13" t="s">
        <v>137</v>
      </c>
      <c r="E179" s="55">
        <v>70</v>
      </c>
      <c r="F179" s="12">
        <v>3074.32</v>
      </c>
      <c r="G179" s="21">
        <f t="shared" si="1"/>
        <v>215202.4</v>
      </c>
      <c r="H179" s="145"/>
      <c r="I179" s="7"/>
    </row>
    <row r="180" spans="1:9" s="6" customFormat="1">
      <c r="A180" s="74" t="s">
        <v>443</v>
      </c>
      <c r="B180" s="74" t="s">
        <v>461</v>
      </c>
      <c r="C180" s="76" t="s">
        <v>291</v>
      </c>
      <c r="D180" s="13" t="s">
        <v>168</v>
      </c>
      <c r="E180" s="55">
        <v>161.19999999999999</v>
      </c>
      <c r="F180" s="12">
        <v>77.88</v>
      </c>
      <c r="G180" s="21">
        <f t="shared" si="1"/>
        <v>12554.26</v>
      </c>
      <c r="H180" s="145"/>
      <c r="I180" s="7"/>
    </row>
    <row r="181" spans="1:9" s="6" customFormat="1">
      <c r="A181" s="74" t="s">
        <v>443</v>
      </c>
      <c r="B181" s="74" t="s">
        <v>462</v>
      </c>
      <c r="C181" s="76" t="s">
        <v>269</v>
      </c>
      <c r="D181" s="13" t="s">
        <v>168</v>
      </c>
      <c r="E181" s="55">
        <v>123.8</v>
      </c>
      <c r="F181" s="12">
        <v>33.54</v>
      </c>
      <c r="G181" s="21">
        <f t="shared" si="1"/>
        <v>4152.25</v>
      </c>
      <c r="H181" s="145"/>
      <c r="I181" s="7"/>
    </row>
    <row r="182" spans="1:9" s="6" customFormat="1">
      <c r="A182" s="74" t="s">
        <v>443</v>
      </c>
      <c r="B182" s="74" t="s">
        <v>463</v>
      </c>
      <c r="C182" s="76" t="s">
        <v>292</v>
      </c>
      <c r="D182" s="13" t="s">
        <v>168</v>
      </c>
      <c r="E182" s="55">
        <v>1509.6</v>
      </c>
      <c r="F182" s="12">
        <v>33.54</v>
      </c>
      <c r="G182" s="21">
        <f t="shared" si="1"/>
        <v>50631.98</v>
      </c>
      <c r="H182" s="145"/>
      <c r="I182" s="7"/>
    </row>
    <row r="183" spans="1:9" s="6" customFormat="1">
      <c r="A183" s="74" t="s">
        <v>443</v>
      </c>
      <c r="B183" s="74" t="s">
        <v>464</v>
      </c>
      <c r="C183" s="76" t="s">
        <v>293</v>
      </c>
      <c r="D183" s="13" t="s">
        <v>168</v>
      </c>
      <c r="E183" s="55">
        <v>333.7</v>
      </c>
      <c r="F183" s="12">
        <v>33.54</v>
      </c>
      <c r="G183" s="21">
        <f t="shared" si="1"/>
        <v>11192.3</v>
      </c>
      <c r="H183" s="145"/>
      <c r="I183" s="7"/>
    </row>
    <row r="184" spans="1:9" s="6" customFormat="1">
      <c r="A184" s="74" t="s">
        <v>443</v>
      </c>
      <c r="B184" s="74" t="s">
        <v>465</v>
      </c>
      <c r="C184" s="76" t="s">
        <v>271</v>
      </c>
      <c r="D184" s="13" t="s">
        <v>144</v>
      </c>
      <c r="E184" s="55">
        <v>4782.1000000000004</v>
      </c>
      <c r="F184" s="12">
        <v>3.91</v>
      </c>
      <c r="G184" s="21">
        <f t="shared" si="1"/>
        <v>18698.009999999998</v>
      </c>
      <c r="H184" s="145"/>
      <c r="I184" s="7"/>
    </row>
    <row r="185" spans="1:9" s="6" customFormat="1">
      <c r="A185" s="74" t="s">
        <v>443</v>
      </c>
      <c r="B185" s="74" t="s">
        <v>466</v>
      </c>
      <c r="C185" s="2" t="s">
        <v>294</v>
      </c>
      <c r="D185" s="13" t="s">
        <v>144</v>
      </c>
      <c r="E185" s="55">
        <v>203.6</v>
      </c>
      <c r="F185" s="12">
        <v>8.4700000000000006</v>
      </c>
      <c r="G185" s="21">
        <f t="shared" si="1"/>
        <v>1724.49</v>
      </c>
      <c r="H185" s="145"/>
      <c r="I185" s="7"/>
    </row>
    <row r="186" spans="1:9" s="6" customFormat="1" ht="30">
      <c r="A186" s="74" t="s">
        <v>443</v>
      </c>
      <c r="B186" s="74" t="s">
        <v>467</v>
      </c>
      <c r="C186" s="2" t="s">
        <v>295</v>
      </c>
      <c r="D186" s="13" t="s">
        <v>144</v>
      </c>
      <c r="E186" s="55">
        <v>1930.3</v>
      </c>
      <c r="F186" s="12">
        <v>38.479999999999997</v>
      </c>
      <c r="G186" s="21">
        <f t="shared" si="1"/>
        <v>74277.94</v>
      </c>
      <c r="H186" s="145"/>
      <c r="I186" s="7"/>
    </row>
    <row r="187" spans="1:9" s="6" customFormat="1">
      <c r="A187" s="74" t="s">
        <v>443</v>
      </c>
      <c r="B187" s="74" t="s">
        <v>470</v>
      </c>
      <c r="C187" s="2" t="s">
        <v>299</v>
      </c>
      <c r="D187" s="13" t="s">
        <v>144</v>
      </c>
      <c r="E187" s="55">
        <v>1930.3</v>
      </c>
      <c r="F187" s="12">
        <v>9.98</v>
      </c>
      <c r="G187" s="21">
        <f t="shared" si="1"/>
        <v>19264.39</v>
      </c>
      <c r="H187" s="145"/>
      <c r="I187" s="7"/>
    </row>
    <row r="188" spans="1:9" s="6" customFormat="1">
      <c r="A188" s="74" t="s">
        <v>443</v>
      </c>
      <c r="B188" s="74" t="s">
        <v>471</v>
      </c>
      <c r="C188" s="2" t="s">
        <v>451</v>
      </c>
      <c r="D188" s="13" t="s">
        <v>144</v>
      </c>
      <c r="E188" s="55">
        <v>29.4</v>
      </c>
      <c r="F188" s="12">
        <v>10.6</v>
      </c>
      <c r="G188" s="21">
        <f t="shared" si="1"/>
        <v>311.64</v>
      </c>
      <c r="H188" s="145"/>
      <c r="I188" s="7"/>
    </row>
    <row r="189" spans="1:9" s="6" customFormat="1">
      <c r="A189" s="74" t="s">
        <v>443</v>
      </c>
      <c r="B189" s="74" t="s">
        <v>472</v>
      </c>
      <c r="C189" s="2" t="s">
        <v>300</v>
      </c>
      <c r="D189" s="13" t="s">
        <v>168</v>
      </c>
      <c r="E189" s="55">
        <v>9.8000000000000007</v>
      </c>
      <c r="F189" s="12">
        <v>1060.3399999999999</v>
      </c>
      <c r="G189" s="21">
        <f t="shared" si="1"/>
        <v>10391.33</v>
      </c>
      <c r="H189" s="145"/>
      <c r="I189" s="7"/>
    </row>
    <row r="190" spans="1:9" s="6" customFormat="1">
      <c r="A190" s="74" t="s">
        <v>443</v>
      </c>
      <c r="B190" s="74" t="s">
        <v>473</v>
      </c>
      <c r="C190" s="2" t="s">
        <v>452</v>
      </c>
      <c r="D190" s="13" t="s">
        <v>168</v>
      </c>
      <c r="E190" s="209">
        <v>99</v>
      </c>
      <c r="F190" s="12">
        <v>323.83999999999997</v>
      </c>
      <c r="G190" s="21">
        <f t="shared" si="1"/>
        <v>32060.16</v>
      </c>
      <c r="H190" s="145"/>
      <c r="I190" s="7"/>
    </row>
    <row r="191" spans="1:9" s="6" customFormat="1">
      <c r="A191" s="212" t="s">
        <v>443</v>
      </c>
      <c r="B191" s="212" t="s">
        <v>979</v>
      </c>
      <c r="C191" s="210" t="s">
        <v>980</v>
      </c>
      <c r="D191" s="211" t="s">
        <v>168</v>
      </c>
      <c r="E191" s="209">
        <v>327</v>
      </c>
      <c r="F191" s="12">
        <v>388.61</v>
      </c>
      <c r="G191" s="21">
        <f t="shared" ref="G191" si="2">ROUND((E191*F191),2)</f>
        <v>127075.47</v>
      </c>
      <c r="H191" s="145"/>
      <c r="I191" s="7"/>
    </row>
    <row r="192" spans="1:9" s="6" customFormat="1">
      <c r="A192" s="74" t="s">
        <v>443</v>
      </c>
      <c r="B192" s="74" t="s">
        <v>474</v>
      </c>
      <c r="C192" s="2" t="s">
        <v>301</v>
      </c>
      <c r="D192" s="90" t="s">
        <v>168</v>
      </c>
      <c r="E192" s="91">
        <v>3.1</v>
      </c>
      <c r="F192" s="92">
        <v>255.95</v>
      </c>
      <c r="G192" s="21">
        <f t="shared" si="1"/>
        <v>793.45</v>
      </c>
      <c r="H192" s="145"/>
      <c r="I192" s="7"/>
    </row>
    <row r="193" spans="1:9" s="6" customFormat="1">
      <c r="A193" s="74" t="s">
        <v>443</v>
      </c>
      <c r="B193" s="74" t="s">
        <v>476</v>
      </c>
      <c r="C193" s="2" t="s">
        <v>955</v>
      </c>
      <c r="D193" s="13" t="s">
        <v>168</v>
      </c>
      <c r="E193" s="55">
        <v>5.7</v>
      </c>
      <c r="F193" s="12">
        <v>1175.7</v>
      </c>
      <c r="G193" s="21">
        <f t="shared" si="1"/>
        <v>6701.49</v>
      </c>
      <c r="H193" s="145"/>
      <c r="I193" s="7"/>
    </row>
    <row r="194" spans="1:9" s="6" customFormat="1">
      <c r="A194" s="74" t="s">
        <v>443</v>
      </c>
      <c r="B194" s="74" t="s">
        <v>477</v>
      </c>
      <c r="C194" s="2" t="s">
        <v>956</v>
      </c>
      <c r="D194" s="13" t="s">
        <v>298</v>
      </c>
      <c r="E194" s="209">
        <v>881</v>
      </c>
      <c r="F194" s="12">
        <v>1.41</v>
      </c>
      <c r="G194" s="21">
        <f t="shared" si="1"/>
        <v>1242.21</v>
      </c>
      <c r="H194" s="145"/>
      <c r="I194" s="7"/>
    </row>
    <row r="195" spans="1:9" s="6" customFormat="1">
      <c r="A195" s="74" t="s">
        <v>443</v>
      </c>
      <c r="B195" s="74" t="s">
        <v>478</v>
      </c>
      <c r="C195" s="2" t="s">
        <v>427</v>
      </c>
      <c r="D195" s="13" t="s">
        <v>136</v>
      </c>
      <c r="E195" s="154">
        <v>1</v>
      </c>
      <c r="F195" s="12">
        <v>363.31</v>
      </c>
      <c r="G195" s="21">
        <f t="shared" si="1"/>
        <v>363.31</v>
      </c>
      <c r="H195" s="145"/>
      <c r="I195" s="7"/>
    </row>
    <row r="196" spans="1:9" s="6" customFormat="1">
      <c r="A196" s="74" t="s">
        <v>443</v>
      </c>
      <c r="B196" s="74" t="s">
        <v>479</v>
      </c>
      <c r="C196" s="2" t="s">
        <v>487</v>
      </c>
      <c r="D196" s="13" t="s">
        <v>144</v>
      </c>
      <c r="E196" s="55">
        <v>5.8</v>
      </c>
      <c r="F196" s="12">
        <v>28.56</v>
      </c>
      <c r="G196" s="21">
        <f t="shared" si="1"/>
        <v>165.65</v>
      </c>
      <c r="H196" s="145"/>
      <c r="I196" s="7"/>
    </row>
    <row r="197" spans="1:9" s="6" customFormat="1">
      <c r="A197" s="74" t="s">
        <v>443</v>
      </c>
      <c r="B197" s="74" t="s">
        <v>480</v>
      </c>
      <c r="C197" s="2" t="s">
        <v>291</v>
      </c>
      <c r="D197" s="13" t="s">
        <v>168</v>
      </c>
      <c r="E197" s="55">
        <v>1</v>
      </c>
      <c r="F197" s="12">
        <v>77.680000000000007</v>
      </c>
      <c r="G197" s="21">
        <f t="shared" si="1"/>
        <v>77.680000000000007</v>
      </c>
      <c r="H197" s="145"/>
      <c r="I197" s="7"/>
    </row>
    <row r="198" spans="1:9" s="6" customFormat="1">
      <c r="A198" s="74" t="s">
        <v>443</v>
      </c>
      <c r="B198" s="74" t="s">
        <v>481</v>
      </c>
      <c r="C198" s="2" t="s">
        <v>488</v>
      </c>
      <c r="D198" s="13" t="s">
        <v>118</v>
      </c>
      <c r="E198" s="55">
        <v>31.2</v>
      </c>
      <c r="F198" s="12">
        <v>1921.21</v>
      </c>
      <c r="G198" s="21">
        <f t="shared" si="1"/>
        <v>59941.75</v>
      </c>
      <c r="H198" s="145"/>
      <c r="I198" s="7"/>
    </row>
    <row r="199" spans="1:9" s="6" customFormat="1">
      <c r="A199" s="74" t="s">
        <v>443</v>
      </c>
      <c r="B199" s="74" t="s">
        <v>482</v>
      </c>
      <c r="C199" s="2" t="s">
        <v>489</v>
      </c>
      <c r="D199" s="13" t="s">
        <v>118</v>
      </c>
      <c r="E199" s="55">
        <v>1.5</v>
      </c>
      <c r="F199" s="12">
        <v>16698.04</v>
      </c>
      <c r="G199" s="21">
        <f>ROUND((E199*F199),2)</f>
        <v>25047.06</v>
      </c>
      <c r="H199" s="145"/>
      <c r="I199" s="7"/>
    </row>
    <row r="200" spans="1:9" s="6" customFormat="1">
      <c r="A200" s="74" t="s">
        <v>443</v>
      </c>
      <c r="B200" s="74" t="s">
        <v>483</v>
      </c>
      <c r="C200" s="2" t="s">
        <v>490</v>
      </c>
      <c r="D200" s="13" t="s">
        <v>168</v>
      </c>
      <c r="E200" s="55">
        <v>11</v>
      </c>
      <c r="F200" s="12">
        <v>411.56</v>
      </c>
      <c r="G200" s="21">
        <f>ROUND((E200*F200),2)</f>
        <v>4527.16</v>
      </c>
      <c r="H200" s="145"/>
      <c r="I200" s="7"/>
    </row>
    <row r="201" spans="1:9" s="6" customFormat="1" ht="15.75" thickBot="1">
      <c r="A201" s="74" t="s">
        <v>443</v>
      </c>
      <c r="B201" s="74" t="s">
        <v>484</v>
      </c>
      <c r="C201" s="2" t="s">
        <v>486</v>
      </c>
      <c r="D201" s="13" t="s">
        <v>168</v>
      </c>
      <c r="E201" s="55">
        <v>10.8</v>
      </c>
      <c r="F201" s="12">
        <v>1305.8399999999999</v>
      </c>
      <c r="G201" s="21">
        <f>ROUND((E201*F201),2)</f>
        <v>14103.07</v>
      </c>
      <c r="H201" s="145"/>
      <c r="I201" s="7"/>
    </row>
    <row r="202" spans="1:9" s="6" customFormat="1" ht="27.75" customHeight="1" thickBot="1">
      <c r="A202" s="74" t="s">
        <v>443</v>
      </c>
      <c r="B202" s="74" t="s">
        <v>485</v>
      </c>
      <c r="C202" s="2" t="s">
        <v>491</v>
      </c>
      <c r="D202" s="13" t="s">
        <v>298</v>
      </c>
      <c r="E202" s="55">
        <v>606</v>
      </c>
      <c r="F202" s="89">
        <v>1.41</v>
      </c>
      <c r="G202" s="21">
        <f t="shared" si="1"/>
        <v>854.46</v>
      </c>
      <c r="H202" s="42" t="s">
        <v>442</v>
      </c>
      <c r="I202" s="43">
        <f>ROUND(SUM(G172:G202),2)</f>
        <v>1534033.99</v>
      </c>
    </row>
    <row r="203" spans="1:9" s="6" customFormat="1" ht="30">
      <c r="A203" s="16" t="s">
        <v>492</v>
      </c>
      <c r="B203" s="16" t="s">
        <v>494</v>
      </c>
      <c r="C203" s="17" t="s">
        <v>303</v>
      </c>
      <c r="D203" s="18" t="s">
        <v>136</v>
      </c>
      <c r="E203" s="171">
        <v>101</v>
      </c>
      <c r="F203" s="32">
        <v>114.7</v>
      </c>
      <c r="G203" s="20">
        <f t="shared" si="1"/>
        <v>11584.7</v>
      </c>
      <c r="H203" s="145"/>
    </row>
    <row r="204" spans="1:9" s="6" customFormat="1" ht="30">
      <c r="A204" s="74" t="s">
        <v>492</v>
      </c>
      <c r="B204" s="74" t="s">
        <v>495</v>
      </c>
      <c r="C204" s="73" t="s">
        <v>304</v>
      </c>
      <c r="D204" s="78" t="s">
        <v>136</v>
      </c>
      <c r="E204" s="169">
        <v>146</v>
      </c>
      <c r="F204" s="82">
        <v>58.35</v>
      </c>
      <c r="G204" s="21">
        <f t="shared" si="1"/>
        <v>8519.1</v>
      </c>
      <c r="H204" s="145"/>
    </row>
    <row r="205" spans="1:9" s="6" customFormat="1" ht="30">
      <c r="A205" s="74" t="s">
        <v>492</v>
      </c>
      <c r="B205" s="74" t="s">
        <v>496</v>
      </c>
      <c r="C205" s="100" t="s">
        <v>305</v>
      </c>
      <c r="D205" s="78" t="s">
        <v>136</v>
      </c>
      <c r="E205" s="169">
        <v>3</v>
      </c>
      <c r="F205" s="82">
        <v>229.11</v>
      </c>
      <c r="G205" s="21">
        <f t="shared" si="1"/>
        <v>687.33</v>
      </c>
      <c r="H205" s="145"/>
    </row>
    <row r="206" spans="1:9" s="6" customFormat="1" ht="30">
      <c r="A206" s="74" t="s">
        <v>492</v>
      </c>
      <c r="B206" s="74" t="s">
        <v>497</v>
      </c>
      <c r="C206" s="73" t="s">
        <v>306</v>
      </c>
      <c r="D206" s="78" t="s">
        <v>136</v>
      </c>
      <c r="E206" s="169">
        <v>3</v>
      </c>
      <c r="F206" s="82">
        <v>118.72</v>
      </c>
      <c r="G206" s="21">
        <f t="shared" si="1"/>
        <v>356.16</v>
      </c>
      <c r="H206" s="145"/>
    </row>
    <row r="207" spans="1:9" s="6" customFormat="1" ht="30">
      <c r="A207" s="74" t="s">
        <v>492</v>
      </c>
      <c r="B207" s="74" t="s">
        <v>498</v>
      </c>
      <c r="C207" s="73" t="s">
        <v>493</v>
      </c>
      <c r="D207" s="78" t="s">
        <v>136</v>
      </c>
      <c r="E207" s="169">
        <v>20</v>
      </c>
      <c r="F207" s="82">
        <v>58.21</v>
      </c>
      <c r="G207" s="21">
        <f t="shared" si="1"/>
        <v>1164.2</v>
      </c>
      <c r="H207" s="145"/>
    </row>
    <row r="208" spans="1:9" s="6" customFormat="1" ht="30">
      <c r="A208" s="74" t="s">
        <v>492</v>
      </c>
      <c r="B208" s="74" t="s">
        <v>499</v>
      </c>
      <c r="C208" s="73" t="s">
        <v>307</v>
      </c>
      <c r="D208" s="78" t="s">
        <v>136</v>
      </c>
      <c r="E208" s="169">
        <v>377</v>
      </c>
      <c r="F208" s="82">
        <v>20.39</v>
      </c>
      <c r="G208" s="21">
        <f t="shared" si="1"/>
        <v>7687.03</v>
      </c>
      <c r="H208" s="145"/>
    </row>
    <row r="209" spans="1:8" s="6" customFormat="1" ht="30">
      <c r="A209" s="74" t="s">
        <v>492</v>
      </c>
      <c r="B209" s="74" t="s">
        <v>500</v>
      </c>
      <c r="C209" s="73" t="s">
        <v>308</v>
      </c>
      <c r="D209" s="78" t="s">
        <v>136</v>
      </c>
      <c r="E209" s="169">
        <v>52</v>
      </c>
      <c r="F209" s="82">
        <v>27.17</v>
      </c>
      <c r="G209" s="21">
        <f t="shared" si="1"/>
        <v>1412.84</v>
      </c>
      <c r="H209" s="145"/>
    </row>
    <row r="210" spans="1:8" s="6" customFormat="1" ht="30">
      <c r="A210" s="74" t="s">
        <v>492</v>
      </c>
      <c r="B210" s="74" t="s">
        <v>501</v>
      </c>
      <c r="C210" s="73" t="s">
        <v>309</v>
      </c>
      <c r="D210" s="78" t="s">
        <v>137</v>
      </c>
      <c r="E210" s="79">
        <v>150</v>
      </c>
      <c r="F210" s="82">
        <v>2.41</v>
      </c>
      <c r="G210" s="21">
        <f t="shared" si="1"/>
        <v>361.5</v>
      </c>
      <c r="H210" s="145"/>
    </row>
    <row r="211" spans="1:8" s="6" customFormat="1" ht="30">
      <c r="A211" s="74" t="s">
        <v>492</v>
      </c>
      <c r="B211" s="74" t="s">
        <v>502</v>
      </c>
      <c r="C211" s="73" t="s">
        <v>310</v>
      </c>
      <c r="D211" s="78" t="s">
        <v>137</v>
      </c>
      <c r="E211" s="79">
        <v>7567</v>
      </c>
      <c r="F211" s="82">
        <v>4.3</v>
      </c>
      <c r="G211" s="21">
        <f t="shared" si="1"/>
        <v>32538.1</v>
      </c>
      <c r="H211" s="145"/>
    </row>
    <row r="212" spans="1:8" s="6" customFormat="1" ht="30">
      <c r="A212" s="74" t="s">
        <v>492</v>
      </c>
      <c r="B212" s="74" t="s">
        <v>503</v>
      </c>
      <c r="C212" s="73" t="s">
        <v>311</v>
      </c>
      <c r="D212" s="78" t="s">
        <v>137</v>
      </c>
      <c r="E212" s="79">
        <v>18642.400000000001</v>
      </c>
      <c r="F212" s="82">
        <v>2.85</v>
      </c>
      <c r="G212" s="21">
        <f t="shared" si="1"/>
        <v>53130.84</v>
      </c>
      <c r="H212" s="145"/>
    </row>
    <row r="213" spans="1:8" s="6" customFormat="1" ht="30">
      <c r="A213" s="74" t="s">
        <v>492</v>
      </c>
      <c r="B213" s="74" t="s">
        <v>504</v>
      </c>
      <c r="C213" s="73" t="s">
        <v>312</v>
      </c>
      <c r="D213" s="78" t="s">
        <v>137</v>
      </c>
      <c r="E213" s="79">
        <v>216</v>
      </c>
      <c r="F213" s="82">
        <v>5.03</v>
      </c>
      <c r="G213" s="21">
        <f t="shared" si="1"/>
        <v>1086.48</v>
      </c>
      <c r="H213" s="145"/>
    </row>
    <row r="214" spans="1:8" s="6" customFormat="1" ht="30">
      <c r="A214" s="74" t="s">
        <v>492</v>
      </c>
      <c r="B214" s="74" t="s">
        <v>505</v>
      </c>
      <c r="C214" s="73" t="s">
        <v>313</v>
      </c>
      <c r="D214" s="78" t="s">
        <v>137</v>
      </c>
      <c r="E214" s="79">
        <v>2179.4</v>
      </c>
      <c r="F214" s="82">
        <v>0.61</v>
      </c>
      <c r="G214" s="21">
        <f t="shared" si="1"/>
        <v>1329.43</v>
      </c>
      <c r="H214" s="145"/>
    </row>
    <row r="215" spans="1:8" s="6" customFormat="1" ht="30">
      <c r="A215" s="74" t="s">
        <v>492</v>
      </c>
      <c r="B215" s="74" t="s">
        <v>506</v>
      </c>
      <c r="C215" s="73" t="s">
        <v>314</v>
      </c>
      <c r="D215" s="78" t="s">
        <v>137</v>
      </c>
      <c r="E215" s="79">
        <v>814.9</v>
      </c>
      <c r="F215" s="82">
        <v>1.81</v>
      </c>
      <c r="G215" s="21">
        <f t="shared" si="1"/>
        <v>1474.97</v>
      </c>
      <c r="H215" s="145"/>
    </row>
    <row r="216" spans="1:8" s="6" customFormat="1" ht="30">
      <c r="A216" s="74" t="s">
        <v>492</v>
      </c>
      <c r="B216" s="74" t="s">
        <v>507</v>
      </c>
      <c r="C216" s="73" t="s">
        <v>315</v>
      </c>
      <c r="D216" s="78" t="s">
        <v>137</v>
      </c>
      <c r="E216" s="79">
        <v>1416.1</v>
      </c>
      <c r="F216" s="82">
        <v>1.21</v>
      </c>
      <c r="G216" s="21">
        <f t="shared" si="1"/>
        <v>1713.48</v>
      </c>
      <c r="H216" s="145"/>
    </row>
    <row r="217" spans="1:8" s="6" customFormat="1" ht="30">
      <c r="A217" s="74" t="s">
        <v>492</v>
      </c>
      <c r="B217" s="74" t="s">
        <v>508</v>
      </c>
      <c r="C217" s="73" t="s">
        <v>533</v>
      </c>
      <c r="D217" s="78" t="s">
        <v>137</v>
      </c>
      <c r="E217" s="79">
        <v>210.5</v>
      </c>
      <c r="F217" s="82">
        <v>1.26</v>
      </c>
      <c r="G217" s="21">
        <f t="shared" si="1"/>
        <v>265.23</v>
      </c>
      <c r="H217" s="145"/>
    </row>
    <row r="218" spans="1:8" s="6" customFormat="1" ht="30">
      <c r="A218" s="74" t="s">
        <v>492</v>
      </c>
      <c r="B218" s="74" t="s">
        <v>509</v>
      </c>
      <c r="C218" s="73" t="s">
        <v>534</v>
      </c>
      <c r="D218" s="78" t="s">
        <v>144</v>
      </c>
      <c r="E218" s="79">
        <v>27.5</v>
      </c>
      <c r="F218" s="82">
        <v>30.29</v>
      </c>
      <c r="G218" s="21">
        <f t="shared" si="1"/>
        <v>832.98</v>
      </c>
      <c r="H218" s="145"/>
    </row>
    <row r="219" spans="1:8" s="6" customFormat="1" ht="30">
      <c r="A219" s="74" t="s">
        <v>492</v>
      </c>
      <c r="B219" s="74" t="s">
        <v>510</v>
      </c>
      <c r="C219" s="73" t="s">
        <v>318</v>
      </c>
      <c r="D219" s="78" t="s">
        <v>144</v>
      </c>
      <c r="E219" s="79">
        <v>123.8</v>
      </c>
      <c r="F219" s="82">
        <v>27.72</v>
      </c>
      <c r="G219" s="21">
        <f t="shared" si="1"/>
        <v>3431.74</v>
      </c>
      <c r="H219" s="145"/>
    </row>
    <row r="220" spans="1:8" s="6" customFormat="1" ht="30">
      <c r="A220" s="74" t="s">
        <v>492</v>
      </c>
      <c r="B220" s="74" t="s">
        <v>511</v>
      </c>
      <c r="C220" s="73" t="s">
        <v>319</v>
      </c>
      <c r="D220" s="78" t="s">
        <v>144</v>
      </c>
      <c r="E220" s="79">
        <v>96</v>
      </c>
      <c r="F220" s="82">
        <v>27.72</v>
      </c>
      <c r="G220" s="21">
        <f t="shared" si="1"/>
        <v>2661.12</v>
      </c>
      <c r="H220" s="145"/>
    </row>
    <row r="221" spans="1:8" s="6" customFormat="1" ht="30">
      <c r="A221" s="74" t="s">
        <v>492</v>
      </c>
      <c r="B221" s="74" t="s">
        <v>512</v>
      </c>
      <c r="C221" s="73" t="s">
        <v>535</v>
      </c>
      <c r="D221" s="78" t="s">
        <v>144</v>
      </c>
      <c r="E221" s="79">
        <v>5.0999999999999996</v>
      </c>
      <c r="F221" s="82">
        <v>27.72</v>
      </c>
      <c r="G221" s="21">
        <f t="shared" si="1"/>
        <v>141.37</v>
      </c>
      <c r="H221" s="145"/>
    </row>
    <row r="222" spans="1:8" s="6" customFormat="1" ht="30">
      <c r="A222" s="74" t="s">
        <v>492</v>
      </c>
      <c r="B222" s="74" t="s">
        <v>513</v>
      </c>
      <c r="C222" s="73" t="s">
        <v>320</v>
      </c>
      <c r="D222" s="78" t="s">
        <v>144</v>
      </c>
      <c r="E222" s="79">
        <v>14.5</v>
      </c>
      <c r="F222" s="82">
        <v>27.72</v>
      </c>
      <c r="G222" s="21">
        <f t="shared" si="1"/>
        <v>401.94</v>
      </c>
      <c r="H222" s="145"/>
    </row>
    <row r="223" spans="1:8" s="6" customFormat="1" ht="30">
      <c r="A223" s="74" t="s">
        <v>492</v>
      </c>
      <c r="B223" s="74" t="s">
        <v>514</v>
      </c>
      <c r="C223" s="73" t="s">
        <v>321</v>
      </c>
      <c r="D223" s="78" t="s">
        <v>137</v>
      </c>
      <c r="E223" s="79">
        <v>320</v>
      </c>
      <c r="F223" s="82">
        <v>2.5</v>
      </c>
      <c r="G223" s="21">
        <f t="shared" si="1"/>
        <v>800</v>
      </c>
      <c r="H223" s="145"/>
    </row>
    <row r="224" spans="1:8" s="6" customFormat="1" ht="30">
      <c r="A224" s="74" t="s">
        <v>492</v>
      </c>
      <c r="B224" s="74" t="s">
        <v>515</v>
      </c>
      <c r="C224" s="182" t="s">
        <v>967</v>
      </c>
      <c r="D224" s="78" t="s">
        <v>137</v>
      </c>
      <c r="E224" s="79">
        <v>11360</v>
      </c>
      <c r="F224" s="82">
        <v>38.86</v>
      </c>
      <c r="G224" s="21">
        <f t="shared" si="1"/>
        <v>441449.6</v>
      </c>
      <c r="H224" s="145"/>
    </row>
    <row r="225" spans="1:8" s="6" customFormat="1" ht="30">
      <c r="A225" s="74" t="s">
        <v>492</v>
      </c>
      <c r="B225" s="74" t="s">
        <v>516</v>
      </c>
      <c r="C225" s="182" t="s">
        <v>968</v>
      </c>
      <c r="D225" s="78" t="s">
        <v>137</v>
      </c>
      <c r="E225" s="79">
        <v>416</v>
      </c>
      <c r="F225" s="82">
        <v>81.69</v>
      </c>
      <c r="G225" s="21">
        <f t="shared" si="1"/>
        <v>33983.040000000001</v>
      </c>
      <c r="H225" s="145"/>
    </row>
    <row r="226" spans="1:8" s="6" customFormat="1" ht="33.75" customHeight="1">
      <c r="A226" s="74" t="s">
        <v>492</v>
      </c>
      <c r="B226" s="74" t="s">
        <v>517</v>
      </c>
      <c r="C226" s="182" t="s">
        <v>969</v>
      </c>
      <c r="D226" s="78" t="s">
        <v>137</v>
      </c>
      <c r="E226" s="79">
        <v>868</v>
      </c>
      <c r="F226" s="82">
        <v>62.68</v>
      </c>
      <c r="G226" s="21">
        <f t="shared" si="1"/>
        <v>54406.239999999998</v>
      </c>
      <c r="H226" s="145"/>
    </row>
    <row r="227" spans="1:8" s="6" customFormat="1" ht="30">
      <c r="A227" s="74" t="s">
        <v>492</v>
      </c>
      <c r="B227" s="74" t="s">
        <v>518</v>
      </c>
      <c r="C227" s="182" t="s">
        <v>970</v>
      </c>
      <c r="D227" s="78" t="s">
        <v>137</v>
      </c>
      <c r="E227" s="79">
        <v>110.5</v>
      </c>
      <c r="F227" s="82">
        <v>351.17</v>
      </c>
      <c r="G227" s="21">
        <f t="shared" si="1"/>
        <v>38804.29</v>
      </c>
      <c r="H227" s="145"/>
    </row>
    <row r="228" spans="1:8" s="6" customFormat="1" ht="30">
      <c r="A228" s="74" t="s">
        <v>492</v>
      </c>
      <c r="B228" s="74" t="s">
        <v>519</v>
      </c>
      <c r="C228" s="73" t="s">
        <v>330</v>
      </c>
      <c r="D228" s="78" t="s">
        <v>137</v>
      </c>
      <c r="E228" s="79">
        <v>885</v>
      </c>
      <c r="F228" s="82">
        <v>56.88</v>
      </c>
      <c r="G228" s="21">
        <f t="shared" si="1"/>
        <v>50338.8</v>
      </c>
      <c r="H228" s="145"/>
    </row>
    <row r="229" spans="1:8" s="6" customFormat="1" ht="45">
      <c r="A229" s="74" t="s">
        <v>492</v>
      </c>
      <c r="B229" s="74" t="s">
        <v>520</v>
      </c>
      <c r="C229" s="182" t="s">
        <v>953</v>
      </c>
      <c r="D229" s="78" t="s">
        <v>137</v>
      </c>
      <c r="E229" s="79">
        <v>17619.8</v>
      </c>
      <c r="F229" s="82">
        <v>29.56</v>
      </c>
      <c r="G229" s="21">
        <f t="shared" si="1"/>
        <v>520841.29</v>
      </c>
      <c r="H229" s="145"/>
    </row>
    <row r="230" spans="1:8" s="6" customFormat="1" ht="75">
      <c r="A230" s="74" t="s">
        <v>492</v>
      </c>
      <c r="B230" s="74" t="s">
        <v>521</v>
      </c>
      <c r="C230" s="182" t="s">
        <v>977</v>
      </c>
      <c r="D230" s="78" t="s">
        <v>137</v>
      </c>
      <c r="E230" s="79">
        <v>3381.3</v>
      </c>
      <c r="F230" s="82">
        <v>50.79</v>
      </c>
      <c r="G230" s="21">
        <f t="shared" si="1"/>
        <v>171736.23</v>
      </c>
      <c r="H230" s="145"/>
    </row>
    <row r="231" spans="1:8" s="6" customFormat="1" ht="30">
      <c r="A231" s="74" t="s">
        <v>492</v>
      </c>
      <c r="B231" s="74" t="s">
        <v>522</v>
      </c>
      <c r="C231" s="73" t="s">
        <v>345</v>
      </c>
      <c r="D231" s="78" t="s">
        <v>136</v>
      </c>
      <c r="E231" s="169">
        <v>23</v>
      </c>
      <c r="F231" s="82">
        <v>151.74</v>
      </c>
      <c r="G231" s="21">
        <f t="shared" si="1"/>
        <v>3490.02</v>
      </c>
      <c r="H231" s="145"/>
    </row>
    <row r="232" spans="1:8" s="6" customFormat="1" ht="30">
      <c r="A232" s="74" t="s">
        <v>492</v>
      </c>
      <c r="B232" s="74" t="s">
        <v>523</v>
      </c>
      <c r="C232" s="182" t="s">
        <v>975</v>
      </c>
      <c r="D232" s="78" t="s">
        <v>136</v>
      </c>
      <c r="E232" s="169">
        <v>186</v>
      </c>
      <c r="F232" s="82">
        <v>1420.39</v>
      </c>
      <c r="G232" s="21">
        <f t="shared" si="1"/>
        <v>264192.53999999998</v>
      </c>
      <c r="H232" s="145"/>
    </row>
    <row r="233" spans="1:8" s="6" customFormat="1" ht="30">
      <c r="A233" s="74" t="s">
        <v>492</v>
      </c>
      <c r="B233" s="74" t="s">
        <v>524</v>
      </c>
      <c r="C233" s="182" t="s">
        <v>976</v>
      </c>
      <c r="D233" s="78" t="s">
        <v>136</v>
      </c>
      <c r="E233" s="169">
        <v>28</v>
      </c>
      <c r="F233" s="82">
        <v>815.36</v>
      </c>
      <c r="G233" s="21">
        <f t="shared" si="1"/>
        <v>22830.080000000002</v>
      </c>
      <c r="H233" s="145"/>
    </row>
    <row r="234" spans="1:8" s="6" customFormat="1" ht="30">
      <c r="A234" s="74" t="s">
        <v>492</v>
      </c>
      <c r="B234" s="74" t="s">
        <v>525</v>
      </c>
      <c r="C234" s="73" t="s">
        <v>346</v>
      </c>
      <c r="D234" s="78" t="s">
        <v>144</v>
      </c>
      <c r="E234" s="79">
        <v>570</v>
      </c>
      <c r="F234" s="82">
        <v>93.53</v>
      </c>
      <c r="G234" s="21">
        <f t="shared" si="1"/>
        <v>53312.1</v>
      </c>
      <c r="H234" s="145"/>
    </row>
    <row r="235" spans="1:8" s="6" customFormat="1" ht="45">
      <c r="A235" s="74" t="s">
        <v>492</v>
      </c>
      <c r="B235" s="74" t="s">
        <v>526</v>
      </c>
      <c r="C235" s="73" t="s">
        <v>878</v>
      </c>
      <c r="D235" s="78" t="s">
        <v>6</v>
      </c>
      <c r="E235" s="169">
        <v>16</v>
      </c>
      <c r="F235" s="82">
        <v>189.4</v>
      </c>
      <c r="G235" s="21">
        <f t="shared" si="1"/>
        <v>3030.4</v>
      </c>
      <c r="H235" s="145"/>
    </row>
    <row r="236" spans="1:8" s="6" customFormat="1" ht="54.75" customHeight="1">
      <c r="A236" s="74" t="s">
        <v>492</v>
      </c>
      <c r="B236" s="74" t="s">
        <v>527</v>
      </c>
      <c r="C236" s="73" t="s">
        <v>352</v>
      </c>
      <c r="D236" s="78" t="s">
        <v>6</v>
      </c>
      <c r="E236" s="169">
        <v>22</v>
      </c>
      <c r="F236" s="82">
        <v>189.4</v>
      </c>
      <c r="G236" s="21">
        <f t="shared" si="1"/>
        <v>4166.8</v>
      </c>
      <c r="H236" s="145"/>
    </row>
    <row r="237" spans="1:8" s="6" customFormat="1" ht="30">
      <c r="A237" s="74" t="s">
        <v>492</v>
      </c>
      <c r="B237" s="74" t="s">
        <v>528</v>
      </c>
      <c r="C237" s="182" t="s">
        <v>954</v>
      </c>
      <c r="D237" s="78" t="s">
        <v>136</v>
      </c>
      <c r="E237" s="169">
        <v>15</v>
      </c>
      <c r="F237" s="82">
        <v>18029.52</v>
      </c>
      <c r="G237" s="21">
        <f t="shared" si="1"/>
        <v>270442.8</v>
      </c>
      <c r="H237" s="145"/>
    </row>
    <row r="238" spans="1:8" s="6" customFormat="1" ht="30">
      <c r="A238" s="74" t="s">
        <v>492</v>
      </c>
      <c r="B238" s="74" t="s">
        <v>529</v>
      </c>
      <c r="C238" s="73" t="s">
        <v>347</v>
      </c>
      <c r="D238" s="78" t="s">
        <v>136</v>
      </c>
      <c r="E238" s="169">
        <v>3</v>
      </c>
      <c r="F238" s="82">
        <v>26839.8</v>
      </c>
      <c r="G238" s="21">
        <f t="shared" si="1"/>
        <v>80519.399999999994</v>
      </c>
      <c r="H238" s="145"/>
    </row>
    <row r="239" spans="1:8" s="6" customFormat="1" ht="30">
      <c r="A239" s="74" t="s">
        <v>492</v>
      </c>
      <c r="B239" s="74" t="s">
        <v>530</v>
      </c>
      <c r="C239" s="73" t="s">
        <v>348</v>
      </c>
      <c r="D239" s="78" t="s">
        <v>136</v>
      </c>
      <c r="E239" s="169">
        <v>3</v>
      </c>
      <c r="F239" s="82">
        <v>36545.17</v>
      </c>
      <c r="G239" s="21">
        <f t="shared" si="1"/>
        <v>109635.51</v>
      </c>
      <c r="H239" s="145"/>
    </row>
    <row r="240" spans="1:8" s="6" customFormat="1" ht="30.75" thickBot="1">
      <c r="A240" s="74" t="s">
        <v>492</v>
      </c>
      <c r="B240" s="74" t="s">
        <v>531</v>
      </c>
      <c r="C240" s="73" t="s">
        <v>353</v>
      </c>
      <c r="D240" s="78" t="s">
        <v>136</v>
      </c>
      <c r="E240" s="169">
        <v>8</v>
      </c>
      <c r="F240" s="82">
        <v>3979.54</v>
      </c>
      <c r="G240" s="21">
        <f t="shared" si="1"/>
        <v>31836.32</v>
      </c>
      <c r="H240" s="145"/>
    </row>
    <row r="241" spans="1:9" s="6" customFormat="1" ht="30.75" thickBot="1">
      <c r="A241" s="22" t="s">
        <v>492</v>
      </c>
      <c r="B241" s="22" t="s">
        <v>532</v>
      </c>
      <c r="C241" s="23" t="s">
        <v>354</v>
      </c>
      <c r="D241" s="24" t="s">
        <v>136</v>
      </c>
      <c r="E241" s="168">
        <v>8</v>
      </c>
      <c r="F241" s="33">
        <v>386.72</v>
      </c>
      <c r="G241" s="26">
        <f t="shared" si="1"/>
        <v>3093.76</v>
      </c>
      <c r="H241" s="42" t="s">
        <v>536</v>
      </c>
      <c r="I241" s="43">
        <f>ROUND(SUM(G203:G241),2)</f>
        <v>2289689.7599999998</v>
      </c>
    </row>
    <row r="242" spans="1:9" ht="44.25" customHeight="1" thickBot="1">
      <c r="A242" s="46"/>
      <c r="B242" s="46"/>
      <c r="C242" s="46"/>
      <c r="D242" s="45"/>
      <c r="E242" s="58"/>
      <c r="F242" s="50" t="s">
        <v>537</v>
      </c>
      <c r="G242" s="51">
        <f>SUM(G6:G241)</f>
        <v>16563218.019999996</v>
      </c>
      <c r="H242" s="34"/>
      <c r="I242" s="44"/>
    </row>
    <row r="243" spans="1:9" ht="20.25" customHeight="1">
      <c r="A243" s="49"/>
      <c r="B243" s="49"/>
      <c r="C243" s="48"/>
      <c r="D243" s="48"/>
      <c r="E243" s="59"/>
      <c r="F243" s="48"/>
      <c r="G243" s="47"/>
    </row>
  </sheetData>
  <sheetProtection algorithmName="SHA-512" hashValue="8AV9gqmpwlivWLoAxDnNmCNHmnoJ9kh0yTAL/N6CVoRwQusAKbY4QLmKvFzSPA2zvCKWbMJ55liPXYZPy1gRnQ==" saltValue="wDdikveKAkoiqXL88HCD/w==" spinCount="100000" sheet="1" objects="1" scenarios="1"/>
  <mergeCells count="7">
    <mergeCell ref="H114:H126"/>
    <mergeCell ref="A1:G1"/>
    <mergeCell ref="A3:G3"/>
    <mergeCell ref="A4:G4"/>
    <mergeCell ref="H71:H93"/>
    <mergeCell ref="H104:H112"/>
    <mergeCell ref="H95:H102"/>
  </mergeCells>
  <phoneticPr fontId="9" type="noConversion"/>
  <pageMargins left="0.7" right="0.7" top="0.75" bottom="0.75" header="0.3" footer="0.3"/>
  <pageSetup paperSize="9" orientation="portrait" r:id="rId1"/>
  <ignoredErrors>
    <ignoredError sqref="E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05969-2236-4131-B5B2-BF8FE4691BDC}">
  <dimension ref="A1:I192"/>
  <sheetViews>
    <sheetView topLeftCell="B1" zoomScale="70" zoomScaleNormal="70" workbookViewId="0">
      <selection activeCell="I42" sqref="I42"/>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44" customWidth="1"/>
    <col min="9" max="9" width="16.140625" style="5" customWidth="1"/>
    <col min="10" max="16384" width="9.140625" style="5"/>
  </cols>
  <sheetData>
    <row r="1" spans="1:7" ht="40.15" customHeight="1">
      <c r="A1" s="220" t="s">
        <v>868</v>
      </c>
      <c r="B1" s="220"/>
      <c r="C1" s="220"/>
      <c r="D1" s="220"/>
      <c r="E1" s="220"/>
      <c r="F1" s="220"/>
      <c r="G1" s="220"/>
    </row>
    <row r="2" spans="1:7" ht="21.75" customHeight="1" thickBot="1">
      <c r="A2" s="1"/>
      <c r="B2" s="1"/>
      <c r="C2" s="1"/>
      <c r="D2" s="1"/>
      <c r="E2" s="52"/>
      <c r="F2" s="1"/>
      <c r="G2" s="1"/>
    </row>
    <row r="3" spans="1:7" ht="21.75" customHeight="1">
      <c r="A3" s="221" t="s">
        <v>114</v>
      </c>
      <c r="B3" s="221"/>
      <c r="C3" s="221"/>
      <c r="D3" s="221"/>
      <c r="E3" s="221"/>
      <c r="F3" s="221"/>
      <c r="G3" s="222"/>
    </row>
    <row r="4" spans="1:7" ht="21.75" customHeight="1">
      <c r="A4" s="226" t="s">
        <v>539</v>
      </c>
      <c r="B4" s="226"/>
      <c r="C4" s="226"/>
      <c r="D4" s="226"/>
      <c r="E4" s="226"/>
      <c r="F4" s="226"/>
      <c r="G4" s="227"/>
    </row>
    <row r="5" spans="1:7" ht="43.5" thickBot="1">
      <c r="A5" s="29" t="s">
        <v>73</v>
      </c>
      <c r="B5" s="29" t="s">
        <v>0</v>
      </c>
      <c r="C5" s="29" t="s">
        <v>1</v>
      </c>
      <c r="D5" s="29" t="s">
        <v>2</v>
      </c>
      <c r="E5" s="53" t="s">
        <v>3</v>
      </c>
      <c r="F5" s="30" t="s">
        <v>913</v>
      </c>
      <c r="G5" s="31" t="s">
        <v>4</v>
      </c>
    </row>
    <row r="6" spans="1:7">
      <c r="A6" s="16" t="s">
        <v>5</v>
      </c>
      <c r="B6" s="16" t="s">
        <v>9</v>
      </c>
      <c r="C6" s="17" t="s">
        <v>115</v>
      </c>
      <c r="D6" s="18" t="s">
        <v>117</v>
      </c>
      <c r="E6" s="151">
        <v>0.60499999999999998</v>
      </c>
      <c r="F6" s="19">
        <v>304.26</v>
      </c>
      <c r="G6" s="20">
        <f t="shared" ref="G6:G127" si="0">ROUND((E6*F6),2)</f>
        <v>184.08</v>
      </c>
    </row>
    <row r="7" spans="1:7" ht="45">
      <c r="A7" s="14" t="s">
        <v>5</v>
      </c>
      <c r="B7" s="14" t="s">
        <v>10</v>
      </c>
      <c r="C7" s="2" t="s">
        <v>896</v>
      </c>
      <c r="D7" s="13" t="s">
        <v>118</v>
      </c>
      <c r="E7" s="55">
        <v>1601.9</v>
      </c>
      <c r="F7" s="3">
        <v>25.21</v>
      </c>
      <c r="G7" s="21">
        <f t="shared" si="0"/>
        <v>40383.9</v>
      </c>
    </row>
    <row r="8" spans="1:7" ht="45">
      <c r="A8" s="14" t="s">
        <v>5</v>
      </c>
      <c r="B8" s="14" t="s">
        <v>11</v>
      </c>
      <c r="C8" s="135" t="s">
        <v>919</v>
      </c>
      <c r="D8" s="13" t="s">
        <v>118</v>
      </c>
      <c r="E8" s="55">
        <f>E7-E113</f>
        <v>1586.4</v>
      </c>
      <c r="F8" s="3">
        <v>-5.99</v>
      </c>
      <c r="G8" s="21">
        <f t="shared" si="0"/>
        <v>-9502.5400000000009</v>
      </c>
    </row>
    <row r="9" spans="1:7" ht="30">
      <c r="A9" s="14" t="s">
        <v>5</v>
      </c>
      <c r="B9" s="14" t="s">
        <v>12</v>
      </c>
      <c r="C9" s="2" t="s">
        <v>540</v>
      </c>
      <c r="D9" s="13" t="s">
        <v>118</v>
      </c>
      <c r="E9" s="55">
        <v>31.4</v>
      </c>
      <c r="F9" s="3">
        <v>70.3</v>
      </c>
      <c r="G9" s="21">
        <f t="shared" si="0"/>
        <v>2207.42</v>
      </c>
    </row>
    <row r="10" spans="1:7" ht="30">
      <c r="A10" s="14" t="s">
        <v>5</v>
      </c>
      <c r="B10" s="14" t="s">
        <v>13</v>
      </c>
      <c r="C10" s="2" t="s">
        <v>541</v>
      </c>
      <c r="D10" s="13" t="s">
        <v>118</v>
      </c>
      <c r="E10" s="55">
        <v>5.2</v>
      </c>
      <c r="F10" s="3">
        <v>44.9</v>
      </c>
      <c r="G10" s="21">
        <f t="shared" si="0"/>
        <v>233.48</v>
      </c>
    </row>
    <row r="11" spans="1:7" ht="30">
      <c r="A11" s="14" t="s">
        <v>5</v>
      </c>
      <c r="B11" s="14" t="s">
        <v>14</v>
      </c>
      <c r="C11" s="2" t="s">
        <v>542</v>
      </c>
      <c r="D11" s="13" t="s">
        <v>118</v>
      </c>
      <c r="E11" s="55">
        <v>48.3</v>
      </c>
      <c r="F11" s="3">
        <v>36.979999999999997</v>
      </c>
      <c r="G11" s="21">
        <f t="shared" si="0"/>
        <v>1786.13</v>
      </c>
    </row>
    <row r="12" spans="1:7" ht="30">
      <c r="A12" s="14" t="s">
        <v>5</v>
      </c>
      <c r="B12" s="14" t="s">
        <v>15</v>
      </c>
      <c r="C12" s="2" t="s">
        <v>130</v>
      </c>
      <c r="D12" s="72" t="s">
        <v>136</v>
      </c>
      <c r="E12" s="154">
        <v>19</v>
      </c>
      <c r="F12" s="3">
        <v>8.0500000000000007</v>
      </c>
      <c r="G12" s="21">
        <f t="shared" si="0"/>
        <v>152.94999999999999</v>
      </c>
    </row>
    <row r="13" spans="1:7">
      <c r="A13" s="14" t="s">
        <v>5</v>
      </c>
      <c r="B13" s="14" t="s">
        <v>16</v>
      </c>
      <c r="C13" s="75" t="s">
        <v>131</v>
      </c>
      <c r="D13" s="72" t="s">
        <v>136</v>
      </c>
      <c r="E13" s="154">
        <v>11</v>
      </c>
      <c r="F13" s="3">
        <v>21.45</v>
      </c>
      <c r="G13" s="21">
        <f t="shared" si="0"/>
        <v>235.95</v>
      </c>
    </row>
    <row r="14" spans="1:7" ht="30">
      <c r="A14" s="14" t="s">
        <v>5</v>
      </c>
      <c r="B14" s="14" t="s">
        <v>17</v>
      </c>
      <c r="C14" s="2" t="s">
        <v>132</v>
      </c>
      <c r="D14" s="72" t="s">
        <v>136</v>
      </c>
      <c r="E14" s="154">
        <v>2</v>
      </c>
      <c r="F14" s="3">
        <v>9.66</v>
      </c>
      <c r="G14" s="21">
        <f t="shared" si="0"/>
        <v>19.32</v>
      </c>
    </row>
    <row r="15" spans="1:7">
      <c r="A15" s="14" t="s">
        <v>5</v>
      </c>
      <c r="B15" s="14" t="s">
        <v>108</v>
      </c>
      <c r="C15" s="2" t="s">
        <v>133</v>
      </c>
      <c r="D15" s="72" t="s">
        <v>136</v>
      </c>
      <c r="E15" s="154">
        <v>2</v>
      </c>
      <c r="F15" s="3">
        <v>60.39</v>
      </c>
      <c r="G15" s="21">
        <f t="shared" si="0"/>
        <v>120.78</v>
      </c>
    </row>
    <row r="16" spans="1:7">
      <c r="A16" s="14" t="s">
        <v>5</v>
      </c>
      <c r="B16" s="14" t="s">
        <v>109</v>
      </c>
      <c r="C16" s="2" t="s">
        <v>134</v>
      </c>
      <c r="D16" s="72" t="s">
        <v>137</v>
      </c>
      <c r="E16" s="55">
        <v>1066</v>
      </c>
      <c r="F16" s="3">
        <v>4.83</v>
      </c>
      <c r="G16" s="21">
        <f t="shared" si="0"/>
        <v>5148.78</v>
      </c>
    </row>
    <row r="17" spans="1:9" ht="30">
      <c r="A17" s="14" t="s">
        <v>5</v>
      </c>
      <c r="B17" s="14" t="s">
        <v>110</v>
      </c>
      <c r="C17" s="2" t="s">
        <v>366</v>
      </c>
      <c r="D17" s="72" t="s">
        <v>136</v>
      </c>
      <c r="E17" s="154">
        <v>54</v>
      </c>
      <c r="F17" s="3">
        <v>2.86</v>
      </c>
      <c r="G17" s="21">
        <f t="shared" si="0"/>
        <v>154.44</v>
      </c>
    </row>
    <row r="18" spans="1:9" ht="30">
      <c r="A18" s="14" t="s">
        <v>5</v>
      </c>
      <c r="B18" s="14" t="s">
        <v>111</v>
      </c>
      <c r="C18" s="76" t="s">
        <v>871</v>
      </c>
      <c r="D18" s="72" t="s">
        <v>118</v>
      </c>
      <c r="E18" s="55">
        <v>10.4</v>
      </c>
      <c r="F18" s="3">
        <v>70.37</v>
      </c>
      <c r="G18" s="21">
        <f t="shared" si="0"/>
        <v>731.85</v>
      </c>
    </row>
    <row r="19" spans="1:9">
      <c r="A19" s="14" t="s">
        <v>5</v>
      </c>
      <c r="B19" s="14" t="s">
        <v>120</v>
      </c>
      <c r="C19" s="2" t="s">
        <v>367</v>
      </c>
      <c r="D19" s="72" t="s">
        <v>136</v>
      </c>
      <c r="E19" s="154">
        <v>2</v>
      </c>
      <c r="F19" s="3">
        <v>24.61</v>
      </c>
      <c r="G19" s="21">
        <f t="shared" si="0"/>
        <v>49.22</v>
      </c>
    </row>
    <row r="20" spans="1:9" ht="75">
      <c r="A20" s="14" t="s">
        <v>5</v>
      </c>
      <c r="B20" s="14" t="s">
        <v>121</v>
      </c>
      <c r="C20" s="138" t="s">
        <v>879</v>
      </c>
      <c r="D20" s="77" t="s">
        <v>6</v>
      </c>
      <c r="E20" s="154">
        <v>1</v>
      </c>
      <c r="F20" s="3"/>
      <c r="G20" s="21">
        <f t="shared" si="0"/>
        <v>0</v>
      </c>
    </row>
    <row r="21" spans="1:9" ht="30">
      <c r="A21" s="14" t="s">
        <v>5</v>
      </c>
      <c r="B21" s="14" t="s">
        <v>122</v>
      </c>
      <c r="C21" s="76" t="s">
        <v>370</v>
      </c>
      <c r="D21" s="77" t="s">
        <v>144</v>
      </c>
      <c r="E21" s="55">
        <v>260.89999999999998</v>
      </c>
      <c r="F21" s="3">
        <v>1.62</v>
      </c>
      <c r="G21" s="21">
        <f t="shared" si="0"/>
        <v>422.66</v>
      </c>
    </row>
    <row r="22" spans="1:9" ht="30">
      <c r="A22" s="14" t="s">
        <v>5</v>
      </c>
      <c r="B22" s="14" t="s">
        <v>123</v>
      </c>
      <c r="C22" s="76" t="s">
        <v>543</v>
      </c>
      <c r="D22" s="77" t="s">
        <v>118</v>
      </c>
      <c r="E22" s="55">
        <v>0.56999999999999995</v>
      </c>
      <c r="F22" s="3">
        <v>589.51</v>
      </c>
      <c r="G22" s="21">
        <f t="shared" si="0"/>
        <v>336.02</v>
      </c>
    </row>
    <row r="23" spans="1:9" ht="30">
      <c r="A23" s="14" t="s">
        <v>5</v>
      </c>
      <c r="B23" s="14" t="s">
        <v>124</v>
      </c>
      <c r="C23" s="76" t="s">
        <v>544</v>
      </c>
      <c r="D23" s="77" t="s">
        <v>118</v>
      </c>
      <c r="E23" s="55">
        <v>7.58</v>
      </c>
      <c r="F23" s="3">
        <v>33.380000000000003</v>
      </c>
      <c r="G23" s="21">
        <f t="shared" si="0"/>
        <v>253.02</v>
      </c>
    </row>
    <row r="24" spans="1:9" ht="30">
      <c r="A24" s="14" t="s">
        <v>5</v>
      </c>
      <c r="B24" s="14" t="s">
        <v>125</v>
      </c>
      <c r="C24" s="76" t="s">
        <v>545</v>
      </c>
      <c r="D24" s="77" t="s">
        <v>118</v>
      </c>
      <c r="E24" s="55">
        <v>17.28</v>
      </c>
      <c r="F24" s="3">
        <v>33.380000000000003</v>
      </c>
      <c r="G24" s="21">
        <f t="shared" si="0"/>
        <v>576.80999999999995</v>
      </c>
    </row>
    <row r="25" spans="1:9" ht="30">
      <c r="A25" s="14" t="s">
        <v>5</v>
      </c>
      <c r="B25" s="14" t="s">
        <v>126</v>
      </c>
      <c r="C25" s="76" t="s">
        <v>546</v>
      </c>
      <c r="D25" s="77" t="s">
        <v>118</v>
      </c>
      <c r="E25" s="55">
        <v>0.1</v>
      </c>
      <c r="F25" s="3">
        <v>859.8</v>
      </c>
      <c r="G25" s="21">
        <f t="shared" si="0"/>
        <v>85.98</v>
      </c>
    </row>
    <row r="26" spans="1:9" ht="30">
      <c r="A26" s="14" t="s">
        <v>5</v>
      </c>
      <c r="B26" s="14" t="s">
        <v>127</v>
      </c>
      <c r="C26" s="76" t="s">
        <v>547</v>
      </c>
      <c r="D26" s="77" t="s">
        <v>118</v>
      </c>
      <c r="E26" s="55">
        <v>0.2</v>
      </c>
      <c r="F26" s="3">
        <v>859.85</v>
      </c>
      <c r="G26" s="21">
        <f t="shared" si="0"/>
        <v>171.97</v>
      </c>
    </row>
    <row r="27" spans="1:9" ht="30.75" thickBot="1">
      <c r="A27" s="14" t="s">
        <v>5</v>
      </c>
      <c r="B27" s="14" t="s">
        <v>128</v>
      </c>
      <c r="C27" s="2" t="s">
        <v>548</v>
      </c>
      <c r="D27" s="13" t="s">
        <v>118</v>
      </c>
      <c r="E27" s="55">
        <v>0.1</v>
      </c>
      <c r="F27" s="3">
        <v>1874.9</v>
      </c>
      <c r="G27" s="21">
        <f t="shared" si="0"/>
        <v>187.49</v>
      </c>
    </row>
    <row r="28" spans="1:9" ht="30.75" thickBot="1">
      <c r="A28" s="14" t="s">
        <v>5</v>
      </c>
      <c r="B28" s="14" t="s">
        <v>129</v>
      </c>
      <c r="C28" s="2" t="s">
        <v>386</v>
      </c>
      <c r="D28" s="13" t="s">
        <v>118</v>
      </c>
      <c r="E28" s="55">
        <v>142</v>
      </c>
      <c r="F28" s="3">
        <v>22.43</v>
      </c>
      <c r="G28" s="21">
        <f t="shared" si="0"/>
        <v>3185.06</v>
      </c>
      <c r="H28" s="42" t="s">
        <v>90</v>
      </c>
      <c r="I28" s="43">
        <f>ROUND(SUM(G6:G28),2)</f>
        <v>47124.77</v>
      </c>
    </row>
    <row r="29" spans="1:9" s="6" customFormat="1" ht="30">
      <c r="A29" s="16" t="s">
        <v>167</v>
      </c>
      <c r="B29" s="16" t="s">
        <v>18</v>
      </c>
      <c r="C29" s="17" t="s">
        <v>872</v>
      </c>
      <c r="D29" s="18" t="s">
        <v>168</v>
      </c>
      <c r="E29" s="54">
        <v>4324.1400000000003</v>
      </c>
      <c r="F29" s="27">
        <v>5.46</v>
      </c>
      <c r="G29" s="20">
        <f t="shared" si="0"/>
        <v>23609.8</v>
      </c>
      <c r="H29" s="145"/>
    </row>
    <row r="30" spans="1:9" s="6" customFormat="1" ht="30">
      <c r="A30" s="14" t="s">
        <v>167</v>
      </c>
      <c r="B30" s="71" t="s">
        <v>19</v>
      </c>
      <c r="C30" s="73" t="s">
        <v>169</v>
      </c>
      <c r="D30" s="78" t="s">
        <v>168</v>
      </c>
      <c r="E30" s="79">
        <v>2100.89</v>
      </c>
      <c r="F30" s="80">
        <v>5.61</v>
      </c>
      <c r="G30" s="21">
        <f t="shared" si="0"/>
        <v>11785.99</v>
      </c>
      <c r="H30" s="145"/>
    </row>
    <row r="31" spans="1:9" s="6" customFormat="1" ht="30">
      <c r="A31" s="14" t="s">
        <v>167</v>
      </c>
      <c r="B31" s="14" t="s">
        <v>20</v>
      </c>
      <c r="C31" s="73" t="s">
        <v>170</v>
      </c>
      <c r="D31" s="78" t="s">
        <v>168</v>
      </c>
      <c r="E31" s="79">
        <v>1476.24</v>
      </c>
      <c r="F31" s="80">
        <v>7.22</v>
      </c>
      <c r="G31" s="21">
        <f t="shared" si="0"/>
        <v>10658.45</v>
      </c>
      <c r="H31" s="145"/>
    </row>
    <row r="32" spans="1:9" s="6" customFormat="1" ht="30">
      <c r="A32" s="14" t="s">
        <v>167</v>
      </c>
      <c r="B32" s="14" t="s">
        <v>21</v>
      </c>
      <c r="C32" s="73" t="s">
        <v>171</v>
      </c>
      <c r="D32" s="78" t="s">
        <v>168</v>
      </c>
      <c r="E32" s="79">
        <v>2282</v>
      </c>
      <c r="F32" s="80">
        <v>7.81</v>
      </c>
      <c r="G32" s="21">
        <f t="shared" si="0"/>
        <v>17822.419999999998</v>
      </c>
      <c r="H32" s="145"/>
    </row>
    <row r="33" spans="1:9" s="6" customFormat="1" ht="30">
      <c r="A33" s="14" t="s">
        <v>167</v>
      </c>
      <c r="B33" s="14" t="s">
        <v>22</v>
      </c>
      <c r="C33" s="73" t="s">
        <v>172</v>
      </c>
      <c r="D33" s="78" t="s">
        <v>168</v>
      </c>
      <c r="E33" s="79">
        <v>2617.58</v>
      </c>
      <c r="F33" s="80">
        <v>5.99</v>
      </c>
      <c r="G33" s="21">
        <f t="shared" si="0"/>
        <v>15679.3</v>
      </c>
      <c r="H33" s="145"/>
    </row>
    <row r="34" spans="1:9" s="6" customFormat="1" ht="30">
      <c r="A34" s="14" t="s">
        <v>167</v>
      </c>
      <c r="B34" s="14" t="s">
        <v>23</v>
      </c>
      <c r="C34" s="73" t="s">
        <v>173</v>
      </c>
      <c r="D34" s="78" t="s">
        <v>168</v>
      </c>
      <c r="E34" s="79">
        <v>4555.4799999999996</v>
      </c>
      <c r="F34" s="80">
        <v>7.7</v>
      </c>
      <c r="G34" s="21">
        <f t="shared" si="0"/>
        <v>35077.199999999997</v>
      </c>
      <c r="H34" s="145"/>
    </row>
    <row r="35" spans="1:9" s="6" customFormat="1" ht="30">
      <c r="A35" s="14" t="s">
        <v>167</v>
      </c>
      <c r="B35" s="14" t="s">
        <v>24</v>
      </c>
      <c r="C35" s="73" t="s">
        <v>549</v>
      </c>
      <c r="D35" s="78" t="s">
        <v>168</v>
      </c>
      <c r="E35" s="79">
        <v>362.78</v>
      </c>
      <c r="F35" s="80">
        <v>8.0500000000000007</v>
      </c>
      <c r="G35" s="21">
        <f t="shared" si="0"/>
        <v>2920.38</v>
      </c>
      <c r="H35" s="145"/>
    </row>
    <row r="36" spans="1:9" s="6" customFormat="1">
      <c r="A36" s="14" t="s">
        <v>167</v>
      </c>
      <c r="B36" s="14" t="s">
        <v>25</v>
      </c>
      <c r="C36" s="182" t="s">
        <v>966</v>
      </c>
      <c r="D36" s="78" t="s">
        <v>144</v>
      </c>
      <c r="E36" s="79">
        <v>11885.81</v>
      </c>
      <c r="F36" s="80">
        <v>0.61</v>
      </c>
      <c r="G36" s="21">
        <f t="shared" si="0"/>
        <v>7250.34</v>
      </c>
      <c r="H36" s="145"/>
    </row>
    <row r="37" spans="1:9" s="6" customFormat="1" ht="30">
      <c r="A37" s="14" t="s">
        <v>167</v>
      </c>
      <c r="B37" s="74" t="s">
        <v>26</v>
      </c>
      <c r="C37" s="182" t="s">
        <v>952</v>
      </c>
      <c r="D37" s="78" t="s">
        <v>168</v>
      </c>
      <c r="E37" s="79">
        <v>3560.59</v>
      </c>
      <c r="F37" s="80">
        <v>7.31</v>
      </c>
      <c r="G37" s="21">
        <f t="shared" si="0"/>
        <v>26027.91</v>
      </c>
      <c r="H37" s="145"/>
    </row>
    <row r="38" spans="1:9" s="6" customFormat="1">
      <c r="A38" s="14" t="s">
        <v>167</v>
      </c>
      <c r="B38" s="74" t="s">
        <v>27</v>
      </c>
      <c r="C38" s="73" t="s">
        <v>174</v>
      </c>
      <c r="D38" s="78" t="s">
        <v>144</v>
      </c>
      <c r="E38" s="79">
        <v>12197.42</v>
      </c>
      <c r="F38" s="80">
        <v>1.29</v>
      </c>
      <c r="G38" s="21">
        <f t="shared" si="0"/>
        <v>15734.67</v>
      </c>
      <c r="H38" s="145"/>
    </row>
    <row r="39" spans="1:9" s="6" customFormat="1" ht="30">
      <c r="A39" s="14" t="s">
        <v>167</v>
      </c>
      <c r="B39" s="74" t="s">
        <v>179</v>
      </c>
      <c r="C39" s="182" t="s">
        <v>944</v>
      </c>
      <c r="D39" s="78" t="s">
        <v>168</v>
      </c>
      <c r="E39" s="187">
        <f>1948.9-E100</f>
        <v>453.30000000000018</v>
      </c>
      <c r="F39" s="80">
        <v>18.23</v>
      </c>
      <c r="G39" s="21">
        <f t="shared" si="0"/>
        <v>8263.66</v>
      </c>
      <c r="H39" s="145"/>
    </row>
    <row r="40" spans="1:9" s="6" customFormat="1">
      <c r="A40" s="14" t="s">
        <v>167</v>
      </c>
      <c r="B40" s="74" t="s">
        <v>181</v>
      </c>
      <c r="C40" s="73" t="s">
        <v>175</v>
      </c>
      <c r="D40" s="78" t="s">
        <v>144</v>
      </c>
      <c r="E40" s="79">
        <v>10309.870000000001</v>
      </c>
      <c r="F40" s="80">
        <v>0.79</v>
      </c>
      <c r="G40" s="21">
        <f t="shared" si="0"/>
        <v>8144.8</v>
      </c>
      <c r="H40" s="145"/>
    </row>
    <row r="41" spans="1:9" s="6" customFormat="1" ht="15.75" thickBot="1">
      <c r="A41" s="14" t="s">
        <v>167</v>
      </c>
      <c r="B41" s="74" t="s">
        <v>182</v>
      </c>
      <c r="C41" s="73" t="s">
        <v>176</v>
      </c>
      <c r="D41" s="78" t="s">
        <v>144</v>
      </c>
      <c r="E41" s="79">
        <v>1145.54</v>
      </c>
      <c r="F41" s="80">
        <v>1.35</v>
      </c>
      <c r="G41" s="21">
        <f t="shared" si="0"/>
        <v>1546.48</v>
      </c>
      <c r="H41" s="145"/>
    </row>
    <row r="42" spans="1:9" s="6" customFormat="1" ht="28.15" customHeight="1" thickBot="1">
      <c r="A42" s="22" t="s">
        <v>167</v>
      </c>
      <c r="B42" s="22" t="s">
        <v>183</v>
      </c>
      <c r="C42" s="23" t="s">
        <v>177</v>
      </c>
      <c r="D42" s="24" t="s">
        <v>144</v>
      </c>
      <c r="E42" s="56">
        <v>11116.27</v>
      </c>
      <c r="F42" s="28">
        <v>2.23</v>
      </c>
      <c r="G42" s="26">
        <f t="shared" si="0"/>
        <v>24789.279999999999</v>
      </c>
      <c r="H42" s="42" t="s">
        <v>91</v>
      </c>
      <c r="I42" s="43">
        <f>ROUND(SUM(G29:G42),2)</f>
        <v>209310.68</v>
      </c>
    </row>
    <row r="43" spans="1:9" s="6" customFormat="1" ht="29.25" thickBot="1">
      <c r="A43" s="22" t="s">
        <v>184</v>
      </c>
      <c r="B43" s="74" t="s">
        <v>45</v>
      </c>
      <c r="C43" s="73" t="s">
        <v>188</v>
      </c>
      <c r="D43" s="78" t="s">
        <v>168</v>
      </c>
      <c r="E43" s="79">
        <v>63.6</v>
      </c>
      <c r="F43" s="33">
        <v>78.67</v>
      </c>
      <c r="G43" s="26">
        <f t="shared" si="0"/>
        <v>5003.41</v>
      </c>
      <c r="H43" s="42" t="s">
        <v>92</v>
      </c>
      <c r="I43" s="43">
        <f>ROUND(SUM(G43:G43),2)</f>
        <v>5003.41</v>
      </c>
    </row>
    <row r="44" spans="1:9" s="6" customFormat="1" ht="45" customHeight="1">
      <c r="A44" s="104" t="s">
        <v>553</v>
      </c>
      <c r="B44" s="16" t="s">
        <v>29</v>
      </c>
      <c r="C44" s="17" t="s">
        <v>199</v>
      </c>
      <c r="D44" s="18"/>
      <c r="E44" s="54"/>
      <c r="F44" s="32"/>
      <c r="G44" s="20"/>
      <c r="H44" s="223" t="s">
        <v>880</v>
      </c>
    </row>
    <row r="45" spans="1:9" s="6" customFormat="1" ht="45">
      <c r="A45" s="14" t="s">
        <v>553</v>
      </c>
      <c r="B45" s="14" t="s">
        <v>200</v>
      </c>
      <c r="C45" s="73" t="s">
        <v>198</v>
      </c>
      <c r="D45" s="78" t="s">
        <v>168</v>
      </c>
      <c r="E45" s="79">
        <v>5200.7</v>
      </c>
      <c r="F45" s="82">
        <v>13.88</v>
      </c>
      <c r="G45" s="21">
        <f t="shared" si="0"/>
        <v>72185.72</v>
      </c>
      <c r="H45" s="224"/>
    </row>
    <row r="46" spans="1:9" s="6" customFormat="1" ht="45">
      <c r="A46" s="14" t="s">
        <v>553</v>
      </c>
      <c r="B46" s="74" t="s">
        <v>201</v>
      </c>
      <c r="C46" s="73" t="s">
        <v>920</v>
      </c>
      <c r="D46" s="78" t="s">
        <v>168</v>
      </c>
      <c r="E46" s="79">
        <v>5200.7</v>
      </c>
      <c r="F46" s="82"/>
      <c r="G46" s="21">
        <f t="shared" si="0"/>
        <v>0</v>
      </c>
      <c r="H46" s="224"/>
    </row>
    <row r="47" spans="1:9" s="6" customFormat="1" ht="45">
      <c r="A47" s="14" t="s">
        <v>553</v>
      </c>
      <c r="B47" s="74" t="s">
        <v>30</v>
      </c>
      <c r="C47" s="73" t="s">
        <v>886</v>
      </c>
      <c r="D47" s="78"/>
      <c r="E47" s="79"/>
      <c r="F47" s="82"/>
      <c r="G47" s="21"/>
      <c r="H47" s="224"/>
    </row>
    <row r="48" spans="1:9" s="6" customFormat="1" ht="45">
      <c r="A48" s="14" t="s">
        <v>553</v>
      </c>
      <c r="B48" s="74" t="s">
        <v>204</v>
      </c>
      <c r="C48" s="73" t="s">
        <v>905</v>
      </c>
      <c r="D48" s="78" t="s">
        <v>144</v>
      </c>
      <c r="E48" s="79">
        <v>5550.3</v>
      </c>
      <c r="F48" s="82"/>
      <c r="G48" s="21">
        <f t="shared" si="0"/>
        <v>0</v>
      </c>
      <c r="H48" s="224"/>
    </row>
    <row r="49" spans="1:9" s="6" customFormat="1" ht="45">
      <c r="A49" s="14" t="s">
        <v>553</v>
      </c>
      <c r="B49" s="74" t="s">
        <v>205</v>
      </c>
      <c r="C49" s="73" t="s">
        <v>208</v>
      </c>
      <c r="D49" s="78" t="s">
        <v>144</v>
      </c>
      <c r="E49" s="79">
        <v>5550.3</v>
      </c>
      <c r="F49" s="82">
        <v>12.88</v>
      </c>
      <c r="G49" s="21">
        <f t="shared" si="0"/>
        <v>71487.86</v>
      </c>
      <c r="H49" s="224"/>
    </row>
    <row r="50" spans="1:9" s="6" customFormat="1" ht="45">
      <c r="A50" s="14" t="s">
        <v>553</v>
      </c>
      <c r="B50" s="74" t="s">
        <v>31</v>
      </c>
      <c r="C50" s="73" t="s">
        <v>209</v>
      </c>
      <c r="D50" s="78" t="s">
        <v>144</v>
      </c>
      <c r="E50" s="79">
        <v>5083.6000000000004</v>
      </c>
      <c r="F50" s="82">
        <v>16.95</v>
      </c>
      <c r="G50" s="21">
        <f t="shared" si="0"/>
        <v>86167.02</v>
      </c>
      <c r="H50" s="224"/>
    </row>
    <row r="51" spans="1:9" s="6" customFormat="1" ht="45">
      <c r="A51" s="14" t="s">
        <v>553</v>
      </c>
      <c r="B51" s="74" t="s">
        <v>32</v>
      </c>
      <c r="C51" s="73" t="s">
        <v>210</v>
      </c>
      <c r="D51" s="78" t="s">
        <v>144</v>
      </c>
      <c r="E51" s="79">
        <v>5083.6000000000004</v>
      </c>
      <c r="F51" s="82">
        <v>0.36</v>
      </c>
      <c r="G51" s="21">
        <f t="shared" si="0"/>
        <v>1830.1</v>
      </c>
      <c r="H51" s="224"/>
    </row>
    <row r="52" spans="1:9" s="6" customFormat="1" ht="45">
      <c r="A52" s="14" t="s">
        <v>553</v>
      </c>
      <c r="B52" s="74" t="s">
        <v>52</v>
      </c>
      <c r="C52" s="73" t="s">
        <v>211</v>
      </c>
      <c r="D52" s="78" t="s">
        <v>144</v>
      </c>
      <c r="E52" s="79">
        <v>5036</v>
      </c>
      <c r="F52" s="82">
        <v>15.52</v>
      </c>
      <c r="G52" s="21">
        <f t="shared" si="0"/>
        <v>78158.720000000001</v>
      </c>
      <c r="H52" s="224"/>
    </row>
    <row r="53" spans="1:9" s="6" customFormat="1" ht="45">
      <c r="A53" s="14" t="s">
        <v>553</v>
      </c>
      <c r="B53" s="74" t="s">
        <v>215</v>
      </c>
      <c r="C53" s="73" t="s">
        <v>212</v>
      </c>
      <c r="D53" s="78" t="s">
        <v>144</v>
      </c>
      <c r="E53" s="79">
        <v>5036</v>
      </c>
      <c r="F53" s="82">
        <v>0.66</v>
      </c>
      <c r="G53" s="21">
        <f t="shared" si="0"/>
        <v>3323.76</v>
      </c>
      <c r="H53" s="224"/>
    </row>
    <row r="54" spans="1:9" s="6" customFormat="1" ht="45">
      <c r="A54" s="14" t="s">
        <v>553</v>
      </c>
      <c r="B54" s="74" t="s">
        <v>216</v>
      </c>
      <c r="C54" s="73" t="s">
        <v>213</v>
      </c>
      <c r="D54" s="78" t="s">
        <v>144</v>
      </c>
      <c r="E54" s="79">
        <v>5013.3999999999996</v>
      </c>
      <c r="F54" s="82">
        <v>12.83</v>
      </c>
      <c r="G54" s="21">
        <f t="shared" si="0"/>
        <v>64321.919999999998</v>
      </c>
      <c r="H54" s="224"/>
    </row>
    <row r="55" spans="1:9" s="6" customFormat="1" ht="50.25" customHeight="1" thickBot="1">
      <c r="A55" s="14" t="s">
        <v>553</v>
      </c>
      <c r="B55" s="74" t="s">
        <v>217</v>
      </c>
      <c r="C55" s="2" t="s">
        <v>214</v>
      </c>
      <c r="D55" s="13" t="s">
        <v>144</v>
      </c>
      <c r="E55" s="55">
        <v>5013.3999999999996</v>
      </c>
      <c r="F55" s="33">
        <v>0.25</v>
      </c>
      <c r="G55" s="26">
        <f t="shared" si="0"/>
        <v>1253.3499999999999</v>
      </c>
      <c r="H55" s="224"/>
      <c r="I55" s="44"/>
    </row>
    <row r="56" spans="1:9" s="6" customFormat="1" ht="43.5" customHeight="1">
      <c r="A56" s="16" t="s">
        <v>554</v>
      </c>
      <c r="B56" s="16" t="s">
        <v>29</v>
      </c>
      <c r="C56" s="17" t="s">
        <v>218</v>
      </c>
      <c r="D56" s="18"/>
      <c r="E56" s="54"/>
      <c r="F56" s="35"/>
      <c r="G56" s="20"/>
      <c r="H56" s="224"/>
    </row>
    <row r="57" spans="1:9" s="6" customFormat="1" ht="43.5" customHeight="1">
      <c r="A57" s="14" t="s">
        <v>554</v>
      </c>
      <c r="B57" s="14" t="s">
        <v>200</v>
      </c>
      <c r="C57" s="2" t="s">
        <v>921</v>
      </c>
      <c r="D57" s="13" t="s">
        <v>168</v>
      </c>
      <c r="E57" s="79">
        <v>4602.7</v>
      </c>
      <c r="F57" s="4"/>
      <c r="G57" s="21">
        <f t="shared" si="0"/>
        <v>0</v>
      </c>
      <c r="H57" s="224"/>
    </row>
    <row r="58" spans="1:9" s="6" customFormat="1" ht="43.5" customHeight="1">
      <c r="A58" s="14" t="s">
        <v>554</v>
      </c>
      <c r="B58" s="74" t="s">
        <v>201</v>
      </c>
      <c r="C58" s="2" t="s">
        <v>219</v>
      </c>
      <c r="D58" s="13" t="s">
        <v>168</v>
      </c>
      <c r="E58" s="79">
        <v>4602.7</v>
      </c>
      <c r="F58" s="4"/>
      <c r="G58" s="21">
        <f t="shared" si="0"/>
        <v>0</v>
      </c>
      <c r="H58" s="224"/>
    </row>
    <row r="59" spans="1:9" s="6" customFormat="1" ht="43.5" customHeight="1">
      <c r="A59" s="14" t="s">
        <v>554</v>
      </c>
      <c r="B59" s="74" t="s">
        <v>30</v>
      </c>
      <c r="C59" s="73" t="s">
        <v>887</v>
      </c>
      <c r="D59" s="78"/>
      <c r="E59" s="79"/>
      <c r="F59" s="4"/>
      <c r="G59" s="21"/>
      <c r="H59" s="224"/>
    </row>
    <row r="60" spans="1:9" s="6" customFormat="1" ht="43.5" customHeight="1">
      <c r="A60" s="14" t="s">
        <v>554</v>
      </c>
      <c r="B60" s="74" t="s">
        <v>204</v>
      </c>
      <c r="C60" s="73" t="s">
        <v>916</v>
      </c>
      <c r="D60" s="78" t="s">
        <v>144</v>
      </c>
      <c r="E60" s="79">
        <v>5550.3</v>
      </c>
      <c r="F60" s="4"/>
      <c r="G60" s="21">
        <f t="shared" si="0"/>
        <v>0</v>
      </c>
      <c r="H60" s="224"/>
    </row>
    <row r="61" spans="1:9" s="6" customFormat="1" ht="43.5" customHeight="1">
      <c r="A61" s="14" t="s">
        <v>554</v>
      </c>
      <c r="B61" s="74" t="s">
        <v>205</v>
      </c>
      <c r="C61" s="73" t="s">
        <v>395</v>
      </c>
      <c r="D61" s="78" t="s">
        <v>144</v>
      </c>
      <c r="E61" s="79">
        <v>5550.3</v>
      </c>
      <c r="F61" s="4"/>
      <c r="G61" s="21">
        <f t="shared" si="0"/>
        <v>0</v>
      </c>
      <c r="H61" s="224"/>
    </row>
    <row r="62" spans="1:9" s="6" customFormat="1" ht="43.5" customHeight="1">
      <c r="A62" s="14" t="s">
        <v>554</v>
      </c>
      <c r="B62" s="74" t="s">
        <v>31</v>
      </c>
      <c r="C62" s="73" t="s">
        <v>209</v>
      </c>
      <c r="D62" s="78" t="s">
        <v>144</v>
      </c>
      <c r="E62" s="79">
        <v>5083.6000000000004</v>
      </c>
      <c r="F62" s="4"/>
      <c r="G62" s="21">
        <f t="shared" si="0"/>
        <v>0</v>
      </c>
      <c r="H62" s="224"/>
    </row>
    <row r="63" spans="1:9" s="6" customFormat="1" ht="43.5" customHeight="1">
      <c r="A63" s="14" t="s">
        <v>554</v>
      </c>
      <c r="B63" s="74" t="s">
        <v>32</v>
      </c>
      <c r="C63" s="73" t="s">
        <v>210</v>
      </c>
      <c r="D63" s="78" t="s">
        <v>144</v>
      </c>
      <c r="E63" s="79">
        <v>5083.6000000000004</v>
      </c>
      <c r="F63" s="4"/>
      <c r="G63" s="21">
        <f t="shared" si="0"/>
        <v>0</v>
      </c>
      <c r="H63" s="224"/>
    </row>
    <row r="64" spans="1:9" s="6" customFormat="1" ht="43.5" customHeight="1">
      <c r="A64" s="14" t="s">
        <v>554</v>
      </c>
      <c r="B64" s="74" t="s">
        <v>52</v>
      </c>
      <c r="C64" s="73" t="s">
        <v>211</v>
      </c>
      <c r="D64" s="78" t="s">
        <v>144</v>
      </c>
      <c r="E64" s="79">
        <v>5036</v>
      </c>
      <c r="F64" s="4"/>
      <c r="G64" s="21">
        <f t="shared" si="0"/>
        <v>0</v>
      </c>
      <c r="H64" s="224"/>
    </row>
    <row r="65" spans="1:9" s="6" customFormat="1" ht="51" customHeight="1">
      <c r="A65" s="71" t="s">
        <v>554</v>
      </c>
      <c r="B65" s="85" t="s">
        <v>215</v>
      </c>
      <c r="C65" s="97" t="s">
        <v>212</v>
      </c>
      <c r="D65" s="90" t="s">
        <v>144</v>
      </c>
      <c r="E65" s="91">
        <v>5036</v>
      </c>
      <c r="F65" s="108"/>
      <c r="G65" s="21">
        <f t="shared" si="0"/>
        <v>0</v>
      </c>
      <c r="H65" s="224"/>
    </row>
    <row r="66" spans="1:9" s="6" customFormat="1" ht="46.5" customHeight="1">
      <c r="A66" s="14" t="s">
        <v>554</v>
      </c>
      <c r="B66" s="14" t="s">
        <v>216</v>
      </c>
      <c r="C66" s="2" t="s">
        <v>213</v>
      </c>
      <c r="D66" s="13" t="s">
        <v>144</v>
      </c>
      <c r="E66" s="55">
        <v>5013.3999999999996</v>
      </c>
      <c r="F66" s="4"/>
      <c r="G66" s="107">
        <f t="shared" si="0"/>
        <v>0</v>
      </c>
      <c r="H66" s="224"/>
    </row>
    <row r="67" spans="1:9" s="6" customFormat="1" ht="47.25" customHeight="1" thickBot="1">
      <c r="A67" s="95" t="s">
        <v>554</v>
      </c>
      <c r="B67" s="98" t="s">
        <v>217</v>
      </c>
      <c r="C67" s="86" t="s">
        <v>214</v>
      </c>
      <c r="D67" s="24" t="s">
        <v>144</v>
      </c>
      <c r="E67" s="56">
        <v>5013.3999999999996</v>
      </c>
      <c r="F67" s="36"/>
      <c r="G67" s="26">
        <f t="shared" si="0"/>
        <v>0</v>
      </c>
      <c r="H67" s="224"/>
      <c r="I67" s="106"/>
    </row>
    <row r="68" spans="1:9" s="6" customFormat="1" ht="47.25" customHeight="1">
      <c r="A68" s="109" t="s">
        <v>555</v>
      </c>
      <c r="B68" s="74" t="s">
        <v>29</v>
      </c>
      <c r="C68" s="73" t="s">
        <v>556</v>
      </c>
      <c r="D68" s="78"/>
      <c r="E68" s="79"/>
      <c r="F68" s="35"/>
      <c r="G68" s="20"/>
      <c r="H68" s="224"/>
      <c r="I68" s="44"/>
    </row>
    <row r="69" spans="1:9" s="6" customFormat="1" ht="47.25" customHeight="1">
      <c r="A69" s="14" t="s">
        <v>555</v>
      </c>
      <c r="B69" s="74" t="s">
        <v>200</v>
      </c>
      <c r="C69" s="73" t="s">
        <v>922</v>
      </c>
      <c r="D69" s="78" t="s">
        <v>168</v>
      </c>
      <c r="E69" s="79">
        <v>474.8</v>
      </c>
      <c r="F69" s="4">
        <v>20.47</v>
      </c>
      <c r="G69" s="107">
        <f t="shared" si="0"/>
        <v>9719.16</v>
      </c>
      <c r="H69" s="224"/>
      <c r="I69" s="44"/>
    </row>
    <row r="70" spans="1:9" s="6" customFormat="1" ht="47.25" customHeight="1">
      <c r="A70" s="14" t="s">
        <v>555</v>
      </c>
      <c r="B70" s="74" t="s">
        <v>201</v>
      </c>
      <c r="C70" s="73" t="s">
        <v>558</v>
      </c>
      <c r="D70" s="78" t="s">
        <v>168</v>
      </c>
      <c r="E70" s="79">
        <v>474.8</v>
      </c>
      <c r="F70" s="4"/>
      <c r="G70" s="107">
        <f t="shared" si="0"/>
        <v>0</v>
      </c>
      <c r="H70" s="224"/>
      <c r="I70" s="44"/>
    </row>
    <row r="71" spans="1:9" s="6" customFormat="1" ht="47.25" customHeight="1">
      <c r="A71" s="14" t="s">
        <v>555</v>
      </c>
      <c r="B71" s="74" t="s">
        <v>30</v>
      </c>
      <c r="C71" s="73" t="s">
        <v>886</v>
      </c>
      <c r="D71" s="78"/>
      <c r="E71" s="79"/>
      <c r="F71" s="4"/>
      <c r="G71" s="21"/>
      <c r="H71" s="224"/>
      <c r="I71" s="44"/>
    </row>
    <row r="72" spans="1:9" s="6" customFormat="1" ht="47.25" customHeight="1">
      <c r="A72" s="14" t="s">
        <v>555</v>
      </c>
      <c r="B72" s="74" t="s">
        <v>204</v>
      </c>
      <c r="C72" s="73" t="s">
        <v>905</v>
      </c>
      <c r="D72" s="78" t="s">
        <v>144</v>
      </c>
      <c r="E72" s="79">
        <v>522.5</v>
      </c>
      <c r="F72" s="4"/>
      <c r="G72" s="107">
        <f t="shared" si="0"/>
        <v>0</v>
      </c>
      <c r="H72" s="224"/>
      <c r="I72" s="44"/>
    </row>
    <row r="73" spans="1:9" s="6" customFormat="1" ht="47.25" customHeight="1">
      <c r="A73" s="14" t="s">
        <v>555</v>
      </c>
      <c r="B73" s="74" t="s">
        <v>205</v>
      </c>
      <c r="C73" s="73" t="s">
        <v>208</v>
      </c>
      <c r="D73" s="78" t="s">
        <v>144</v>
      </c>
      <c r="E73" s="79">
        <v>522.5</v>
      </c>
      <c r="F73" s="4">
        <v>14.64</v>
      </c>
      <c r="G73" s="107">
        <f t="shared" si="0"/>
        <v>7649.4</v>
      </c>
      <c r="H73" s="224"/>
      <c r="I73" s="44"/>
    </row>
    <row r="74" spans="1:9" s="6" customFormat="1" ht="47.25" customHeight="1">
      <c r="A74" s="14" t="s">
        <v>555</v>
      </c>
      <c r="B74" s="74" t="s">
        <v>31</v>
      </c>
      <c r="C74" s="73" t="s">
        <v>559</v>
      </c>
      <c r="D74" s="78" t="s">
        <v>144</v>
      </c>
      <c r="E74" s="79">
        <v>503.8</v>
      </c>
      <c r="F74" s="4">
        <v>25.47</v>
      </c>
      <c r="G74" s="107">
        <f t="shared" si="0"/>
        <v>12831.79</v>
      </c>
      <c r="H74" s="224"/>
      <c r="I74" s="44"/>
    </row>
    <row r="75" spans="1:9" s="6" customFormat="1" ht="47.25" customHeight="1">
      <c r="A75" s="14" t="s">
        <v>555</v>
      </c>
      <c r="B75" s="74" t="s">
        <v>32</v>
      </c>
      <c r="C75" s="73" t="s">
        <v>210</v>
      </c>
      <c r="D75" s="78" t="s">
        <v>144</v>
      </c>
      <c r="E75" s="79">
        <v>503.8</v>
      </c>
      <c r="F75" s="4">
        <v>0.53</v>
      </c>
      <c r="G75" s="107">
        <f t="shared" si="0"/>
        <v>267.01</v>
      </c>
      <c r="H75" s="224"/>
      <c r="I75" s="44"/>
    </row>
    <row r="76" spans="1:9" s="6" customFormat="1" ht="47.25" customHeight="1">
      <c r="A76" s="14" t="s">
        <v>555</v>
      </c>
      <c r="B76" s="74" t="s">
        <v>52</v>
      </c>
      <c r="C76" s="73" t="s">
        <v>211</v>
      </c>
      <c r="D76" s="78" t="s">
        <v>144</v>
      </c>
      <c r="E76" s="79">
        <v>500.4</v>
      </c>
      <c r="F76" s="4">
        <v>18.25</v>
      </c>
      <c r="G76" s="107">
        <f t="shared" si="0"/>
        <v>9132.2999999999993</v>
      </c>
      <c r="H76" s="224"/>
      <c r="I76" s="44"/>
    </row>
    <row r="77" spans="1:9" s="6" customFormat="1" ht="47.25" customHeight="1">
      <c r="A77" s="14" t="s">
        <v>555</v>
      </c>
      <c r="B77" s="74" t="s">
        <v>215</v>
      </c>
      <c r="C77" s="73" t="s">
        <v>212</v>
      </c>
      <c r="D77" s="78" t="s">
        <v>144</v>
      </c>
      <c r="E77" s="79">
        <v>500.4</v>
      </c>
      <c r="F77" s="4">
        <v>0.66</v>
      </c>
      <c r="G77" s="107">
        <f t="shared" si="0"/>
        <v>330.26</v>
      </c>
      <c r="H77" s="224"/>
      <c r="I77" s="44"/>
    </row>
    <row r="78" spans="1:9" s="6" customFormat="1" ht="47.25" customHeight="1">
      <c r="A78" s="14" t="s">
        <v>555</v>
      </c>
      <c r="B78" s="74" t="s">
        <v>216</v>
      </c>
      <c r="C78" s="73" t="s">
        <v>213</v>
      </c>
      <c r="D78" s="78" t="s">
        <v>144</v>
      </c>
      <c r="E78" s="79">
        <v>500.2</v>
      </c>
      <c r="F78" s="4">
        <v>15.06</v>
      </c>
      <c r="G78" s="107">
        <f t="shared" si="0"/>
        <v>7533.01</v>
      </c>
      <c r="H78" s="224"/>
      <c r="I78" s="44"/>
    </row>
    <row r="79" spans="1:9" s="6" customFormat="1" ht="47.25" customHeight="1" thickBot="1">
      <c r="A79" s="95" t="s">
        <v>555</v>
      </c>
      <c r="B79" s="98" t="s">
        <v>217</v>
      </c>
      <c r="C79" s="86" t="s">
        <v>214</v>
      </c>
      <c r="D79" s="24" t="s">
        <v>144</v>
      </c>
      <c r="E79" s="56">
        <v>500.2</v>
      </c>
      <c r="F79" s="36">
        <v>0.51</v>
      </c>
      <c r="G79" s="26">
        <f>ROUND((E79*F79),2)</f>
        <v>255.1</v>
      </c>
      <c r="H79" s="224"/>
    </row>
    <row r="80" spans="1:9" s="6" customFormat="1" ht="47.25" customHeight="1">
      <c r="A80" s="74" t="s">
        <v>560</v>
      </c>
      <c r="B80" s="74" t="s">
        <v>29</v>
      </c>
      <c r="C80" s="73" t="s">
        <v>598</v>
      </c>
      <c r="D80" s="78"/>
      <c r="E80" s="79"/>
      <c r="F80" s="4"/>
      <c r="G80" s="21"/>
      <c r="H80" s="224"/>
      <c r="I80" s="44"/>
    </row>
    <row r="81" spans="1:9" s="6" customFormat="1" ht="47.25" customHeight="1">
      <c r="A81" s="74" t="s">
        <v>560</v>
      </c>
      <c r="B81" s="74" t="s">
        <v>200</v>
      </c>
      <c r="C81" s="73" t="s">
        <v>923</v>
      </c>
      <c r="D81" s="78" t="s">
        <v>168</v>
      </c>
      <c r="E81" s="79">
        <v>417.6</v>
      </c>
      <c r="F81" s="4"/>
      <c r="G81" s="107">
        <f t="shared" si="0"/>
        <v>0</v>
      </c>
      <c r="H81" s="224"/>
      <c r="I81" s="44"/>
    </row>
    <row r="82" spans="1:9" s="6" customFormat="1" ht="47.25" customHeight="1">
      <c r="A82" s="74" t="s">
        <v>560</v>
      </c>
      <c r="B82" s="74" t="s">
        <v>201</v>
      </c>
      <c r="C82" s="73" t="s">
        <v>600</v>
      </c>
      <c r="D82" s="78" t="s">
        <v>168</v>
      </c>
      <c r="E82" s="79">
        <v>417.6</v>
      </c>
      <c r="F82" s="4"/>
      <c r="G82" s="107">
        <f t="shared" si="0"/>
        <v>0</v>
      </c>
      <c r="H82" s="224"/>
      <c r="I82" s="44"/>
    </row>
    <row r="83" spans="1:9" s="6" customFormat="1" ht="47.25" customHeight="1">
      <c r="A83" s="74" t="s">
        <v>560</v>
      </c>
      <c r="B83" s="74" t="s">
        <v>30</v>
      </c>
      <c r="C83" s="73" t="s">
        <v>887</v>
      </c>
      <c r="D83" s="78"/>
      <c r="E83" s="79"/>
      <c r="F83" s="4"/>
      <c r="G83" s="107"/>
      <c r="H83" s="224"/>
      <c r="I83" s="44"/>
    </row>
    <row r="84" spans="1:9" s="6" customFormat="1" ht="47.25" customHeight="1">
      <c r="A84" s="74" t="s">
        <v>560</v>
      </c>
      <c r="B84" s="74" t="s">
        <v>204</v>
      </c>
      <c r="C84" s="73" t="s">
        <v>924</v>
      </c>
      <c r="D84" s="78" t="s">
        <v>144</v>
      </c>
      <c r="E84" s="79">
        <v>522.5</v>
      </c>
      <c r="F84" s="4"/>
      <c r="G84" s="107">
        <f t="shared" si="0"/>
        <v>0</v>
      </c>
      <c r="H84" s="224"/>
      <c r="I84" s="44"/>
    </row>
    <row r="85" spans="1:9" s="6" customFormat="1" ht="47.25" customHeight="1">
      <c r="A85" s="74" t="s">
        <v>560</v>
      </c>
      <c r="B85" s="74" t="s">
        <v>205</v>
      </c>
      <c r="C85" s="73" t="s">
        <v>395</v>
      </c>
      <c r="D85" s="78" t="s">
        <v>144</v>
      </c>
      <c r="E85" s="79">
        <v>522.5</v>
      </c>
      <c r="F85" s="4"/>
      <c r="G85" s="107">
        <f t="shared" si="0"/>
        <v>0</v>
      </c>
      <c r="H85" s="224"/>
      <c r="I85" s="44"/>
    </row>
    <row r="86" spans="1:9" s="6" customFormat="1" ht="47.25" customHeight="1">
      <c r="A86" s="74" t="s">
        <v>560</v>
      </c>
      <c r="B86" s="74" t="s">
        <v>31</v>
      </c>
      <c r="C86" s="73" t="s">
        <v>559</v>
      </c>
      <c r="D86" s="78" t="s">
        <v>144</v>
      </c>
      <c r="E86" s="79">
        <v>503.8</v>
      </c>
      <c r="F86" s="4"/>
      <c r="G86" s="107">
        <f t="shared" si="0"/>
        <v>0</v>
      </c>
      <c r="H86" s="224"/>
      <c r="I86" s="44"/>
    </row>
    <row r="87" spans="1:9" s="6" customFormat="1" ht="47.25" customHeight="1">
      <c r="A87" s="74" t="s">
        <v>560</v>
      </c>
      <c r="B87" s="74" t="s">
        <v>32</v>
      </c>
      <c r="C87" s="73" t="s">
        <v>210</v>
      </c>
      <c r="D87" s="78" t="s">
        <v>144</v>
      </c>
      <c r="E87" s="79">
        <v>503.8</v>
      </c>
      <c r="F87" s="4"/>
      <c r="G87" s="107">
        <f t="shared" si="0"/>
        <v>0</v>
      </c>
      <c r="H87" s="224"/>
      <c r="I87" s="44"/>
    </row>
    <row r="88" spans="1:9" s="6" customFormat="1" ht="47.25" customHeight="1">
      <c r="A88" s="74" t="s">
        <v>560</v>
      </c>
      <c r="B88" s="74" t="s">
        <v>52</v>
      </c>
      <c r="C88" s="73" t="s">
        <v>211</v>
      </c>
      <c r="D88" s="78" t="s">
        <v>144</v>
      </c>
      <c r="E88" s="79">
        <v>500.4</v>
      </c>
      <c r="F88" s="4"/>
      <c r="G88" s="107">
        <f t="shared" si="0"/>
        <v>0</v>
      </c>
      <c r="H88" s="224"/>
      <c r="I88" s="44"/>
    </row>
    <row r="89" spans="1:9" s="6" customFormat="1" ht="47.25" customHeight="1">
      <c r="A89" s="74" t="s">
        <v>560</v>
      </c>
      <c r="B89" s="74" t="s">
        <v>215</v>
      </c>
      <c r="C89" s="73" t="s">
        <v>212</v>
      </c>
      <c r="D89" s="78" t="s">
        <v>144</v>
      </c>
      <c r="E89" s="79">
        <v>500.4</v>
      </c>
      <c r="F89" s="4"/>
      <c r="G89" s="107">
        <f t="shared" si="0"/>
        <v>0</v>
      </c>
      <c r="H89" s="224"/>
      <c r="I89" s="44"/>
    </row>
    <row r="90" spans="1:9" s="6" customFormat="1" ht="47.25" customHeight="1" thickBot="1">
      <c r="A90" s="14" t="s">
        <v>560</v>
      </c>
      <c r="B90" s="14" t="s">
        <v>216</v>
      </c>
      <c r="C90" s="2" t="s">
        <v>213</v>
      </c>
      <c r="D90" s="13" t="s">
        <v>144</v>
      </c>
      <c r="E90" s="55">
        <v>500.2</v>
      </c>
      <c r="F90" s="4"/>
      <c r="G90" s="107">
        <f t="shared" si="0"/>
        <v>0</v>
      </c>
      <c r="H90" s="228"/>
      <c r="I90" s="44"/>
    </row>
    <row r="91" spans="1:9" s="6" customFormat="1" ht="47.25" customHeight="1" thickBot="1">
      <c r="A91" s="95" t="s">
        <v>560</v>
      </c>
      <c r="B91" s="98" t="s">
        <v>217</v>
      </c>
      <c r="C91" s="86" t="s">
        <v>214</v>
      </c>
      <c r="D91" s="87" t="s">
        <v>144</v>
      </c>
      <c r="E91" s="88">
        <v>500.2</v>
      </c>
      <c r="F91" s="110"/>
      <c r="G91" s="88">
        <f t="shared" si="0"/>
        <v>0</v>
      </c>
      <c r="H91" s="42" t="s">
        <v>93</v>
      </c>
      <c r="I91" s="43">
        <f>ROUND(SUM(G44:G91),2)</f>
        <v>426446.48</v>
      </c>
    </row>
    <row r="92" spans="1:9" s="6" customFormat="1" ht="47.25" customHeight="1">
      <c r="A92" s="74" t="s">
        <v>561</v>
      </c>
      <c r="B92" s="74" t="s">
        <v>33</v>
      </c>
      <c r="C92" s="73" t="s">
        <v>231</v>
      </c>
      <c r="D92" s="78"/>
      <c r="E92" s="79"/>
      <c r="F92" s="111"/>
      <c r="G92" s="113"/>
      <c r="H92" s="229" t="s">
        <v>873</v>
      </c>
      <c r="I92" s="44"/>
    </row>
    <row r="93" spans="1:9" s="6" customFormat="1" ht="47.25" customHeight="1">
      <c r="A93" s="74" t="s">
        <v>561</v>
      </c>
      <c r="B93" s="74" t="s">
        <v>221</v>
      </c>
      <c r="C93" s="73" t="s">
        <v>925</v>
      </c>
      <c r="D93" s="78" t="s">
        <v>168</v>
      </c>
      <c r="E93" s="79">
        <v>104.8</v>
      </c>
      <c r="F93" s="4">
        <v>23.49</v>
      </c>
      <c r="G93" s="21">
        <f t="shared" si="0"/>
        <v>2461.75</v>
      </c>
      <c r="H93" s="230"/>
      <c r="I93" s="44"/>
    </row>
    <row r="94" spans="1:9" s="6" customFormat="1" ht="47.25" customHeight="1">
      <c r="A94" s="74" t="s">
        <v>561</v>
      </c>
      <c r="B94" s="74" t="s">
        <v>222</v>
      </c>
      <c r="C94" s="73" t="s">
        <v>563</v>
      </c>
      <c r="D94" s="78" t="s">
        <v>168</v>
      </c>
      <c r="E94" s="79">
        <v>104.8</v>
      </c>
      <c r="F94" s="4"/>
      <c r="G94" s="21">
        <f t="shared" si="0"/>
        <v>0</v>
      </c>
      <c r="H94" s="230"/>
      <c r="I94" s="44"/>
    </row>
    <row r="95" spans="1:9" s="6" customFormat="1" ht="47.25" customHeight="1">
      <c r="A95" s="74" t="s">
        <v>561</v>
      </c>
      <c r="B95" s="74" t="s">
        <v>34</v>
      </c>
      <c r="C95" s="73" t="s">
        <v>564</v>
      </c>
      <c r="D95" s="78" t="s">
        <v>144</v>
      </c>
      <c r="E95" s="79">
        <v>69.900000000000006</v>
      </c>
      <c r="F95" s="112">
        <v>49.85</v>
      </c>
      <c r="G95" s="21">
        <f t="shared" si="0"/>
        <v>3484.52</v>
      </c>
      <c r="H95" s="230"/>
      <c r="I95" s="44"/>
    </row>
    <row r="96" spans="1:9" s="6" customFormat="1" ht="47.25" customHeight="1">
      <c r="A96" s="74" t="s">
        <v>561</v>
      </c>
      <c r="B96" s="74" t="s">
        <v>35</v>
      </c>
      <c r="C96" s="73" t="s">
        <v>487</v>
      </c>
      <c r="D96" s="78" t="s">
        <v>144</v>
      </c>
      <c r="E96" s="79">
        <v>69.900000000000006</v>
      </c>
      <c r="F96" s="112">
        <v>13.75</v>
      </c>
      <c r="G96" s="21">
        <f t="shared" si="0"/>
        <v>961.13</v>
      </c>
      <c r="H96" s="230"/>
      <c r="I96" s="44"/>
    </row>
    <row r="97" spans="1:9" s="6" customFormat="1" ht="47.25" customHeight="1" thickBot="1">
      <c r="A97" s="74" t="s">
        <v>561</v>
      </c>
      <c r="B97" s="74" t="s">
        <v>36</v>
      </c>
      <c r="C97" s="73" t="s">
        <v>565</v>
      </c>
      <c r="D97" s="78" t="s">
        <v>144</v>
      </c>
      <c r="E97" s="79">
        <v>69.900000000000006</v>
      </c>
      <c r="F97" s="112">
        <v>142.07</v>
      </c>
      <c r="G97" s="21">
        <f t="shared" si="0"/>
        <v>9930.69</v>
      </c>
      <c r="H97" s="231"/>
      <c r="I97" s="44"/>
    </row>
    <row r="98" spans="1:9" s="6" customFormat="1" ht="47.25" customHeight="1" thickBot="1">
      <c r="A98" s="74" t="s">
        <v>561</v>
      </c>
      <c r="B98" s="74" t="s">
        <v>37</v>
      </c>
      <c r="C98" s="73" t="s">
        <v>566</v>
      </c>
      <c r="D98" s="78" t="s">
        <v>137</v>
      </c>
      <c r="E98" s="79">
        <v>14</v>
      </c>
      <c r="F98" s="111">
        <v>487.65</v>
      </c>
      <c r="G98" s="21">
        <f t="shared" si="0"/>
        <v>6827.1</v>
      </c>
      <c r="H98" s="42" t="s">
        <v>94</v>
      </c>
      <c r="I98" s="43">
        <f>ROUND(SUM(G92:G98),2)</f>
        <v>23665.19</v>
      </c>
    </row>
    <row r="99" spans="1:9" s="6" customFormat="1">
      <c r="A99" s="16" t="s">
        <v>568</v>
      </c>
      <c r="B99" s="16" t="s">
        <v>8</v>
      </c>
      <c r="C99" s="17" t="s">
        <v>570</v>
      </c>
      <c r="D99" s="18"/>
      <c r="E99" s="54"/>
      <c r="F99" s="32"/>
      <c r="G99" s="20"/>
      <c r="H99" s="223" t="s">
        <v>230</v>
      </c>
    </row>
    <row r="100" spans="1:9" s="6" customFormat="1" ht="30">
      <c r="A100" s="14" t="s">
        <v>568</v>
      </c>
      <c r="B100" s="14" t="s">
        <v>232</v>
      </c>
      <c r="C100" s="2" t="s">
        <v>926</v>
      </c>
      <c r="D100" s="13" t="s">
        <v>168</v>
      </c>
      <c r="E100" s="55">
        <v>1495.6</v>
      </c>
      <c r="F100" s="12">
        <v>23.94</v>
      </c>
      <c r="G100" s="21">
        <f t="shared" si="0"/>
        <v>35804.660000000003</v>
      </c>
      <c r="H100" s="224"/>
    </row>
    <row r="101" spans="1:9" s="6" customFormat="1" ht="30">
      <c r="A101" s="14" t="s">
        <v>568</v>
      </c>
      <c r="B101" s="14" t="s">
        <v>233</v>
      </c>
      <c r="C101" s="2" t="s">
        <v>226</v>
      </c>
      <c r="D101" s="13" t="s">
        <v>168</v>
      </c>
      <c r="E101" s="55">
        <v>1495.6</v>
      </c>
      <c r="F101" s="12"/>
      <c r="G101" s="21">
        <f t="shared" si="0"/>
        <v>0</v>
      </c>
      <c r="H101" s="224"/>
    </row>
    <row r="102" spans="1:9" s="6" customFormat="1">
      <c r="A102" s="14" t="s">
        <v>568</v>
      </c>
      <c r="B102" s="14" t="s">
        <v>39</v>
      </c>
      <c r="C102" s="2" t="s">
        <v>571</v>
      </c>
      <c r="D102" s="13"/>
      <c r="E102" s="55"/>
      <c r="F102" s="12"/>
      <c r="G102" s="21"/>
      <c r="H102" s="224"/>
    </row>
    <row r="103" spans="1:9" s="6" customFormat="1" ht="60.75" thickBot="1">
      <c r="A103" s="14" t="s">
        <v>568</v>
      </c>
      <c r="B103" s="14" t="s">
        <v>234</v>
      </c>
      <c r="C103" s="180" t="s">
        <v>947</v>
      </c>
      <c r="D103" s="61" t="s">
        <v>144</v>
      </c>
      <c r="E103" s="55">
        <v>1701.7</v>
      </c>
      <c r="F103" s="12"/>
      <c r="G103" s="21">
        <f t="shared" si="0"/>
        <v>0</v>
      </c>
      <c r="H103" s="225"/>
    </row>
    <row r="104" spans="1:9" s="6" customFormat="1" ht="45.75" thickBot="1">
      <c r="A104" s="14" t="s">
        <v>568</v>
      </c>
      <c r="B104" s="22" t="s">
        <v>235</v>
      </c>
      <c r="C104" s="183" t="s">
        <v>946</v>
      </c>
      <c r="D104" s="24" t="s">
        <v>144</v>
      </c>
      <c r="E104" s="55">
        <v>1701.7</v>
      </c>
      <c r="F104" s="12">
        <v>6.03</v>
      </c>
      <c r="G104" s="26">
        <f t="shared" si="0"/>
        <v>10261.25</v>
      </c>
      <c r="H104" s="42" t="s">
        <v>88</v>
      </c>
      <c r="I104" s="43">
        <f>ROUND(SUM(G99:G104),2)</f>
        <v>46065.91</v>
      </c>
    </row>
    <row r="105" spans="1:9" s="6" customFormat="1" ht="27.75" customHeight="1">
      <c r="A105" s="16" t="s">
        <v>602</v>
      </c>
      <c r="B105" s="16" t="s">
        <v>44</v>
      </c>
      <c r="C105" s="17" t="s">
        <v>231</v>
      </c>
      <c r="D105" s="18"/>
      <c r="E105" s="54"/>
      <c r="F105" s="32"/>
      <c r="G105" s="20"/>
      <c r="H105" s="223" t="s">
        <v>230</v>
      </c>
    </row>
    <row r="106" spans="1:9" s="6" customFormat="1" ht="30">
      <c r="A106" s="14" t="s">
        <v>602</v>
      </c>
      <c r="B106" s="14" t="s">
        <v>240</v>
      </c>
      <c r="C106" s="2" t="s">
        <v>927</v>
      </c>
      <c r="D106" s="13" t="s">
        <v>168</v>
      </c>
      <c r="E106" s="55">
        <v>71.599999999999994</v>
      </c>
      <c r="F106" s="12">
        <v>23.47</v>
      </c>
      <c r="G106" s="21">
        <f t="shared" si="0"/>
        <v>1680.45</v>
      </c>
      <c r="H106" s="224"/>
    </row>
    <row r="107" spans="1:9" s="6" customFormat="1" ht="30">
      <c r="A107" s="14" t="s">
        <v>602</v>
      </c>
      <c r="B107" s="14" t="s">
        <v>241</v>
      </c>
      <c r="C107" s="2" t="s">
        <v>563</v>
      </c>
      <c r="D107" s="13" t="s">
        <v>168</v>
      </c>
      <c r="E107" s="55">
        <v>71.599999999999994</v>
      </c>
      <c r="F107" s="12"/>
      <c r="G107" s="21">
        <f t="shared" si="0"/>
        <v>0</v>
      </c>
      <c r="H107" s="224"/>
    </row>
    <row r="108" spans="1:9" s="6" customFormat="1">
      <c r="A108" s="14" t="s">
        <v>602</v>
      </c>
      <c r="B108" s="14" t="s">
        <v>53</v>
      </c>
      <c r="C108" s="2" t="s">
        <v>203</v>
      </c>
      <c r="D108" s="13"/>
      <c r="E108" s="55"/>
      <c r="F108" s="12"/>
      <c r="G108" s="21"/>
      <c r="H108" s="224"/>
    </row>
    <row r="109" spans="1:9" s="6" customFormat="1" ht="30">
      <c r="A109" s="14" t="s">
        <v>602</v>
      </c>
      <c r="B109" s="14" t="s">
        <v>242</v>
      </c>
      <c r="C109" s="2" t="s">
        <v>928</v>
      </c>
      <c r="D109" s="13" t="s">
        <v>144</v>
      </c>
      <c r="E109" s="55">
        <v>62.2</v>
      </c>
      <c r="F109" s="12"/>
      <c r="G109" s="21">
        <f t="shared" si="0"/>
        <v>0</v>
      </c>
      <c r="H109" s="224"/>
    </row>
    <row r="110" spans="1:9" s="6" customFormat="1" ht="30">
      <c r="A110" s="14" t="s">
        <v>602</v>
      </c>
      <c r="B110" s="14" t="s">
        <v>243</v>
      </c>
      <c r="C110" s="2" t="s">
        <v>208</v>
      </c>
      <c r="D110" s="13" t="s">
        <v>144</v>
      </c>
      <c r="E110" s="55">
        <v>62.2</v>
      </c>
      <c r="F110" s="12">
        <v>19.47</v>
      </c>
      <c r="G110" s="21">
        <f t="shared" si="0"/>
        <v>1211.03</v>
      </c>
      <c r="H110" s="224"/>
      <c r="I110" s="44"/>
    </row>
    <row r="111" spans="1:9" s="6" customFormat="1">
      <c r="A111" s="14" t="s">
        <v>602</v>
      </c>
      <c r="B111" s="14" t="s">
        <v>54</v>
      </c>
      <c r="C111" s="2" t="s">
        <v>236</v>
      </c>
      <c r="D111" s="13" t="s">
        <v>144</v>
      </c>
      <c r="E111" s="55">
        <v>62.2</v>
      </c>
      <c r="F111" s="12">
        <v>18.8</v>
      </c>
      <c r="G111" s="21">
        <f t="shared" si="0"/>
        <v>1169.3599999999999</v>
      </c>
      <c r="H111" s="224"/>
    </row>
    <row r="112" spans="1:9" s="6" customFormat="1" ht="15.75" thickBot="1">
      <c r="A112" s="14" t="s">
        <v>602</v>
      </c>
      <c r="B112" s="14" t="s">
        <v>55</v>
      </c>
      <c r="C112" s="2" t="s">
        <v>237</v>
      </c>
      <c r="D112" s="13" t="s">
        <v>137</v>
      </c>
      <c r="E112" s="55">
        <v>16.3</v>
      </c>
      <c r="F112" s="12">
        <v>2.31</v>
      </c>
      <c r="G112" s="21">
        <f t="shared" si="0"/>
        <v>37.65</v>
      </c>
      <c r="H112" s="224"/>
    </row>
    <row r="113" spans="1:9" s="6" customFormat="1" ht="30.75" thickBot="1">
      <c r="A113" s="14" t="s">
        <v>602</v>
      </c>
      <c r="B113" s="71" t="s">
        <v>56</v>
      </c>
      <c r="C113" s="180" t="s">
        <v>943</v>
      </c>
      <c r="D113" s="13" t="s">
        <v>144</v>
      </c>
      <c r="E113" s="55">
        <v>15.5</v>
      </c>
      <c r="F113" s="12">
        <v>5.9</v>
      </c>
      <c r="G113" s="21">
        <f t="shared" si="0"/>
        <v>91.45</v>
      </c>
      <c r="H113" s="42" t="s">
        <v>89</v>
      </c>
      <c r="I113" s="43">
        <f>ROUND(SUM(G105:G113),2)</f>
        <v>4189.9399999999996</v>
      </c>
    </row>
    <row r="114" spans="1:9" s="6" customFormat="1" ht="46.5" customHeight="1">
      <c r="A114" s="16" t="s">
        <v>603</v>
      </c>
      <c r="B114" s="16" t="s">
        <v>59</v>
      </c>
      <c r="C114" s="17" t="s">
        <v>239</v>
      </c>
      <c r="D114" s="18"/>
      <c r="E114" s="54"/>
      <c r="F114" s="32"/>
      <c r="G114" s="20"/>
      <c r="H114" s="223" t="s">
        <v>230</v>
      </c>
    </row>
    <row r="115" spans="1:9" s="6" customFormat="1" ht="45">
      <c r="A115" s="14" t="s">
        <v>603</v>
      </c>
      <c r="B115" s="14" t="s">
        <v>604</v>
      </c>
      <c r="C115" s="2" t="s">
        <v>929</v>
      </c>
      <c r="D115" s="13" t="s">
        <v>168</v>
      </c>
      <c r="E115" s="55">
        <v>562.4</v>
      </c>
      <c r="F115" s="12">
        <v>22.83</v>
      </c>
      <c r="G115" s="21">
        <f t="shared" si="0"/>
        <v>12839.59</v>
      </c>
      <c r="H115" s="224"/>
    </row>
    <row r="116" spans="1:9" s="6" customFormat="1" ht="45">
      <c r="A116" s="14" t="s">
        <v>603</v>
      </c>
      <c r="B116" s="14" t="s">
        <v>605</v>
      </c>
      <c r="C116" s="2" t="s">
        <v>397</v>
      </c>
      <c r="D116" s="13" t="s">
        <v>168</v>
      </c>
      <c r="E116" s="55">
        <v>562.4</v>
      </c>
      <c r="F116" s="12"/>
      <c r="G116" s="21">
        <f t="shared" si="0"/>
        <v>0</v>
      </c>
      <c r="H116" s="224"/>
    </row>
    <row r="117" spans="1:9" s="6" customFormat="1" ht="45">
      <c r="A117" s="14" t="s">
        <v>603</v>
      </c>
      <c r="B117" s="14" t="s">
        <v>60</v>
      </c>
      <c r="C117" s="2" t="s">
        <v>889</v>
      </c>
      <c r="D117" s="13"/>
      <c r="E117" s="55"/>
      <c r="F117" s="12"/>
      <c r="G117" s="21"/>
      <c r="H117" s="224"/>
    </row>
    <row r="118" spans="1:9" s="6" customFormat="1" ht="45">
      <c r="A118" s="14" t="s">
        <v>603</v>
      </c>
      <c r="B118" s="14" t="s">
        <v>606</v>
      </c>
      <c r="C118" s="2" t="s">
        <v>930</v>
      </c>
      <c r="D118" s="13" t="s">
        <v>144</v>
      </c>
      <c r="E118" s="55">
        <v>109.01</v>
      </c>
      <c r="F118" s="12"/>
      <c r="G118" s="21">
        <f t="shared" si="0"/>
        <v>0</v>
      </c>
      <c r="H118" s="224"/>
    </row>
    <row r="119" spans="1:9" s="6" customFormat="1" ht="45">
      <c r="A119" s="14" t="s">
        <v>603</v>
      </c>
      <c r="B119" s="14" t="s">
        <v>607</v>
      </c>
      <c r="C119" s="2" t="s">
        <v>248</v>
      </c>
      <c r="D119" s="13" t="s">
        <v>144</v>
      </c>
      <c r="E119" s="55">
        <v>109.01</v>
      </c>
      <c r="F119" s="12">
        <v>13.75</v>
      </c>
      <c r="G119" s="21">
        <f t="shared" si="0"/>
        <v>1498.89</v>
      </c>
      <c r="H119" s="224"/>
    </row>
    <row r="120" spans="1:9" s="6" customFormat="1" ht="45">
      <c r="A120" s="14" t="s">
        <v>603</v>
      </c>
      <c r="B120" s="14" t="s">
        <v>61</v>
      </c>
      <c r="C120" s="2" t="s">
        <v>886</v>
      </c>
      <c r="D120" s="13"/>
      <c r="E120" s="55"/>
      <c r="F120" s="12"/>
      <c r="G120" s="21"/>
      <c r="H120" s="224"/>
    </row>
    <row r="121" spans="1:9" s="6" customFormat="1" ht="45">
      <c r="A121" s="14" t="s">
        <v>603</v>
      </c>
      <c r="B121" s="14" t="s">
        <v>608</v>
      </c>
      <c r="C121" s="2" t="s">
        <v>931</v>
      </c>
      <c r="D121" s="13" t="s">
        <v>144</v>
      </c>
      <c r="E121" s="55">
        <v>212.49</v>
      </c>
      <c r="F121" s="12"/>
      <c r="G121" s="21">
        <f t="shared" si="0"/>
        <v>0</v>
      </c>
      <c r="H121" s="224"/>
    </row>
    <row r="122" spans="1:9" s="6" customFormat="1" ht="45">
      <c r="A122" s="14" t="s">
        <v>603</v>
      </c>
      <c r="B122" s="14" t="s">
        <v>609</v>
      </c>
      <c r="C122" s="2" t="s">
        <v>249</v>
      </c>
      <c r="D122" s="13" t="s">
        <v>144</v>
      </c>
      <c r="E122" s="55">
        <v>212.49</v>
      </c>
      <c r="F122" s="12">
        <v>14.62</v>
      </c>
      <c r="G122" s="21">
        <f t="shared" si="0"/>
        <v>3106.6</v>
      </c>
      <c r="H122" s="224"/>
    </row>
    <row r="123" spans="1:9" s="6" customFormat="1" ht="45">
      <c r="A123" s="14" t="s">
        <v>603</v>
      </c>
      <c r="B123" s="14" t="s">
        <v>62</v>
      </c>
      <c r="C123" s="2" t="s">
        <v>250</v>
      </c>
      <c r="D123" s="13" t="s">
        <v>144</v>
      </c>
      <c r="E123" s="55">
        <v>204.5</v>
      </c>
      <c r="F123" s="12">
        <v>22</v>
      </c>
      <c r="G123" s="21">
        <f t="shared" si="0"/>
        <v>4499</v>
      </c>
      <c r="H123" s="224"/>
    </row>
    <row r="124" spans="1:9" s="6" customFormat="1" ht="45">
      <c r="A124" s="14" t="s">
        <v>603</v>
      </c>
      <c r="B124" s="14" t="s">
        <v>63</v>
      </c>
      <c r="C124" s="2" t="s">
        <v>251</v>
      </c>
      <c r="D124" s="13" t="s">
        <v>144</v>
      </c>
      <c r="E124" s="55">
        <v>117</v>
      </c>
      <c r="F124" s="12">
        <v>2.87</v>
      </c>
      <c r="G124" s="21">
        <f t="shared" si="0"/>
        <v>335.79</v>
      </c>
      <c r="H124" s="224"/>
    </row>
    <row r="125" spans="1:9" s="6" customFormat="1" ht="45">
      <c r="A125" s="14" t="s">
        <v>603</v>
      </c>
      <c r="B125" s="14" t="s">
        <v>64</v>
      </c>
      <c r="C125" s="2" t="s">
        <v>252</v>
      </c>
      <c r="D125" s="13" t="s">
        <v>144</v>
      </c>
      <c r="E125" s="55">
        <v>4.8499999999999996</v>
      </c>
      <c r="F125" s="12">
        <v>42.44</v>
      </c>
      <c r="G125" s="21">
        <f t="shared" si="0"/>
        <v>205.83</v>
      </c>
      <c r="H125" s="224"/>
    </row>
    <row r="126" spans="1:9" s="6" customFormat="1" ht="45">
      <c r="A126" s="14" t="s">
        <v>603</v>
      </c>
      <c r="B126" s="14" t="s">
        <v>65</v>
      </c>
      <c r="C126" s="2" t="s">
        <v>253</v>
      </c>
      <c r="D126" s="13" t="s">
        <v>144</v>
      </c>
      <c r="E126" s="55">
        <v>8.5399999999999991</v>
      </c>
      <c r="F126" s="12">
        <v>42.44</v>
      </c>
      <c r="G126" s="21">
        <f t="shared" si="0"/>
        <v>362.44</v>
      </c>
      <c r="H126" s="224"/>
    </row>
    <row r="127" spans="1:9" s="6" customFormat="1" ht="45.75" thickBot="1">
      <c r="A127" s="14" t="s">
        <v>603</v>
      </c>
      <c r="B127" s="14" t="s">
        <v>75</v>
      </c>
      <c r="C127" s="2" t="s">
        <v>572</v>
      </c>
      <c r="D127" s="13" t="s">
        <v>144</v>
      </c>
      <c r="E127" s="55">
        <v>85.76</v>
      </c>
      <c r="F127" s="12">
        <v>35.17</v>
      </c>
      <c r="G127" s="21">
        <f t="shared" si="0"/>
        <v>3016.18</v>
      </c>
      <c r="H127" s="225"/>
    </row>
    <row r="128" spans="1:9" s="6" customFormat="1" ht="45.75" thickBot="1">
      <c r="A128" s="14" t="s">
        <v>603</v>
      </c>
      <c r="B128" s="14" t="s">
        <v>76</v>
      </c>
      <c r="C128" s="23" t="s">
        <v>573</v>
      </c>
      <c r="D128" s="24" t="s">
        <v>144</v>
      </c>
      <c r="E128" s="56">
        <v>17.850000000000001</v>
      </c>
      <c r="F128" s="33">
        <v>33.08</v>
      </c>
      <c r="G128" s="26">
        <f t="shared" ref="G128:G190" si="1">ROUND((E128*F128),2)</f>
        <v>590.48</v>
      </c>
      <c r="H128" s="42" t="s">
        <v>95</v>
      </c>
      <c r="I128" s="43">
        <f>ROUND(SUM(G114:G128),2)</f>
        <v>26454.799999999999</v>
      </c>
    </row>
    <row r="129" spans="1:9" s="6" customFormat="1">
      <c r="A129" s="16" t="s">
        <v>610</v>
      </c>
      <c r="B129" s="16" t="s">
        <v>66</v>
      </c>
      <c r="C129" s="17" t="s">
        <v>257</v>
      </c>
      <c r="D129" s="18" t="s">
        <v>137</v>
      </c>
      <c r="E129" s="54">
        <v>169.6</v>
      </c>
      <c r="F129" s="32">
        <v>17.46</v>
      </c>
      <c r="G129" s="20">
        <f t="shared" si="1"/>
        <v>2961.22</v>
      </c>
      <c r="H129" s="145"/>
    </row>
    <row r="130" spans="1:9" s="6" customFormat="1">
      <c r="A130" s="14" t="s">
        <v>610</v>
      </c>
      <c r="B130" s="14" t="s">
        <v>262</v>
      </c>
      <c r="C130" s="2" t="s">
        <v>259</v>
      </c>
      <c r="D130" s="13" t="s">
        <v>137</v>
      </c>
      <c r="E130" s="55">
        <v>90</v>
      </c>
      <c r="F130" s="12">
        <v>132.13999999999999</v>
      </c>
      <c r="G130" s="21">
        <f t="shared" si="1"/>
        <v>11892.6</v>
      </c>
      <c r="H130" s="145"/>
    </row>
    <row r="131" spans="1:9" s="6" customFormat="1" ht="15.75" thickBot="1">
      <c r="A131" s="14" t="s">
        <v>610</v>
      </c>
      <c r="B131" s="14" t="s">
        <v>263</v>
      </c>
      <c r="C131" s="2" t="s">
        <v>260</v>
      </c>
      <c r="D131" s="13" t="s">
        <v>137</v>
      </c>
      <c r="E131" s="55">
        <v>265.2</v>
      </c>
      <c r="F131" s="12">
        <v>1.97</v>
      </c>
      <c r="G131" s="21">
        <f t="shared" si="1"/>
        <v>522.44000000000005</v>
      </c>
      <c r="H131" s="145"/>
    </row>
    <row r="132" spans="1:9" s="6" customFormat="1" ht="29.25" thickBot="1">
      <c r="A132" s="95" t="s">
        <v>610</v>
      </c>
      <c r="B132" s="22" t="s">
        <v>264</v>
      </c>
      <c r="C132" s="23" t="s">
        <v>399</v>
      </c>
      <c r="D132" s="56" t="s">
        <v>137</v>
      </c>
      <c r="E132" s="56">
        <v>169.6</v>
      </c>
      <c r="F132" s="33">
        <v>3.91</v>
      </c>
      <c r="G132" s="26">
        <f t="shared" si="1"/>
        <v>663.14</v>
      </c>
      <c r="H132" s="42" t="s">
        <v>96</v>
      </c>
      <c r="I132" s="43">
        <f>ROUND(SUM(G129:G132),2)</f>
        <v>16039.4</v>
      </c>
    </row>
    <row r="133" spans="1:9" s="6" customFormat="1" ht="30">
      <c r="A133" s="85" t="s">
        <v>409</v>
      </c>
      <c r="B133" s="85" t="s">
        <v>77</v>
      </c>
      <c r="C133" s="76" t="s">
        <v>268</v>
      </c>
      <c r="D133" s="90" t="s">
        <v>168</v>
      </c>
      <c r="E133" s="91">
        <v>1333.9</v>
      </c>
      <c r="F133" s="92">
        <v>10.24</v>
      </c>
      <c r="G133" s="21">
        <f t="shared" si="1"/>
        <v>13659.14</v>
      </c>
      <c r="H133" s="145"/>
      <c r="I133" s="7"/>
    </row>
    <row r="134" spans="1:9" s="6" customFormat="1" ht="30">
      <c r="A134" s="14" t="s">
        <v>409</v>
      </c>
      <c r="B134" s="14" t="s">
        <v>274</v>
      </c>
      <c r="C134" s="76" t="s">
        <v>410</v>
      </c>
      <c r="D134" s="13" t="s">
        <v>168</v>
      </c>
      <c r="E134" s="55">
        <v>90.1</v>
      </c>
      <c r="F134" s="12">
        <v>68.040000000000006</v>
      </c>
      <c r="G134" s="21">
        <f t="shared" si="1"/>
        <v>6130.4</v>
      </c>
      <c r="H134" s="145"/>
      <c r="I134" s="7"/>
    </row>
    <row r="135" spans="1:9" s="6" customFormat="1" ht="30">
      <c r="A135" s="14" t="s">
        <v>409</v>
      </c>
      <c r="B135" s="14" t="s">
        <v>275</v>
      </c>
      <c r="C135" s="76" t="s">
        <v>411</v>
      </c>
      <c r="D135" s="13" t="s">
        <v>168</v>
      </c>
      <c r="E135" s="55">
        <v>25.2</v>
      </c>
      <c r="F135" s="12">
        <v>70.45</v>
      </c>
      <c r="G135" s="21">
        <f t="shared" si="1"/>
        <v>1775.34</v>
      </c>
      <c r="H135" s="145"/>
      <c r="I135" s="7"/>
    </row>
    <row r="136" spans="1:9" s="6" customFormat="1" ht="30">
      <c r="A136" s="14" t="s">
        <v>409</v>
      </c>
      <c r="B136" s="14" t="s">
        <v>276</v>
      </c>
      <c r="C136" s="76" t="s">
        <v>412</v>
      </c>
      <c r="D136" s="13" t="s">
        <v>137</v>
      </c>
      <c r="E136" s="55">
        <v>531</v>
      </c>
      <c r="F136" s="12">
        <v>12.11</v>
      </c>
      <c r="G136" s="21">
        <f t="shared" si="1"/>
        <v>6430.41</v>
      </c>
      <c r="H136" s="145"/>
      <c r="I136" s="7"/>
    </row>
    <row r="137" spans="1:9" s="6" customFormat="1" ht="30">
      <c r="A137" s="14" t="s">
        <v>409</v>
      </c>
      <c r="B137" s="14" t="s">
        <v>277</v>
      </c>
      <c r="C137" s="76" t="s">
        <v>413</v>
      </c>
      <c r="D137" s="13" t="s">
        <v>144</v>
      </c>
      <c r="E137" s="55">
        <v>926.7</v>
      </c>
      <c r="F137" s="12">
        <v>1.23</v>
      </c>
      <c r="G137" s="21">
        <f t="shared" si="1"/>
        <v>1139.8399999999999</v>
      </c>
      <c r="H137" s="145"/>
      <c r="I137" s="7"/>
    </row>
    <row r="138" spans="1:9" s="6" customFormat="1" ht="30">
      <c r="A138" s="14" t="s">
        <v>409</v>
      </c>
      <c r="B138" s="14" t="s">
        <v>278</v>
      </c>
      <c r="C138" s="76" t="s">
        <v>400</v>
      </c>
      <c r="D138" s="13" t="s">
        <v>137</v>
      </c>
      <c r="E138" s="55">
        <v>11.3</v>
      </c>
      <c r="F138" s="12">
        <v>11.82</v>
      </c>
      <c r="G138" s="21">
        <f t="shared" si="1"/>
        <v>133.57</v>
      </c>
      <c r="H138" s="145"/>
      <c r="I138" s="7"/>
    </row>
    <row r="139" spans="1:9" s="6" customFormat="1" ht="30">
      <c r="A139" s="14" t="s">
        <v>409</v>
      </c>
      <c r="B139" s="14" t="s">
        <v>279</v>
      </c>
      <c r="C139" s="76" t="s">
        <v>402</v>
      </c>
      <c r="D139" s="13" t="s">
        <v>168</v>
      </c>
      <c r="E139" s="55">
        <v>0.2</v>
      </c>
      <c r="F139" s="12">
        <v>34.1</v>
      </c>
      <c r="G139" s="21">
        <f t="shared" si="1"/>
        <v>6.82</v>
      </c>
      <c r="H139" s="145"/>
      <c r="I139" s="7"/>
    </row>
    <row r="140" spans="1:9" s="6" customFormat="1" ht="30">
      <c r="A140" s="14" t="s">
        <v>409</v>
      </c>
      <c r="B140" s="14" t="s">
        <v>280</v>
      </c>
      <c r="C140" s="76" t="s">
        <v>401</v>
      </c>
      <c r="D140" s="13" t="s">
        <v>136</v>
      </c>
      <c r="E140" s="55">
        <v>2</v>
      </c>
      <c r="F140" s="12">
        <v>82.18</v>
      </c>
      <c r="G140" s="21">
        <f t="shared" si="1"/>
        <v>164.36</v>
      </c>
      <c r="H140" s="145"/>
      <c r="I140" s="7"/>
    </row>
    <row r="141" spans="1:9" s="6" customFormat="1" ht="30">
      <c r="A141" s="14" t="s">
        <v>409</v>
      </c>
      <c r="B141" s="14" t="s">
        <v>281</v>
      </c>
      <c r="C141" s="76" t="s">
        <v>403</v>
      </c>
      <c r="D141" s="13" t="s">
        <v>136</v>
      </c>
      <c r="E141" s="154">
        <v>2</v>
      </c>
      <c r="F141" s="12">
        <v>129.38</v>
      </c>
      <c r="G141" s="21">
        <f t="shared" si="1"/>
        <v>258.76</v>
      </c>
      <c r="H141" s="145"/>
      <c r="I141" s="7"/>
    </row>
    <row r="142" spans="1:9" s="6" customFormat="1" ht="30">
      <c r="A142" s="14" t="s">
        <v>409</v>
      </c>
      <c r="B142" s="14" t="s">
        <v>282</v>
      </c>
      <c r="C142" s="76" t="s">
        <v>414</v>
      </c>
      <c r="D142" s="13" t="s">
        <v>136</v>
      </c>
      <c r="E142" s="154">
        <v>10</v>
      </c>
      <c r="F142" s="12">
        <v>13.23</v>
      </c>
      <c r="G142" s="21">
        <f t="shared" si="1"/>
        <v>132.30000000000001</v>
      </c>
      <c r="H142" s="145"/>
      <c r="I142" s="7"/>
    </row>
    <row r="143" spans="1:9" s="6" customFormat="1" ht="30">
      <c r="A143" s="14" t="s">
        <v>409</v>
      </c>
      <c r="B143" s="14" t="s">
        <v>283</v>
      </c>
      <c r="C143" s="76" t="s">
        <v>415</v>
      </c>
      <c r="D143" s="13" t="s">
        <v>136</v>
      </c>
      <c r="E143" s="154">
        <v>10</v>
      </c>
      <c r="F143" s="12">
        <v>446.09</v>
      </c>
      <c r="G143" s="21">
        <f t="shared" si="1"/>
        <v>4460.8999999999996</v>
      </c>
      <c r="H143" s="145"/>
      <c r="I143" s="7"/>
    </row>
    <row r="144" spans="1:9" s="6" customFormat="1" ht="30">
      <c r="A144" s="14" t="s">
        <v>409</v>
      </c>
      <c r="B144" s="14" t="s">
        <v>284</v>
      </c>
      <c r="C144" s="76" t="s">
        <v>416</v>
      </c>
      <c r="D144" s="13" t="s">
        <v>168</v>
      </c>
      <c r="E144" s="55">
        <v>3.6</v>
      </c>
      <c r="F144" s="12">
        <v>78.67</v>
      </c>
      <c r="G144" s="21">
        <f t="shared" si="1"/>
        <v>283.20999999999998</v>
      </c>
      <c r="H144" s="145"/>
      <c r="I144" s="7"/>
    </row>
    <row r="145" spans="1:9" s="6" customFormat="1" ht="30.75" thickBot="1">
      <c r="A145" s="14" t="s">
        <v>409</v>
      </c>
      <c r="B145" s="14" t="s">
        <v>285</v>
      </c>
      <c r="C145" s="2" t="s">
        <v>404</v>
      </c>
      <c r="D145" s="13" t="s">
        <v>168</v>
      </c>
      <c r="E145" s="55">
        <v>0.4</v>
      </c>
      <c r="F145" s="12">
        <v>400.4</v>
      </c>
      <c r="G145" s="21">
        <f t="shared" si="1"/>
        <v>160.16</v>
      </c>
      <c r="H145" s="145"/>
      <c r="I145" s="7"/>
    </row>
    <row r="146" spans="1:9" s="6" customFormat="1" ht="30.75" thickBot="1">
      <c r="A146" s="120" t="s">
        <v>409</v>
      </c>
      <c r="B146" s="85" t="s">
        <v>287</v>
      </c>
      <c r="C146" s="97" t="s">
        <v>417</v>
      </c>
      <c r="D146" s="90" t="s">
        <v>168</v>
      </c>
      <c r="E146" s="91">
        <v>0.8</v>
      </c>
      <c r="F146" s="96">
        <v>78.680000000000007</v>
      </c>
      <c r="G146" s="103">
        <f t="shared" si="1"/>
        <v>62.94</v>
      </c>
      <c r="H146" s="42" t="s">
        <v>97</v>
      </c>
      <c r="I146" s="43">
        <f>ROUND(SUM(G133:G146),2)</f>
        <v>34798.15</v>
      </c>
    </row>
    <row r="147" spans="1:9" s="6" customFormat="1" ht="60">
      <c r="A147" s="117" t="s">
        <v>611</v>
      </c>
      <c r="B147" s="16" t="s">
        <v>68</v>
      </c>
      <c r="C147" s="116" t="s">
        <v>578</v>
      </c>
      <c r="D147" s="18" t="s">
        <v>137</v>
      </c>
      <c r="E147" s="54">
        <v>35</v>
      </c>
      <c r="F147" s="32">
        <v>57.16</v>
      </c>
      <c r="G147" s="20">
        <f t="shared" si="1"/>
        <v>2000.6</v>
      </c>
      <c r="H147" s="145"/>
      <c r="I147" s="7"/>
    </row>
    <row r="148" spans="1:9" s="6" customFormat="1" ht="60">
      <c r="A148" s="121" t="s">
        <v>611</v>
      </c>
      <c r="B148" s="74" t="s">
        <v>67</v>
      </c>
      <c r="C148" s="2" t="s">
        <v>268</v>
      </c>
      <c r="D148" s="78" t="s">
        <v>168</v>
      </c>
      <c r="E148" s="79">
        <v>60.6</v>
      </c>
      <c r="F148" s="82">
        <v>14.2</v>
      </c>
      <c r="G148" s="21">
        <f t="shared" si="1"/>
        <v>860.52</v>
      </c>
      <c r="H148" s="145"/>
      <c r="I148" s="7"/>
    </row>
    <row r="149" spans="1:9" s="6" customFormat="1" ht="60">
      <c r="A149" s="121" t="s">
        <v>611</v>
      </c>
      <c r="B149" s="74" t="s">
        <v>69</v>
      </c>
      <c r="C149" s="2" t="s">
        <v>269</v>
      </c>
      <c r="D149" s="78" t="s">
        <v>168</v>
      </c>
      <c r="E149" s="79">
        <v>3.2</v>
      </c>
      <c r="F149" s="82">
        <v>34.130000000000003</v>
      </c>
      <c r="G149" s="21">
        <f t="shared" si="1"/>
        <v>109.22</v>
      </c>
      <c r="H149" s="145"/>
      <c r="I149" s="7"/>
    </row>
    <row r="150" spans="1:9" s="6" customFormat="1" ht="60">
      <c r="A150" s="121" t="s">
        <v>611</v>
      </c>
      <c r="B150" s="74" t="s">
        <v>70</v>
      </c>
      <c r="C150" s="2" t="s">
        <v>270</v>
      </c>
      <c r="D150" s="78" t="s">
        <v>168</v>
      </c>
      <c r="E150" s="79">
        <v>52.9</v>
      </c>
      <c r="F150" s="82">
        <v>9.25</v>
      </c>
      <c r="G150" s="21">
        <f t="shared" si="1"/>
        <v>489.33</v>
      </c>
      <c r="H150" s="145"/>
      <c r="I150" s="7"/>
    </row>
    <row r="151" spans="1:9" s="6" customFormat="1" ht="60.75" thickBot="1">
      <c r="A151" s="122" t="s">
        <v>611</v>
      </c>
      <c r="B151" s="14" t="s">
        <v>71</v>
      </c>
      <c r="C151" s="2" t="s">
        <v>271</v>
      </c>
      <c r="D151" s="13" t="s">
        <v>144</v>
      </c>
      <c r="E151" s="79">
        <v>217.4</v>
      </c>
      <c r="F151" s="82">
        <v>1.91</v>
      </c>
      <c r="G151" s="21">
        <f t="shared" si="1"/>
        <v>415.23</v>
      </c>
      <c r="H151" s="145"/>
      <c r="I151" s="7"/>
    </row>
    <row r="152" spans="1:9" s="6" customFormat="1" ht="60.75" thickBot="1">
      <c r="A152" s="95" t="s">
        <v>611</v>
      </c>
      <c r="B152" s="98" t="s">
        <v>79</v>
      </c>
      <c r="C152" s="102" t="s">
        <v>272</v>
      </c>
      <c r="D152" s="56" t="s">
        <v>136</v>
      </c>
      <c r="E152" s="172">
        <v>4</v>
      </c>
      <c r="F152" s="89">
        <v>60.73</v>
      </c>
      <c r="G152" s="99">
        <f t="shared" si="1"/>
        <v>242.92</v>
      </c>
      <c r="H152" s="42" t="s">
        <v>98</v>
      </c>
      <c r="I152" s="43">
        <f>ROUND(SUM(G147:G152),2)</f>
        <v>4117.82</v>
      </c>
    </row>
    <row r="153" spans="1:9" s="6" customFormat="1">
      <c r="A153" s="74" t="s">
        <v>612</v>
      </c>
      <c r="B153" s="74" t="s">
        <v>72</v>
      </c>
      <c r="C153" s="97" t="s">
        <v>268</v>
      </c>
      <c r="D153" s="13" t="s">
        <v>168</v>
      </c>
      <c r="E153" s="55">
        <v>70.7</v>
      </c>
      <c r="F153" s="12">
        <v>14.2</v>
      </c>
      <c r="G153" s="21">
        <f t="shared" si="1"/>
        <v>1003.94</v>
      </c>
      <c r="H153" s="145"/>
      <c r="I153" s="7"/>
    </row>
    <row r="154" spans="1:9" s="6" customFormat="1">
      <c r="A154" s="74" t="s">
        <v>612</v>
      </c>
      <c r="B154" s="74" t="s">
        <v>434</v>
      </c>
      <c r="C154" s="76" t="s">
        <v>579</v>
      </c>
      <c r="D154" s="13" t="s">
        <v>137</v>
      </c>
      <c r="E154" s="55">
        <v>61</v>
      </c>
      <c r="F154" s="12">
        <v>492.5</v>
      </c>
      <c r="G154" s="21">
        <f t="shared" si="1"/>
        <v>30042.5</v>
      </c>
      <c r="H154" s="145"/>
      <c r="I154" s="7"/>
    </row>
    <row r="155" spans="1:9" s="6" customFormat="1">
      <c r="A155" s="74" t="s">
        <v>612</v>
      </c>
      <c r="B155" s="74" t="s">
        <v>435</v>
      </c>
      <c r="C155" s="76" t="s">
        <v>580</v>
      </c>
      <c r="D155" s="13" t="s">
        <v>137</v>
      </c>
      <c r="E155" s="55">
        <v>61</v>
      </c>
      <c r="F155" s="12">
        <v>2368.4</v>
      </c>
      <c r="G155" s="21">
        <f t="shared" si="1"/>
        <v>144472.4</v>
      </c>
      <c r="H155" s="145"/>
      <c r="I155" s="7"/>
    </row>
    <row r="156" spans="1:9" s="6" customFormat="1">
      <c r="A156" s="74" t="s">
        <v>612</v>
      </c>
      <c r="B156" s="74" t="s">
        <v>436</v>
      </c>
      <c r="C156" s="76" t="s">
        <v>291</v>
      </c>
      <c r="D156" s="13" t="s">
        <v>168</v>
      </c>
      <c r="E156" s="55">
        <v>2.6</v>
      </c>
      <c r="F156" s="12">
        <v>93.31</v>
      </c>
      <c r="G156" s="21">
        <f t="shared" si="1"/>
        <v>242.61</v>
      </c>
      <c r="H156" s="145"/>
      <c r="I156" s="7"/>
    </row>
    <row r="157" spans="1:9" s="6" customFormat="1">
      <c r="A157" s="74" t="s">
        <v>612</v>
      </c>
      <c r="B157" s="74" t="s">
        <v>437</v>
      </c>
      <c r="C157" s="76" t="s">
        <v>269</v>
      </c>
      <c r="D157" s="13" t="s">
        <v>168</v>
      </c>
      <c r="E157" s="55">
        <v>2.4</v>
      </c>
      <c r="F157" s="12">
        <v>34.130000000000003</v>
      </c>
      <c r="G157" s="21">
        <f t="shared" si="1"/>
        <v>81.91</v>
      </c>
      <c r="H157" s="145"/>
      <c r="I157" s="7"/>
    </row>
    <row r="158" spans="1:9" s="6" customFormat="1">
      <c r="A158" s="74" t="s">
        <v>612</v>
      </c>
      <c r="B158" s="74" t="s">
        <v>438</v>
      </c>
      <c r="C158" s="76" t="s">
        <v>292</v>
      </c>
      <c r="D158" s="13" t="s">
        <v>168</v>
      </c>
      <c r="E158" s="55">
        <v>27.7</v>
      </c>
      <c r="F158" s="12">
        <v>9.11</v>
      </c>
      <c r="G158" s="21">
        <f t="shared" si="1"/>
        <v>252.35</v>
      </c>
      <c r="H158" s="145"/>
      <c r="I158" s="7"/>
    </row>
    <row r="159" spans="1:9" s="6" customFormat="1">
      <c r="A159" s="74" t="s">
        <v>612</v>
      </c>
      <c r="B159" s="74" t="s">
        <v>439</v>
      </c>
      <c r="C159" s="76" t="s">
        <v>293</v>
      </c>
      <c r="D159" s="13" t="s">
        <v>168</v>
      </c>
      <c r="E159" s="55">
        <v>17.8</v>
      </c>
      <c r="F159" s="12">
        <v>34.119999999999997</v>
      </c>
      <c r="G159" s="21">
        <f t="shared" si="1"/>
        <v>607.34</v>
      </c>
      <c r="H159" s="145"/>
      <c r="I159" s="7"/>
    </row>
    <row r="160" spans="1:9" s="6" customFormat="1">
      <c r="A160" s="74" t="s">
        <v>612</v>
      </c>
      <c r="B160" s="74" t="s">
        <v>440</v>
      </c>
      <c r="C160" s="76" t="s">
        <v>271</v>
      </c>
      <c r="D160" s="13" t="s">
        <v>144</v>
      </c>
      <c r="E160" s="55">
        <v>125.6</v>
      </c>
      <c r="F160" s="12">
        <v>1.63</v>
      </c>
      <c r="G160" s="21">
        <f t="shared" si="1"/>
        <v>204.73</v>
      </c>
      <c r="H160" s="145"/>
      <c r="I160" s="7"/>
    </row>
    <row r="161" spans="1:9" s="6" customFormat="1">
      <c r="A161" s="74" t="s">
        <v>612</v>
      </c>
      <c r="B161" s="74" t="s">
        <v>581</v>
      </c>
      <c r="C161" s="2" t="s">
        <v>294</v>
      </c>
      <c r="D161" s="13" t="s">
        <v>144</v>
      </c>
      <c r="E161" s="55">
        <v>15.6</v>
      </c>
      <c r="F161" s="12">
        <v>6.37</v>
      </c>
      <c r="G161" s="21">
        <f t="shared" si="1"/>
        <v>99.37</v>
      </c>
      <c r="H161" s="145"/>
      <c r="I161" s="7"/>
    </row>
    <row r="162" spans="1:9" s="6" customFormat="1" ht="30">
      <c r="A162" s="74" t="s">
        <v>612</v>
      </c>
      <c r="B162" s="74" t="s">
        <v>582</v>
      </c>
      <c r="C162" s="2" t="s">
        <v>295</v>
      </c>
      <c r="D162" s="13" t="s">
        <v>144</v>
      </c>
      <c r="E162" s="55">
        <v>69.599999999999994</v>
      </c>
      <c r="F162" s="12">
        <v>38.58</v>
      </c>
      <c r="G162" s="21">
        <f t="shared" si="1"/>
        <v>2685.17</v>
      </c>
      <c r="H162" s="145"/>
      <c r="I162" s="7"/>
    </row>
    <row r="163" spans="1:9" s="6" customFormat="1">
      <c r="A163" s="74" t="s">
        <v>612</v>
      </c>
      <c r="B163" s="74" t="s">
        <v>583</v>
      </c>
      <c r="C163" s="2" t="s">
        <v>299</v>
      </c>
      <c r="D163" s="13" t="s">
        <v>144</v>
      </c>
      <c r="E163" s="55">
        <v>69.599999999999994</v>
      </c>
      <c r="F163" s="12">
        <v>10.85</v>
      </c>
      <c r="G163" s="21">
        <f>ROUND((E163*F163),2)</f>
        <v>755.16</v>
      </c>
      <c r="H163" s="145"/>
      <c r="I163" s="7"/>
    </row>
    <row r="164" spans="1:9" s="6" customFormat="1">
      <c r="A164" s="74" t="s">
        <v>612</v>
      </c>
      <c r="B164" s="74" t="s">
        <v>584</v>
      </c>
      <c r="C164" s="2" t="s">
        <v>451</v>
      </c>
      <c r="D164" s="13" t="s">
        <v>144</v>
      </c>
      <c r="E164" s="55">
        <v>2.1</v>
      </c>
      <c r="F164" s="12">
        <v>265.14</v>
      </c>
      <c r="G164" s="21">
        <f>ROUND((E164*F164),2)</f>
        <v>556.79</v>
      </c>
      <c r="H164" s="145"/>
      <c r="I164" s="7"/>
    </row>
    <row r="165" spans="1:9" s="6" customFormat="1">
      <c r="A165" s="74" t="s">
        <v>612</v>
      </c>
      <c r="B165" s="74" t="s">
        <v>585</v>
      </c>
      <c r="C165" s="2" t="s">
        <v>452</v>
      </c>
      <c r="D165" s="211" t="s">
        <v>168</v>
      </c>
      <c r="E165" s="209">
        <v>18.3</v>
      </c>
      <c r="F165" s="12">
        <v>349.76</v>
      </c>
      <c r="G165" s="21">
        <f>ROUND((E165*F165),2)</f>
        <v>6400.61</v>
      </c>
      <c r="H165" s="145"/>
      <c r="I165" s="7"/>
    </row>
    <row r="166" spans="1:9" s="6" customFormat="1" ht="15.75" thickBot="1">
      <c r="A166" s="212" t="s">
        <v>612</v>
      </c>
      <c r="B166" s="212" t="s">
        <v>981</v>
      </c>
      <c r="C166" s="210" t="s">
        <v>980</v>
      </c>
      <c r="D166" s="211" t="s">
        <v>168</v>
      </c>
      <c r="E166" s="209">
        <v>55</v>
      </c>
      <c r="F166" s="12">
        <v>390</v>
      </c>
      <c r="G166" s="21">
        <f>ROUND((E166*F166),2)</f>
        <v>21450</v>
      </c>
      <c r="H166" s="145"/>
      <c r="I166" s="7"/>
    </row>
    <row r="167" spans="1:9" s="6" customFormat="1" ht="27.75" customHeight="1" thickBot="1">
      <c r="A167" s="74" t="s">
        <v>612</v>
      </c>
      <c r="B167" s="74" t="s">
        <v>586</v>
      </c>
      <c r="C167" s="2" t="s">
        <v>301</v>
      </c>
      <c r="D167" s="87" t="s">
        <v>168</v>
      </c>
      <c r="E167" s="88">
        <v>0.2</v>
      </c>
      <c r="F167" s="89">
        <v>511.55</v>
      </c>
      <c r="G167" s="99">
        <f t="shared" si="1"/>
        <v>102.31</v>
      </c>
      <c r="H167" s="42" t="s">
        <v>99</v>
      </c>
      <c r="I167" s="43">
        <f>ROUND(SUM(G153:G167),2)</f>
        <v>208957.19</v>
      </c>
    </row>
    <row r="168" spans="1:9" s="6" customFormat="1" ht="30">
      <c r="A168" s="16" t="s">
        <v>613</v>
      </c>
      <c r="B168" s="16" t="s">
        <v>453</v>
      </c>
      <c r="C168" s="17" t="s">
        <v>303</v>
      </c>
      <c r="D168" s="18" t="s">
        <v>136</v>
      </c>
      <c r="E168" s="171">
        <v>4</v>
      </c>
      <c r="F168" s="32">
        <v>114.55</v>
      </c>
      <c r="G168" s="20">
        <f t="shared" si="1"/>
        <v>458.2</v>
      </c>
      <c r="H168" s="145"/>
    </row>
    <row r="169" spans="1:9" s="6" customFormat="1" ht="30">
      <c r="A169" s="74" t="s">
        <v>613</v>
      </c>
      <c r="B169" s="74" t="s">
        <v>454</v>
      </c>
      <c r="C169" s="73" t="s">
        <v>304</v>
      </c>
      <c r="D169" s="78" t="s">
        <v>136</v>
      </c>
      <c r="E169" s="169">
        <v>8</v>
      </c>
      <c r="F169" s="82">
        <v>57.01</v>
      </c>
      <c r="G169" s="21">
        <f t="shared" si="1"/>
        <v>456.08</v>
      </c>
      <c r="H169" s="145"/>
    </row>
    <row r="170" spans="1:9" s="6" customFormat="1" ht="30">
      <c r="A170" s="74" t="s">
        <v>613</v>
      </c>
      <c r="B170" s="74" t="s">
        <v>456</v>
      </c>
      <c r="C170" s="73" t="s">
        <v>305</v>
      </c>
      <c r="D170" s="78" t="s">
        <v>136</v>
      </c>
      <c r="E170" s="169">
        <v>3</v>
      </c>
      <c r="F170" s="82">
        <v>229.11</v>
      </c>
      <c r="G170" s="21">
        <f t="shared" si="1"/>
        <v>687.33</v>
      </c>
      <c r="H170" s="145"/>
    </row>
    <row r="171" spans="1:9" s="6" customFormat="1" ht="30">
      <c r="A171" s="74" t="s">
        <v>613</v>
      </c>
      <c r="B171" s="74" t="s">
        <v>457</v>
      </c>
      <c r="C171" s="73" t="s">
        <v>306</v>
      </c>
      <c r="D171" s="78" t="s">
        <v>136</v>
      </c>
      <c r="E171" s="169">
        <v>3</v>
      </c>
      <c r="F171" s="82">
        <v>445.02</v>
      </c>
      <c r="G171" s="21">
        <f t="shared" si="1"/>
        <v>1335.06</v>
      </c>
      <c r="H171" s="145"/>
    </row>
    <row r="172" spans="1:9" s="6" customFormat="1" ht="30">
      <c r="A172" s="74" t="s">
        <v>613</v>
      </c>
      <c r="B172" s="74" t="s">
        <v>458</v>
      </c>
      <c r="C172" s="73" t="s">
        <v>493</v>
      </c>
      <c r="D172" s="78" t="s">
        <v>136</v>
      </c>
      <c r="E172" s="169">
        <v>1</v>
      </c>
      <c r="F172" s="82">
        <v>58.23</v>
      </c>
      <c r="G172" s="21">
        <f t="shared" si="1"/>
        <v>58.23</v>
      </c>
      <c r="H172" s="145"/>
    </row>
    <row r="173" spans="1:9" s="6" customFormat="1" ht="30">
      <c r="A173" s="74" t="s">
        <v>613</v>
      </c>
      <c r="B173" s="74" t="s">
        <v>459</v>
      </c>
      <c r="C173" s="73" t="s">
        <v>307</v>
      </c>
      <c r="D173" s="78" t="s">
        <v>136</v>
      </c>
      <c r="E173" s="169">
        <v>9</v>
      </c>
      <c r="F173" s="82">
        <v>20.39</v>
      </c>
      <c r="G173" s="21">
        <f t="shared" si="1"/>
        <v>183.51</v>
      </c>
      <c r="H173" s="145"/>
    </row>
    <row r="174" spans="1:9" s="6" customFormat="1" ht="30">
      <c r="A174" s="74" t="s">
        <v>613</v>
      </c>
      <c r="B174" s="74" t="s">
        <v>455</v>
      </c>
      <c r="C174" s="73" t="s">
        <v>309</v>
      </c>
      <c r="D174" s="78" t="s">
        <v>137</v>
      </c>
      <c r="E174" s="79">
        <v>282.3</v>
      </c>
      <c r="F174" s="82">
        <v>2.41</v>
      </c>
      <c r="G174" s="21">
        <f t="shared" si="1"/>
        <v>680.34</v>
      </c>
      <c r="H174" s="145"/>
    </row>
    <row r="175" spans="1:9" s="6" customFormat="1" ht="30">
      <c r="A175" s="74" t="s">
        <v>613</v>
      </c>
      <c r="B175" s="74" t="s">
        <v>460</v>
      </c>
      <c r="C175" s="73" t="s">
        <v>588</v>
      </c>
      <c r="D175" s="78" t="s">
        <v>137</v>
      </c>
      <c r="E175" s="79">
        <v>326.5</v>
      </c>
      <c r="F175" s="82">
        <v>4.3</v>
      </c>
      <c r="G175" s="21">
        <f t="shared" si="1"/>
        <v>1403.95</v>
      </c>
      <c r="H175" s="145"/>
    </row>
    <row r="176" spans="1:9" s="6" customFormat="1" ht="30">
      <c r="A176" s="74" t="s">
        <v>613</v>
      </c>
      <c r="B176" s="74" t="s">
        <v>461</v>
      </c>
      <c r="C176" s="73" t="s">
        <v>311</v>
      </c>
      <c r="D176" s="78" t="s">
        <v>137</v>
      </c>
      <c r="E176" s="79">
        <v>1121.3</v>
      </c>
      <c r="F176" s="82">
        <v>2.85</v>
      </c>
      <c r="G176" s="21">
        <f t="shared" si="1"/>
        <v>3195.71</v>
      </c>
      <c r="H176" s="145"/>
    </row>
    <row r="177" spans="1:9" s="6" customFormat="1" ht="30">
      <c r="A177" s="74" t="s">
        <v>613</v>
      </c>
      <c r="B177" s="74" t="s">
        <v>462</v>
      </c>
      <c r="C177" s="73" t="s">
        <v>313</v>
      </c>
      <c r="D177" s="78" t="s">
        <v>137</v>
      </c>
      <c r="E177" s="79">
        <v>295.3</v>
      </c>
      <c r="F177" s="82">
        <v>0.61</v>
      </c>
      <c r="G177" s="21">
        <f t="shared" si="1"/>
        <v>180.13</v>
      </c>
      <c r="H177" s="145"/>
    </row>
    <row r="178" spans="1:9" s="6" customFormat="1" ht="30">
      <c r="A178" s="74" t="s">
        <v>613</v>
      </c>
      <c r="B178" s="74" t="s">
        <v>463</v>
      </c>
      <c r="C178" s="73" t="s">
        <v>314</v>
      </c>
      <c r="D178" s="78" t="s">
        <v>137</v>
      </c>
      <c r="E178" s="79">
        <v>101.6</v>
      </c>
      <c r="F178" s="82">
        <v>1.81</v>
      </c>
      <c r="G178" s="21">
        <f t="shared" si="1"/>
        <v>183.9</v>
      </c>
      <c r="H178" s="145"/>
    </row>
    <row r="179" spans="1:9" s="6" customFormat="1" ht="31.5" customHeight="1">
      <c r="A179" s="74" t="s">
        <v>613</v>
      </c>
      <c r="B179" s="74" t="s">
        <v>464</v>
      </c>
      <c r="C179" s="73" t="s">
        <v>315</v>
      </c>
      <c r="D179" s="78" t="s">
        <v>137</v>
      </c>
      <c r="E179" s="79">
        <v>12.5</v>
      </c>
      <c r="F179" s="82">
        <v>1.21</v>
      </c>
      <c r="G179" s="21">
        <f t="shared" si="1"/>
        <v>15.13</v>
      </c>
      <c r="H179" s="145"/>
    </row>
    <row r="180" spans="1:9" s="6" customFormat="1" ht="30">
      <c r="A180" s="74" t="s">
        <v>613</v>
      </c>
      <c r="B180" s="74" t="s">
        <v>465</v>
      </c>
      <c r="C180" s="73" t="s">
        <v>318</v>
      </c>
      <c r="D180" s="78" t="s">
        <v>144</v>
      </c>
      <c r="E180" s="79">
        <v>25.7</v>
      </c>
      <c r="F180" s="82">
        <v>27.72</v>
      </c>
      <c r="G180" s="21">
        <f t="shared" si="1"/>
        <v>712.4</v>
      </c>
      <c r="H180" s="145"/>
    </row>
    <row r="181" spans="1:9" s="6" customFormat="1" ht="30">
      <c r="A181" s="74" t="s">
        <v>613</v>
      </c>
      <c r="B181" s="74" t="s">
        <v>466</v>
      </c>
      <c r="C181" s="73" t="s">
        <v>319</v>
      </c>
      <c r="D181" s="78" t="s">
        <v>144</v>
      </c>
      <c r="E181" s="79">
        <v>9.6999999999999993</v>
      </c>
      <c r="F181" s="82">
        <v>27.72</v>
      </c>
      <c r="G181" s="21">
        <f t="shared" si="1"/>
        <v>268.88</v>
      </c>
      <c r="H181" s="145"/>
    </row>
    <row r="182" spans="1:9" s="6" customFormat="1" ht="30">
      <c r="A182" s="74" t="s">
        <v>613</v>
      </c>
      <c r="B182" s="74" t="s">
        <v>467</v>
      </c>
      <c r="C182" s="73" t="s">
        <v>535</v>
      </c>
      <c r="D182" s="78" t="s">
        <v>144</v>
      </c>
      <c r="E182" s="79">
        <v>2.7</v>
      </c>
      <c r="F182" s="82">
        <v>27.71</v>
      </c>
      <c r="G182" s="21">
        <f t="shared" si="1"/>
        <v>74.819999999999993</v>
      </c>
      <c r="H182" s="145"/>
    </row>
    <row r="183" spans="1:9" s="6" customFormat="1" ht="30">
      <c r="A183" s="74" t="s">
        <v>613</v>
      </c>
      <c r="B183" s="74" t="s">
        <v>468</v>
      </c>
      <c r="C183" s="182" t="s">
        <v>967</v>
      </c>
      <c r="D183" s="78" t="s">
        <v>137</v>
      </c>
      <c r="E183" s="79">
        <v>1112</v>
      </c>
      <c r="F183" s="82">
        <v>36.299999999999997</v>
      </c>
      <c r="G183" s="21">
        <f t="shared" si="1"/>
        <v>40365.599999999999</v>
      </c>
      <c r="H183" s="145"/>
    </row>
    <row r="184" spans="1:9" s="6" customFormat="1" ht="30">
      <c r="A184" s="74" t="s">
        <v>613</v>
      </c>
      <c r="B184" s="74" t="s">
        <v>469</v>
      </c>
      <c r="C184" s="182" t="s">
        <v>968</v>
      </c>
      <c r="D184" s="78" t="s">
        <v>137</v>
      </c>
      <c r="E184" s="79">
        <v>16</v>
      </c>
      <c r="F184" s="82">
        <v>67.33</v>
      </c>
      <c r="G184" s="21">
        <f t="shared" si="1"/>
        <v>1077.28</v>
      </c>
      <c r="H184" s="145"/>
    </row>
    <row r="185" spans="1:9" s="6" customFormat="1" ht="30">
      <c r="A185" s="74" t="s">
        <v>613</v>
      </c>
      <c r="B185" s="74" t="s">
        <v>470</v>
      </c>
      <c r="C185" s="73" t="s">
        <v>330</v>
      </c>
      <c r="D185" s="78" t="s">
        <v>137</v>
      </c>
      <c r="E185" s="79">
        <v>82</v>
      </c>
      <c r="F185" s="82">
        <v>44.37</v>
      </c>
      <c r="G185" s="21">
        <f t="shared" si="1"/>
        <v>3638.34</v>
      </c>
      <c r="H185" s="145"/>
    </row>
    <row r="186" spans="1:9" s="6" customFormat="1" ht="45">
      <c r="A186" s="74" t="s">
        <v>613</v>
      </c>
      <c r="B186" s="74" t="s">
        <v>471</v>
      </c>
      <c r="C186" s="182" t="s">
        <v>953</v>
      </c>
      <c r="D186" s="78" t="s">
        <v>137</v>
      </c>
      <c r="E186" s="79">
        <v>1024.4000000000001</v>
      </c>
      <c r="F186" s="82">
        <v>29.64</v>
      </c>
      <c r="G186" s="21">
        <f t="shared" si="1"/>
        <v>30363.22</v>
      </c>
      <c r="H186" s="145"/>
    </row>
    <row r="187" spans="1:9" s="6" customFormat="1" ht="75">
      <c r="A187" s="74" t="s">
        <v>613</v>
      </c>
      <c r="B187" s="74" t="s">
        <v>472</v>
      </c>
      <c r="C187" s="182" t="s">
        <v>977</v>
      </c>
      <c r="D187" s="78" t="s">
        <v>137</v>
      </c>
      <c r="E187" s="79">
        <v>181.3</v>
      </c>
      <c r="F187" s="82">
        <v>53.1</v>
      </c>
      <c r="G187" s="21">
        <f t="shared" si="1"/>
        <v>9627.0300000000007</v>
      </c>
      <c r="H187" s="145"/>
    </row>
    <row r="188" spans="1:9" s="6" customFormat="1" ht="30">
      <c r="A188" s="74" t="s">
        <v>613</v>
      </c>
      <c r="B188" s="74" t="s">
        <v>473</v>
      </c>
      <c r="C188" s="182" t="s">
        <v>975</v>
      </c>
      <c r="D188" s="78" t="s">
        <v>136</v>
      </c>
      <c r="E188" s="169">
        <v>4</v>
      </c>
      <c r="F188" s="82">
        <v>1424.28</v>
      </c>
      <c r="G188" s="21">
        <f t="shared" si="1"/>
        <v>5697.12</v>
      </c>
      <c r="H188" s="145"/>
    </row>
    <row r="189" spans="1:9" s="6" customFormat="1" ht="30.75" thickBot="1">
      <c r="A189" s="74" t="s">
        <v>613</v>
      </c>
      <c r="B189" s="74" t="s">
        <v>474</v>
      </c>
      <c r="C189" s="182" t="s">
        <v>976</v>
      </c>
      <c r="D189" s="78" t="s">
        <v>136</v>
      </c>
      <c r="E189" s="169">
        <v>2</v>
      </c>
      <c r="F189" s="82">
        <v>815.38</v>
      </c>
      <c r="G189" s="21">
        <f t="shared" si="1"/>
        <v>1630.76</v>
      </c>
      <c r="H189" s="145"/>
    </row>
    <row r="190" spans="1:9" s="6" customFormat="1" ht="30.75" thickBot="1">
      <c r="A190" s="22" t="s">
        <v>613</v>
      </c>
      <c r="B190" s="22" t="s">
        <v>475</v>
      </c>
      <c r="C190" s="23" t="s">
        <v>346</v>
      </c>
      <c r="D190" s="24" t="s">
        <v>144</v>
      </c>
      <c r="E190" s="56">
        <v>57</v>
      </c>
      <c r="F190" s="33">
        <v>99.14</v>
      </c>
      <c r="G190" s="26">
        <f t="shared" si="1"/>
        <v>5650.98</v>
      </c>
      <c r="H190" s="42" t="s">
        <v>442</v>
      </c>
      <c r="I190" s="43">
        <f>ROUND(SUM(G168:G190),2)</f>
        <v>107944</v>
      </c>
    </row>
    <row r="191" spans="1:9" ht="44.25" customHeight="1" thickBot="1">
      <c r="A191" s="46"/>
      <c r="B191" s="46"/>
      <c r="C191" s="46"/>
      <c r="D191" s="45"/>
      <c r="E191" s="58"/>
      <c r="F191" s="50" t="s">
        <v>587</v>
      </c>
      <c r="G191" s="51">
        <f>SUM(G6:G190)</f>
        <v>1160117.7399999998</v>
      </c>
      <c r="H191" s="34"/>
      <c r="I191" s="44"/>
    </row>
    <row r="192" spans="1:9" ht="20.25" customHeight="1">
      <c r="A192" s="49"/>
      <c r="B192" s="49"/>
      <c r="C192" s="48"/>
      <c r="D192" s="48"/>
      <c r="E192" s="59"/>
      <c r="F192" s="48"/>
      <c r="G192" s="47"/>
    </row>
  </sheetData>
  <sheetProtection algorithmName="SHA-512" hashValue="K1HXDE6HkR+0grA4T5aIxX7mLYibX/dCrl3OToCpqaV5Te2Se6NljcUg8qwkThztwSItrP0YGg5WkpGgFlyhsA==" saltValue="sYktHLIL6cnNz6Ael39kWg==" spinCount="100000" sheet="1" objects="1" scenarios="1"/>
  <mergeCells count="8">
    <mergeCell ref="A1:G1"/>
    <mergeCell ref="A3:G3"/>
    <mergeCell ref="A4:G4"/>
    <mergeCell ref="H105:H112"/>
    <mergeCell ref="H114:H127"/>
    <mergeCell ref="H44:H90"/>
    <mergeCell ref="H92:H97"/>
    <mergeCell ref="H99:H10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2D262-648B-4CF7-B7B9-2A9FA8D8E6EE}">
  <dimension ref="A1:I132"/>
  <sheetViews>
    <sheetView topLeftCell="B4" zoomScale="70" zoomScaleNormal="70" workbookViewId="0">
      <selection activeCell="F22" sqref="F22"/>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8" ht="40.15" customHeight="1">
      <c r="A1" s="220" t="s">
        <v>868</v>
      </c>
      <c r="B1" s="220"/>
      <c r="C1" s="220"/>
      <c r="D1" s="220"/>
      <c r="E1" s="220"/>
      <c r="F1" s="220"/>
      <c r="G1" s="220"/>
    </row>
    <row r="2" spans="1:8" ht="21.75" customHeight="1" thickBot="1">
      <c r="A2" s="1"/>
      <c r="B2" s="1"/>
      <c r="C2" s="1"/>
      <c r="D2" s="1"/>
      <c r="E2" s="52"/>
      <c r="F2" s="1"/>
      <c r="G2" s="1"/>
    </row>
    <row r="3" spans="1:8" ht="21.75" customHeight="1">
      <c r="A3" s="221" t="s">
        <v>114</v>
      </c>
      <c r="B3" s="221"/>
      <c r="C3" s="221"/>
      <c r="D3" s="221"/>
      <c r="E3" s="221"/>
      <c r="F3" s="221"/>
      <c r="G3" s="222"/>
    </row>
    <row r="4" spans="1:8" ht="21.75" customHeight="1">
      <c r="A4" s="226" t="s">
        <v>589</v>
      </c>
      <c r="B4" s="226"/>
      <c r="C4" s="226"/>
      <c r="D4" s="226"/>
      <c r="E4" s="226"/>
      <c r="F4" s="226"/>
      <c r="G4" s="227"/>
    </row>
    <row r="5" spans="1:8" ht="43.5" thickBot="1">
      <c r="A5" s="29" t="s">
        <v>73</v>
      </c>
      <c r="B5" s="29" t="s">
        <v>0</v>
      </c>
      <c r="C5" s="29" t="s">
        <v>1</v>
      </c>
      <c r="D5" s="29" t="s">
        <v>2</v>
      </c>
      <c r="E5" s="53" t="s">
        <v>3</v>
      </c>
      <c r="F5" s="30" t="s">
        <v>932</v>
      </c>
      <c r="G5" s="31" t="s">
        <v>4</v>
      </c>
    </row>
    <row r="6" spans="1:8">
      <c r="A6" s="16" t="s">
        <v>5</v>
      </c>
      <c r="B6" s="16" t="s">
        <v>9</v>
      </c>
      <c r="C6" s="17" t="s">
        <v>115</v>
      </c>
      <c r="D6" s="18" t="s">
        <v>117</v>
      </c>
      <c r="E6" s="151">
        <v>0.05</v>
      </c>
      <c r="F6" s="19">
        <v>304.2</v>
      </c>
      <c r="G6" s="20">
        <f t="shared" ref="G6:G86" si="0">ROUND((E6*F6),2)</f>
        <v>15.21</v>
      </c>
    </row>
    <row r="7" spans="1:8" ht="30">
      <c r="A7" s="14" t="s">
        <v>5</v>
      </c>
      <c r="B7" s="14" t="s">
        <v>10</v>
      </c>
      <c r="C7" s="2" t="s">
        <v>892</v>
      </c>
      <c r="D7" s="13" t="s">
        <v>118</v>
      </c>
      <c r="E7" s="55">
        <v>414.6</v>
      </c>
      <c r="F7" s="3">
        <v>25.21</v>
      </c>
      <c r="G7" s="21">
        <f t="shared" si="0"/>
        <v>10452.07</v>
      </c>
    </row>
    <row r="8" spans="1:8" s="137" customFormat="1" ht="45">
      <c r="A8" s="14" t="s">
        <v>5</v>
      </c>
      <c r="B8" s="14" t="s">
        <v>11</v>
      </c>
      <c r="C8" s="135" t="s">
        <v>903</v>
      </c>
      <c r="D8" s="13" t="s">
        <v>118</v>
      </c>
      <c r="E8" s="55">
        <f>E7</f>
        <v>414.6</v>
      </c>
      <c r="F8" s="3">
        <v>-5.99</v>
      </c>
      <c r="G8" s="21">
        <f t="shared" si="0"/>
        <v>-2483.4499999999998</v>
      </c>
      <c r="H8" s="143"/>
    </row>
    <row r="9" spans="1:8" ht="30">
      <c r="A9" s="14" t="s">
        <v>5</v>
      </c>
      <c r="B9" s="14" t="s">
        <v>12</v>
      </c>
      <c r="C9" s="2" t="s">
        <v>590</v>
      </c>
      <c r="D9" s="13" t="s">
        <v>118</v>
      </c>
      <c r="E9" s="55">
        <v>39.5</v>
      </c>
      <c r="F9" s="3">
        <v>70.3</v>
      </c>
      <c r="G9" s="21">
        <f t="shared" si="0"/>
        <v>2776.85</v>
      </c>
    </row>
    <row r="10" spans="1:8" ht="30">
      <c r="A10" s="14" t="s">
        <v>5</v>
      </c>
      <c r="B10" s="14" t="s">
        <v>13</v>
      </c>
      <c r="C10" s="2" t="s">
        <v>591</v>
      </c>
      <c r="D10" s="13" t="s">
        <v>118</v>
      </c>
      <c r="E10" s="55">
        <v>5.7</v>
      </c>
      <c r="F10" s="3">
        <v>44.91</v>
      </c>
      <c r="G10" s="21">
        <f t="shared" si="0"/>
        <v>255.99</v>
      </c>
    </row>
    <row r="11" spans="1:8" ht="30">
      <c r="A11" s="14" t="s">
        <v>5</v>
      </c>
      <c r="B11" s="14" t="s">
        <v>14</v>
      </c>
      <c r="C11" s="2" t="s">
        <v>592</v>
      </c>
      <c r="D11" s="13" t="s">
        <v>118</v>
      </c>
      <c r="E11" s="55">
        <v>37.6</v>
      </c>
      <c r="F11" s="3">
        <v>36.979999999999997</v>
      </c>
      <c r="G11" s="21">
        <f t="shared" si="0"/>
        <v>1390.45</v>
      </c>
    </row>
    <row r="12" spans="1:8" ht="30">
      <c r="A12" s="14" t="s">
        <v>5</v>
      </c>
      <c r="B12" s="14" t="s">
        <v>15</v>
      </c>
      <c r="C12" s="2" t="s">
        <v>593</v>
      </c>
      <c r="D12" s="72" t="s">
        <v>118</v>
      </c>
      <c r="E12" s="55">
        <v>31.3</v>
      </c>
      <c r="F12" s="3">
        <v>44.37</v>
      </c>
      <c r="G12" s="21">
        <f t="shared" si="0"/>
        <v>1388.78</v>
      </c>
    </row>
    <row r="13" spans="1:8" ht="30">
      <c r="A13" s="14" t="s">
        <v>5</v>
      </c>
      <c r="B13" s="14" t="s">
        <v>16</v>
      </c>
      <c r="C13" s="75" t="s">
        <v>130</v>
      </c>
      <c r="D13" s="72" t="s">
        <v>136</v>
      </c>
      <c r="E13" s="154">
        <v>22</v>
      </c>
      <c r="F13" s="3">
        <v>8.0500000000000007</v>
      </c>
      <c r="G13" s="21">
        <f t="shared" si="0"/>
        <v>177.1</v>
      </c>
    </row>
    <row r="14" spans="1:8">
      <c r="A14" s="14" t="s">
        <v>5</v>
      </c>
      <c r="B14" s="14" t="s">
        <v>17</v>
      </c>
      <c r="C14" s="2" t="s">
        <v>131</v>
      </c>
      <c r="D14" s="72" t="s">
        <v>136</v>
      </c>
      <c r="E14" s="154">
        <v>17</v>
      </c>
      <c r="F14" s="3">
        <v>21.45</v>
      </c>
      <c r="G14" s="21">
        <f t="shared" si="0"/>
        <v>364.65</v>
      </c>
    </row>
    <row r="15" spans="1:8" ht="30">
      <c r="A15" s="14" t="s">
        <v>5</v>
      </c>
      <c r="B15" s="14" t="s">
        <v>108</v>
      </c>
      <c r="C15" s="2" t="s">
        <v>132</v>
      </c>
      <c r="D15" s="72" t="s">
        <v>136</v>
      </c>
      <c r="E15" s="154">
        <v>4</v>
      </c>
      <c r="F15" s="3">
        <v>9.66</v>
      </c>
      <c r="G15" s="21">
        <f t="shared" si="0"/>
        <v>38.64</v>
      </c>
    </row>
    <row r="16" spans="1:8">
      <c r="A16" s="14" t="s">
        <v>5</v>
      </c>
      <c r="B16" s="14" t="s">
        <v>109</v>
      </c>
      <c r="C16" s="2" t="s">
        <v>133</v>
      </c>
      <c r="D16" s="72" t="s">
        <v>136</v>
      </c>
      <c r="E16" s="154">
        <v>4</v>
      </c>
      <c r="F16" s="3">
        <v>60.39</v>
      </c>
      <c r="G16" s="21">
        <f t="shared" si="0"/>
        <v>241.56</v>
      </c>
    </row>
    <row r="17" spans="1:9">
      <c r="A17" s="14" t="s">
        <v>5</v>
      </c>
      <c r="B17" s="14" t="s">
        <v>110</v>
      </c>
      <c r="C17" s="2" t="s">
        <v>134</v>
      </c>
      <c r="D17" s="72" t="s">
        <v>137</v>
      </c>
      <c r="E17" s="55">
        <v>116</v>
      </c>
      <c r="F17" s="3">
        <v>4.83</v>
      </c>
      <c r="G17" s="21">
        <f t="shared" si="0"/>
        <v>560.28</v>
      </c>
    </row>
    <row r="18" spans="1:9" ht="30">
      <c r="A18" s="14" t="s">
        <v>5</v>
      </c>
      <c r="B18" s="14" t="s">
        <v>111</v>
      </c>
      <c r="C18" s="2" t="s">
        <v>366</v>
      </c>
      <c r="D18" s="72" t="s">
        <v>136</v>
      </c>
      <c r="E18" s="154">
        <v>38</v>
      </c>
      <c r="F18" s="3">
        <v>2.85</v>
      </c>
      <c r="G18" s="21">
        <f t="shared" si="0"/>
        <v>108.3</v>
      </c>
    </row>
    <row r="19" spans="1:9" ht="30">
      <c r="A19" s="14" t="s">
        <v>5</v>
      </c>
      <c r="B19" s="14" t="s">
        <v>120</v>
      </c>
      <c r="C19" s="76" t="s">
        <v>871</v>
      </c>
      <c r="D19" s="72" t="s">
        <v>118</v>
      </c>
      <c r="E19" s="55">
        <v>2.7</v>
      </c>
      <c r="F19" s="3">
        <v>70.37</v>
      </c>
      <c r="G19" s="21">
        <f t="shared" si="0"/>
        <v>190</v>
      </c>
    </row>
    <row r="20" spans="1:9">
      <c r="A20" s="14" t="s">
        <v>5</v>
      </c>
      <c r="B20" s="14" t="s">
        <v>121</v>
      </c>
      <c r="C20" s="76" t="s">
        <v>594</v>
      </c>
      <c r="D20" s="77" t="s">
        <v>136</v>
      </c>
      <c r="E20" s="154">
        <v>1</v>
      </c>
      <c r="F20" s="3">
        <v>119.83</v>
      </c>
      <c r="G20" s="21">
        <f t="shared" si="0"/>
        <v>119.83</v>
      </c>
    </row>
    <row r="21" spans="1:9" s="137" customFormat="1" ht="75">
      <c r="A21" s="14" t="s">
        <v>5</v>
      </c>
      <c r="B21" s="14" t="s">
        <v>122</v>
      </c>
      <c r="C21" s="138" t="s">
        <v>881</v>
      </c>
      <c r="D21" s="77" t="s">
        <v>6</v>
      </c>
      <c r="E21" s="154">
        <v>1</v>
      </c>
      <c r="F21" s="3"/>
      <c r="G21" s="21">
        <f t="shared" si="0"/>
        <v>0</v>
      </c>
      <c r="H21" s="143"/>
    </row>
    <row r="22" spans="1:9" ht="30">
      <c r="A22" s="14" t="s">
        <v>5</v>
      </c>
      <c r="B22" s="14" t="s">
        <v>123</v>
      </c>
      <c r="C22" s="76" t="s">
        <v>145</v>
      </c>
      <c r="D22" s="77" t="s">
        <v>144</v>
      </c>
      <c r="E22" s="55">
        <v>120</v>
      </c>
      <c r="F22" s="3">
        <v>1.62</v>
      </c>
      <c r="G22" s="21">
        <f t="shared" si="0"/>
        <v>194.4</v>
      </c>
    </row>
    <row r="23" spans="1:9" ht="30">
      <c r="A23" s="14" t="s">
        <v>5</v>
      </c>
      <c r="B23" s="14" t="s">
        <v>124</v>
      </c>
      <c r="C23" s="76" t="s">
        <v>595</v>
      </c>
      <c r="D23" s="77" t="s">
        <v>118</v>
      </c>
      <c r="E23" s="55">
        <v>0.2</v>
      </c>
      <c r="F23" s="3">
        <v>859.85</v>
      </c>
      <c r="G23" s="21">
        <f t="shared" si="0"/>
        <v>171.97</v>
      </c>
    </row>
    <row r="24" spans="1:9" ht="30">
      <c r="A24" s="14" t="s">
        <v>5</v>
      </c>
      <c r="B24" s="14" t="s">
        <v>125</v>
      </c>
      <c r="C24" s="76" t="s">
        <v>596</v>
      </c>
      <c r="D24" s="77" t="s">
        <v>118</v>
      </c>
      <c r="E24" s="55">
        <v>0.4</v>
      </c>
      <c r="F24" s="3">
        <v>859.8</v>
      </c>
      <c r="G24" s="21">
        <f t="shared" si="0"/>
        <v>343.92</v>
      </c>
    </row>
    <row r="25" spans="1:9" ht="30.75" thickBot="1">
      <c r="A25" s="14" t="s">
        <v>5</v>
      </c>
      <c r="B25" s="14" t="s">
        <v>126</v>
      </c>
      <c r="C25" s="2" t="s">
        <v>597</v>
      </c>
      <c r="D25" s="13" t="s">
        <v>118</v>
      </c>
      <c r="E25" s="55">
        <v>0.2</v>
      </c>
      <c r="F25" s="3">
        <v>1874.8</v>
      </c>
      <c r="G25" s="21">
        <f t="shared" si="0"/>
        <v>374.96</v>
      </c>
    </row>
    <row r="26" spans="1:9" ht="30.75" thickBot="1">
      <c r="A26" s="14" t="s">
        <v>5</v>
      </c>
      <c r="B26" s="14" t="s">
        <v>127</v>
      </c>
      <c r="C26" s="2" t="s">
        <v>386</v>
      </c>
      <c r="D26" s="13" t="s">
        <v>118</v>
      </c>
      <c r="E26" s="55">
        <v>171.3</v>
      </c>
      <c r="F26" s="3">
        <v>9.0299999999999994</v>
      </c>
      <c r="G26" s="21">
        <f t="shared" si="0"/>
        <v>1546.84</v>
      </c>
      <c r="H26" s="42" t="s">
        <v>90</v>
      </c>
      <c r="I26" s="43">
        <f>ROUND(SUM(G6:G26),2)</f>
        <v>18228.349999999999</v>
      </c>
    </row>
    <row r="27" spans="1:9" s="6" customFormat="1" ht="30">
      <c r="A27" s="16" t="s">
        <v>167</v>
      </c>
      <c r="B27" s="16" t="s">
        <v>18</v>
      </c>
      <c r="C27" s="17" t="s">
        <v>872</v>
      </c>
      <c r="D27" s="18" t="s">
        <v>168</v>
      </c>
      <c r="E27" s="54">
        <v>337.5</v>
      </c>
      <c r="F27" s="27">
        <v>5.46</v>
      </c>
      <c r="G27" s="20">
        <f t="shared" si="0"/>
        <v>1842.75</v>
      </c>
      <c r="H27" s="7"/>
    </row>
    <row r="28" spans="1:9" s="6" customFormat="1" ht="30">
      <c r="A28" s="14" t="s">
        <v>167</v>
      </c>
      <c r="B28" s="71" t="s">
        <v>19</v>
      </c>
      <c r="C28" s="73" t="s">
        <v>169</v>
      </c>
      <c r="D28" s="78" t="s">
        <v>168</v>
      </c>
      <c r="E28" s="79">
        <v>140.69999999999999</v>
      </c>
      <c r="F28" s="80">
        <v>7.21</v>
      </c>
      <c r="G28" s="21">
        <f t="shared" si="0"/>
        <v>1014.45</v>
      </c>
      <c r="H28" s="7"/>
    </row>
    <row r="29" spans="1:9" s="6" customFormat="1" ht="30">
      <c r="A29" s="14" t="s">
        <v>167</v>
      </c>
      <c r="B29" s="14" t="s">
        <v>20</v>
      </c>
      <c r="C29" s="73" t="s">
        <v>170</v>
      </c>
      <c r="D29" s="78" t="s">
        <v>168</v>
      </c>
      <c r="E29" s="79">
        <v>100</v>
      </c>
      <c r="F29" s="80">
        <v>7.22</v>
      </c>
      <c r="G29" s="21">
        <f t="shared" si="0"/>
        <v>722</v>
      </c>
      <c r="H29" s="7"/>
    </row>
    <row r="30" spans="1:9" s="6" customFormat="1" ht="30">
      <c r="A30" s="14" t="s">
        <v>167</v>
      </c>
      <c r="B30" s="14" t="s">
        <v>21</v>
      </c>
      <c r="C30" s="73" t="s">
        <v>172</v>
      </c>
      <c r="D30" s="78" t="s">
        <v>168</v>
      </c>
      <c r="E30" s="79">
        <v>1927.1</v>
      </c>
      <c r="F30" s="80">
        <v>8.82</v>
      </c>
      <c r="G30" s="21">
        <f t="shared" si="0"/>
        <v>16997.02</v>
      </c>
      <c r="H30" s="7"/>
    </row>
    <row r="31" spans="1:9" s="6" customFormat="1" ht="30">
      <c r="A31" s="14" t="s">
        <v>167</v>
      </c>
      <c r="B31" s="14" t="s">
        <v>22</v>
      </c>
      <c r="C31" s="73" t="s">
        <v>173</v>
      </c>
      <c r="D31" s="78" t="s">
        <v>168</v>
      </c>
      <c r="E31" s="79">
        <v>101.4</v>
      </c>
      <c r="F31" s="80">
        <v>7.7</v>
      </c>
      <c r="G31" s="21">
        <f t="shared" si="0"/>
        <v>780.78</v>
      </c>
      <c r="H31" s="7"/>
    </row>
    <row r="32" spans="1:9" s="6" customFormat="1">
      <c r="A32" s="14" t="s">
        <v>167</v>
      </c>
      <c r="B32" s="14" t="s">
        <v>23</v>
      </c>
      <c r="C32" s="182" t="s">
        <v>966</v>
      </c>
      <c r="D32" s="78" t="s">
        <v>144</v>
      </c>
      <c r="E32" s="79">
        <v>2235.6</v>
      </c>
      <c r="F32" s="80">
        <v>0.5</v>
      </c>
      <c r="G32" s="21">
        <f t="shared" si="0"/>
        <v>1117.8</v>
      </c>
      <c r="H32" s="7"/>
    </row>
    <row r="33" spans="1:9" s="6" customFormat="1" ht="30">
      <c r="A33" s="14" t="s">
        <v>167</v>
      </c>
      <c r="B33" s="14" t="s">
        <v>24</v>
      </c>
      <c r="C33" s="182" t="s">
        <v>952</v>
      </c>
      <c r="D33" s="78" t="s">
        <v>168</v>
      </c>
      <c r="E33" s="79">
        <v>871.9</v>
      </c>
      <c r="F33" s="80">
        <v>7.31</v>
      </c>
      <c r="G33" s="21">
        <f t="shared" si="0"/>
        <v>6373.59</v>
      </c>
      <c r="H33" s="7"/>
    </row>
    <row r="34" spans="1:9" s="6" customFormat="1">
      <c r="A34" s="14" t="s">
        <v>167</v>
      </c>
      <c r="B34" s="14" t="s">
        <v>25</v>
      </c>
      <c r="C34" s="73" t="s">
        <v>174</v>
      </c>
      <c r="D34" s="78" t="s">
        <v>144</v>
      </c>
      <c r="E34" s="79">
        <v>2906.3</v>
      </c>
      <c r="F34" s="80">
        <v>1.29</v>
      </c>
      <c r="G34" s="21">
        <f t="shared" si="0"/>
        <v>3749.13</v>
      </c>
      <c r="H34" s="7"/>
    </row>
    <row r="35" spans="1:9" s="6" customFormat="1" ht="30">
      <c r="A35" s="14" t="s">
        <v>167</v>
      </c>
      <c r="B35" s="74" t="s">
        <v>26</v>
      </c>
      <c r="C35" s="182" t="s">
        <v>944</v>
      </c>
      <c r="D35" s="78" t="s">
        <v>168</v>
      </c>
      <c r="E35" s="79">
        <v>150</v>
      </c>
      <c r="F35" s="80">
        <v>18.23</v>
      </c>
      <c r="G35" s="21">
        <f t="shared" si="0"/>
        <v>2734.5</v>
      </c>
      <c r="H35" s="7"/>
    </row>
    <row r="36" spans="1:9" s="6" customFormat="1">
      <c r="A36" s="14" t="s">
        <v>167</v>
      </c>
      <c r="B36" s="74" t="s">
        <v>28</v>
      </c>
      <c r="C36" s="73" t="s">
        <v>175</v>
      </c>
      <c r="D36" s="78" t="s">
        <v>144</v>
      </c>
      <c r="E36" s="79">
        <v>1058</v>
      </c>
      <c r="F36" s="80">
        <v>0.79</v>
      </c>
      <c r="G36" s="21">
        <f t="shared" si="0"/>
        <v>835.82</v>
      </c>
      <c r="H36" s="7"/>
    </row>
    <row r="37" spans="1:9" s="6" customFormat="1" ht="15.75" thickBot="1">
      <c r="A37" s="14" t="s">
        <v>167</v>
      </c>
      <c r="B37" s="74" t="s">
        <v>179</v>
      </c>
      <c r="C37" s="73" t="s">
        <v>176</v>
      </c>
      <c r="D37" s="78" t="s">
        <v>144</v>
      </c>
      <c r="E37" s="79">
        <v>105.8</v>
      </c>
      <c r="F37" s="80">
        <v>1.35</v>
      </c>
      <c r="G37" s="21">
        <f t="shared" si="0"/>
        <v>142.83000000000001</v>
      </c>
      <c r="H37" s="7"/>
    </row>
    <row r="38" spans="1:9" s="6" customFormat="1" ht="28.15" customHeight="1" thickBot="1">
      <c r="A38" s="71" t="s">
        <v>167</v>
      </c>
      <c r="B38" s="71" t="s">
        <v>180</v>
      </c>
      <c r="C38" s="76" t="s">
        <v>177</v>
      </c>
      <c r="D38" s="61" t="s">
        <v>144</v>
      </c>
      <c r="E38" s="83">
        <v>1967.9</v>
      </c>
      <c r="F38" s="115">
        <v>2.23</v>
      </c>
      <c r="G38" s="84">
        <f t="shared" si="0"/>
        <v>4388.42</v>
      </c>
      <c r="H38" s="42" t="s">
        <v>91</v>
      </c>
      <c r="I38" s="43">
        <f>ROUND(SUM(G27:G38),2)</f>
        <v>40699.089999999997</v>
      </c>
    </row>
    <row r="39" spans="1:9" s="6" customFormat="1" ht="15.75" thickBot="1">
      <c r="A39" s="118" t="s">
        <v>184</v>
      </c>
      <c r="B39" s="16" t="s">
        <v>45</v>
      </c>
      <c r="C39" s="17" t="s">
        <v>188</v>
      </c>
      <c r="D39" s="18" t="s">
        <v>168</v>
      </c>
      <c r="E39" s="54">
        <v>22</v>
      </c>
      <c r="F39" s="32">
        <v>78.67</v>
      </c>
      <c r="G39" s="113">
        <f t="shared" si="0"/>
        <v>1730.74</v>
      </c>
    </row>
    <row r="40" spans="1:9" s="6" customFormat="1" ht="29.25" thickBot="1">
      <c r="A40" s="119" t="s">
        <v>184</v>
      </c>
      <c r="B40" s="85" t="s">
        <v>46</v>
      </c>
      <c r="C40" s="97" t="s">
        <v>193</v>
      </c>
      <c r="D40" s="90" t="s">
        <v>144</v>
      </c>
      <c r="E40" s="91">
        <v>88</v>
      </c>
      <c r="F40" s="92">
        <v>4.9000000000000004</v>
      </c>
      <c r="G40" s="26">
        <f t="shared" si="0"/>
        <v>431.2</v>
      </c>
      <c r="H40" s="42" t="s">
        <v>92</v>
      </c>
      <c r="I40" s="43">
        <f>ROUND(SUM(G39:G40),2)</f>
        <v>2161.94</v>
      </c>
    </row>
    <row r="41" spans="1:9" s="6" customFormat="1" ht="45" customHeight="1">
      <c r="A41" s="104" t="s">
        <v>555</v>
      </c>
      <c r="B41" s="16" t="s">
        <v>29</v>
      </c>
      <c r="C41" s="17" t="s">
        <v>556</v>
      </c>
      <c r="D41" s="155"/>
      <c r="E41" s="156"/>
      <c r="F41" s="157"/>
      <c r="G41" s="158"/>
      <c r="H41" s="223" t="s">
        <v>197</v>
      </c>
    </row>
    <row r="42" spans="1:9" s="6" customFormat="1" ht="45">
      <c r="A42" s="14" t="s">
        <v>555</v>
      </c>
      <c r="B42" s="14" t="s">
        <v>200</v>
      </c>
      <c r="C42" s="73" t="s">
        <v>557</v>
      </c>
      <c r="D42" s="78" t="s">
        <v>168</v>
      </c>
      <c r="E42" s="79">
        <v>819.7</v>
      </c>
      <c r="F42" s="82">
        <v>19.28</v>
      </c>
      <c r="G42" s="21">
        <f t="shared" si="0"/>
        <v>15803.82</v>
      </c>
      <c r="H42" s="224"/>
    </row>
    <row r="43" spans="1:9" s="6" customFormat="1" ht="45">
      <c r="A43" s="14" t="s">
        <v>555</v>
      </c>
      <c r="B43" s="74" t="s">
        <v>201</v>
      </c>
      <c r="C43" s="73" t="s">
        <v>558</v>
      </c>
      <c r="D43" s="78" t="s">
        <v>168</v>
      </c>
      <c r="E43" s="79">
        <v>819.7</v>
      </c>
      <c r="F43" s="82"/>
      <c r="G43" s="21">
        <f t="shared" si="0"/>
        <v>0</v>
      </c>
      <c r="H43" s="224"/>
    </row>
    <row r="44" spans="1:9" s="6" customFormat="1" ht="45">
      <c r="A44" s="14" t="s">
        <v>555</v>
      </c>
      <c r="B44" s="74" t="s">
        <v>30</v>
      </c>
      <c r="C44" s="73" t="s">
        <v>886</v>
      </c>
      <c r="D44" s="159"/>
      <c r="E44" s="160"/>
      <c r="F44" s="161"/>
      <c r="G44" s="162"/>
      <c r="H44" s="224"/>
    </row>
    <row r="45" spans="1:9" s="6" customFormat="1" ht="45">
      <c r="A45" s="14" t="s">
        <v>555</v>
      </c>
      <c r="B45" s="74" t="s">
        <v>204</v>
      </c>
      <c r="C45" s="73" t="s">
        <v>207</v>
      </c>
      <c r="D45" s="78" t="s">
        <v>144</v>
      </c>
      <c r="E45" s="79">
        <v>1018.3</v>
      </c>
      <c r="F45" s="82"/>
      <c r="G45" s="21">
        <f t="shared" si="0"/>
        <v>0</v>
      </c>
      <c r="H45" s="224"/>
    </row>
    <row r="46" spans="1:9" s="6" customFormat="1" ht="45">
      <c r="A46" s="14" t="s">
        <v>555</v>
      </c>
      <c r="B46" s="74" t="s">
        <v>205</v>
      </c>
      <c r="C46" s="73" t="s">
        <v>208</v>
      </c>
      <c r="D46" s="78" t="s">
        <v>144</v>
      </c>
      <c r="E46" s="79">
        <v>1018.3</v>
      </c>
      <c r="F46" s="82">
        <v>14.13</v>
      </c>
      <c r="G46" s="21">
        <f t="shared" si="0"/>
        <v>14388.58</v>
      </c>
      <c r="H46" s="224"/>
    </row>
    <row r="47" spans="1:9" s="6" customFormat="1" ht="45">
      <c r="A47" s="14" t="s">
        <v>555</v>
      </c>
      <c r="B47" s="74" t="s">
        <v>31</v>
      </c>
      <c r="C47" s="73" t="s">
        <v>559</v>
      </c>
      <c r="D47" s="78" t="s">
        <v>144</v>
      </c>
      <c r="E47" s="79">
        <v>1018.3</v>
      </c>
      <c r="F47" s="82">
        <v>25.47</v>
      </c>
      <c r="G47" s="21">
        <f t="shared" si="0"/>
        <v>25936.1</v>
      </c>
      <c r="H47" s="224"/>
    </row>
    <row r="48" spans="1:9" s="6" customFormat="1" ht="45">
      <c r="A48" s="14" t="s">
        <v>555</v>
      </c>
      <c r="B48" s="74" t="s">
        <v>32</v>
      </c>
      <c r="C48" s="73" t="s">
        <v>210</v>
      </c>
      <c r="D48" s="78" t="s">
        <v>144</v>
      </c>
      <c r="E48" s="79">
        <v>1018.3</v>
      </c>
      <c r="F48" s="82">
        <v>0.53</v>
      </c>
      <c r="G48" s="21">
        <f t="shared" si="0"/>
        <v>539.70000000000005</v>
      </c>
      <c r="H48" s="224"/>
    </row>
    <row r="49" spans="1:9" s="6" customFormat="1" ht="45">
      <c r="A49" s="14" t="s">
        <v>555</v>
      </c>
      <c r="B49" s="74" t="s">
        <v>52</v>
      </c>
      <c r="C49" s="73" t="s">
        <v>211</v>
      </c>
      <c r="D49" s="78" t="s">
        <v>144</v>
      </c>
      <c r="E49" s="79">
        <v>1018.3</v>
      </c>
      <c r="F49" s="82">
        <v>18.25</v>
      </c>
      <c r="G49" s="21">
        <f t="shared" si="0"/>
        <v>18583.98</v>
      </c>
      <c r="H49" s="224"/>
    </row>
    <row r="50" spans="1:9" s="6" customFormat="1" ht="45">
      <c r="A50" s="14" t="s">
        <v>555</v>
      </c>
      <c r="B50" s="74" t="s">
        <v>215</v>
      </c>
      <c r="C50" s="73" t="s">
        <v>212</v>
      </c>
      <c r="D50" s="78" t="s">
        <v>144</v>
      </c>
      <c r="E50" s="79">
        <v>1018.3</v>
      </c>
      <c r="F50" s="82">
        <v>0.66</v>
      </c>
      <c r="G50" s="21">
        <f t="shared" si="0"/>
        <v>672.08</v>
      </c>
      <c r="H50" s="224"/>
    </row>
    <row r="51" spans="1:9" s="6" customFormat="1" ht="45">
      <c r="A51" s="14" t="s">
        <v>555</v>
      </c>
      <c r="B51" s="74" t="s">
        <v>216</v>
      </c>
      <c r="C51" s="73" t="s">
        <v>213</v>
      </c>
      <c r="D51" s="78" t="s">
        <v>144</v>
      </c>
      <c r="E51" s="79">
        <v>1018.3</v>
      </c>
      <c r="F51" s="82">
        <v>15.06</v>
      </c>
      <c r="G51" s="21">
        <f t="shared" si="0"/>
        <v>15335.6</v>
      </c>
      <c r="H51" s="224"/>
    </row>
    <row r="52" spans="1:9" s="6" customFormat="1" ht="50.25" customHeight="1" thickBot="1">
      <c r="A52" s="14" t="s">
        <v>555</v>
      </c>
      <c r="B52" s="74" t="s">
        <v>217</v>
      </c>
      <c r="C52" s="2" t="s">
        <v>214</v>
      </c>
      <c r="D52" s="13" t="s">
        <v>144</v>
      </c>
      <c r="E52" s="55">
        <v>1018.3</v>
      </c>
      <c r="F52" s="33">
        <v>0.51</v>
      </c>
      <c r="G52" s="26">
        <f t="shared" si="0"/>
        <v>519.33000000000004</v>
      </c>
      <c r="H52" s="224"/>
      <c r="I52" s="44"/>
    </row>
    <row r="53" spans="1:9" s="6" customFormat="1" ht="43.5" customHeight="1">
      <c r="A53" s="16" t="s">
        <v>560</v>
      </c>
      <c r="B53" s="16" t="s">
        <v>29</v>
      </c>
      <c r="C53" s="17" t="s">
        <v>598</v>
      </c>
      <c r="D53" s="155"/>
      <c r="E53" s="156"/>
      <c r="F53" s="163"/>
      <c r="G53" s="158"/>
      <c r="H53" s="224"/>
    </row>
    <row r="54" spans="1:9" s="6" customFormat="1" ht="43.5" customHeight="1">
      <c r="A54" s="14" t="s">
        <v>560</v>
      </c>
      <c r="B54" s="14" t="s">
        <v>200</v>
      </c>
      <c r="C54" s="2" t="s">
        <v>599</v>
      </c>
      <c r="D54" s="13" t="s">
        <v>168</v>
      </c>
      <c r="E54" s="79">
        <v>702.6</v>
      </c>
      <c r="F54" s="4"/>
      <c r="G54" s="21">
        <f t="shared" si="0"/>
        <v>0</v>
      </c>
      <c r="H54" s="224"/>
    </row>
    <row r="55" spans="1:9" s="6" customFormat="1" ht="43.5" customHeight="1">
      <c r="A55" s="14" t="s">
        <v>560</v>
      </c>
      <c r="B55" s="74" t="s">
        <v>201</v>
      </c>
      <c r="C55" s="2" t="s">
        <v>933</v>
      </c>
      <c r="D55" s="13" t="s">
        <v>168</v>
      </c>
      <c r="E55" s="79">
        <v>702.6</v>
      </c>
      <c r="F55" s="4"/>
      <c r="G55" s="21">
        <f t="shared" si="0"/>
        <v>0</v>
      </c>
      <c r="H55" s="224"/>
    </row>
    <row r="56" spans="1:9" s="6" customFormat="1" ht="43.5" customHeight="1">
      <c r="A56" s="14" t="s">
        <v>560</v>
      </c>
      <c r="B56" s="74" t="s">
        <v>30</v>
      </c>
      <c r="C56" s="73" t="s">
        <v>887</v>
      </c>
      <c r="D56" s="159"/>
      <c r="E56" s="160"/>
      <c r="F56" s="164"/>
      <c r="G56" s="162"/>
      <c r="H56" s="224"/>
    </row>
    <row r="57" spans="1:9" s="6" customFormat="1" ht="43.5" customHeight="1">
      <c r="A57" s="14" t="s">
        <v>560</v>
      </c>
      <c r="B57" s="74" t="s">
        <v>204</v>
      </c>
      <c r="C57" s="73" t="s">
        <v>934</v>
      </c>
      <c r="D57" s="78" t="s">
        <v>144</v>
      </c>
      <c r="E57" s="79">
        <v>1018.3</v>
      </c>
      <c r="F57" s="4"/>
      <c r="G57" s="21">
        <f t="shared" si="0"/>
        <v>0</v>
      </c>
      <c r="H57" s="224"/>
    </row>
    <row r="58" spans="1:9" s="6" customFormat="1" ht="43.5" customHeight="1">
      <c r="A58" s="14" t="s">
        <v>560</v>
      </c>
      <c r="B58" s="74" t="s">
        <v>205</v>
      </c>
      <c r="C58" s="73" t="s">
        <v>395</v>
      </c>
      <c r="D58" s="78" t="s">
        <v>144</v>
      </c>
      <c r="E58" s="79">
        <v>1018.3</v>
      </c>
      <c r="F58" s="4"/>
      <c r="G58" s="21">
        <f t="shared" si="0"/>
        <v>0</v>
      </c>
      <c r="H58" s="224"/>
    </row>
    <row r="59" spans="1:9" s="6" customFormat="1" ht="43.5" customHeight="1">
      <c r="A59" s="14" t="s">
        <v>560</v>
      </c>
      <c r="B59" s="74" t="s">
        <v>31</v>
      </c>
      <c r="C59" s="73" t="s">
        <v>559</v>
      </c>
      <c r="D59" s="78" t="s">
        <v>144</v>
      </c>
      <c r="E59" s="79">
        <v>1018.3</v>
      </c>
      <c r="F59" s="4"/>
      <c r="G59" s="21">
        <f t="shared" si="0"/>
        <v>0</v>
      </c>
      <c r="H59" s="224"/>
    </row>
    <row r="60" spans="1:9" s="6" customFormat="1" ht="43.5" customHeight="1">
      <c r="A60" s="14" t="s">
        <v>560</v>
      </c>
      <c r="B60" s="74" t="s">
        <v>32</v>
      </c>
      <c r="C60" s="73" t="s">
        <v>210</v>
      </c>
      <c r="D60" s="78" t="s">
        <v>144</v>
      </c>
      <c r="E60" s="79">
        <v>1018.3</v>
      </c>
      <c r="F60" s="4"/>
      <c r="G60" s="21">
        <f t="shared" si="0"/>
        <v>0</v>
      </c>
      <c r="H60" s="224"/>
    </row>
    <row r="61" spans="1:9" s="6" customFormat="1" ht="43.5" customHeight="1">
      <c r="A61" s="14" t="s">
        <v>560</v>
      </c>
      <c r="B61" s="74" t="s">
        <v>52</v>
      </c>
      <c r="C61" s="73" t="s">
        <v>211</v>
      </c>
      <c r="D61" s="78" t="s">
        <v>144</v>
      </c>
      <c r="E61" s="79">
        <v>1018.3</v>
      </c>
      <c r="F61" s="4"/>
      <c r="G61" s="21">
        <f t="shared" si="0"/>
        <v>0</v>
      </c>
      <c r="H61" s="224"/>
    </row>
    <row r="62" spans="1:9" s="6" customFormat="1" ht="51" customHeight="1">
      <c r="A62" s="14" t="s">
        <v>560</v>
      </c>
      <c r="B62" s="85" t="s">
        <v>215</v>
      </c>
      <c r="C62" s="97" t="s">
        <v>212</v>
      </c>
      <c r="D62" s="90" t="s">
        <v>144</v>
      </c>
      <c r="E62" s="91">
        <v>1018.3</v>
      </c>
      <c r="F62" s="108"/>
      <c r="G62" s="21">
        <f t="shared" si="0"/>
        <v>0</v>
      </c>
      <c r="H62" s="224"/>
    </row>
    <row r="63" spans="1:9" s="6" customFormat="1" ht="46.5" customHeight="1" thickBot="1">
      <c r="A63" s="14" t="s">
        <v>560</v>
      </c>
      <c r="B63" s="14" t="s">
        <v>216</v>
      </c>
      <c r="C63" s="2" t="s">
        <v>213</v>
      </c>
      <c r="D63" s="13" t="s">
        <v>144</v>
      </c>
      <c r="E63" s="55">
        <v>1018.3</v>
      </c>
      <c r="F63" s="4"/>
      <c r="G63" s="107">
        <f t="shared" si="0"/>
        <v>0</v>
      </c>
      <c r="H63" s="224"/>
    </row>
    <row r="64" spans="1:9" s="6" customFormat="1" ht="47.25" customHeight="1" thickBot="1">
      <c r="A64" s="95" t="s">
        <v>560</v>
      </c>
      <c r="B64" s="98" t="s">
        <v>217</v>
      </c>
      <c r="C64" s="86" t="s">
        <v>214</v>
      </c>
      <c r="D64" s="24" t="s">
        <v>144</v>
      </c>
      <c r="E64" s="56">
        <v>1018.3</v>
      </c>
      <c r="F64" s="36"/>
      <c r="G64" s="26">
        <f>ROUND((E64*F64),2)</f>
        <v>0</v>
      </c>
      <c r="H64" s="42" t="s">
        <v>93</v>
      </c>
      <c r="I64" s="43">
        <f>ROUND(SUM(G41:G64),2)</f>
        <v>91779.19</v>
      </c>
    </row>
    <row r="65" spans="1:9" s="6" customFormat="1" ht="47.25" customHeight="1">
      <c r="A65" s="74" t="s">
        <v>561</v>
      </c>
      <c r="B65" s="74" t="s">
        <v>33</v>
      </c>
      <c r="C65" s="73" t="s">
        <v>231</v>
      </c>
      <c r="D65" s="159"/>
      <c r="E65" s="160"/>
      <c r="F65" s="173"/>
      <c r="G65" s="174"/>
      <c r="H65" s="232" t="s">
        <v>567</v>
      </c>
      <c r="I65" s="44"/>
    </row>
    <row r="66" spans="1:9" s="6" customFormat="1" ht="47.25" customHeight="1">
      <c r="A66" s="74" t="s">
        <v>561</v>
      </c>
      <c r="B66" s="74" t="s">
        <v>221</v>
      </c>
      <c r="C66" s="73" t="s">
        <v>935</v>
      </c>
      <c r="D66" s="78" t="s">
        <v>168</v>
      </c>
      <c r="E66" s="79">
        <v>445.3</v>
      </c>
      <c r="F66" s="4">
        <v>23.49</v>
      </c>
      <c r="G66" s="21">
        <f t="shared" si="0"/>
        <v>10460.1</v>
      </c>
      <c r="H66" s="233"/>
      <c r="I66" s="44"/>
    </row>
    <row r="67" spans="1:9" s="6" customFormat="1" ht="47.25" customHeight="1">
      <c r="A67" s="74" t="s">
        <v>561</v>
      </c>
      <c r="B67" s="74" t="s">
        <v>222</v>
      </c>
      <c r="C67" s="73" t="s">
        <v>563</v>
      </c>
      <c r="D67" s="78" t="s">
        <v>168</v>
      </c>
      <c r="E67" s="79">
        <v>445.3</v>
      </c>
      <c r="F67" s="4"/>
      <c r="G67" s="21">
        <f t="shared" si="0"/>
        <v>0</v>
      </c>
      <c r="H67" s="233"/>
      <c r="I67" s="44"/>
    </row>
    <row r="68" spans="1:9" s="6" customFormat="1" ht="47.25" customHeight="1">
      <c r="A68" s="74" t="s">
        <v>561</v>
      </c>
      <c r="B68" s="74" t="s">
        <v>34</v>
      </c>
      <c r="C68" s="73" t="s">
        <v>564</v>
      </c>
      <c r="D68" s="78" t="s">
        <v>144</v>
      </c>
      <c r="E68" s="79">
        <v>283.89999999999998</v>
      </c>
      <c r="F68" s="112">
        <v>49.85</v>
      </c>
      <c r="G68" s="21">
        <f t="shared" si="0"/>
        <v>14152.42</v>
      </c>
      <c r="H68" s="233"/>
      <c r="I68" s="44"/>
    </row>
    <row r="69" spans="1:9" s="6" customFormat="1" ht="47.25" customHeight="1">
      <c r="A69" s="74" t="s">
        <v>561</v>
      </c>
      <c r="B69" s="74" t="s">
        <v>35</v>
      </c>
      <c r="C69" s="73" t="s">
        <v>487</v>
      </c>
      <c r="D69" s="78" t="s">
        <v>144</v>
      </c>
      <c r="E69" s="79">
        <v>283.89999999999998</v>
      </c>
      <c r="F69" s="112">
        <v>12.74</v>
      </c>
      <c r="G69" s="21">
        <f t="shared" si="0"/>
        <v>3616.89</v>
      </c>
      <c r="H69" s="233"/>
      <c r="I69" s="44"/>
    </row>
    <row r="70" spans="1:9" s="6" customFormat="1" ht="47.25" customHeight="1">
      <c r="A70" s="74" t="s">
        <v>561</v>
      </c>
      <c r="B70" s="74" t="s">
        <v>36</v>
      </c>
      <c r="C70" s="73" t="s">
        <v>565</v>
      </c>
      <c r="D70" s="78" t="s">
        <v>144</v>
      </c>
      <c r="E70" s="79">
        <v>283.89999999999998</v>
      </c>
      <c r="F70" s="112">
        <v>142.07</v>
      </c>
      <c r="G70" s="21">
        <f t="shared" si="0"/>
        <v>40333.67</v>
      </c>
      <c r="H70" s="233"/>
      <c r="I70" s="44"/>
    </row>
    <row r="71" spans="1:9" s="6" customFormat="1" ht="47.25" customHeight="1">
      <c r="A71" s="74" t="s">
        <v>561</v>
      </c>
      <c r="B71" s="74" t="s">
        <v>37</v>
      </c>
      <c r="C71" s="73" t="s">
        <v>566</v>
      </c>
      <c r="D71" s="78" t="s">
        <v>137</v>
      </c>
      <c r="E71" s="79">
        <v>53</v>
      </c>
      <c r="F71" s="112">
        <v>484.47</v>
      </c>
      <c r="G71" s="21">
        <f t="shared" si="0"/>
        <v>25676.91</v>
      </c>
      <c r="H71" s="233"/>
      <c r="I71" s="44"/>
    </row>
    <row r="72" spans="1:9" s="6" customFormat="1" ht="47.25" customHeight="1" thickBot="1">
      <c r="A72" s="74" t="s">
        <v>561</v>
      </c>
      <c r="B72" s="74" t="s">
        <v>38</v>
      </c>
      <c r="C72" s="73" t="s">
        <v>206</v>
      </c>
      <c r="D72" s="78" t="s">
        <v>144</v>
      </c>
      <c r="E72" s="79">
        <v>48</v>
      </c>
      <c r="F72" s="112">
        <v>18.43</v>
      </c>
      <c r="G72" s="21">
        <f t="shared" si="0"/>
        <v>884.64</v>
      </c>
      <c r="H72" s="234"/>
      <c r="I72" s="44"/>
    </row>
    <row r="73" spans="1:9" s="6" customFormat="1" ht="47.25" customHeight="1" thickBot="1">
      <c r="A73" s="74" t="s">
        <v>561</v>
      </c>
      <c r="B73" s="74" t="s">
        <v>85</v>
      </c>
      <c r="C73" s="73" t="s">
        <v>601</v>
      </c>
      <c r="D73" s="78" t="s">
        <v>144</v>
      </c>
      <c r="E73" s="79">
        <v>48</v>
      </c>
      <c r="F73" s="111">
        <v>33.08</v>
      </c>
      <c r="G73" s="21">
        <f t="shared" si="0"/>
        <v>1587.84</v>
      </c>
      <c r="H73" s="42" t="s">
        <v>94</v>
      </c>
      <c r="I73" s="43">
        <f>ROUND(SUM(G65:G73),2)</f>
        <v>96712.47</v>
      </c>
    </row>
    <row r="74" spans="1:9" s="6" customFormat="1" ht="46.5" customHeight="1">
      <c r="A74" s="16" t="s">
        <v>614</v>
      </c>
      <c r="B74" s="16" t="s">
        <v>8</v>
      </c>
      <c r="C74" s="17" t="s">
        <v>239</v>
      </c>
      <c r="D74" s="155"/>
      <c r="E74" s="156"/>
      <c r="F74" s="157"/>
      <c r="G74" s="158"/>
      <c r="H74" s="223" t="s">
        <v>230</v>
      </c>
    </row>
    <row r="75" spans="1:9" s="6" customFormat="1" ht="45">
      <c r="A75" s="14" t="s">
        <v>614</v>
      </c>
      <c r="B75" s="14" t="s">
        <v>232</v>
      </c>
      <c r="C75" s="2" t="s">
        <v>936</v>
      </c>
      <c r="D75" s="13" t="s">
        <v>168</v>
      </c>
      <c r="E75" s="55">
        <v>357.4</v>
      </c>
      <c r="F75" s="12">
        <v>22.83</v>
      </c>
      <c r="G75" s="21">
        <f t="shared" si="0"/>
        <v>8159.44</v>
      </c>
      <c r="H75" s="224"/>
    </row>
    <row r="76" spans="1:9" s="6" customFormat="1" ht="45">
      <c r="A76" s="14" t="s">
        <v>614</v>
      </c>
      <c r="B76" s="14" t="s">
        <v>233</v>
      </c>
      <c r="C76" s="2" t="s">
        <v>397</v>
      </c>
      <c r="D76" s="13" t="s">
        <v>168</v>
      </c>
      <c r="E76" s="55">
        <v>357.4</v>
      </c>
      <c r="F76" s="12"/>
      <c r="G76" s="21">
        <f t="shared" si="0"/>
        <v>0</v>
      </c>
      <c r="H76" s="224"/>
    </row>
    <row r="77" spans="1:9" s="6" customFormat="1" ht="45">
      <c r="A77" s="14" t="s">
        <v>614</v>
      </c>
      <c r="B77" s="14" t="s">
        <v>39</v>
      </c>
      <c r="C77" s="2" t="s">
        <v>889</v>
      </c>
      <c r="D77" s="165"/>
      <c r="E77" s="166"/>
      <c r="F77" s="167"/>
      <c r="G77" s="162"/>
      <c r="H77" s="224"/>
    </row>
    <row r="78" spans="1:9" s="6" customFormat="1" ht="45">
      <c r="A78" s="14" t="s">
        <v>614</v>
      </c>
      <c r="B78" s="14" t="s">
        <v>234</v>
      </c>
      <c r="C78" s="2" t="s">
        <v>937</v>
      </c>
      <c r="D78" s="13" t="s">
        <v>144</v>
      </c>
      <c r="E78" s="55">
        <v>58.1</v>
      </c>
      <c r="F78" s="12"/>
      <c r="G78" s="21">
        <f t="shared" si="0"/>
        <v>0</v>
      </c>
      <c r="H78" s="224"/>
    </row>
    <row r="79" spans="1:9" s="6" customFormat="1" ht="45">
      <c r="A79" s="14" t="s">
        <v>614</v>
      </c>
      <c r="B79" s="14" t="s">
        <v>235</v>
      </c>
      <c r="C79" s="2" t="s">
        <v>248</v>
      </c>
      <c r="D79" s="13" t="s">
        <v>144</v>
      </c>
      <c r="E79" s="55">
        <v>58.1</v>
      </c>
      <c r="F79" s="12">
        <v>13.75</v>
      </c>
      <c r="G79" s="21">
        <f t="shared" si="0"/>
        <v>798.88</v>
      </c>
      <c r="H79" s="224"/>
    </row>
    <row r="80" spans="1:9" s="6" customFormat="1" ht="45">
      <c r="A80" s="14" t="s">
        <v>614</v>
      </c>
      <c r="B80" s="14" t="s">
        <v>40</v>
      </c>
      <c r="C80" s="2" t="s">
        <v>886</v>
      </c>
      <c r="D80" s="165"/>
      <c r="E80" s="166"/>
      <c r="F80" s="167"/>
      <c r="G80" s="162"/>
      <c r="H80" s="224"/>
    </row>
    <row r="81" spans="1:9" s="6" customFormat="1" ht="45">
      <c r="A81" s="14" t="s">
        <v>614</v>
      </c>
      <c r="B81" s="14" t="s">
        <v>615</v>
      </c>
      <c r="C81" s="2" t="s">
        <v>938</v>
      </c>
      <c r="D81" s="13" t="s">
        <v>144</v>
      </c>
      <c r="E81" s="55">
        <v>175.9</v>
      </c>
      <c r="F81" s="12"/>
      <c r="G81" s="21">
        <f t="shared" si="0"/>
        <v>0</v>
      </c>
      <c r="H81" s="224"/>
    </row>
    <row r="82" spans="1:9" s="6" customFormat="1" ht="45">
      <c r="A82" s="14" t="s">
        <v>614</v>
      </c>
      <c r="B82" s="14" t="s">
        <v>616</v>
      </c>
      <c r="C82" s="2" t="s">
        <v>249</v>
      </c>
      <c r="D82" s="13" t="s">
        <v>144</v>
      </c>
      <c r="E82" s="55">
        <v>175.9</v>
      </c>
      <c r="F82" s="12">
        <v>14.96</v>
      </c>
      <c r="G82" s="21">
        <f t="shared" si="0"/>
        <v>2631.46</v>
      </c>
      <c r="H82" s="224"/>
    </row>
    <row r="83" spans="1:9" s="6" customFormat="1" ht="45">
      <c r="A83" s="14" t="s">
        <v>614</v>
      </c>
      <c r="B83" s="14" t="s">
        <v>42</v>
      </c>
      <c r="C83" s="2" t="s">
        <v>250</v>
      </c>
      <c r="D83" s="13" t="s">
        <v>144</v>
      </c>
      <c r="E83" s="55">
        <v>168.5</v>
      </c>
      <c r="F83" s="12">
        <v>22</v>
      </c>
      <c r="G83" s="21">
        <f t="shared" si="0"/>
        <v>3707</v>
      </c>
      <c r="H83" s="224"/>
    </row>
    <row r="84" spans="1:9" s="6" customFormat="1" ht="45">
      <c r="A84" s="14" t="s">
        <v>614</v>
      </c>
      <c r="B84" s="14" t="s">
        <v>43</v>
      </c>
      <c r="C84" s="2" t="s">
        <v>251</v>
      </c>
      <c r="D84" s="13" t="s">
        <v>144</v>
      </c>
      <c r="E84" s="55">
        <v>65.5</v>
      </c>
      <c r="F84" s="12">
        <v>2.87</v>
      </c>
      <c r="G84" s="21">
        <f t="shared" si="0"/>
        <v>187.99</v>
      </c>
      <c r="H84" s="224"/>
    </row>
    <row r="85" spans="1:9" s="6" customFormat="1" ht="45">
      <c r="A85" s="14" t="s">
        <v>614</v>
      </c>
      <c r="B85" s="14" t="s">
        <v>569</v>
      </c>
      <c r="C85" s="2" t="s">
        <v>252</v>
      </c>
      <c r="D85" s="13" t="s">
        <v>144</v>
      </c>
      <c r="E85" s="55">
        <v>4.4000000000000004</v>
      </c>
      <c r="F85" s="12">
        <v>42.44</v>
      </c>
      <c r="G85" s="21">
        <f t="shared" si="0"/>
        <v>186.74</v>
      </c>
      <c r="H85" s="224"/>
    </row>
    <row r="86" spans="1:9" s="6" customFormat="1" ht="45.75" thickBot="1">
      <c r="A86" s="14" t="s">
        <v>614</v>
      </c>
      <c r="B86" s="14" t="s">
        <v>617</v>
      </c>
      <c r="C86" s="2" t="s">
        <v>253</v>
      </c>
      <c r="D86" s="13" t="s">
        <v>144</v>
      </c>
      <c r="E86" s="55">
        <v>5.5</v>
      </c>
      <c r="F86" s="12">
        <v>42.44</v>
      </c>
      <c r="G86" s="21">
        <f t="shared" si="0"/>
        <v>233.42</v>
      </c>
      <c r="H86" s="225"/>
    </row>
    <row r="87" spans="1:9" s="6" customFormat="1" ht="45.75" thickBot="1">
      <c r="A87" s="14" t="s">
        <v>614</v>
      </c>
      <c r="B87" s="14" t="s">
        <v>618</v>
      </c>
      <c r="C87" s="2" t="s">
        <v>254</v>
      </c>
      <c r="D87" s="13" t="s">
        <v>144</v>
      </c>
      <c r="E87" s="55">
        <v>55.6</v>
      </c>
      <c r="F87" s="33">
        <v>35.17</v>
      </c>
      <c r="G87" s="26">
        <f t="shared" ref="G87:G130" si="1">ROUND((E87*F87),2)</f>
        <v>1955.45</v>
      </c>
      <c r="H87" s="42" t="s">
        <v>88</v>
      </c>
      <c r="I87" s="43">
        <f>ROUND(SUM(G74:G87),2)</f>
        <v>17860.38</v>
      </c>
    </row>
    <row r="88" spans="1:9" s="6" customFormat="1">
      <c r="A88" s="16" t="s">
        <v>619</v>
      </c>
      <c r="B88" s="16" t="s">
        <v>44</v>
      </c>
      <c r="C88" s="17" t="s">
        <v>257</v>
      </c>
      <c r="D88" s="18" t="s">
        <v>137</v>
      </c>
      <c r="E88" s="54">
        <v>109</v>
      </c>
      <c r="F88" s="32">
        <v>17.46</v>
      </c>
      <c r="G88" s="20">
        <f t="shared" si="1"/>
        <v>1903.14</v>
      </c>
      <c r="H88" s="7"/>
    </row>
    <row r="89" spans="1:9" s="6" customFormat="1">
      <c r="A89" s="14" t="s">
        <v>619</v>
      </c>
      <c r="B89" s="14" t="s">
        <v>53</v>
      </c>
      <c r="C89" s="2" t="s">
        <v>258</v>
      </c>
      <c r="D89" s="13" t="s">
        <v>137</v>
      </c>
      <c r="E89" s="55">
        <v>433</v>
      </c>
      <c r="F89" s="12">
        <v>97.22</v>
      </c>
      <c r="G89" s="21">
        <f t="shared" si="1"/>
        <v>42096.26</v>
      </c>
      <c r="H89" s="7"/>
    </row>
    <row r="90" spans="1:9" s="6" customFormat="1">
      <c r="A90" s="14" t="s">
        <v>619</v>
      </c>
      <c r="B90" s="14" t="s">
        <v>54</v>
      </c>
      <c r="C90" s="2" t="s">
        <v>259</v>
      </c>
      <c r="D90" s="13" t="s">
        <v>137</v>
      </c>
      <c r="E90" s="55">
        <v>33</v>
      </c>
      <c r="F90" s="12">
        <v>132.13999999999999</v>
      </c>
      <c r="G90" s="21">
        <f t="shared" si="1"/>
        <v>4360.62</v>
      </c>
      <c r="H90" s="7"/>
    </row>
    <row r="91" spans="1:9" s="6" customFormat="1" ht="15.75" thickBot="1">
      <c r="A91" s="14" t="s">
        <v>619</v>
      </c>
      <c r="B91" s="14" t="s">
        <v>55</v>
      </c>
      <c r="C91" s="2" t="s">
        <v>260</v>
      </c>
      <c r="D91" s="13" t="s">
        <v>137</v>
      </c>
      <c r="E91" s="55">
        <v>188</v>
      </c>
      <c r="F91" s="12">
        <v>1.97</v>
      </c>
      <c r="G91" s="21">
        <f t="shared" si="1"/>
        <v>370.36</v>
      </c>
      <c r="H91" s="7"/>
    </row>
    <row r="92" spans="1:9" s="6" customFormat="1" ht="29.25" thickBot="1">
      <c r="A92" s="114" t="s">
        <v>619</v>
      </c>
      <c r="B92" s="22" t="s">
        <v>56</v>
      </c>
      <c r="C92" s="23" t="s">
        <v>399</v>
      </c>
      <c r="D92" s="56" t="s">
        <v>137</v>
      </c>
      <c r="E92" s="56">
        <v>109</v>
      </c>
      <c r="F92" s="33">
        <v>3.91</v>
      </c>
      <c r="G92" s="26">
        <f t="shared" si="1"/>
        <v>426.19</v>
      </c>
      <c r="H92" s="42" t="s">
        <v>89</v>
      </c>
      <c r="I92" s="43">
        <f>ROUND(SUM(G88:G92),2)</f>
        <v>49156.57</v>
      </c>
    </row>
    <row r="93" spans="1:9" s="6" customFormat="1" ht="30">
      <c r="A93" s="85" t="s">
        <v>620</v>
      </c>
      <c r="B93" s="85" t="s">
        <v>59</v>
      </c>
      <c r="C93" s="76" t="s">
        <v>268</v>
      </c>
      <c r="D93" s="90" t="s">
        <v>168</v>
      </c>
      <c r="E93" s="91">
        <v>321.5</v>
      </c>
      <c r="F93" s="92">
        <v>10.24</v>
      </c>
      <c r="G93" s="21">
        <f t="shared" si="1"/>
        <v>3292.16</v>
      </c>
      <c r="H93" s="7"/>
      <c r="I93" s="7"/>
    </row>
    <row r="94" spans="1:9" s="6" customFormat="1" ht="30">
      <c r="A94" s="14" t="s">
        <v>620</v>
      </c>
      <c r="B94" s="14" t="s">
        <v>60</v>
      </c>
      <c r="C94" s="76" t="s">
        <v>410</v>
      </c>
      <c r="D94" s="13" t="s">
        <v>168</v>
      </c>
      <c r="E94" s="55">
        <v>21.7</v>
      </c>
      <c r="F94" s="12">
        <v>68.040000000000006</v>
      </c>
      <c r="G94" s="21">
        <f t="shared" si="1"/>
        <v>1476.47</v>
      </c>
      <c r="H94" s="7"/>
      <c r="I94" s="7"/>
    </row>
    <row r="95" spans="1:9" s="6" customFormat="1" ht="30">
      <c r="A95" s="14" t="s">
        <v>620</v>
      </c>
      <c r="B95" s="14" t="s">
        <v>61</v>
      </c>
      <c r="C95" s="76" t="s">
        <v>411</v>
      </c>
      <c r="D95" s="13" t="s">
        <v>168</v>
      </c>
      <c r="E95" s="55">
        <v>6.1</v>
      </c>
      <c r="F95" s="12">
        <v>70.45</v>
      </c>
      <c r="G95" s="21">
        <f t="shared" si="1"/>
        <v>429.75</v>
      </c>
      <c r="H95" s="7"/>
      <c r="I95" s="7"/>
    </row>
    <row r="96" spans="1:9" s="6" customFormat="1" ht="30.75" thickBot="1">
      <c r="A96" s="14" t="s">
        <v>620</v>
      </c>
      <c r="B96" s="14" t="s">
        <v>62</v>
      </c>
      <c r="C96" s="2" t="s">
        <v>412</v>
      </c>
      <c r="D96" s="13" t="s">
        <v>137</v>
      </c>
      <c r="E96" s="55">
        <v>128</v>
      </c>
      <c r="F96" s="12">
        <v>12.11</v>
      </c>
      <c r="G96" s="21">
        <f t="shared" si="1"/>
        <v>1550.08</v>
      </c>
      <c r="H96" s="7"/>
      <c r="I96" s="7"/>
    </row>
    <row r="97" spans="1:9" s="6" customFormat="1" ht="30.75" thickBot="1">
      <c r="A97" s="114" t="s">
        <v>620</v>
      </c>
      <c r="B97" s="22" t="s">
        <v>63</v>
      </c>
      <c r="C97" s="86" t="s">
        <v>413</v>
      </c>
      <c r="D97" s="87" t="s">
        <v>144</v>
      </c>
      <c r="E97" s="88">
        <v>223.4</v>
      </c>
      <c r="F97" s="33">
        <v>1.23</v>
      </c>
      <c r="G97" s="99">
        <f t="shared" si="1"/>
        <v>274.77999999999997</v>
      </c>
      <c r="H97" s="42" t="s">
        <v>95</v>
      </c>
      <c r="I97" s="43">
        <f>ROUND(SUM(G93:G97),2)</f>
        <v>7023.24</v>
      </c>
    </row>
    <row r="98" spans="1:9" s="6" customFormat="1" ht="30">
      <c r="A98" s="74" t="s">
        <v>621</v>
      </c>
      <c r="B98" s="74" t="s">
        <v>66</v>
      </c>
      <c r="C98" s="97" t="s">
        <v>419</v>
      </c>
      <c r="D98" s="78" t="s">
        <v>137</v>
      </c>
      <c r="E98" s="79">
        <v>83</v>
      </c>
      <c r="F98" s="82">
        <v>36.64</v>
      </c>
      <c r="G98" s="21">
        <f t="shared" si="1"/>
        <v>3041.12</v>
      </c>
      <c r="H98" s="7"/>
      <c r="I98" s="7"/>
    </row>
    <row r="99" spans="1:9" s="6" customFormat="1" ht="30">
      <c r="A99" s="74" t="s">
        <v>621</v>
      </c>
      <c r="B99" s="74" t="s">
        <v>262</v>
      </c>
      <c r="C99" s="2" t="s">
        <v>420</v>
      </c>
      <c r="D99" s="78" t="s">
        <v>168</v>
      </c>
      <c r="E99" s="79">
        <v>10</v>
      </c>
      <c r="F99" s="82">
        <v>182.76</v>
      </c>
      <c r="G99" s="21">
        <f t="shared" si="1"/>
        <v>1827.6</v>
      </c>
      <c r="H99" s="7"/>
      <c r="I99" s="7"/>
    </row>
    <row r="100" spans="1:9" s="6" customFormat="1" ht="30">
      <c r="A100" s="74" t="s">
        <v>621</v>
      </c>
      <c r="B100" s="74" t="s">
        <v>263</v>
      </c>
      <c r="C100" s="2" t="s">
        <v>422</v>
      </c>
      <c r="D100" s="78" t="s">
        <v>168</v>
      </c>
      <c r="E100" s="79">
        <v>10</v>
      </c>
      <c r="F100" s="82">
        <v>78.67</v>
      </c>
      <c r="G100" s="21">
        <f t="shared" si="1"/>
        <v>786.7</v>
      </c>
      <c r="H100" s="7"/>
      <c r="I100" s="7"/>
    </row>
    <row r="101" spans="1:9" s="6" customFormat="1" ht="30">
      <c r="A101" s="74" t="s">
        <v>621</v>
      </c>
      <c r="B101" s="74" t="s">
        <v>264</v>
      </c>
      <c r="C101" s="2" t="s">
        <v>268</v>
      </c>
      <c r="D101" s="78" t="s">
        <v>168</v>
      </c>
      <c r="E101" s="79">
        <v>32.9</v>
      </c>
      <c r="F101" s="82">
        <v>14.2</v>
      </c>
      <c r="G101" s="21">
        <f t="shared" si="1"/>
        <v>467.18</v>
      </c>
      <c r="H101" s="7"/>
      <c r="I101" s="7"/>
    </row>
    <row r="102" spans="1:9" s="6" customFormat="1" ht="30">
      <c r="A102" s="74" t="s">
        <v>621</v>
      </c>
      <c r="B102" s="74" t="s">
        <v>265</v>
      </c>
      <c r="C102" s="2" t="s">
        <v>425</v>
      </c>
      <c r="D102" s="78" t="s">
        <v>137</v>
      </c>
      <c r="E102" s="79">
        <v>54.8</v>
      </c>
      <c r="F102" s="82">
        <v>11.59</v>
      </c>
      <c r="G102" s="21">
        <f t="shared" si="1"/>
        <v>635.13</v>
      </c>
      <c r="H102" s="7"/>
      <c r="I102" s="7"/>
    </row>
    <row r="103" spans="1:9" s="6" customFormat="1" ht="30">
      <c r="A103" s="74" t="s">
        <v>621</v>
      </c>
      <c r="B103" s="74" t="s">
        <v>266</v>
      </c>
      <c r="C103" s="2" t="s">
        <v>402</v>
      </c>
      <c r="D103" s="78" t="s">
        <v>168</v>
      </c>
      <c r="E103" s="79">
        <v>3.3</v>
      </c>
      <c r="F103" s="82">
        <v>34.119999999999997</v>
      </c>
      <c r="G103" s="21">
        <f t="shared" si="1"/>
        <v>112.6</v>
      </c>
      <c r="H103" s="7"/>
      <c r="I103" s="7"/>
    </row>
    <row r="104" spans="1:9" s="6" customFormat="1" ht="30">
      <c r="A104" s="74" t="s">
        <v>621</v>
      </c>
      <c r="B104" s="74" t="s">
        <v>405</v>
      </c>
      <c r="C104" s="2" t="s">
        <v>401</v>
      </c>
      <c r="D104" s="78" t="s">
        <v>136</v>
      </c>
      <c r="E104" s="79">
        <v>4</v>
      </c>
      <c r="F104" s="82">
        <v>82.17</v>
      </c>
      <c r="G104" s="21">
        <f t="shared" si="1"/>
        <v>328.68</v>
      </c>
      <c r="H104" s="7"/>
      <c r="I104" s="7"/>
    </row>
    <row r="105" spans="1:9" s="6" customFormat="1" ht="30">
      <c r="A105" s="74" t="s">
        <v>621</v>
      </c>
      <c r="B105" s="74" t="s">
        <v>406</v>
      </c>
      <c r="C105" s="2" t="s">
        <v>403</v>
      </c>
      <c r="D105" s="78" t="s">
        <v>136</v>
      </c>
      <c r="E105" s="79">
        <v>4</v>
      </c>
      <c r="F105" s="82">
        <v>115.22</v>
      </c>
      <c r="G105" s="21">
        <f t="shared" si="1"/>
        <v>460.88</v>
      </c>
      <c r="H105" s="7"/>
      <c r="I105" s="7"/>
    </row>
    <row r="106" spans="1:9" s="6" customFormat="1" ht="30">
      <c r="A106" s="74" t="s">
        <v>621</v>
      </c>
      <c r="B106" s="74" t="s">
        <v>407</v>
      </c>
      <c r="C106" s="2" t="s">
        <v>426</v>
      </c>
      <c r="D106" s="78" t="s">
        <v>6</v>
      </c>
      <c r="E106" s="79">
        <v>1</v>
      </c>
      <c r="F106" s="82">
        <v>602.91999999999996</v>
      </c>
      <c r="G106" s="21">
        <f t="shared" si="1"/>
        <v>602.91999999999996</v>
      </c>
      <c r="H106" s="7"/>
      <c r="I106" s="7"/>
    </row>
    <row r="107" spans="1:9" s="6" customFormat="1" ht="30">
      <c r="A107" s="74" t="s">
        <v>621</v>
      </c>
      <c r="B107" s="74" t="s">
        <v>574</v>
      </c>
      <c r="C107" s="2" t="s">
        <v>427</v>
      </c>
      <c r="D107" s="78" t="s">
        <v>136</v>
      </c>
      <c r="E107" s="79">
        <v>1</v>
      </c>
      <c r="F107" s="82">
        <v>386.84</v>
      </c>
      <c r="G107" s="21">
        <f t="shared" si="1"/>
        <v>386.84</v>
      </c>
      <c r="H107" s="7"/>
      <c r="I107" s="7"/>
    </row>
    <row r="108" spans="1:9" s="6" customFormat="1" ht="30">
      <c r="A108" s="74" t="s">
        <v>621</v>
      </c>
      <c r="B108" s="74" t="s">
        <v>575</v>
      </c>
      <c r="C108" s="2" t="s">
        <v>428</v>
      </c>
      <c r="D108" s="78" t="s">
        <v>137</v>
      </c>
      <c r="E108" s="79">
        <v>1</v>
      </c>
      <c r="F108" s="82">
        <v>137.59</v>
      </c>
      <c r="G108" s="21">
        <f t="shared" si="1"/>
        <v>137.59</v>
      </c>
      <c r="H108" s="7"/>
      <c r="I108" s="7"/>
    </row>
    <row r="109" spans="1:9" s="6" customFormat="1" ht="30">
      <c r="A109" s="74" t="s">
        <v>621</v>
      </c>
      <c r="B109" s="74" t="s">
        <v>576</v>
      </c>
      <c r="C109" s="2" t="s">
        <v>429</v>
      </c>
      <c r="D109" s="78" t="s">
        <v>136</v>
      </c>
      <c r="E109" s="79">
        <v>1</v>
      </c>
      <c r="F109" s="82">
        <v>132.85</v>
      </c>
      <c r="G109" s="21">
        <f t="shared" si="1"/>
        <v>132.85</v>
      </c>
      <c r="H109" s="7"/>
      <c r="I109" s="7"/>
    </row>
    <row r="110" spans="1:9" s="6" customFormat="1" ht="30.75" thickBot="1">
      <c r="A110" s="74" t="s">
        <v>621</v>
      </c>
      <c r="B110" s="74" t="s">
        <v>577</v>
      </c>
      <c r="C110" s="2" t="s">
        <v>430</v>
      </c>
      <c r="D110" s="78" t="s">
        <v>168</v>
      </c>
      <c r="E110" s="79">
        <v>10</v>
      </c>
      <c r="F110" s="82">
        <v>78.67</v>
      </c>
      <c r="G110" s="21">
        <f t="shared" si="1"/>
        <v>786.7</v>
      </c>
      <c r="H110" s="7"/>
      <c r="I110" s="7"/>
    </row>
    <row r="111" spans="1:9" s="6" customFormat="1" ht="60.75" thickBot="1">
      <c r="A111" s="114" t="s">
        <v>621</v>
      </c>
      <c r="B111" s="22" t="s">
        <v>897</v>
      </c>
      <c r="C111" s="102" t="s">
        <v>622</v>
      </c>
      <c r="D111" s="56" t="s">
        <v>168</v>
      </c>
      <c r="E111" s="88">
        <v>1.5</v>
      </c>
      <c r="F111" s="89">
        <v>840.07</v>
      </c>
      <c r="G111" s="99">
        <f t="shared" si="1"/>
        <v>1260.1099999999999</v>
      </c>
      <c r="H111" s="42" t="s">
        <v>96</v>
      </c>
      <c r="I111" s="43">
        <f>ROUND(SUM(G98:G111),2)</f>
        <v>10966.9</v>
      </c>
    </row>
    <row r="112" spans="1:9" s="6" customFormat="1" ht="60">
      <c r="A112" s="74" t="s">
        <v>408</v>
      </c>
      <c r="B112" s="74" t="s">
        <v>77</v>
      </c>
      <c r="C112" s="97" t="s">
        <v>623</v>
      </c>
      <c r="D112" s="13" t="s">
        <v>137</v>
      </c>
      <c r="E112" s="55">
        <v>26</v>
      </c>
      <c r="F112" s="12">
        <v>102.76</v>
      </c>
      <c r="G112" s="21">
        <f t="shared" si="1"/>
        <v>2671.76</v>
      </c>
      <c r="H112" s="7"/>
      <c r="I112" s="7"/>
    </row>
    <row r="113" spans="1:9" s="6" customFormat="1" ht="60">
      <c r="A113" s="74" t="s">
        <v>408</v>
      </c>
      <c r="B113" s="74" t="s">
        <v>274</v>
      </c>
      <c r="C113" s="76" t="s">
        <v>268</v>
      </c>
      <c r="D113" s="13" t="s">
        <v>168</v>
      </c>
      <c r="E113" s="55">
        <v>65</v>
      </c>
      <c r="F113" s="12">
        <v>14.2</v>
      </c>
      <c r="G113" s="21">
        <f t="shared" si="1"/>
        <v>923</v>
      </c>
      <c r="H113" s="7"/>
      <c r="I113" s="7"/>
    </row>
    <row r="114" spans="1:9" s="6" customFormat="1" ht="60">
      <c r="A114" s="74" t="s">
        <v>408</v>
      </c>
      <c r="B114" s="74" t="s">
        <v>275</v>
      </c>
      <c r="C114" s="76" t="s">
        <v>269</v>
      </c>
      <c r="D114" s="13" t="s">
        <v>168</v>
      </c>
      <c r="E114" s="55">
        <v>3.4</v>
      </c>
      <c r="F114" s="12">
        <v>34.130000000000003</v>
      </c>
      <c r="G114" s="21">
        <f t="shared" si="1"/>
        <v>116.04</v>
      </c>
      <c r="H114" s="7"/>
      <c r="I114" s="7"/>
    </row>
    <row r="115" spans="1:9" s="6" customFormat="1" ht="60">
      <c r="A115" s="74" t="s">
        <v>408</v>
      </c>
      <c r="B115" s="74" t="s">
        <v>276</v>
      </c>
      <c r="C115" s="76" t="s">
        <v>270</v>
      </c>
      <c r="D115" s="13" t="s">
        <v>168</v>
      </c>
      <c r="E115" s="55">
        <v>54.3</v>
      </c>
      <c r="F115" s="12">
        <v>9.25</v>
      </c>
      <c r="G115" s="21">
        <f t="shared" si="1"/>
        <v>502.28</v>
      </c>
      <c r="H115" s="7"/>
      <c r="I115" s="7"/>
    </row>
    <row r="116" spans="1:9" s="6" customFormat="1" ht="60.75" thickBot="1">
      <c r="A116" s="74" t="s">
        <v>408</v>
      </c>
      <c r="B116" s="74" t="s">
        <v>277</v>
      </c>
      <c r="C116" s="76" t="s">
        <v>271</v>
      </c>
      <c r="D116" s="13" t="s">
        <v>144</v>
      </c>
      <c r="E116" s="55">
        <v>192.7</v>
      </c>
      <c r="F116" s="12">
        <v>1.63</v>
      </c>
      <c r="G116" s="21">
        <f t="shared" si="1"/>
        <v>314.10000000000002</v>
      </c>
      <c r="H116" s="7"/>
      <c r="I116" s="7"/>
    </row>
    <row r="117" spans="1:9" s="6" customFormat="1" ht="60.75" thickBot="1">
      <c r="A117" s="74" t="s">
        <v>408</v>
      </c>
      <c r="B117" s="74" t="s">
        <v>278</v>
      </c>
      <c r="C117" s="76" t="s">
        <v>433</v>
      </c>
      <c r="D117" s="13" t="s">
        <v>136</v>
      </c>
      <c r="E117" s="55">
        <v>2</v>
      </c>
      <c r="F117" s="12">
        <v>93.43</v>
      </c>
      <c r="G117" s="21">
        <f t="shared" si="1"/>
        <v>186.86</v>
      </c>
      <c r="H117" s="42" t="s">
        <v>97</v>
      </c>
      <c r="I117" s="43">
        <f>ROUND(SUM(G112:G117),2)</f>
        <v>4714.04</v>
      </c>
    </row>
    <row r="118" spans="1:9" s="6" customFormat="1" ht="30">
      <c r="A118" s="117" t="s">
        <v>302</v>
      </c>
      <c r="B118" s="16" t="s">
        <v>68</v>
      </c>
      <c r="C118" s="17" t="s">
        <v>303</v>
      </c>
      <c r="D118" s="18" t="s">
        <v>136</v>
      </c>
      <c r="E118" s="54">
        <v>14</v>
      </c>
      <c r="F118" s="32">
        <v>116.7</v>
      </c>
      <c r="G118" s="20">
        <f t="shared" si="1"/>
        <v>1633.8</v>
      </c>
      <c r="H118" s="7"/>
    </row>
    <row r="119" spans="1:9" s="6" customFormat="1" ht="30">
      <c r="A119" s="121" t="s">
        <v>302</v>
      </c>
      <c r="B119" s="74" t="s">
        <v>67</v>
      </c>
      <c r="C119" s="73" t="s">
        <v>304</v>
      </c>
      <c r="D119" s="78" t="s">
        <v>136</v>
      </c>
      <c r="E119" s="79">
        <v>16</v>
      </c>
      <c r="F119" s="82">
        <v>50.53</v>
      </c>
      <c r="G119" s="21">
        <f t="shared" si="1"/>
        <v>808.48</v>
      </c>
      <c r="H119" s="7"/>
    </row>
    <row r="120" spans="1:9" s="6" customFormat="1" ht="30">
      <c r="A120" s="121" t="s">
        <v>302</v>
      </c>
      <c r="B120" s="74" t="s">
        <v>69</v>
      </c>
      <c r="C120" s="73" t="s">
        <v>305</v>
      </c>
      <c r="D120" s="78" t="s">
        <v>136</v>
      </c>
      <c r="E120" s="79">
        <v>1</v>
      </c>
      <c r="F120" s="82">
        <v>229.12</v>
      </c>
      <c r="G120" s="21">
        <f t="shared" si="1"/>
        <v>229.12</v>
      </c>
      <c r="H120" s="7"/>
    </row>
    <row r="121" spans="1:9" s="6" customFormat="1" ht="30">
      <c r="A121" s="121" t="s">
        <v>302</v>
      </c>
      <c r="B121" s="74" t="s">
        <v>70</v>
      </c>
      <c r="C121" s="73" t="s">
        <v>306</v>
      </c>
      <c r="D121" s="78" t="s">
        <v>136</v>
      </c>
      <c r="E121" s="79">
        <v>1</v>
      </c>
      <c r="F121" s="82">
        <v>383.92</v>
      </c>
      <c r="G121" s="21">
        <f t="shared" si="1"/>
        <v>383.92</v>
      </c>
      <c r="H121" s="7"/>
    </row>
    <row r="122" spans="1:9" s="6" customFormat="1" ht="30">
      <c r="A122" s="121" t="s">
        <v>302</v>
      </c>
      <c r="B122" s="74" t="s">
        <v>71</v>
      </c>
      <c r="C122" s="73" t="s">
        <v>493</v>
      </c>
      <c r="D122" s="78" t="s">
        <v>136</v>
      </c>
      <c r="E122" s="79">
        <v>2</v>
      </c>
      <c r="F122" s="82">
        <v>58.22</v>
      </c>
      <c r="G122" s="21">
        <f t="shared" si="1"/>
        <v>116.44</v>
      </c>
      <c r="H122" s="7"/>
    </row>
    <row r="123" spans="1:9" s="6" customFormat="1" ht="30">
      <c r="A123" s="121" t="s">
        <v>302</v>
      </c>
      <c r="B123" s="74" t="s">
        <v>79</v>
      </c>
      <c r="C123" s="73" t="s">
        <v>309</v>
      </c>
      <c r="D123" s="78" t="s">
        <v>137</v>
      </c>
      <c r="E123" s="79">
        <v>161.6</v>
      </c>
      <c r="F123" s="82">
        <v>2.41</v>
      </c>
      <c r="G123" s="21">
        <f t="shared" si="1"/>
        <v>389.46</v>
      </c>
      <c r="H123" s="7"/>
    </row>
    <row r="124" spans="1:9" s="6" customFormat="1" ht="30">
      <c r="A124" s="121" t="s">
        <v>302</v>
      </c>
      <c r="B124" s="74" t="s">
        <v>80</v>
      </c>
      <c r="C124" s="73" t="s">
        <v>315</v>
      </c>
      <c r="D124" s="78" t="s">
        <v>137</v>
      </c>
      <c r="E124" s="79">
        <v>32.200000000000003</v>
      </c>
      <c r="F124" s="82">
        <v>1.21</v>
      </c>
      <c r="G124" s="21">
        <f t="shared" si="1"/>
        <v>38.96</v>
      </c>
      <c r="H124" s="7"/>
    </row>
    <row r="125" spans="1:9" s="6" customFormat="1" ht="30">
      <c r="A125" s="121" t="s">
        <v>302</v>
      </c>
      <c r="B125" s="74" t="s">
        <v>81</v>
      </c>
      <c r="C125" s="73" t="s">
        <v>534</v>
      </c>
      <c r="D125" s="78" t="s">
        <v>144</v>
      </c>
      <c r="E125" s="79">
        <v>3.5</v>
      </c>
      <c r="F125" s="82">
        <v>30.28</v>
      </c>
      <c r="G125" s="21">
        <f t="shared" si="1"/>
        <v>105.98</v>
      </c>
      <c r="H125" s="7"/>
    </row>
    <row r="126" spans="1:9" s="6" customFormat="1" ht="30">
      <c r="A126" s="121" t="s">
        <v>302</v>
      </c>
      <c r="B126" s="74" t="s">
        <v>82</v>
      </c>
      <c r="C126" s="73" t="s">
        <v>318</v>
      </c>
      <c r="D126" s="78" t="s">
        <v>144</v>
      </c>
      <c r="E126" s="79">
        <v>3</v>
      </c>
      <c r="F126" s="82">
        <v>27.72</v>
      </c>
      <c r="G126" s="21">
        <f t="shared" si="1"/>
        <v>83.16</v>
      </c>
      <c r="H126" s="7"/>
    </row>
    <row r="127" spans="1:9" s="6" customFormat="1" ht="30">
      <c r="A127" s="121" t="s">
        <v>302</v>
      </c>
      <c r="B127" s="74" t="s">
        <v>83</v>
      </c>
      <c r="C127" s="73" t="s">
        <v>535</v>
      </c>
      <c r="D127" s="78" t="s">
        <v>144</v>
      </c>
      <c r="E127" s="79">
        <v>2.7</v>
      </c>
      <c r="F127" s="82">
        <v>27.71</v>
      </c>
      <c r="G127" s="21">
        <f t="shared" si="1"/>
        <v>74.819999999999993</v>
      </c>
      <c r="H127" s="7"/>
    </row>
    <row r="128" spans="1:9" s="6" customFormat="1" ht="30">
      <c r="A128" s="121" t="s">
        <v>302</v>
      </c>
      <c r="B128" s="74" t="s">
        <v>84</v>
      </c>
      <c r="C128" s="73" t="s">
        <v>330</v>
      </c>
      <c r="D128" s="78" t="s">
        <v>137</v>
      </c>
      <c r="E128" s="79">
        <v>64.400000000000006</v>
      </c>
      <c r="F128" s="82">
        <v>62.64</v>
      </c>
      <c r="G128" s="21">
        <f t="shared" si="1"/>
        <v>4034.02</v>
      </c>
      <c r="H128" s="7"/>
    </row>
    <row r="129" spans="1:9" s="6" customFormat="1" ht="56.25" customHeight="1" thickBot="1">
      <c r="A129" s="121" t="s">
        <v>302</v>
      </c>
      <c r="B129" s="74" t="s">
        <v>322</v>
      </c>
      <c r="C129" s="182" t="s">
        <v>953</v>
      </c>
      <c r="D129" s="78" t="s">
        <v>137</v>
      </c>
      <c r="E129" s="79">
        <v>20</v>
      </c>
      <c r="F129" s="82">
        <v>34.619999999999997</v>
      </c>
      <c r="G129" s="21">
        <f t="shared" si="1"/>
        <v>692.4</v>
      </c>
      <c r="H129" s="7"/>
    </row>
    <row r="130" spans="1:9" s="6" customFormat="1" ht="30.75" thickBot="1">
      <c r="A130" s="95" t="s">
        <v>302</v>
      </c>
      <c r="B130" s="98" t="s">
        <v>323</v>
      </c>
      <c r="C130" s="23" t="s">
        <v>346</v>
      </c>
      <c r="D130" s="24" t="s">
        <v>144</v>
      </c>
      <c r="E130" s="56">
        <v>88</v>
      </c>
      <c r="F130" s="33">
        <v>96.93</v>
      </c>
      <c r="G130" s="26">
        <f t="shared" si="1"/>
        <v>8529.84</v>
      </c>
      <c r="H130" s="42" t="s">
        <v>98</v>
      </c>
      <c r="I130" s="43">
        <f>ROUND(SUM(G118:G130),2)</f>
        <v>17120.400000000001</v>
      </c>
    </row>
    <row r="131" spans="1:9" ht="44.25" customHeight="1" thickBot="1">
      <c r="A131" s="46"/>
      <c r="B131" s="46"/>
      <c r="C131" s="46"/>
      <c r="D131" s="45"/>
      <c r="E131" s="58"/>
      <c r="F131" s="123" t="s">
        <v>629</v>
      </c>
      <c r="G131" s="124">
        <f>SUM(G6:G130)</f>
        <v>356422.57</v>
      </c>
      <c r="H131" s="34"/>
      <c r="I131" s="44"/>
    </row>
    <row r="132" spans="1:9" ht="20.25" customHeight="1">
      <c r="A132" s="49"/>
      <c r="B132" s="49"/>
      <c r="C132" s="48"/>
      <c r="D132" s="48"/>
      <c r="E132" s="59"/>
      <c r="F132" s="48"/>
      <c r="G132" s="47"/>
    </row>
  </sheetData>
  <sheetProtection algorithmName="SHA-512" hashValue="k/PAlrV+eAO/K34Giq8fTKqb7hawBD79winRTZeGkp85dP2Cmi7DnFycOcEgOH6fMUtft0wD8WYVr+lyq4JDFw==" saltValue="kz7eoJZ78F7K7L5GS0s9Uw==" spinCount="100000" sheet="1" objects="1" scenarios="1"/>
  <mergeCells count="6">
    <mergeCell ref="H74:H86"/>
    <mergeCell ref="A1:G1"/>
    <mergeCell ref="A3:G3"/>
    <mergeCell ref="A4:G4"/>
    <mergeCell ref="H41:H63"/>
    <mergeCell ref="H65:H72"/>
  </mergeCells>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8DC0-8B51-43A0-803A-7F55FE3899BB}">
  <dimension ref="A1:I16"/>
  <sheetViews>
    <sheetView topLeftCell="B1" zoomScale="70" zoomScaleNormal="70" workbookViewId="0">
      <selection activeCell="F10" sqref="F10"/>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c r="A1" s="220" t="s">
        <v>868</v>
      </c>
      <c r="B1" s="220"/>
      <c r="C1" s="220"/>
      <c r="D1" s="220"/>
      <c r="E1" s="220"/>
      <c r="F1" s="220"/>
      <c r="G1" s="220"/>
    </row>
    <row r="2" spans="1:9" ht="21.75" customHeight="1" thickBot="1">
      <c r="A2" s="1"/>
      <c r="B2" s="1"/>
      <c r="C2" s="1"/>
      <c r="D2" s="1"/>
      <c r="E2" s="52"/>
      <c r="F2" s="1"/>
      <c r="G2" s="1"/>
    </row>
    <row r="3" spans="1:9" ht="21.75" customHeight="1">
      <c r="A3" s="221" t="s">
        <v>114</v>
      </c>
      <c r="B3" s="221"/>
      <c r="C3" s="221"/>
      <c r="D3" s="221"/>
      <c r="E3" s="221"/>
      <c r="F3" s="221"/>
      <c r="G3" s="222"/>
    </row>
    <row r="4" spans="1:9" ht="21.75" customHeight="1">
      <c r="A4" s="226" t="s">
        <v>630</v>
      </c>
      <c r="B4" s="226"/>
      <c r="C4" s="226"/>
      <c r="D4" s="226"/>
      <c r="E4" s="226"/>
      <c r="F4" s="226"/>
      <c r="G4" s="227"/>
    </row>
    <row r="5" spans="1:9" ht="43.5" thickBot="1">
      <c r="A5" s="29" t="s">
        <v>73</v>
      </c>
      <c r="B5" s="29" t="s">
        <v>0</v>
      </c>
      <c r="C5" s="29" t="s">
        <v>1</v>
      </c>
      <c r="D5" s="29" t="s">
        <v>2</v>
      </c>
      <c r="E5" s="53" t="s">
        <v>3</v>
      </c>
      <c r="F5" s="30" t="s">
        <v>939</v>
      </c>
      <c r="G5" s="31" t="s">
        <v>4</v>
      </c>
    </row>
    <row r="6" spans="1:9" ht="30">
      <c r="A6" s="16" t="s">
        <v>5</v>
      </c>
      <c r="B6" s="16" t="s">
        <v>9</v>
      </c>
      <c r="C6" s="17" t="s">
        <v>882</v>
      </c>
      <c r="D6" s="18" t="s">
        <v>118</v>
      </c>
      <c r="E6" s="54">
        <v>20.3</v>
      </c>
      <c r="F6" s="19">
        <v>33.450000000000003</v>
      </c>
      <c r="G6" s="20">
        <f t="shared" ref="G6:G11" si="0">ROUND((E6*F6),2)</f>
        <v>679.04</v>
      </c>
    </row>
    <row r="7" spans="1:9" ht="45.75" thickBot="1">
      <c r="A7" s="74" t="s">
        <v>5</v>
      </c>
      <c r="B7" s="74" t="s">
        <v>10</v>
      </c>
      <c r="C7" s="135" t="s">
        <v>940</v>
      </c>
      <c r="D7" s="13" t="s">
        <v>118</v>
      </c>
      <c r="E7" s="55">
        <f>E6</f>
        <v>20.3</v>
      </c>
      <c r="F7" s="127">
        <v>-5.99</v>
      </c>
      <c r="G7" s="21">
        <f t="shared" si="0"/>
        <v>-121.6</v>
      </c>
    </row>
    <row r="8" spans="1:9" ht="30.75" thickBot="1">
      <c r="A8" s="14" t="s">
        <v>5</v>
      </c>
      <c r="B8" s="14" t="s">
        <v>11</v>
      </c>
      <c r="C8" s="2" t="s">
        <v>872</v>
      </c>
      <c r="D8" s="13" t="s">
        <v>168</v>
      </c>
      <c r="E8" s="55">
        <v>15</v>
      </c>
      <c r="F8" s="3">
        <v>5.46</v>
      </c>
      <c r="G8" s="21">
        <f t="shared" si="0"/>
        <v>81.900000000000006</v>
      </c>
      <c r="H8" s="42" t="s">
        <v>90</v>
      </c>
      <c r="I8" s="43">
        <f>ROUND(SUM(G6:G8),2)</f>
        <v>639.34</v>
      </c>
    </row>
    <row r="9" spans="1:9" s="6" customFormat="1">
      <c r="A9" s="117" t="s">
        <v>624</v>
      </c>
      <c r="B9" s="16" t="s">
        <v>18</v>
      </c>
      <c r="C9" s="17" t="s">
        <v>625</v>
      </c>
      <c r="D9" s="18" t="s">
        <v>144</v>
      </c>
      <c r="E9" s="54">
        <v>102.2</v>
      </c>
      <c r="F9" s="27">
        <v>5.55</v>
      </c>
      <c r="G9" s="20">
        <f t="shared" si="0"/>
        <v>567.21</v>
      </c>
      <c r="H9" s="7"/>
    </row>
    <row r="10" spans="1:9" s="6" customFormat="1" ht="15.75" thickBot="1">
      <c r="A10" s="122" t="s">
        <v>624</v>
      </c>
      <c r="B10" s="74" t="s">
        <v>19</v>
      </c>
      <c r="C10" s="73" t="s">
        <v>626</v>
      </c>
      <c r="D10" s="78" t="s">
        <v>137</v>
      </c>
      <c r="E10" s="79">
        <v>9.9</v>
      </c>
      <c r="F10" s="80">
        <v>2.0099999999999998</v>
      </c>
      <c r="G10" s="21">
        <f t="shared" si="0"/>
        <v>19.899999999999999</v>
      </c>
      <c r="H10" s="7"/>
    </row>
    <row r="11" spans="1:9" s="6" customFormat="1" ht="28.15" customHeight="1" thickBot="1">
      <c r="A11" s="119" t="s">
        <v>624</v>
      </c>
      <c r="B11" s="22" t="s">
        <v>20</v>
      </c>
      <c r="C11" s="23" t="s">
        <v>627</v>
      </c>
      <c r="D11" s="24" t="s">
        <v>144</v>
      </c>
      <c r="E11" s="56">
        <v>57.8</v>
      </c>
      <c r="F11" s="28">
        <v>5.9</v>
      </c>
      <c r="G11" s="26">
        <f t="shared" si="0"/>
        <v>341.02</v>
      </c>
      <c r="H11" s="42" t="s">
        <v>91</v>
      </c>
      <c r="I11" s="43">
        <f>ROUND(SUM(G9:G11),2)</f>
        <v>928.13</v>
      </c>
    </row>
    <row r="12" spans="1:9" ht="44.25" customHeight="1" thickBot="1">
      <c r="A12" s="46"/>
      <c r="B12" s="46"/>
      <c r="C12" s="46"/>
      <c r="D12" s="45"/>
      <c r="E12" s="58"/>
      <c r="F12" s="123" t="s">
        <v>628</v>
      </c>
      <c r="G12" s="124">
        <f>SUM(G6:G11)</f>
        <v>1567.47</v>
      </c>
      <c r="H12" s="34"/>
      <c r="I12" s="44"/>
    </row>
    <row r="13" spans="1:9" ht="20.25" customHeight="1">
      <c r="A13" s="49"/>
      <c r="B13" s="49"/>
      <c r="C13" s="48"/>
      <c r="D13" s="48"/>
      <c r="E13" s="59"/>
      <c r="F13" s="48"/>
      <c r="G13" s="47"/>
    </row>
    <row r="16" spans="1:9">
      <c r="C16" s="5"/>
    </row>
  </sheetData>
  <sheetProtection algorithmName="SHA-512" hashValue="dLVNZPJlx7CKFUlOL9TOLKgwI5N/lma6AugHgsEMBimFO6vbB6y8u0PJsdQ06VoXQxJcBImFReA3vGmdp7GDfw==" saltValue="Ys2O1XLhZbpAkJHX9Iq95w==" spinCount="100000" sheet="1" objects="1" scenarios="1"/>
  <mergeCells count="3">
    <mergeCell ref="A1:G1"/>
    <mergeCell ref="A3:G3"/>
    <mergeCell ref="A4:G4"/>
  </mergeCells>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14B3-E497-4FE1-81B5-DDD16B562C7C}">
  <dimension ref="A1:I16"/>
  <sheetViews>
    <sheetView topLeftCell="D1" zoomScale="85" zoomScaleNormal="85" workbookViewId="0">
      <selection activeCell="F10" sqref="F10"/>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c r="A1" s="220" t="s">
        <v>868</v>
      </c>
      <c r="B1" s="220"/>
      <c r="C1" s="220"/>
      <c r="D1" s="220"/>
      <c r="E1" s="220"/>
      <c r="F1" s="220"/>
      <c r="G1" s="220"/>
    </row>
    <row r="2" spans="1:9" ht="21.75" customHeight="1" thickBot="1">
      <c r="A2" s="1"/>
      <c r="B2" s="1"/>
      <c r="C2" s="1"/>
      <c r="D2" s="1"/>
      <c r="E2" s="52"/>
      <c r="F2" s="1"/>
      <c r="G2" s="1"/>
    </row>
    <row r="3" spans="1:9" ht="21.75" customHeight="1">
      <c r="A3" s="221" t="s">
        <v>114</v>
      </c>
      <c r="B3" s="221"/>
      <c r="C3" s="221"/>
      <c r="D3" s="221"/>
      <c r="E3" s="221"/>
      <c r="F3" s="221"/>
      <c r="G3" s="222"/>
    </row>
    <row r="4" spans="1:9" ht="21.75" customHeight="1">
      <c r="A4" s="226" t="s">
        <v>631</v>
      </c>
      <c r="B4" s="226"/>
      <c r="C4" s="226"/>
      <c r="D4" s="226"/>
      <c r="E4" s="226"/>
      <c r="F4" s="226"/>
      <c r="G4" s="227"/>
    </row>
    <row r="5" spans="1:9" ht="43.5" thickBot="1">
      <c r="A5" s="29" t="s">
        <v>73</v>
      </c>
      <c r="B5" s="29" t="s">
        <v>0</v>
      </c>
      <c r="C5" s="29" t="s">
        <v>1</v>
      </c>
      <c r="D5" s="29" t="s">
        <v>2</v>
      </c>
      <c r="E5" s="53" t="s">
        <v>3</v>
      </c>
      <c r="F5" s="30" t="s">
        <v>939</v>
      </c>
      <c r="G5" s="31" t="s">
        <v>4</v>
      </c>
    </row>
    <row r="6" spans="1:9" ht="30">
      <c r="A6" s="16" t="s">
        <v>5</v>
      </c>
      <c r="B6" s="16" t="s">
        <v>9</v>
      </c>
      <c r="C6" s="17" t="s">
        <v>883</v>
      </c>
      <c r="D6" s="18" t="s">
        <v>118</v>
      </c>
      <c r="E6" s="54">
        <v>24.8</v>
      </c>
      <c r="F6" s="19">
        <v>33.450000000000003</v>
      </c>
      <c r="G6" s="20">
        <f t="shared" ref="G6:G11" si="0">ROUND((E6*F6),2)</f>
        <v>829.56</v>
      </c>
    </row>
    <row r="7" spans="1:9" ht="45.75" thickBot="1">
      <c r="A7" s="74" t="s">
        <v>5</v>
      </c>
      <c r="B7" s="74" t="s">
        <v>10</v>
      </c>
      <c r="C7" s="135" t="s">
        <v>903</v>
      </c>
      <c r="D7" s="13" t="s">
        <v>118</v>
      </c>
      <c r="E7" s="55">
        <f>E6</f>
        <v>24.8</v>
      </c>
      <c r="F7" s="127">
        <v>-5.99</v>
      </c>
      <c r="G7" s="21">
        <f t="shared" si="0"/>
        <v>-148.55000000000001</v>
      </c>
    </row>
    <row r="8" spans="1:9" ht="30.75" thickBot="1">
      <c r="A8" s="14" t="s">
        <v>5</v>
      </c>
      <c r="B8" s="14" t="s">
        <v>11</v>
      </c>
      <c r="C8" s="2" t="s">
        <v>872</v>
      </c>
      <c r="D8" s="13" t="s">
        <v>168</v>
      </c>
      <c r="E8" s="55">
        <v>81</v>
      </c>
      <c r="F8" s="3">
        <v>5.46</v>
      </c>
      <c r="G8" s="21">
        <f t="shared" si="0"/>
        <v>442.26</v>
      </c>
      <c r="H8" s="42" t="s">
        <v>90</v>
      </c>
      <c r="I8" s="43">
        <f>ROUND(SUM(G6:G8),2)</f>
        <v>1123.27</v>
      </c>
    </row>
    <row r="9" spans="1:9" s="6" customFormat="1">
      <c r="A9" s="117" t="s">
        <v>624</v>
      </c>
      <c r="B9" s="16" t="s">
        <v>18</v>
      </c>
      <c r="C9" s="17" t="s">
        <v>625</v>
      </c>
      <c r="D9" s="18" t="s">
        <v>144</v>
      </c>
      <c r="E9" s="54">
        <v>125</v>
      </c>
      <c r="F9" s="27">
        <v>5.55</v>
      </c>
      <c r="G9" s="20">
        <f t="shared" si="0"/>
        <v>693.75</v>
      </c>
      <c r="H9" s="7"/>
    </row>
    <row r="10" spans="1:9" s="6" customFormat="1" ht="15.75" thickBot="1">
      <c r="A10" s="122" t="s">
        <v>624</v>
      </c>
      <c r="B10" s="74" t="s">
        <v>19</v>
      </c>
      <c r="C10" s="73" t="s">
        <v>626</v>
      </c>
      <c r="D10" s="78" t="s">
        <v>137</v>
      </c>
      <c r="E10" s="79">
        <v>15.2</v>
      </c>
      <c r="F10" s="80">
        <v>2.0099999999999998</v>
      </c>
      <c r="G10" s="21">
        <f t="shared" si="0"/>
        <v>30.55</v>
      </c>
      <c r="H10" s="7"/>
    </row>
    <row r="11" spans="1:9" s="6" customFormat="1" ht="28.15" customHeight="1" thickBot="1">
      <c r="A11" s="119" t="s">
        <v>624</v>
      </c>
      <c r="B11" s="22" t="s">
        <v>20</v>
      </c>
      <c r="C11" s="23" t="s">
        <v>627</v>
      </c>
      <c r="D11" s="24" t="s">
        <v>144</v>
      </c>
      <c r="E11" s="56">
        <v>81.2</v>
      </c>
      <c r="F11" s="28">
        <v>5.9</v>
      </c>
      <c r="G11" s="26">
        <f t="shared" si="0"/>
        <v>479.08</v>
      </c>
      <c r="H11" s="42" t="s">
        <v>91</v>
      </c>
      <c r="I11" s="43">
        <f>ROUND(SUM(G9:G11),2)</f>
        <v>1203.3800000000001</v>
      </c>
    </row>
    <row r="12" spans="1:9" ht="44.25" customHeight="1" thickBot="1">
      <c r="A12" s="46"/>
      <c r="B12" s="46"/>
      <c r="C12" s="46"/>
      <c r="D12" s="45"/>
      <c r="E12" s="58"/>
      <c r="F12" s="123" t="s">
        <v>632</v>
      </c>
      <c r="G12" s="124">
        <f>SUM(G6:G11)</f>
        <v>2326.65</v>
      </c>
      <c r="H12" s="34"/>
      <c r="I12" s="44"/>
    </row>
    <row r="13" spans="1:9" ht="20.25" customHeight="1">
      <c r="A13" s="49"/>
      <c r="B13" s="49"/>
      <c r="C13" s="48"/>
      <c r="D13" s="48"/>
      <c r="E13" s="59"/>
      <c r="F13" s="48"/>
      <c r="G13" s="47"/>
    </row>
    <row r="16" spans="1:9">
      <c r="C16" s="5"/>
    </row>
  </sheetData>
  <sheetProtection algorithmName="SHA-512" hashValue="iug2KTV345bcEiiY23f+XAlti415OJBcauLyTu4fRiYujF/OWep7x3jhQlM9xfGIr+hSIdbrz8x78+Ac9XIsCQ==" saltValue="2l702C67skfw5yBNrnqsIg==" spinCount="100000" sheet="1" objects="1" scenarios="1"/>
  <mergeCells count="3">
    <mergeCell ref="A1:G1"/>
    <mergeCell ref="A3:G3"/>
    <mergeCell ref="A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FF05-3E4C-4089-9090-A6D46017A872}">
  <dimension ref="A1:I139"/>
  <sheetViews>
    <sheetView topLeftCell="B1" zoomScale="70" zoomScaleNormal="70" workbookViewId="0">
      <selection activeCell="I135" sqref="I135"/>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8" ht="40.15" customHeight="1">
      <c r="A1" s="220" t="s">
        <v>868</v>
      </c>
      <c r="B1" s="220"/>
      <c r="C1" s="220"/>
      <c r="D1" s="220"/>
      <c r="E1" s="220"/>
      <c r="F1" s="220"/>
      <c r="G1" s="220"/>
    </row>
    <row r="2" spans="1:8" ht="21.75" customHeight="1" thickBot="1">
      <c r="A2" s="1"/>
      <c r="B2" s="1"/>
      <c r="C2" s="1"/>
      <c r="D2" s="1"/>
      <c r="E2" s="52"/>
      <c r="F2" s="1"/>
      <c r="G2" s="1"/>
    </row>
    <row r="3" spans="1:8" ht="21.75" customHeight="1">
      <c r="A3" s="221" t="s">
        <v>114</v>
      </c>
      <c r="B3" s="221"/>
      <c r="C3" s="221"/>
      <c r="D3" s="221"/>
      <c r="E3" s="221"/>
      <c r="F3" s="221"/>
      <c r="G3" s="222"/>
    </row>
    <row r="4" spans="1:8" ht="21.75" customHeight="1">
      <c r="A4" s="226" t="s">
        <v>633</v>
      </c>
      <c r="B4" s="226"/>
      <c r="C4" s="226"/>
      <c r="D4" s="226"/>
      <c r="E4" s="226"/>
      <c r="F4" s="226"/>
      <c r="G4" s="227"/>
    </row>
    <row r="5" spans="1:8" ht="43.5" thickBot="1">
      <c r="A5" s="29" t="s">
        <v>73</v>
      </c>
      <c r="B5" s="29" t="s">
        <v>0</v>
      </c>
      <c r="C5" s="29" t="s">
        <v>1</v>
      </c>
      <c r="D5" s="29" t="s">
        <v>2</v>
      </c>
      <c r="E5" s="53" t="s">
        <v>3</v>
      </c>
      <c r="F5" s="30" t="s">
        <v>939</v>
      </c>
      <c r="G5" s="31" t="s">
        <v>4</v>
      </c>
    </row>
    <row r="6" spans="1:8">
      <c r="A6" s="16" t="s">
        <v>5</v>
      </c>
      <c r="B6" s="16" t="s">
        <v>9</v>
      </c>
      <c r="C6" s="17" t="s">
        <v>115</v>
      </c>
      <c r="D6" s="18" t="s">
        <v>117</v>
      </c>
      <c r="E6" s="151">
        <v>7.0000000000000007E-2</v>
      </c>
      <c r="F6" s="19">
        <v>304.29000000000002</v>
      </c>
      <c r="G6" s="20">
        <f t="shared" ref="G6:G89" si="0">ROUND((E6*F6),2)</f>
        <v>21.3</v>
      </c>
    </row>
    <row r="7" spans="1:8" ht="30">
      <c r="A7" s="14" t="s">
        <v>5</v>
      </c>
      <c r="B7" s="14" t="s">
        <v>10</v>
      </c>
      <c r="C7" s="2" t="s">
        <v>884</v>
      </c>
      <c r="D7" s="13" t="s">
        <v>118</v>
      </c>
      <c r="E7" s="55">
        <v>330</v>
      </c>
      <c r="F7" s="3">
        <v>25.21</v>
      </c>
      <c r="G7" s="21">
        <f t="shared" si="0"/>
        <v>8319.2999999999993</v>
      </c>
    </row>
    <row r="8" spans="1:8" s="137" customFormat="1" ht="45">
      <c r="A8" s="14" t="s">
        <v>5</v>
      </c>
      <c r="B8" s="14" t="s">
        <v>11</v>
      </c>
      <c r="C8" s="135" t="s">
        <v>941</v>
      </c>
      <c r="D8" s="14" t="s">
        <v>118</v>
      </c>
      <c r="E8" s="136">
        <v>330</v>
      </c>
      <c r="F8" s="3">
        <v>-5.99</v>
      </c>
      <c r="G8" s="21">
        <f t="shared" si="0"/>
        <v>-1976.7</v>
      </c>
      <c r="H8" s="143"/>
    </row>
    <row r="9" spans="1:8" ht="30">
      <c r="A9" s="14" t="s">
        <v>5</v>
      </c>
      <c r="B9" s="14" t="s">
        <v>12</v>
      </c>
      <c r="C9" s="2" t="s">
        <v>634</v>
      </c>
      <c r="D9" s="13" t="s">
        <v>118</v>
      </c>
      <c r="E9" s="55">
        <v>23.2</v>
      </c>
      <c r="F9" s="3">
        <v>70.3</v>
      </c>
      <c r="G9" s="21">
        <f t="shared" si="0"/>
        <v>1630.96</v>
      </c>
    </row>
    <row r="10" spans="1:8" ht="30">
      <c r="A10" s="14" t="s">
        <v>5</v>
      </c>
      <c r="B10" s="14" t="s">
        <v>13</v>
      </c>
      <c r="C10" s="2" t="s">
        <v>635</v>
      </c>
      <c r="D10" s="13" t="s">
        <v>118</v>
      </c>
      <c r="E10" s="55">
        <v>2.7</v>
      </c>
      <c r="F10" s="3">
        <v>44.9</v>
      </c>
      <c r="G10" s="21">
        <f t="shared" si="0"/>
        <v>121.23</v>
      </c>
    </row>
    <row r="11" spans="1:8" ht="30">
      <c r="A11" s="14" t="s">
        <v>5</v>
      </c>
      <c r="B11" s="14" t="s">
        <v>14</v>
      </c>
      <c r="C11" s="2" t="s">
        <v>636</v>
      </c>
      <c r="D11" s="13" t="s">
        <v>118</v>
      </c>
      <c r="E11" s="55">
        <v>33</v>
      </c>
      <c r="F11" s="3">
        <v>36.979999999999997</v>
      </c>
      <c r="G11" s="21">
        <f t="shared" si="0"/>
        <v>1220.3399999999999</v>
      </c>
    </row>
    <row r="12" spans="1:8" ht="30">
      <c r="A12" s="14" t="s">
        <v>5</v>
      </c>
      <c r="B12" s="14" t="s">
        <v>15</v>
      </c>
      <c r="C12" s="2" t="s">
        <v>130</v>
      </c>
      <c r="D12" s="72" t="s">
        <v>136</v>
      </c>
      <c r="E12" s="154">
        <v>9</v>
      </c>
      <c r="F12" s="3">
        <v>8.0500000000000007</v>
      </c>
      <c r="G12" s="21">
        <f t="shared" si="0"/>
        <v>72.45</v>
      </c>
    </row>
    <row r="13" spans="1:8">
      <c r="A13" s="14" t="s">
        <v>5</v>
      </c>
      <c r="B13" s="14" t="s">
        <v>16</v>
      </c>
      <c r="C13" s="75" t="s">
        <v>131</v>
      </c>
      <c r="D13" s="72" t="s">
        <v>136</v>
      </c>
      <c r="E13" s="154">
        <v>5</v>
      </c>
      <c r="F13" s="3">
        <v>21.45</v>
      </c>
      <c r="G13" s="21">
        <f t="shared" si="0"/>
        <v>107.25</v>
      </c>
    </row>
    <row r="14" spans="1:8" ht="30">
      <c r="A14" s="14" t="s">
        <v>5</v>
      </c>
      <c r="B14" s="14" t="s">
        <v>17</v>
      </c>
      <c r="C14" s="2" t="s">
        <v>132</v>
      </c>
      <c r="D14" s="72" t="s">
        <v>136</v>
      </c>
      <c r="E14" s="55">
        <v>1</v>
      </c>
      <c r="F14" s="3">
        <v>9.66</v>
      </c>
      <c r="G14" s="21">
        <f t="shared" si="0"/>
        <v>9.66</v>
      </c>
    </row>
    <row r="15" spans="1:8">
      <c r="A15" s="14" t="s">
        <v>5</v>
      </c>
      <c r="B15" s="14" t="s">
        <v>108</v>
      </c>
      <c r="C15" s="2" t="s">
        <v>133</v>
      </c>
      <c r="D15" s="72" t="s">
        <v>136</v>
      </c>
      <c r="E15" s="154">
        <v>1</v>
      </c>
      <c r="F15" s="3">
        <v>60.39</v>
      </c>
      <c r="G15" s="21">
        <f t="shared" si="0"/>
        <v>60.39</v>
      </c>
    </row>
    <row r="16" spans="1:8">
      <c r="A16" s="14" t="s">
        <v>5</v>
      </c>
      <c r="B16" s="14" t="s">
        <v>109</v>
      </c>
      <c r="C16" s="2" t="s">
        <v>134</v>
      </c>
      <c r="D16" s="72" t="s">
        <v>137</v>
      </c>
      <c r="E16" s="55">
        <v>96</v>
      </c>
      <c r="F16" s="3">
        <v>4.83</v>
      </c>
      <c r="G16" s="21">
        <f t="shared" si="0"/>
        <v>463.68</v>
      </c>
    </row>
    <row r="17" spans="1:9" ht="30">
      <c r="A17" s="14" t="s">
        <v>5</v>
      </c>
      <c r="B17" s="14" t="s">
        <v>110</v>
      </c>
      <c r="C17" s="2" t="s">
        <v>366</v>
      </c>
      <c r="D17" s="72" t="s">
        <v>136</v>
      </c>
      <c r="E17" s="154">
        <v>41</v>
      </c>
      <c r="F17" s="3">
        <v>2.85</v>
      </c>
      <c r="G17" s="21">
        <f t="shared" si="0"/>
        <v>116.85</v>
      </c>
    </row>
    <row r="18" spans="1:9" ht="30">
      <c r="A18" s="14" t="s">
        <v>5</v>
      </c>
      <c r="B18" s="14" t="s">
        <v>111</v>
      </c>
      <c r="C18" s="76" t="s">
        <v>871</v>
      </c>
      <c r="D18" s="72" t="s">
        <v>118</v>
      </c>
      <c r="E18" s="55">
        <v>1.3</v>
      </c>
      <c r="F18" s="3">
        <v>70.37</v>
      </c>
      <c r="G18" s="21">
        <f t="shared" si="0"/>
        <v>91.48</v>
      </c>
    </row>
    <row r="19" spans="1:9">
      <c r="A19" s="14" t="s">
        <v>5</v>
      </c>
      <c r="B19" s="14" t="s">
        <v>120</v>
      </c>
      <c r="C19" s="2" t="s">
        <v>139</v>
      </c>
      <c r="D19" s="72" t="s">
        <v>136</v>
      </c>
      <c r="E19" s="154">
        <v>1</v>
      </c>
      <c r="F19" s="3">
        <v>24.6</v>
      </c>
      <c r="G19" s="21">
        <f t="shared" si="0"/>
        <v>24.6</v>
      </c>
    </row>
    <row r="20" spans="1:9" s="137" customFormat="1" ht="75">
      <c r="A20" s="14" t="s">
        <v>5</v>
      </c>
      <c r="B20" s="14" t="s">
        <v>121</v>
      </c>
      <c r="C20" s="138" t="s">
        <v>881</v>
      </c>
      <c r="D20" s="139" t="s">
        <v>6</v>
      </c>
      <c r="E20" s="154">
        <v>1</v>
      </c>
      <c r="F20" s="3"/>
      <c r="G20" s="21">
        <f t="shared" si="0"/>
        <v>0</v>
      </c>
      <c r="H20" s="143"/>
    </row>
    <row r="21" spans="1:9" ht="30.75" thickBot="1">
      <c r="A21" s="14" t="s">
        <v>5</v>
      </c>
      <c r="B21" s="14" t="s">
        <v>122</v>
      </c>
      <c r="C21" s="76" t="s">
        <v>370</v>
      </c>
      <c r="D21" s="77" t="s">
        <v>144</v>
      </c>
      <c r="E21" s="55">
        <v>250</v>
      </c>
      <c r="F21" s="3">
        <v>1.62</v>
      </c>
      <c r="G21" s="21">
        <f t="shared" si="0"/>
        <v>405</v>
      </c>
    </row>
    <row r="22" spans="1:9" ht="30.75" thickBot="1">
      <c r="A22" s="14" t="s">
        <v>5</v>
      </c>
      <c r="B22" s="14" t="s">
        <v>123</v>
      </c>
      <c r="C22" s="2" t="s">
        <v>386</v>
      </c>
      <c r="D22" s="13" t="s">
        <v>118</v>
      </c>
      <c r="E22" s="55">
        <v>95.5</v>
      </c>
      <c r="F22" s="3">
        <v>22.43</v>
      </c>
      <c r="G22" s="21">
        <f t="shared" si="0"/>
        <v>2142.0700000000002</v>
      </c>
      <c r="H22" s="42" t="s">
        <v>90</v>
      </c>
      <c r="I22" s="43">
        <f>ROUND(SUM(G6:G22),2)</f>
        <v>12829.86</v>
      </c>
    </row>
    <row r="23" spans="1:9" s="6" customFormat="1" ht="30">
      <c r="A23" s="16" t="s">
        <v>167</v>
      </c>
      <c r="B23" s="16" t="s">
        <v>18</v>
      </c>
      <c r="C23" s="17" t="s">
        <v>872</v>
      </c>
      <c r="D23" s="18" t="s">
        <v>168</v>
      </c>
      <c r="E23" s="54">
        <v>1100</v>
      </c>
      <c r="F23" s="27">
        <v>5.46</v>
      </c>
      <c r="G23" s="20">
        <f t="shared" si="0"/>
        <v>6006</v>
      </c>
      <c r="H23" s="7"/>
    </row>
    <row r="24" spans="1:9" s="6" customFormat="1" ht="30">
      <c r="A24" s="14" t="s">
        <v>167</v>
      </c>
      <c r="B24" s="71" t="s">
        <v>19</v>
      </c>
      <c r="C24" s="73" t="s">
        <v>169</v>
      </c>
      <c r="D24" s="78" t="s">
        <v>168</v>
      </c>
      <c r="E24" s="79">
        <v>1087.3</v>
      </c>
      <c r="F24" s="80">
        <v>7.21</v>
      </c>
      <c r="G24" s="21">
        <f t="shared" si="0"/>
        <v>7839.43</v>
      </c>
      <c r="H24" s="7"/>
    </row>
    <row r="25" spans="1:9" s="6" customFormat="1" ht="30">
      <c r="A25" s="14" t="s">
        <v>167</v>
      </c>
      <c r="B25" s="14" t="s">
        <v>20</v>
      </c>
      <c r="C25" s="73" t="s">
        <v>172</v>
      </c>
      <c r="D25" s="78" t="s">
        <v>168</v>
      </c>
      <c r="E25" s="79">
        <v>378.8</v>
      </c>
      <c r="F25" s="80">
        <v>5.99</v>
      </c>
      <c r="G25" s="21">
        <f t="shared" si="0"/>
        <v>2269.0100000000002</v>
      </c>
      <c r="H25" s="7"/>
    </row>
    <row r="26" spans="1:9" s="6" customFormat="1" ht="30">
      <c r="A26" s="14" t="s">
        <v>167</v>
      </c>
      <c r="B26" s="14" t="s">
        <v>21</v>
      </c>
      <c r="C26" s="73" t="s">
        <v>173</v>
      </c>
      <c r="D26" s="78" t="s">
        <v>168</v>
      </c>
      <c r="E26" s="79">
        <v>107.2</v>
      </c>
      <c r="F26" s="80">
        <v>7.7</v>
      </c>
      <c r="G26" s="21">
        <f t="shared" si="0"/>
        <v>825.44</v>
      </c>
      <c r="H26" s="7"/>
    </row>
    <row r="27" spans="1:9" s="6" customFormat="1">
      <c r="A27" s="14" t="s">
        <v>167</v>
      </c>
      <c r="B27" s="14" t="s">
        <v>22</v>
      </c>
      <c r="C27" s="182" t="s">
        <v>966</v>
      </c>
      <c r="D27" s="78" t="s">
        <v>144</v>
      </c>
      <c r="E27" s="79">
        <v>476.4</v>
      </c>
      <c r="F27" s="80">
        <v>0.61</v>
      </c>
      <c r="G27" s="21">
        <f t="shared" si="0"/>
        <v>290.60000000000002</v>
      </c>
      <c r="H27" s="7"/>
    </row>
    <row r="28" spans="1:9" s="6" customFormat="1" ht="30">
      <c r="A28" s="14" t="s">
        <v>167</v>
      </c>
      <c r="B28" s="14" t="s">
        <v>23</v>
      </c>
      <c r="C28" s="182" t="s">
        <v>952</v>
      </c>
      <c r="D28" s="78" t="s">
        <v>168</v>
      </c>
      <c r="E28" s="79">
        <v>185.8</v>
      </c>
      <c r="F28" s="80">
        <v>7.43</v>
      </c>
      <c r="G28" s="21">
        <f t="shared" si="0"/>
        <v>1380.49</v>
      </c>
      <c r="H28" s="7"/>
    </row>
    <row r="29" spans="1:9" s="6" customFormat="1">
      <c r="A29" s="14" t="s">
        <v>167</v>
      </c>
      <c r="B29" s="14" t="s">
        <v>24</v>
      </c>
      <c r="C29" s="73" t="s">
        <v>174</v>
      </c>
      <c r="D29" s="78" t="s">
        <v>144</v>
      </c>
      <c r="E29" s="79">
        <v>619.29999999999995</v>
      </c>
      <c r="F29" s="80">
        <v>1.29</v>
      </c>
      <c r="G29" s="21">
        <f t="shared" si="0"/>
        <v>798.9</v>
      </c>
      <c r="H29" s="7"/>
    </row>
    <row r="30" spans="1:9" s="6" customFormat="1" ht="30">
      <c r="A30" s="14" t="s">
        <v>167</v>
      </c>
      <c r="B30" s="14" t="s">
        <v>25</v>
      </c>
      <c r="C30" s="182" t="s">
        <v>944</v>
      </c>
      <c r="D30" s="78" t="s">
        <v>168</v>
      </c>
      <c r="E30" s="79">
        <v>50</v>
      </c>
      <c r="F30" s="80">
        <v>18.23</v>
      </c>
      <c r="G30" s="21">
        <f t="shared" si="0"/>
        <v>911.5</v>
      </c>
      <c r="H30" s="7"/>
    </row>
    <row r="31" spans="1:9" s="6" customFormat="1">
      <c r="A31" s="14" t="s">
        <v>167</v>
      </c>
      <c r="B31" s="74" t="s">
        <v>27</v>
      </c>
      <c r="C31" s="73" t="s">
        <v>175</v>
      </c>
      <c r="D31" s="78" t="s">
        <v>144</v>
      </c>
      <c r="E31" s="79">
        <v>736</v>
      </c>
      <c r="F31" s="80">
        <v>0.79</v>
      </c>
      <c r="G31" s="21">
        <f t="shared" si="0"/>
        <v>581.44000000000005</v>
      </c>
      <c r="H31" s="7"/>
    </row>
    <row r="32" spans="1:9" s="6" customFormat="1" ht="15.75" thickBot="1">
      <c r="A32" s="14" t="s">
        <v>167</v>
      </c>
      <c r="B32" s="74" t="s">
        <v>28</v>
      </c>
      <c r="C32" s="73" t="s">
        <v>176</v>
      </c>
      <c r="D32" s="78" t="s">
        <v>144</v>
      </c>
      <c r="E32" s="79">
        <v>73.599999999999994</v>
      </c>
      <c r="F32" s="80">
        <v>1.35</v>
      </c>
      <c r="G32" s="21">
        <f t="shared" si="0"/>
        <v>99.36</v>
      </c>
      <c r="H32" s="7"/>
    </row>
    <row r="33" spans="1:9" s="6" customFormat="1" ht="28.15" customHeight="1" thickBot="1">
      <c r="A33" s="71" t="s">
        <v>167</v>
      </c>
      <c r="B33" s="85" t="s">
        <v>179</v>
      </c>
      <c r="C33" s="97" t="s">
        <v>177</v>
      </c>
      <c r="D33" s="90" t="s">
        <v>144</v>
      </c>
      <c r="E33" s="91">
        <v>84.4</v>
      </c>
      <c r="F33" s="115">
        <v>2.23</v>
      </c>
      <c r="G33" s="84">
        <f t="shared" si="0"/>
        <v>188.21</v>
      </c>
      <c r="H33" s="42" t="s">
        <v>91</v>
      </c>
      <c r="I33" s="43">
        <f>ROUND(SUM(G23:G33),2)</f>
        <v>21190.38</v>
      </c>
    </row>
    <row r="34" spans="1:9" s="6" customFormat="1" ht="29.25" thickBot="1">
      <c r="A34" s="94" t="s">
        <v>184</v>
      </c>
      <c r="B34" s="37" t="s">
        <v>45</v>
      </c>
      <c r="C34" s="38" t="s">
        <v>188</v>
      </c>
      <c r="D34" s="39" t="s">
        <v>168</v>
      </c>
      <c r="E34" s="57">
        <v>7.8</v>
      </c>
      <c r="F34" s="40">
        <v>78.67</v>
      </c>
      <c r="G34" s="41">
        <f>ROUND((E34*F34),2)</f>
        <v>613.63</v>
      </c>
      <c r="H34" s="42" t="s">
        <v>92</v>
      </c>
      <c r="I34" s="43">
        <f>ROUND(SUM(G34:G34),2)</f>
        <v>613.63</v>
      </c>
    </row>
    <row r="35" spans="1:9" s="6" customFormat="1" ht="45" customHeight="1">
      <c r="A35" s="104" t="s">
        <v>555</v>
      </c>
      <c r="B35" s="16" t="s">
        <v>29</v>
      </c>
      <c r="C35" s="17" t="s">
        <v>556</v>
      </c>
      <c r="D35" s="155"/>
      <c r="E35" s="156"/>
      <c r="F35" s="157"/>
      <c r="G35" s="158"/>
      <c r="H35" s="223" t="s">
        <v>197</v>
      </c>
    </row>
    <row r="36" spans="1:9" s="6" customFormat="1" ht="45">
      <c r="A36" s="14" t="s">
        <v>555</v>
      </c>
      <c r="B36" s="14" t="s">
        <v>200</v>
      </c>
      <c r="C36" s="73" t="s">
        <v>557</v>
      </c>
      <c r="D36" s="78" t="s">
        <v>168</v>
      </c>
      <c r="E36" s="79">
        <v>479.1</v>
      </c>
      <c r="F36" s="82">
        <v>22.78</v>
      </c>
      <c r="G36" s="21">
        <f t="shared" si="0"/>
        <v>10913.9</v>
      </c>
      <c r="H36" s="224"/>
    </row>
    <row r="37" spans="1:9" s="6" customFormat="1" ht="45">
      <c r="A37" s="14" t="s">
        <v>555</v>
      </c>
      <c r="B37" s="74" t="s">
        <v>201</v>
      </c>
      <c r="C37" s="73" t="s">
        <v>558</v>
      </c>
      <c r="D37" s="78" t="s">
        <v>168</v>
      </c>
      <c r="E37" s="79">
        <v>479.1</v>
      </c>
      <c r="F37" s="82"/>
      <c r="G37" s="21">
        <f t="shared" si="0"/>
        <v>0</v>
      </c>
      <c r="H37" s="224"/>
    </row>
    <row r="38" spans="1:9" s="6" customFormat="1" ht="45">
      <c r="A38" s="14" t="s">
        <v>555</v>
      </c>
      <c r="B38" s="74" t="s">
        <v>30</v>
      </c>
      <c r="C38" s="73" t="s">
        <v>886</v>
      </c>
      <c r="D38" s="159"/>
      <c r="E38" s="160"/>
      <c r="F38" s="161"/>
      <c r="G38" s="162"/>
      <c r="H38" s="224"/>
    </row>
    <row r="39" spans="1:9" s="6" customFormat="1" ht="45">
      <c r="A39" s="14" t="s">
        <v>555</v>
      </c>
      <c r="B39" s="74" t="s">
        <v>204</v>
      </c>
      <c r="C39" s="73" t="s">
        <v>207</v>
      </c>
      <c r="D39" s="78" t="s">
        <v>144</v>
      </c>
      <c r="E39" s="79">
        <v>610.4</v>
      </c>
      <c r="F39" s="82"/>
      <c r="G39" s="21">
        <f t="shared" si="0"/>
        <v>0</v>
      </c>
      <c r="H39" s="224"/>
    </row>
    <row r="40" spans="1:9" s="6" customFormat="1" ht="45">
      <c r="A40" s="14" t="s">
        <v>555</v>
      </c>
      <c r="B40" s="74" t="s">
        <v>205</v>
      </c>
      <c r="C40" s="73" t="s">
        <v>208</v>
      </c>
      <c r="D40" s="78" t="s">
        <v>144</v>
      </c>
      <c r="E40" s="79">
        <v>610.4</v>
      </c>
      <c r="F40" s="82">
        <v>14.55</v>
      </c>
      <c r="G40" s="21">
        <f t="shared" si="0"/>
        <v>8881.32</v>
      </c>
      <c r="H40" s="224"/>
    </row>
    <row r="41" spans="1:9" s="6" customFormat="1" ht="45">
      <c r="A41" s="14" t="s">
        <v>555</v>
      </c>
      <c r="B41" s="74" t="s">
        <v>31</v>
      </c>
      <c r="C41" s="73" t="s">
        <v>559</v>
      </c>
      <c r="D41" s="78" t="s">
        <v>144</v>
      </c>
      <c r="E41" s="79">
        <v>588.79999999999995</v>
      </c>
      <c r="F41" s="82">
        <v>25.47</v>
      </c>
      <c r="G41" s="21">
        <f t="shared" si="0"/>
        <v>14996.74</v>
      </c>
      <c r="H41" s="224"/>
    </row>
    <row r="42" spans="1:9" s="6" customFormat="1" ht="45">
      <c r="A42" s="14" t="s">
        <v>555</v>
      </c>
      <c r="B42" s="74" t="s">
        <v>32</v>
      </c>
      <c r="C42" s="73" t="s">
        <v>210</v>
      </c>
      <c r="D42" s="78" t="s">
        <v>144</v>
      </c>
      <c r="E42" s="79">
        <v>588.79999999999995</v>
      </c>
      <c r="F42" s="82">
        <v>0.53</v>
      </c>
      <c r="G42" s="21">
        <f t="shared" si="0"/>
        <v>312.06</v>
      </c>
      <c r="H42" s="224"/>
    </row>
    <row r="43" spans="1:9" s="6" customFormat="1" ht="45">
      <c r="A43" s="14" t="s">
        <v>555</v>
      </c>
      <c r="B43" s="74" t="s">
        <v>52</v>
      </c>
      <c r="C43" s="73" t="s">
        <v>211</v>
      </c>
      <c r="D43" s="78" t="s">
        <v>144</v>
      </c>
      <c r="E43" s="187">
        <v>600.29999999999995</v>
      </c>
      <c r="F43" s="82">
        <v>18.25</v>
      </c>
      <c r="G43" s="21">
        <f t="shared" si="0"/>
        <v>10955.48</v>
      </c>
      <c r="H43" s="224"/>
    </row>
    <row r="44" spans="1:9" s="6" customFormat="1" ht="45">
      <c r="A44" s="14" t="s">
        <v>555</v>
      </c>
      <c r="B44" s="74" t="s">
        <v>215</v>
      </c>
      <c r="C44" s="73" t="s">
        <v>212</v>
      </c>
      <c r="D44" s="78" t="s">
        <v>144</v>
      </c>
      <c r="E44" s="187">
        <v>600.29999999999995</v>
      </c>
      <c r="F44" s="82">
        <v>0.66</v>
      </c>
      <c r="G44" s="21">
        <f t="shared" si="0"/>
        <v>396.2</v>
      </c>
      <c r="H44" s="224"/>
    </row>
    <row r="45" spans="1:9" s="6" customFormat="1" ht="45">
      <c r="A45" s="14" t="s">
        <v>555</v>
      </c>
      <c r="B45" s="74" t="s">
        <v>216</v>
      </c>
      <c r="C45" s="73" t="s">
        <v>213</v>
      </c>
      <c r="D45" s="78" t="s">
        <v>144</v>
      </c>
      <c r="E45" s="187">
        <v>629.70000000000005</v>
      </c>
      <c r="F45" s="82">
        <v>15.06</v>
      </c>
      <c r="G45" s="21">
        <f t="shared" si="0"/>
        <v>9483.2800000000007</v>
      </c>
      <c r="H45" s="224"/>
    </row>
    <row r="46" spans="1:9" s="6" customFormat="1" ht="50.25" customHeight="1" thickBot="1">
      <c r="A46" s="14" t="s">
        <v>555</v>
      </c>
      <c r="B46" s="74" t="s">
        <v>217</v>
      </c>
      <c r="C46" s="2" t="s">
        <v>214</v>
      </c>
      <c r="D46" s="13" t="s">
        <v>144</v>
      </c>
      <c r="E46" s="185">
        <v>629.70000000000005</v>
      </c>
      <c r="F46" s="33">
        <v>0.51</v>
      </c>
      <c r="G46" s="26">
        <f t="shared" si="0"/>
        <v>321.14999999999998</v>
      </c>
      <c r="H46" s="224"/>
      <c r="I46" s="44"/>
    </row>
    <row r="47" spans="1:9" s="6" customFormat="1" ht="43.5" customHeight="1">
      <c r="A47" s="16" t="s">
        <v>560</v>
      </c>
      <c r="B47" s="16" t="s">
        <v>29</v>
      </c>
      <c r="C47" s="17" t="s">
        <v>598</v>
      </c>
      <c r="D47" s="155"/>
      <c r="E47" s="156"/>
      <c r="F47" s="163"/>
      <c r="G47" s="158"/>
      <c r="H47" s="224"/>
    </row>
    <row r="48" spans="1:9" s="6" customFormat="1" ht="43.5" customHeight="1">
      <c r="A48" s="14" t="s">
        <v>560</v>
      </c>
      <c r="B48" s="14" t="s">
        <v>200</v>
      </c>
      <c r="C48" s="2" t="s">
        <v>599</v>
      </c>
      <c r="D48" s="13" t="s">
        <v>168</v>
      </c>
      <c r="E48" s="79">
        <v>448.4</v>
      </c>
      <c r="F48" s="4"/>
      <c r="G48" s="21">
        <f t="shared" si="0"/>
        <v>0</v>
      </c>
      <c r="H48" s="224"/>
    </row>
    <row r="49" spans="1:9" s="6" customFormat="1" ht="43.5" customHeight="1">
      <c r="A49" s="14" t="s">
        <v>560</v>
      </c>
      <c r="B49" s="74" t="s">
        <v>201</v>
      </c>
      <c r="C49" s="2" t="s">
        <v>600</v>
      </c>
      <c r="D49" s="13" t="s">
        <v>168</v>
      </c>
      <c r="E49" s="79">
        <v>448.4</v>
      </c>
      <c r="F49" s="4"/>
      <c r="G49" s="21">
        <f t="shared" si="0"/>
        <v>0</v>
      </c>
      <c r="H49" s="224"/>
    </row>
    <row r="50" spans="1:9" s="6" customFormat="1" ht="43.5" customHeight="1">
      <c r="A50" s="14" t="s">
        <v>560</v>
      </c>
      <c r="B50" s="74" t="s">
        <v>30</v>
      </c>
      <c r="C50" s="73" t="s">
        <v>887</v>
      </c>
      <c r="D50" s="159"/>
      <c r="E50" s="160"/>
      <c r="F50" s="164"/>
      <c r="G50" s="162"/>
      <c r="H50" s="224"/>
    </row>
    <row r="51" spans="1:9" s="6" customFormat="1" ht="43.5" customHeight="1">
      <c r="A51" s="14" t="s">
        <v>560</v>
      </c>
      <c r="B51" s="74" t="s">
        <v>204</v>
      </c>
      <c r="C51" s="73" t="s">
        <v>394</v>
      </c>
      <c r="D51" s="78" t="s">
        <v>144</v>
      </c>
      <c r="E51" s="79">
        <v>610.4</v>
      </c>
      <c r="F51" s="4"/>
      <c r="G51" s="21">
        <f t="shared" si="0"/>
        <v>0</v>
      </c>
      <c r="H51" s="224"/>
    </row>
    <row r="52" spans="1:9" s="6" customFormat="1" ht="43.5" customHeight="1">
      <c r="A52" s="14" t="s">
        <v>560</v>
      </c>
      <c r="B52" s="74" t="s">
        <v>205</v>
      </c>
      <c r="C52" s="73" t="s">
        <v>395</v>
      </c>
      <c r="D52" s="78" t="s">
        <v>144</v>
      </c>
      <c r="E52" s="79">
        <v>610.4</v>
      </c>
      <c r="F52" s="4"/>
      <c r="G52" s="21">
        <f t="shared" si="0"/>
        <v>0</v>
      </c>
      <c r="H52" s="224"/>
    </row>
    <row r="53" spans="1:9" s="6" customFormat="1" ht="43.5" customHeight="1">
      <c r="A53" s="14" t="s">
        <v>560</v>
      </c>
      <c r="B53" s="74" t="s">
        <v>31</v>
      </c>
      <c r="C53" s="73" t="s">
        <v>559</v>
      </c>
      <c r="D53" s="78" t="s">
        <v>144</v>
      </c>
      <c r="E53" s="79">
        <v>588.79999999999995</v>
      </c>
      <c r="F53" s="4"/>
      <c r="G53" s="21">
        <f t="shared" si="0"/>
        <v>0</v>
      </c>
      <c r="H53" s="224"/>
    </row>
    <row r="54" spans="1:9" s="6" customFormat="1" ht="43.5" customHeight="1">
      <c r="A54" s="14" t="s">
        <v>560</v>
      </c>
      <c r="B54" s="74" t="s">
        <v>32</v>
      </c>
      <c r="C54" s="73" t="s">
        <v>210</v>
      </c>
      <c r="D54" s="78" t="s">
        <v>144</v>
      </c>
      <c r="E54" s="79">
        <v>588.79999999999995</v>
      </c>
      <c r="F54" s="4"/>
      <c r="G54" s="21">
        <f t="shared" si="0"/>
        <v>0</v>
      </c>
      <c r="H54" s="224"/>
    </row>
    <row r="55" spans="1:9" s="6" customFormat="1" ht="43.5" customHeight="1">
      <c r="A55" s="14" t="s">
        <v>560</v>
      </c>
      <c r="B55" s="74" t="s">
        <v>52</v>
      </c>
      <c r="C55" s="73" t="s">
        <v>211</v>
      </c>
      <c r="D55" s="78" t="s">
        <v>144</v>
      </c>
      <c r="E55" s="187">
        <v>600.29999999999995</v>
      </c>
      <c r="F55" s="4"/>
      <c r="G55" s="21">
        <f t="shared" si="0"/>
        <v>0</v>
      </c>
      <c r="H55" s="224"/>
    </row>
    <row r="56" spans="1:9" s="6" customFormat="1" ht="51" customHeight="1">
      <c r="A56" s="14" t="s">
        <v>560</v>
      </c>
      <c r="B56" s="85" t="s">
        <v>215</v>
      </c>
      <c r="C56" s="97" t="s">
        <v>212</v>
      </c>
      <c r="D56" s="90" t="s">
        <v>144</v>
      </c>
      <c r="E56" s="187">
        <v>600.29999999999995</v>
      </c>
      <c r="F56" s="108"/>
      <c r="G56" s="21">
        <f t="shared" si="0"/>
        <v>0</v>
      </c>
      <c r="H56" s="224"/>
    </row>
    <row r="57" spans="1:9" s="6" customFormat="1" ht="46.5" customHeight="1" thickBot="1">
      <c r="A57" s="14" t="s">
        <v>560</v>
      </c>
      <c r="B57" s="14" t="s">
        <v>216</v>
      </c>
      <c r="C57" s="2" t="s">
        <v>213</v>
      </c>
      <c r="D57" s="13" t="s">
        <v>144</v>
      </c>
      <c r="E57" s="187">
        <v>629.70000000000005</v>
      </c>
      <c r="F57" s="4"/>
      <c r="G57" s="107">
        <f t="shared" si="0"/>
        <v>0</v>
      </c>
      <c r="H57" s="224"/>
    </row>
    <row r="58" spans="1:9" s="6" customFormat="1" ht="47.25" customHeight="1" thickBot="1">
      <c r="A58" s="95" t="s">
        <v>560</v>
      </c>
      <c r="B58" s="98" t="s">
        <v>217</v>
      </c>
      <c r="C58" s="86" t="s">
        <v>214</v>
      </c>
      <c r="D58" s="24" t="s">
        <v>144</v>
      </c>
      <c r="E58" s="185">
        <v>629.70000000000005</v>
      </c>
      <c r="F58" s="36"/>
      <c r="G58" s="26">
        <f t="shared" si="0"/>
        <v>0</v>
      </c>
      <c r="H58" s="42" t="s">
        <v>93</v>
      </c>
      <c r="I58" s="43">
        <f>ROUND(SUM(G35:G58),2)</f>
        <v>56260.13</v>
      </c>
    </row>
    <row r="59" spans="1:9" s="6" customFormat="1" ht="47.25" customHeight="1">
      <c r="A59" s="74" t="s">
        <v>561</v>
      </c>
      <c r="B59" s="74" t="s">
        <v>33</v>
      </c>
      <c r="C59" s="73" t="s">
        <v>231</v>
      </c>
      <c r="D59" s="159"/>
      <c r="E59" s="160"/>
      <c r="F59" s="173"/>
      <c r="G59" s="174"/>
      <c r="H59" s="232" t="s">
        <v>567</v>
      </c>
      <c r="I59" s="44"/>
    </row>
    <row r="60" spans="1:9" s="6" customFormat="1" ht="47.25" customHeight="1">
      <c r="A60" s="74" t="s">
        <v>561</v>
      </c>
      <c r="B60" s="74" t="s">
        <v>221</v>
      </c>
      <c r="C60" s="73" t="s">
        <v>562</v>
      </c>
      <c r="D60" s="78" t="s">
        <v>168</v>
      </c>
      <c r="E60" s="79">
        <v>98</v>
      </c>
      <c r="F60" s="4">
        <v>23.49</v>
      </c>
      <c r="G60" s="107">
        <f t="shared" si="0"/>
        <v>2302.02</v>
      </c>
      <c r="H60" s="233"/>
      <c r="I60" s="44"/>
    </row>
    <row r="61" spans="1:9" s="6" customFormat="1" ht="47.25" customHeight="1">
      <c r="A61" s="74" t="s">
        <v>561</v>
      </c>
      <c r="B61" s="74" t="s">
        <v>222</v>
      </c>
      <c r="C61" s="73" t="s">
        <v>563</v>
      </c>
      <c r="D61" s="78" t="s">
        <v>168</v>
      </c>
      <c r="E61" s="79">
        <v>98</v>
      </c>
      <c r="F61" s="4"/>
      <c r="G61" s="107">
        <f t="shared" si="0"/>
        <v>0</v>
      </c>
      <c r="H61" s="233"/>
      <c r="I61" s="44"/>
    </row>
    <row r="62" spans="1:9" s="6" customFormat="1" ht="47.25" customHeight="1">
      <c r="A62" s="74" t="s">
        <v>561</v>
      </c>
      <c r="B62" s="74" t="s">
        <v>34</v>
      </c>
      <c r="C62" s="73" t="s">
        <v>564</v>
      </c>
      <c r="D62" s="78" t="s">
        <v>144</v>
      </c>
      <c r="E62" s="79">
        <v>60.9</v>
      </c>
      <c r="F62" s="4">
        <v>49.85</v>
      </c>
      <c r="G62" s="107">
        <f t="shared" si="0"/>
        <v>3035.87</v>
      </c>
      <c r="H62" s="233"/>
      <c r="I62" s="44"/>
    </row>
    <row r="63" spans="1:9" s="6" customFormat="1" ht="47.25" customHeight="1">
      <c r="A63" s="74" t="s">
        <v>561</v>
      </c>
      <c r="B63" s="74" t="s">
        <v>35</v>
      </c>
      <c r="C63" s="73" t="s">
        <v>487</v>
      </c>
      <c r="D63" s="78" t="s">
        <v>144</v>
      </c>
      <c r="E63" s="79">
        <v>60.9</v>
      </c>
      <c r="F63" s="4">
        <v>13.93</v>
      </c>
      <c r="G63" s="107">
        <f t="shared" si="0"/>
        <v>848.34</v>
      </c>
      <c r="H63" s="233"/>
      <c r="I63" s="44"/>
    </row>
    <row r="64" spans="1:9" s="6" customFormat="1" ht="47.25" customHeight="1" thickBot="1">
      <c r="A64" s="74" t="s">
        <v>561</v>
      </c>
      <c r="B64" s="74" t="s">
        <v>36</v>
      </c>
      <c r="C64" s="73" t="s">
        <v>565</v>
      </c>
      <c r="D64" s="78" t="s">
        <v>144</v>
      </c>
      <c r="E64" s="79">
        <v>60.9</v>
      </c>
      <c r="F64" s="4">
        <v>142.07</v>
      </c>
      <c r="G64" s="107">
        <f t="shared" si="0"/>
        <v>8652.06</v>
      </c>
      <c r="H64" s="233"/>
      <c r="I64" s="44"/>
    </row>
    <row r="65" spans="1:9" s="6" customFormat="1" ht="47.25" customHeight="1" thickBot="1">
      <c r="A65" s="85" t="s">
        <v>561</v>
      </c>
      <c r="B65" s="85" t="s">
        <v>37</v>
      </c>
      <c r="C65" s="97" t="s">
        <v>566</v>
      </c>
      <c r="D65" s="90" t="s">
        <v>137</v>
      </c>
      <c r="E65" s="91">
        <v>13</v>
      </c>
      <c r="F65" s="105">
        <v>489.49</v>
      </c>
      <c r="G65" s="126">
        <f t="shared" si="0"/>
        <v>6363.37</v>
      </c>
      <c r="H65" s="42" t="s">
        <v>94</v>
      </c>
      <c r="I65" s="43">
        <f>ROUND(SUM(G59:G65),2)</f>
        <v>21201.66</v>
      </c>
    </row>
    <row r="66" spans="1:9" s="6" customFormat="1" ht="47.25" customHeight="1">
      <c r="A66" s="117" t="s">
        <v>637</v>
      </c>
      <c r="B66" s="16" t="s">
        <v>8</v>
      </c>
      <c r="C66" s="17" t="s">
        <v>570</v>
      </c>
      <c r="D66" s="155"/>
      <c r="E66" s="156"/>
      <c r="F66" s="176"/>
      <c r="G66" s="177"/>
      <c r="H66" s="235" t="s">
        <v>638</v>
      </c>
      <c r="I66" s="44"/>
    </row>
    <row r="67" spans="1:9" s="6" customFormat="1" ht="47.25" customHeight="1">
      <c r="A67" s="121" t="s">
        <v>637</v>
      </c>
      <c r="B67" s="74" t="s">
        <v>232</v>
      </c>
      <c r="C67" s="73" t="s">
        <v>225</v>
      </c>
      <c r="D67" s="78" t="s">
        <v>168</v>
      </c>
      <c r="E67" s="79">
        <v>89.4</v>
      </c>
      <c r="F67" s="4">
        <v>23.94</v>
      </c>
      <c r="G67" s="107">
        <f t="shared" si="0"/>
        <v>2140.2399999999998</v>
      </c>
      <c r="H67" s="236"/>
      <c r="I67" s="44"/>
    </row>
    <row r="68" spans="1:9" s="6" customFormat="1" ht="47.25" customHeight="1">
      <c r="A68" s="121" t="s">
        <v>637</v>
      </c>
      <c r="B68" s="74" t="s">
        <v>233</v>
      </c>
      <c r="C68" s="73" t="s">
        <v>226</v>
      </c>
      <c r="D68" s="78" t="s">
        <v>168</v>
      </c>
      <c r="E68" s="79">
        <v>89.4</v>
      </c>
      <c r="F68" s="4"/>
      <c r="G68" s="107">
        <f t="shared" si="0"/>
        <v>0</v>
      </c>
      <c r="H68" s="236"/>
      <c r="I68" s="44"/>
    </row>
    <row r="69" spans="1:9" s="6" customFormat="1" ht="47.25" customHeight="1">
      <c r="A69" s="121" t="s">
        <v>637</v>
      </c>
      <c r="B69" s="74" t="s">
        <v>39</v>
      </c>
      <c r="C69" s="73" t="s">
        <v>571</v>
      </c>
      <c r="D69" s="159"/>
      <c r="E69" s="160"/>
      <c r="F69" s="164"/>
      <c r="G69" s="178"/>
      <c r="H69" s="236"/>
      <c r="I69" s="44"/>
    </row>
    <row r="70" spans="1:9" s="6" customFormat="1" ht="47.25" customHeight="1" thickBot="1">
      <c r="A70" s="121" t="s">
        <v>637</v>
      </c>
      <c r="B70" s="74" t="s">
        <v>234</v>
      </c>
      <c r="C70" s="182" t="s">
        <v>948</v>
      </c>
      <c r="D70" s="78" t="s">
        <v>144</v>
      </c>
      <c r="E70" s="79">
        <v>71.5</v>
      </c>
      <c r="F70" s="4"/>
      <c r="G70" s="107">
        <f t="shared" si="0"/>
        <v>0</v>
      </c>
      <c r="H70" s="237"/>
      <c r="I70" s="44"/>
    </row>
    <row r="71" spans="1:9" s="6" customFormat="1" ht="47.25" customHeight="1" thickBot="1">
      <c r="A71" s="95" t="s">
        <v>637</v>
      </c>
      <c r="B71" s="98" t="s">
        <v>235</v>
      </c>
      <c r="C71" s="184" t="s">
        <v>946</v>
      </c>
      <c r="D71" s="87" t="s">
        <v>144</v>
      </c>
      <c r="E71" s="88">
        <v>71.5</v>
      </c>
      <c r="F71" s="110">
        <v>5.9</v>
      </c>
      <c r="G71" s="107">
        <f t="shared" si="0"/>
        <v>421.85</v>
      </c>
      <c r="H71" s="125" t="s">
        <v>88</v>
      </c>
      <c r="I71" s="43">
        <f>ROUND(SUM(G66:G71),2)</f>
        <v>2562.09</v>
      </c>
    </row>
    <row r="72" spans="1:9" s="6" customFormat="1" ht="46.5" customHeight="1">
      <c r="A72" s="16" t="s">
        <v>602</v>
      </c>
      <c r="B72" s="16" t="s">
        <v>44</v>
      </c>
      <c r="C72" s="17" t="s">
        <v>231</v>
      </c>
      <c r="D72" s="155"/>
      <c r="E72" s="156"/>
      <c r="F72" s="157"/>
      <c r="G72" s="158"/>
      <c r="H72" s="223" t="s">
        <v>639</v>
      </c>
    </row>
    <row r="73" spans="1:9" s="6" customFormat="1">
      <c r="A73" s="14" t="s">
        <v>602</v>
      </c>
      <c r="B73" s="14" t="s">
        <v>240</v>
      </c>
      <c r="C73" s="2" t="s">
        <v>562</v>
      </c>
      <c r="D73" s="13" t="s">
        <v>168</v>
      </c>
      <c r="E73" s="55">
        <v>252.5</v>
      </c>
      <c r="F73" s="12">
        <v>22.83</v>
      </c>
      <c r="G73" s="21">
        <f t="shared" si="0"/>
        <v>5764.58</v>
      </c>
      <c r="H73" s="224"/>
    </row>
    <row r="74" spans="1:9" s="6" customFormat="1" ht="30">
      <c r="A74" s="14" t="s">
        <v>602</v>
      </c>
      <c r="B74" s="14" t="s">
        <v>241</v>
      </c>
      <c r="C74" s="2" t="s">
        <v>563</v>
      </c>
      <c r="D74" s="13" t="s">
        <v>168</v>
      </c>
      <c r="E74" s="55">
        <v>252.5</v>
      </c>
      <c r="F74" s="12"/>
      <c r="G74" s="21">
        <f t="shared" si="0"/>
        <v>0</v>
      </c>
      <c r="H74" s="224"/>
    </row>
    <row r="75" spans="1:9" s="6" customFormat="1">
      <c r="A75" s="14" t="s">
        <v>602</v>
      </c>
      <c r="B75" s="14" t="s">
        <v>53</v>
      </c>
      <c r="C75" s="2" t="s">
        <v>886</v>
      </c>
      <c r="D75" s="165"/>
      <c r="E75" s="166"/>
      <c r="F75" s="167"/>
      <c r="G75" s="162"/>
      <c r="H75" s="224"/>
    </row>
    <row r="76" spans="1:9" s="6" customFormat="1" ht="30">
      <c r="A76" s="14" t="s">
        <v>602</v>
      </c>
      <c r="B76" s="14" t="s">
        <v>242</v>
      </c>
      <c r="C76" s="2" t="s">
        <v>207</v>
      </c>
      <c r="D76" s="13" t="s">
        <v>144</v>
      </c>
      <c r="E76" s="55">
        <v>219.5</v>
      </c>
      <c r="F76" s="12"/>
      <c r="G76" s="21">
        <f t="shared" si="0"/>
        <v>0</v>
      </c>
      <c r="H76" s="224"/>
    </row>
    <row r="77" spans="1:9" s="6" customFormat="1" ht="30">
      <c r="A77" s="14" t="s">
        <v>602</v>
      </c>
      <c r="B77" s="14" t="s">
        <v>243</v>
      </c>
      <c r="C77" s="2" t="s">
        <v>208</v>
      </c>
      <c r="D77" s="13" t="s">
        <v>144</v>
      </c>
      <c r="E77" s="55">
        <v>219.5</v>
      </c>
      <c r="F77" s="12">
        <v>15.55</v>
      </c>
      <c r="G77" s="21">
        <f t="shared" si="0"/>
        <v>3413.23</v>
      </c>
      <c r="H77" s="224"/>
    </row>
    <row r="78" spans="1:9" s="6" customFormat="1" ht="15.75" thickBot="1">
      <c r="A78" s="14" t="s">
        <v>602</v>
      </c>
      <c r="B78" s="14" t="s">
        <v>54</v>
      </c>
      <c r="C78" s="2" t="s">
        <v>236</v>
      </c>
      <c r="D78" s="13" t="s">
        <v>144</v>
      </c>
      <c r="E78" s="55">
        <v>219.5</v>
      </c>
      <c r="F78" s="12">
        <v>18.8</v>
      </c>
      <c r="G78" s="21">
        <f t="shared" si="0"/>
        <v>4126.6000000000004</v>
      </c>
      <c r="H78" s="224"/>
    </row>
    <row r="79" spans="1:9" s="6" customFormat="1" ht="29.25" thickBot="1">
      <c r="A79" s="71" t="s">
        <v>602</v>
      </c>
      <c r="B79" s="71" t="s">
        <v>55</v>
      </c>
      <c r="C79" s="76" t="s">
        <v>237</v>
      </c>
      <c r="D79" s="61" t="s">
        <v>137</v>
      </c>
      <c r="E79" s="83">
        <v>37</v>
      </c>
      <c r="F79" s="96">
        <v>1.73</v>
      </c>
      <c r="G79" s="84">
        <f t="shared" si="0"/>
        <v>64.010000000000005</v>
      </c>
      <c r="H79" s="42" t="s">
        <v>89</v>
      </c>
      <c r="I79" s="43">
        <f>ROUND(SUM(G72:G79),2)</f>
        <v>13368.42</v>
      </c>
    </row>
    <row r="80" spans="1:9" s="6" customFormat="1" ht="47.25" customHeight="1">
      <c r="A80" s="117" t="s">
        <v>603</v>
      </c>
      <c r="B80" s="16" t="s">
        <v>59</v>
      </c>
      <c r="C80" s="17" t="s">
        <v>239</v>
      </c>
      <c r="D80" s="155"/>
      <c r="E80" s="156"/>
      <c r="F80" s="157"/>
      <c r="G80" s="158"/>
      <c r="H80" s="223" t="s">
        <v>230</v>
      </c>
    </row>
    <row r="81" spans="1:9" s="6" customFormat="1" ht="45">
      <c r="A81" s="122" t="s">
        <v>603</v>
      </c>
      <c r="B81" s="14" t="s">
        <v>604</v>
      </c>
      <c r="C81" s="2" t="s">
        <v>396</v>
      </c>
      <c r="D81" s="13" t="s">
        <v>168</v>
      </c>
      <c r="E81" s="55">
        <v>302.39999999999998</v>
      </c>
      <c r="F81" s="12">
        <v>22.83</v>
      </c>
      <c r="G81" s="21">
        <f t="shared" si="0"/>
        <v>6903.79</v>
      </c>
      <c r="H81" s="224"/>
    </row>
    <row r="82" spans="1:9" s="6" customFormat="1" ht="45">
      <c r="A82" s="122" t="s">
        <v>603</v>
      </c>
      <c r="B82" s="14" t="s">
        <v>605</v>
      </c>
      <c r="C82" s="2" t="s">
        <v>397</v>
      </c>
      <c r="D82" s="13" t="s">
        <v>168</v>
      </c>
      <c r="E82" s="55">
        <v>302.39999999999998</v>
      </c>
      <c r="F82" s="12"/>
      <c r="G82" s="21">
        <f t="shared" si="0"/>
        <v>0</v>
      </c>
      <c r="H82" s="224"/>
    </row>
    <row r="83" spans="1:9" s="6" customFormat="1" ht="45">
      <c r="A83" s="122" t="s">
        <v>603</v>
      </c>
      <c r="B83" s="14" t="s">
        <v>60</v>
      </c>
      <c r="C83" s="2" t="s">
        <v>246</v>
      </c>
      <c r="D83" s="165"/>
      <c r="E83" s="166"/>
      <c r="F83" s="167"/>
      <c r="G83" s="162"/>
      <c r="H83" s="224"/>
    </row>
    <row r="84" spans="1:9" s="6" customFormat="1" ht="45">
      <c r="A84" s="122" t="s">
        <v>603</v>
      </c>
      <c r="B84" s="14" t="s">
        <v>606</v>
      </c>
      <c r="C84" s="2" t="s">
        <v>247</v>
      </c>
      <c r="D84" s="13" t="s">
        <v>144</v>
      </c>
      <c r="E84" s="55">
        <v>108.3</v>
      </c>
      <c r="F84" s="12"/>
      <c r="G84" s="21">
        <f t="shared" si="0"/>
        <v>0</v>
      </c>
      <c r="H84" s="224"/>
    </row>
    <row r="85" spans="1:9" s="6" customFormat="1" ht="45">
      <c r="A85" s="122" t="s">
        <v>603</v>
      </c>
      <c r="B85" s="14" t="s">
        <v>607</v>
      </c>
      <c r="C85" s="2" t="s">
        <v>248</v>
      </c>
      <c r="D85" s="13" t="s">
        <v>144</v>
      </c>
      <c r="E85" s="55">
        <v>108.3</v>
      </c>
      <c r="F85" s="12">
        <v>13.75</v>
      </c>
      <c r="G85" s="21">
        <f t="shared" si="0"/>
        <v>1489.13</v>
      </c>
      <c r="H85" s="224"/>
    </row>
    <row r="86" spans="1:9" s="6" customFormat="1" ht="45">
      <c r="A86" s="122" t="s">
        <v>603</v>
      </c>
      <c r="B86" s="14" t="s">
        <v>61</v>
      </c>
      <c r="C86" s="2" t="s">
        <v>203</v>
      </c>
      <c r="D86" s="165"/>
      <c r="E86" s="166"/>
      <c r="F86" s="167"/>
      <c r="G86" s="162"/>
      <c r="H86" s="224"/>
    </row>
    <row r="87" spans="1:9" s="6" customFormat="1" ht="45">
      <c r="A87" s="122" t="s">
        <v>603</v>
      </c>
      <c r="B87" s="14" t="s">
        <v>608</v>
      </c>
      <c r="C87" s="2" t="s">
        <v>207</v>
      </c>
      <c r="D87" s="13" t="s">
        <v>144</v>
      </c>
      <c r="E87" s="55">
        <v>84.7</v>
      </c>
      <c r="F87" s="12"/>
      <c r="G87" s="21">
        <f t="shared" si="0"/>
        <v>0</v>
      </c>
      <c r="H87" s="224"/>
    </row>
    <row r="88" spans="1:9" s="6" customFormat="1" ht="45">
      <c r="A88" s="122" t="s">
        <v>603</v>
      </c>
      <c r="B88" s="14" t="s">
        <v>609</v>
      </c>
      <c r="C88" s="2" t="s">
        <v>249</v>
      </c>
      <c r="D88" s="13" t="s">
        <v>144</v>
      </c>
      <c r="E88" s="55">
        <v>84.7</v>
      </c>
      <c r="F88" s="12">
        <v>17.05</v>
      </c>
      <c r="G88" s="21">
        <f t="shared" si="0"/>
        <v>1444.14</v>
      </c>
      <c r="H88" s="224"/>
    </row>
    <row r="89" spans="1:9" s="6" customFormat="1" ht="45">
      <c r="A89" s="122" t="s">
        <v>603</v>
      </c>
      <c r="B89" s="71" t="s">
        <v>62</v>
      </c>
      <c r="C89" s="76" t="s">
        <v>250</v>
      </c>
      <c r="D89" s="61" t="s">
        <v>144</v>
      </c>
      <c r="E89" s="83">
        <v>84.7</v>
      </c>
      <c r="F89" s="96">
        <v>22</v>
      </c>
      <c r="G89" s="21">
        <f t="shared" si="0"/>
        <v>1863.4</v>
      </c>
      <c r="H89" s="224"/>
    </row>
    <row r="90" spans="1:9" s="6" customFormat="1" ht="45.75" thickBot="1">
      <c r="A90" s="122" t="s">
        <v>603</v>
      </c>
      <c r="B90" s="71" t="s">
        <v>63</v>
      </c>
      <c r="C90" s="76" t="s">
        <v>251</v>
      </c>
      <c r="D90" s="61" t="s">
        <v>144</v>
      </c>
      <c r="E90" s="83">
        <v>108.3</v>
      </c>
      <c r="F90" s="96">
        <v>2.87</v>
      </c>
      <c r="G90" s="21">
        <f>ROUND((E90*F90),2)</f>
        <v>310.82</v>
      </c>
      <c r="H90" s="225"/>
    </row>
    <row r="91" spans="1:9" s="6" customFormat="1" ht="45.75" thickBot="1">
      <c r="A91" s="95" t="s">
        <v>603</v>
      </c>
      <c r="B91" s="22" t="s">
        <v>64</v>
      </c>
      <c r="C91" s="23" t="s">
        <v>254</v>
      </c>
      <c r="D91" s="24" t="s">
        <v>144</v>
      </c>
      <c r="E91" s="56">
        <v>108.3</v>
      </c>
      <c r="F91" s="33">
        <v>35.17</v>
      </c>
      <c r="G91" s="26">
        <f t="shared" ref="G91:G137" si="1">ROUND((E91*F91),2)</f>
        <v>3808.91</v>
      </c>
      <c r="H91" s="42" t="s">
        <v>95</v>
      </c>
      <c r="I91" s="43">
        <f>ROUND(SUM(G80:G91),2)</f>
        <v>15820.19</v>
      </c>
    </row>
    <row r="92" spans="1:9" s="6" customFormat="1">
      <c r="A92" s="16" t="s">
        <v>610</v>
      </c>
      <c r="B92" s="16" t="s">
        <v>66</v>
      </c>
      <c r="C92" s="17" t="s">
        <v>640</v>
      </c>
      <c r="D92" s="18" t="s">
        <v>137</v>
      </c>
      <c r="E92" s="54">
        <v>99.6</v>
      </c>
      <c r="F92" s="32">
        <v>97.22</v>
      </c>
      <c r="G92" s="20">
        <f t="shared" si="1"/>
        <v>9683.11</v>
      </c>
      <c r="H92" s="7"/>
    </row>
    <row r="93" spans="1:9" s="6" customFormat="1">
      <c r="A93" s="14" t="s">
        <v>610</v>
      </c>
      <c r="B93" s="14" t="s">
        <v>262</v>
      </c>
      <c r="C93" s="2" t="s">
        <v>257</v>
      </c>
      <c r="D93" s="13" t="s">
        <v>137</v>
      </c>
      <c r="E93" s="55">
        <v>67.2</v>
      </c>
      <c r="F93" s="12">
        <v>17.46</v>
      </c>
      <c r="G93" s="21">
        <f t="shared" si="1"/>
        <v>1173.31</v>
      </c>
      <c r="H93" s="7"/>
    </row>
    <row r="94" spans="1:9" s="6" customFormat="1">
      <c r="A94" s="14" t="s">
        <v>610</v>
      </c>
      <c r="B94" s="14" t="s">
        <v>263</v>
      </c>
      <c r="C94" s="2" t="s">
        <v>259</v>
      </c>
      <c r="D94" s="13" t="s">
        <v>137</v>
      </c>
      <c r="E94" s="55">
        <v>135.80000000000001</v>
      </c>
      <c r="F94" s="12">
        <v>132.13999999999999</v>
      </c>
      <c r="G94" s="21">
        <f t="shared" si="1"/>
        <v>17944.61</v>
      </c>
      <c r="H94" s="7"/>
    </row>
    <row r="95" spans="1:9" s="6" customFormat="1" ht="15.75" thickBot="1">
      <c r="A95" s="14" t="s">
        <v>610</v>
      </c>
      <c r="B95" s="14" t="s">
        <v>264</v>
      </c>
      <c r="C95" s="2" t="s">
        <v>260</v>
      </c>
      <c r="D95" s="13" t="s">
        <v>137</v>
      </c>
      <c r="E95" s="55">
        <v>176.4</v>
      </c>
      <c r="F95" s="12">
        <v>1.97</v>
      </c>
      <c r="G95" s="21">
        <f t="shared" si="1"/>
        <v>347.51</v>
      </c>
      <c r="H95" s="7"/>
    </row>
    <row r="96" spans="1:9" s="6" customFormat="1" ht="29.25" thickBot="1">
      <c r="A96" s="114" t="s">
        <v>610</v>
      </c>
      <c r="B96" s="22" t="s">
        <v>265</v>
      </c>
      <c r="C96" s="23" t="s">
        <v>399</v>
      </c>
      <c r="D96" s="56" t="s">
        <v>137</v>
      </c>
      <c r="E96" s="56">
        <v>67.2</v>
      </c>
      <c r="F96" s="33">
        <v>3.91</v>
      </c>
      <c r="G96" s="26">
        <f t="shared" si="1"/>
        <v>262.75</v>
      </c>
      <c r="H96" s="42" t="s">
        <v>96</v>
      </c>
      <c r="I96" s="43">
        <f>ROUND(SUM(G92:G96),2)</f>
        <v>29411.29</v>
      </c>
    </row>
    <row r="97" spans="1:9" s="6" customFormat="1" ht="30">
      <c r="A97" s="85" t="s">
        <v>409</v>
      </c>
      <c r="B97" s="85" t="s">
        <v>77</v>
      </c>
      <c r="C97" s="76" t="s">
        <v>268</v>
      </c>
      <c r="D97" s="90" t="s">
        <v>168</v>
      </c>
      <c r="E97" s="91">
        <v>47.7</v>
      </c>
      <c r="F97" s="92">
        <v>10.24</v>
      </c>
      <c r="G97" s="21">
        <f t="shared" si="1"/>
        <v>488.45</v>
      </c>
      <c r="H97" s="7"/>
      <c r="I97" s="7"/>
    </row>
    <row r="98" spans="1:9" s="6" customFormat="1" ht="30">
      <c r="A98" s="14" t="s">
        <v>409</v>
      </c>
      <c r="B98" s="14" t="s">
        <v>274</v>
      </c>
      <c r="C98" s="76" t="s">
        <v>410</v>
      </c>
      <c r="D98" s="13" t="s">
        <v>168</v>
      </c>
      <c r="E98" s="55">
        <v>3.2</v>
      </c>
      <c r="F98" s="12">
        <v>68.040000000000006</v>
      </c>
      <c r="G98" s="21">
        <f t="shared" si="1"/>
        <v>217.73</v>
      </c>
      <c r="H98" s="7"/>
      <c r="I98" s="7"/>
    </row>
    <row r="99" spans="1:9" s="6" customFormat="1" ht="30">
      <c r="A99" s="14" t="s">
        <v>409</v>
      </c>
      <c r="B99" s="14" t="s">
        <v>275</v>
      </c>
      <c r="C99" s="76" t="s">
        <v>411</v>
      </c>
      <c r="D99" s="13" t="s">
        <v>168</v>
      </c>
      <c r="E99" s="55">
        <v>0.9</v>
      </c>
      <c r="F99" s="12">
        <v>70.47</v>
      </c>
      <c r="G99" s="21">
        <f t="shared" si="1"/>
        <v>63.42</v>
      </c>
      <c r="H99" s="7"/>
      <c r="I99" s="7"/>
    </row>
    <row r="100" spans="1:9" s="6" customFormat="1" ht="30">
      <c r="A100" s="14" t="s">
        <v>409</v>
      </c>
      <c r="B100" s="14" t="s">
        <v>276</v>
      </c>
      <c r="C100" s="76" t="s">
        <v>412</v>
      </c>
      <c r="D100" s="13" t="s">
        <v>137</v>
      </c>
      <c r="E100" s="55">
        <v>19</v>
      </c>
      <c r="F100" s="12">
        <v>12.11</v>
      </c>
      <c r="G100" s="21">
        <f t="shared" si="1"/>
        <v>230.09</v>
      </c>
      <c r="H100" s="7"/>
      <c r="I100" s="7"/>
    </row>
    <row r="101" spans="1:9" s="6" customFormat="1" ht="30">
      <c r="A101" s="14" t="s">
        <v>409</v>
      </c>
      <c r="B101" s="14" t="s">
        <v>277</v>
      </c>
      <c r="C101" s="76" t="s">
        <v>413</v>
      </c>
      <c r="D101" s="13" t="s">
        <v>144</v>
      </c>
      <c r="E101" s="55">
        <v>33.200000000000003</v>
      </c>
      <c r="F101" s="12">
        <v>1.23</v>
      </c>
      <c r="G101" s="21">
        <f t="shared" si="1"/>
        <v>40.840000000000003</v>
      </c>
      <c r="H101" s="7"/>
      <c r="I101" s="7"/>
    </row>
    <row r="102" spans="1:9" s="6" customFormat="1" ht="30">
      <c r="A102" s="14" t="s">
        <v>409</v>
      </c>
      <c r="B102" s="14" t="s">
        <v>278</v>
      </c>
      <c r="C102" s="76" t="s">
        <v>400</v>
      </c>
      <c r="D102" s="13" t="s">
        <v>137</v>
      </c>
      <c r="E102" s="55">
        <v>5.6</v>
      </c>
      <c r="F102" s="12">
        <v>11.88</v>
      </c>
      <c r="G102" s="21">
        <f t="shared" si="1"/>
        <v>66.53</v>
      </c>
      <c r="H102" s="7"/>
      <c r="I102" s="7"/>
    </row>
    <row r="103" spans="1:9" s="6" customFormat="1" ht="30">
      <c r="A103" s="14" t="s">
        <v>409</v>
      </c>
      <c r="B103" s="14" t="s">
        <v>279</v>
      </c>
      <c r="C103" s="76" t="s">
        <v>402</v>
      </c>
      <c r="D103" s="13" t="s">
        <v>168</v>
      </c>
      <c r="E103" s="55">
        <v>0.1</v>
      </c>
      <c r="F103" s="12">
        <v>34.1</v>
      </c>
      <c r="G103" s="21">
        <f t="shared" si="1"/>
        <v>3.41</v>
      </c>
      <c r="H103" s="7"/>
      <c r="I103" s="7"/>
    </row>
    <row r="104" spans="1:9" s="6" customFormat="1" ht="30">
      <c r="A104" s="14" t="s">
        <v>409</v>
      </c>
      <c r="B104" s="14" t="s">
        <v>280</v>
      </c>
      <c r="C104" s="76" t="s">
        <v>401</v>
      </c>
      <c r="D104" s="13" t="s">
        <v>136</v>
      </c>
      <c r="E104" s="154">
        <v>1</v>
      </c>
      <c r="F104" s="12">
        <v>82.16</v>
      </c>
      <c r="G104" s="21">
        <f t="shared" si="1"/>
        <v>82.16</v>
      </c>
      <c r="H104" s="7"/>
      <c r="I104" s="7"/>
    </row>
    <row r="105" spans="1:9" s="6" customFormat="1" ht="30">
      <c r="A105" s="14" t="s">
        <v>409</v>
      </c>
      <c r="B105" s="14" t="s">
        <v>281</v>
      </c>
      <c r="C105" s="76" t="s">
        <v>403</v>
      </c>
      <c r="D105" s="13" t="s">
        <v>136</v>
      </c>
      <c r="E105" s="154">
        <v>1</v>
      </c>
      <c r="F105" s="12">
        <v>157.71</v>
      </c>
      <c r="G105" s="21">
        <f t="shared" si="1"/>
        <v>157.71</v>
      </c>
      <c r="H105" s="7"/>
      <c r="I105" s="7"/>
    </row>
    <row r="106" spans="1:9" s="6" customFormat="1" ht="30">
      <c r="A106" s="14" t="s">
        <v>409</v>
      </c>
      <c r="B106" s="14" t="s">
        <v>282</v>
      </c>
      <c r="C106" s="76" t="s">
        <v>414</v>
      </c>
      <c r="D106" s="13" t="s">
        <v>136</v>
      </c>
      <c r="E106" s="154">
        <v>1</v>
      </c>
      <c r="F106" s="12">
        <v>13.24</v>
      </c>
      <c r="G106" s="21">
        <f t="shared" si="1"/>
        <v>13.24</v>
      </c>
      <c r="H106" s="7"/>
      <c r="I106" s="7"/>
    </row>
    <row r="107" spans="1:9" s="6" customFormat="1" ht="30">
      <c r="A107" s="14" t="s">
        <v>409</v>
      </c>
      <c r="B107" s="14" t="s">
        <v>283</v>
      </c>
      <c r="C107" s="76" t="s">
        <v>415</v>
      </c>
      <c r="D107" s="13" t="s">
        <v>136</v>
      </c>
      <c r="E107" s="154">
        <v>1</v>
      </c>
      <c r="F107" s="12">
        <v>468.96</v>
      </c>
      <c r="G107" s="21">
        <f t="shared" si="1"/>
        <v>468.96</v>
      </c>
      <c r="H107" s="7"/>
      <c r="I107" s="7"/>
    </row>
    <row r="108" spans="1:9" s="6" customFormat="1" ht="30">
      <c r="A108" s="14" t="s">
        <v>409</v>
      </c>
      <c r="B108" s="14" t="s">
        <v>284</v>
      </c>
      <c r="C108" s="76" t="s">
        <v>416</v>
      </c>
      <c r="D108" s="13" t="s">
        <v>168</v>
      </c>
      <c r="E108" s="55">
        <v>0.4</v>
      </c>
      <c r="F108" s="12">
        <v>78.680000000000007</v>
      </c>
      <c r="G108" s="21">
        <f t="shared" si="1"/>
        <v>31.47</v>
      </c>
      <c r="H108" s="7"/>
      <c r="I108" s="7"/>
    </row>
    <row r="109" spans="1:9" s="6" customFormat="1" ht="30">
      <c r="A109" s="14" t="s">
        <v>409</v>
      </c>
      <c r="B109" s="14" t="s">
        <v>285</v>
      </c>
      <c r="C109" s="76" t="s">
        <v>404</v>
      </c>
      <c r="D109" s="13" t="s">
        <v>168</v>
      </c>
      <c r="E109" s="55">
        <v>0.3</v>
      </c>
      <c r="F109" s="12">
        <v>473.9</v>
      </c>
      <c r="G109" s="21">
        <f t="shared" si="1"/>
        <v>142.16999999999999</v>
      </c>
      <c r="H109" s="7"/>
      <c r="I109" s="7"/>
    </row>
    <row r="110" spans="1:9" s="6" customFormat="1" ht="30.75" thickBot="1">
      <c r="A110" s="14" t="s">
        <v>409</v>
      </c>
      <c r="B110" s="14" t="s">
        <v>286</v>
      </c>
      <c r="C110" s="2" t="s">
        <v>297</v>
      </c>
      <c r="D110" s="13" t="s">
        <v>298</v>
      </c>
      <c r="E110" s="55">
        <v>13.1</v>
      </c>
      <c r="F110" s="12">
        <v>3.38</v>
      </c>
      <c r="G110" s="21">
        <f t="shared" si="1"/>
        <v>44.28</v>
      </c>
      <c r="H110" s="7"/>
      <c r="I110" s="7"/>
    </row>
    <row r="111" spans="1:9" s="6" customFormat="1" ht="30.75" thickBot="1">
      <c r="A111" s="114" t="s">
        <v>409</v>
      </c>
      <c r="B111" s="22" t="s">
        <v>287</v>
      </c>
      <c r="C111" s="86" t="s">
        <v>417</v>
      </c>
      <c r="D111" s="87" t="s">
        <v>168</v>
      </c>
      <c r="E111" s="88">
        <v>0.4</v>
      </c>
      <c r="F111" s="33">
        <v>78.680000000000007</v>
      </c>
      <c r="G111" s="99">
        <f t="shared" si="1"/>
        <v>31.47</v>
      </c>
      <c r="H111" s="42" t="s">
        <v>97</v>
      </c>
      <c r="I111" s="43">
        <f>ROUND(SUM(G97:G111),2)</f>
        <v>2081.9299999999998</v>
      </c>
    </row>
    <row r="112" spans="1:9" s="6" customFormat="1" ht="60">
      <c r="A112" s="74" t="s">
        <v>611</v>
      </c>
      <c r="B112" s="74" t="s">
        <v>68</v>
      </c>
      <c r="C112" s="97" t="s">
        <v>641</v>
      </c>
      <c r="D112" s="13" t="s">
        <v>137</v>
      </c>
      <c r="E112" s="55">
        <v>17</v>
      </c>
      <c r="F112" s="12">
        <v>57.02</v>
      </c>
      <c r="G112" s="21">
        <f t="shared" si="1"/>
        <v>969.34</v>
      </c>
      <c r="H112" s="7"/>
      <c r="I112" s="7"/>
    </row>
    <row r="113" spans="1:9" s="6" customFormat="1" ht="60">
      <c r="A113" s="74" t="s">
        <v>611</v>
      </c>
      <c r="B113" s="74" t="s">
        <v>67</v>
      </c>
      <c r="C113" s="76" t="s">
        <v>268</v>
      </c>
      <c r="D113" s="13" t="s">
        <v>168</v>
      </c>
      <c r="E113" s="55">
        <v>29.4</v>
      </c>
      <c r="F113" s="12">
        <v>14.2</v>
      </c>
      <c r="G113" s="21">
        <f t="shared" si="1"/>
        <v>417.48</v>
      </c>
      <c r="H113" s="7"/>
      <c r="I113" s="7"/>
    </row>
    <row r="114" spans="1:9" s="6" customFormat="1" ht="60">
      <c r="A114" s="74" t="s">
        <v>611</v>
      </c>
      <c r="B114" s="74" t="s">
        <v>69</v>
      </c>
      <c r="C114" s="76" t="s">
        <v>269</v>
      </c>
      <c r="D114" s="13" t="s">
        <v>168</v>
      </c>
      <c r="E114" s="55">
        <v>1.5</v>
      </c>
      <c r="F114" s="12">
        <v>34.130000000000003</v>
      </c>
      <c r="G114" s="21">
        <f t="shared" si="1"/>
        <v>51.2</v>
      </c>
      <c r="H114" s="7"/>
      <c r="I114" s="7"/>
    </row>
    <row r="115" spans="1:9" s="6" customFormat="1" ht="60">
      <c r="A115" s="74" t="s">
        <v>611</v>
      </c>
      <c r="B115" s="74" t="s">
        <v>70</v>
      </c>
      <c r="C115" s="76" t="s">
        <v>270</v>
      </c>
      <c r="D115" s="13" t="s">
        <v>168</v>
      </c>
      <c r="E115" s="55">
        <v>25.7</v>
      </c>
      <c r="F115" s="12">
        <v>9.26</v>
      </c>
      <c r="G115" s="21">
        <f t="shared" si="1"/>
        <v>237.98</v>
      </c>
      <c r="H115" s="7"/>
      <c r="I115" s="7"/>
    </row>
    <row r="116" spans="1:9" s="6" customFormat="1" ht="60.75" thickBot="1">
      <c r="A116" s="74" t="s">
        <v>611</v>
      </c>
      <c r="B116" s="74" t="s">
        <v>71</v>
      </c>
      <c r="C116" s="76" t="s">
        <v>271</v>
      </c>
      <c r="D116" s="13" t="s">
        <v>144</v>
      </c>
      <c r="E116" s="55">
        <v>105.6</v>
      </c>
      <c r="F116" s="12">
        <v>1.63</v>
      </c>
      <c r="G116" s="21">
        <f t="shared" si="1"/>
        <v>172.13</v>
      </c>
      <c r="H116" s="7"/>
      <c r="I116" s="7"/>
    </row>
    <row r="117" spans="1:9" s="6" customFormat="1" ht="60" customHeight="1" thickBot="1">
      <c r="A117" s="85" t="s">
        <v>611</v>
      </c>
      <c r="B117" s="85" t="s">
        <v>79</v>
      </c>
      <c r="C117" s="76" t="s">
        <v>642</v>
      </c>
      <c r="D117" s="61" t="s">
        <v>136</v>
      </c>
      <c r="E117" s="175">
        <v>2</v>
      </c>
      <c r="F117" s="92">
        <v>60.73</v>
      </c>
      <c r="G117" s="103">
        <f t="shared" si="1"/>
        <v>121.46</v>
      </c>
      <c r="H117" s="42" t="s">
        <v>98</v>
      </c>
      <c r="I117" s="43">
        <f>ROUND(SUM(G112:G117),2)</f>
        <v>1969.59</v>
      </c>
    </row>
    <row r="118" spans="1:9" s="6" customFormat="1" ht="18.75" customHeight="1">
      <c r="A118" s="117" t="s">
        <v>612</v>
      </c>
      <c r="B118" s="104" t="s">
        <v>72</v>
      </c>
      <c r="C118" s="17" t="s">
        <v>268</v>
      </c>
      <c r="D118" s="18" t="s">
        <v>168</v>
      </c>
      <c r="E118" s="54">
        <v>89.4</v>
      </c>
      <c r="F118" s="32">
        <v>8.8000000000000007</v>
      </c>
      <c r="G118" s="20">
        <f t="shared" si="1"/>
        <v>786.72</v>
      </c>
      <c r="H118" s="106"/>
      <c r="I118" s="44"/>
    </row>
    <row r="119" spans="1:9" s="6" customFormat="1" ht="16.5" customHeight="1">
      <c r="A119" s="122" t="s">
        <v>612</v>
      </c>
      <c r="B119" s="14" t="s">
        <v>434</v>
      </c>
      <c r="C119" s="2" t="s">
        <v>643</v>
      </c>
      <c r="D119" s="13" t="s">
        <v>137</v>
      </c>
      <c r="E119" s="55">
        <v>28.6</v>
      </c>
      <c r="F119" s="12">
        <v>235.05</v>
      </c>
      <c r="G119" s="21">
        <f t="shared" si="1"/>
        <v>6722.43</v>
      </c>
      <c r="H119" s="106"/>
      <c r="I119" s="44"/>
    </row>
    <row r="120" spans="1:9" s="6" customFormat="1" ht="16.5" customHeight="1">
      <c r="A120" s="122" t="s">
        <v>612</v>
      </c>
      <c r="B120" s="14" t="s">
        <v>435</v>
      </c>
      <c r="C120" s="2" t="s">
        <v>291</v>
      </c>
      <c r="D120" s="13" t="s">
        <v>168</v>
      </c>
      <c r="E120" s="55">
        <v>8.6</v>
      </c>
      <c r="F120" s="12">
        <v>77.88</v>
      </c>
      <c r="G120" s="21">
        <f t="shared" si="1"/>
        <v>669.77</v>
      </c>
      <c r="H120" s="106"/>
      <c r="I120" s="44"/>
    </row>
    <row r="121" spans="1:9" s="6" customFormat="1" ht="16.5" customHeight="1">
      <c r="A121" s="122" t="s">
        <v>612</v>
      </c>
      <c r="B121" s="14" t="s">
        <v>436</v>
      </c>
      <c r="C121" s="2" t="s">
        <v>269</v>
      </c>
      <c r="D121" s="13" t="s">
        <v>168</v>
      </c>
      <c r="E121" s="55">
        <v>3.7</v>
      </c>
      <c r="F121" s="12">
        <v>33.54</v>
      </c>
      <c r="G121" s="21">
        <f t="shared" si="1"/>
        <v>124.1</v>
      </c>
      <c r="H121" s="106"/>
      <c r="I121" s="44"/>
    </row>
    <row r="122" spans="1:9" s="6" customFormat="1" ht="16.5" customHeight="1">
      <c r="A122" s="122" t="s">
        <v>612</v>
      </c>
      <c r="B122" s="14" t="s">
        <v>437</v>
      </c>
      <c r="C122" s="2" t="s">
        <v>292</v>
      </c>
      <c r="D122" s="13" t="s">
        <v>168</v>
      </c>
      <c r="E122" s="55">
        <v>59.8</v>
      </c>
      <c r="F122" s="12">
        <v>33.54</v>
      </c>
      <c r="G122" s="21">
        <f t="shared" si="1"/>
        <v>2005.69</v>
      </c>
      <c r="H122" s="106"/>
      <c r="I122" s="44"/>
    </row>
    <row r="123" spans="1:9" s="6" customFormat="1" ht="16.5" customHeight="1">
      <c r="A123" s="122" t="s">
        <v>612</v>
      </c>
      <c r="B123" s="14" t="s">
        <v>438</v>
      </c>
      <c r="C123" s="2" t="s">
        <v>271</v>
      </c>
      <c r="D123" s="13" t="s">
        <v>144</v>
      </c>
      <c r="E123" s="55">
        <v>213</v>
      </c>
      <c r="F123" s="12">
        <v>3.91</v>
      </c>
      <c r="G123" s="21">
        <f t="shared" si="1"/>
        <v>832.83</v>
      </c>
      <c r="H123" s="106"/>
      <c r="I123" s="44"/>
    </row>
    <row r="124" spans="1:9" s="6" customFormat="1" ht="18.75" customHeight="1" thickBot="1">
      <c r="A124" s="122" t="s">
        <v>612</v>
      </c>
      <c r="B124" s="14" t="s">
        <v>439</v>
      </c>
      <c r="C124" s="2" t="s">
        <v>644</v>
      </c>
      <c r="D124" s="13" t="s">
        <v>168</v>
      </c>
      <c r="E124" s="55">
        <v>8.4</v>
      </c>
      <c r="F124" s="12">
        <v>33.54</v>
      </c>
      <c r="G124" s="21">
        <f t="shared" si="1"/>
        <v>281.74</v>
      </c>
      <c r="H124" s="106"/>
      <c r="I124" s="44"/>
    </row>
    <row r="125" spans="1:9" s="6" customFormat="1" ht="35.25" customHeight="1" thickBot="1">
      <c r="A125" s="119" t="s">
        <v>612</v>
      </c>
      <c r="B125" s="22" t="s">
        <v>440</v>
      </c>
      <c r="C125" s="23" t="s">
        <v>645</v>
      </c>
      <c r="D125" s="24" t="s">
        <v>136</v>
      </c>
      <c r="E125" s="56">
        <v>2</v>
      </c>
      <c r="F125" s="33">
        <v>329.08</v>
      </c>
      <c r="G125" s="26">
        <f t="shared" si="1"/>
        <v>658.16</v>
      </c>
      <c r="H125" s="42" t="s">
        <v>99</v>
      </c>
      <c r="I125" s="43">
        <f>ROUND(SUM(G118:G125),2)</f>
        <v>12081.44</v>
      </c>
    </row>
    <row r="126" spans="1:9" s="6" customFormat="1" ht="30">
      <c r="A126" s="121" t="s">
        <v>613</v>
      </c>
      <c r="B126" s="74" t="s">
        <v>453</v>
      </c>
      <c r="C126" s="73" t="s">
        <v>303</v>
      </c>
      <c r="D126" s="78" t="s">
        <v>136</v>
      </c>
      <c r="E126" s="169">
        <v>3</v>
      </c>
      <c r="F126" s="82">
        <v>114.54</v>
      </c>
      <c r="G126" s="81">
        <f t="shared" si="1"/>
        <v>343.62</v>
      </c>
      <c r="H126" s="7"/>
    </row>
    <row r="127" spans="1:9" s="6" customFormat="1" ht="30">
      <c r="A127" s="121" t="s">
        <v>613</v>
      </c>
      <c r="B127" s="74" t="s">
        <v>454</v>
      </c>
      <c r="C127" s="73" t="s">
        <v>304</v>
      </c>
      <c r="D127" s="78" t="s">
        <v>136</v>
      </c>
      <c r="E127" s="169">
        <v>6</v>
      </c>
      <c r="F127" s="82">
        <v>67.81</v>
      </c>
      <c r="G127" s="21">
        <f t="shared" si="1"/>
        <v>406.86</v>
      </c>
      <c r="H127" s="7"/>
    </row>
    <row r="128" spans="1:9" s="6" customFormat="1" ht="30">
      <c r="A128" s="121" t="s">
        <v>613</v>
      </c>
      <c r="B128" s="74" t="s">
        <v>456</v>
      </c>
      <c r="C128" s="73" t="s">
        <v>305</v>
      </c>
      <c r="D128" s="78" t="s">
        <v>136</v>
      </c>
      <c r="E128" s="169">
        <v>1</v>
      </c>
      <c r="F128" s="82">
        <v>229.12</v>
      </c>
      <c r="G128" s="21">
        <f t="shared" si="1"/>
        <v>229.12</v>
      </c>
      <c r="H128" s="7"/>
    </row>
    <row r="129" spans="1:9" s="6" customFormat="1" ht="30">
      <c r="A129" s="121" t="s">
        <v>613</v>
      </c>
      <c r="B129" s="74" t="s">
        <v>457</v>
      </c>
      <c r="C129" s="73" t="s">
        <v>306</v>
      </c>
      <c r="D129" s="78" t="s">
        <v>136</v>
      </c>
      <c r="E129" s="169">
        <v>1</v>
      </c>
      <c r="F129" s="82">
        <v>278.88</v>
      </c>
      <c r="G129" s="21">
        <f t="shared" si="1"/>
        <v>278.88</v>
      </c>
      <c r="H129" s="7"/>
    </row>
    <row r="130" spans="1:9" s="6" customFormat="1" ht="30">
      <c r="A130" s="121" t="s">
        <v>613</v>
      </c>
      <c r="B130" s="74" t="s">
        <v>458</v>
      </c>
      <c r="C130" s="73" t="s">
        <v>493</v>
      </c>
      <c r="D130" s="78" t="s">
        <v>136</v>
      </c>
      <c r="E130" s="169">
        <v>3</v>
      </c>
      <c r="F130" s="82">
        <v>58.22</v>
      </c>
      <c r="G130" s="21">
        <f t="shared" si="1"/>
        <v>174.66</v>
      </c>
      <c r="H130" s="7"/>
    </row>
    <row r="131" spans="1:9" s="6" customFormat="1" ht="30">
      <c r="A131" s="121" t="s">
        <v>613</v>
      </c>
      <c r="B131" s="74" t="s">
        <v>459</v>
      </c>
      <c r="C131" s="73" t="s">
        <v>307</v>
      </c>
      <c r="D131" s="78" t="s">
        <v>136</v>
      </c>
      <c r="E131" s="169">
        <v>7</v>
      </c>
      <c r="F131" s="82">
        <v>20.39</v>
      </c>
      <c r="G131" s="21">
        <f t="shared" si="1"/>
        <v>142.72999999999999</v>
      </c>
      <c r="H131" s="7"/>
    </row>
    <row r="132" spans="1:9" s="6" customFormat="1" ht="30">
      <c r="A132" s="121" t="s">
        <v>613</v>
      </c>
      <c r="B132" s="74" t="s">
        <v>455</v>
      </c>
      <c r="C132" s="73" t="s">
        <v>310</v>
      </c>
      <c r="D132" s="78" t="s">
        <v>137</v>
      </c>
      <c r="E132" s="79">
        <v>152.69999999999999</v>
      </c>
      <c r="F132" s="82">
        <v>4.3</v>
      </c>
      <c r="G132" s="21">
        <f t="shared" si="1"/>
        <v>656.61</v>
      </c>
      <c r="H132" s="7"/>
    </row>
    <row r="133" spans="1:9" s="6" customFormat="1" ht="30">
      <c r="A133" s="121" t="s">
        <v>613</v>
      </c>
      <c r="B133" s="74" t="s">
        <v>460</v>
      </c>
      <c r="C133" s="73" t="s">
        <v>318</v>
      </c>
      <c r="D133" s="78" t="s">
        <v>144</v>
      </c>
      <c r="E133" s="79">
        <v>2.2999999999999998</v>
      </c>
      <c r="F133" s="82">
        <v>27.72</v>
      </c>
      <c r="G133" s="21">
        <f t="shared" si="1"/>
        <v>63.76</v>
      </c>
      <c r="H133" s="7"/>
    </row>
    <row r="134" spans="1:9" s="6" customFormat="1" ht="30">
      <c r="A134" s="121" t="s">
        <v>613</v>
      </c>
      <c r="B134" s="74" t="s">
        <v>461</v>
      </c>
      <c r="C134" s="73" t="s">
        <v>535</v>
      </c>
      <c r="D134" s="78" t="s">
        <v>144</v>
      </c>
      <c r="E134" s="79">
        <v>2.7</v>
      </c>
      <c r="F134" s="82">
        <v>27.71</v>
      </c>
      <c r="G134" s="21">
        <f t="shared" si="1"/>
        <v>74.819999999999993</v>
      </c>
      <c r="H134" s="7"/>
    </row>
    <row r="135" spans="1:9" s="6" customFormat="1" ht="30">
      <c r="A135" s="121" t="s">
        <v>613</v>
      </c>
      <c r="B135" s="74" t="s">
        <v>462</v>
      </c>
      <c r="C135" s="73" t="s">
        <v>330</v>
      </c>
      <c r="D135" s="78" t="s">
        <v>137</v>
      </c>
      <c r="E135" s="79">
        <v>36</v>
      </c>
      <c r="F135" s="82">
        <v>57.21</v>
      </c>
      <c r="G135" s="21">
        <f t="shared" si="1"/>
        <v>2059.56</v>
      </c>
      <c r="H135" s="7"/>
    </row>
    <row r="136" spans="1:9" s="6" customFormat="1" ht="46.5" customHeight="1" thickBot="1">
      <c r="A136" s="121" t="s">
        <v>613</v>
      </c>
      <c r="B136" s="74" t="s">
        <v>463</v>
      </c>
      <c r="C136" s="182" t="s">
        <v>953</v>
      </c>
      <c r="D136" s="78" t="s">
        <v>137</v>
      </c>
      <c r="E136" s="79">
        <v>26</v>
      </c>
      <c r="F136" s="82">
        <v>34.74</v>
      </c>
      <c r="G136" s="21">
        <f t="shared" si="1"/>
        <v>903.24</v>
      </c>
      <c r="H136" s="7"/>
    </row>
    <row r="137" spans="1:9" s="6" customFormat="1" ht="30.75" thickBot="1">
      <c r="A137" s="95" t="s">
        <v>613</v>
      </c>
      <c r="B137" s="98" t="s">
        <v>464</v>
      </c>
      <c r="C137" s="23" t="s">
        <v>346</v>
      </c>
      <c r="D137" s="24" t="s">
        <v>144</v>
      </c>
      <c r="E137" s="56">
        <v>79</v>
      </c>
      <c r="F137" s="33">
        <v>96.93</v>
      </c>
      <c r="G137" s="26">
        <f t="shared" si="1"/>
        <v>7657.47</v>
      </c>
      <c r="H137" s="42" t="s">
        <v>442</v>
      </c>
      <c r="I137" s="43">
        <f>ROUND(SUM(G126:G137),2)</f>
        <v>12991.33</v>
      </c>
    </row>
    <row r="138" spans="1:9" ht="44.25" customHeight="1" thickBot="1">
      <c r="A138" s="46"/>
      <c r="B138" s="46"/>
      <c r="C138" s="46"/>
      <c r="D138" s="45"/>
      <c r="E138" s="58"/>
      <c r="F138" s="123" t="s">
        <v>646</v>
      </c>
      <c r="G138" s="124">
        <f>SUM(G6:G137)</f>
        <v>202381.94000000003</v>
      </c>
      <c r="H138" s="34"/>
      <c r="I138" s="44"/>
    </row>
    <row r="139" spans="1:9" ht="20.25" customHeight="1">
      <c r="A139" s="49"/>
      <c r="B139" s="49"/>
      <c r="C139" s="48"/>
      <c r="D139" s="48"/>
      <c r="E139" s="59"/>
      <c r="F139" s="48"/>
    </row>
  </sheetData>
  <sheetProtection algorithmName="SHA-512" hashValue="5FrX5W7GzI0br44c4Eg6IrFQCRQfAPegAykDTtDa0NuvnZbNxGv8DHPHH5LiT/f8HF3oVQOh6jqonjTOKpPjfw==" saltValue="ZJK98u3b47VEfgEljYhl1g==" spinCount="100000" sheet="1" objects="1" scenarios="1"/>
  <mergeCells count="8">
    <mergeCell ref="H80:H90"/>
    <mergeCell ref="A1:G1"/>
    <mergeCell ref="A3:G3"/>
    <mergeCell ref="A4:G4"/>
    <mergeCell ref="H35:H57"/>
    <mergeCell ref="H59:H64"/>
    <mergeCell ref="H66:H70"/>
    <mergeCell ref="H72:H78"/>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A60A-C808-4F21-9908-BBC6534F7527}">
  <dimension ref="A1:I18"/>
  <sheetViews>
    <sheetView topLeftCell="B1" zoomScale="70" zoomScaleNormal="70" workbookViewId="0">
      <selection activeCell="F9" sqref="F9"/>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c r="A1" s="220" t="s">
        <v>868</v>
      </c>
      <c r="B1" s="220"/>
      <c r="C1" s="220"/>
      <c r="D1" s="220"/>
      <c r="E1" s="220"/>
      <c r="F1" s="220"/>
      <c r="G1" s="220"/>
    </row>
    <row r="2" spans="1:9" ht="21.75" customHeight="1" thickBot="1">
      <c r="A2" s="1"/>
      <c r="B2" s="1"/>
      <c r="C2" s="1"/>
      <c r="D2" s="1"/>
      <c r="E2" s="52"/>
      <c r="F2" s="1"/>
      <c r="G2" s="1"/>
    </row>
    <row r="3" spans="1:9" ht="21.75" customHeight="1">
      <c r="A3" s="221" t="s">
        <v>114</v>
      </c>
      <c r="B3" s="221"/>
      <c r="C3" s="221"/>
      <c r="D3" s="221"/>
      <c r="E3" s="221"/>
      <c r="F3" s="221"/>
      <c r="G3" s="222"/>
    </row>
    <row r="4" spans="1:9" ht="21.75" customHeight="1">
      <c r="A4" s="226" t="s">
        <v>865</v>
      </c>
      <c r="B4" s="226"/>
      <c r="C4" s="226"/>
      <c r="D4" s="226"/>
      <c r="E4" s="226"/>
      <c r="F4" s="226"/>
      <c r="G4" s="227"/>
    </row>
    <row r="5" spans="1:9" ht="43.5" thickBot="1">
      <c r="A5" s="29" t="s">
        <v>73</v>
      </c>
      <c r="B5" s="29" t="s">
        <v>0</v>
      </c>
      <c r="C5" s="29" t="s">
        <v>1</v>
      </c>
      <c r="D5" s="29" t="s">
        <v>2</v>
      </c>
      <c r="E5" s="53" t="s">
        <v>3</v>
      </c>
      <c r="F5" s="30" t="s">
        <v>939</v>
      </c>
      <c r="G5" s="31" t="s">
        <v>4</v>
      </c>
    </row>
    <row r="6" spans="1:9" ht="30">
      <c r="A6" s="16" t="s">
        <v>647</v>
      </c>
      <c r="B6" s="16" t="s">
        <v>9</v>
      </c>
      <c r="C6" s="17" t="s">
        <v>295</v>
      </c>
      <c r="D6" s="18" t="s">
        <v>144</v>
      </c>
      <c r="E6" s="54">
        <v>354.7</v>
      </c>
      <c r="F6" s="19">
        <v>38.61</v>
      </c>
      <c r="G6" s="20">
        <f t="shared" ref="G6:G13" si="0">ROUND((E6*F6),2)</f>
        <v>13694.97</v>
      </c>
    </row>
    <row r="7" spans="1:9" ht="15.75" thickBot="1">
      <c r="A7" s="14" t="s">
        <v>647</v>
      </c>
      <c r="B7" s="14" t="s">
        <v>12</v>
      </c>
      <c r="C7" s="2" t="s">
        <v>299</v>
      </c>
      <c r="D7" s="13" t="s">
        <v>144</v>
      </c>
      <c r="E7" s="55">
        <v>354.7</v>
      </c>
      <c r="F7" s="3">
        <v>10.85</v>
      </c>
      <c r="G7" s="21">
        <f t="shared" si="0"/>
        <v>3848.5</v>
      </c>
    </row>
    <row r="8" spans="1:9" ht="29.25" thickBot="1">
      <c r="A8" s="14" t="s">
        <v>647</v>
      </c>
      <c r="B8" s="14" t="s">
        <v>13</v>
      </c>
      <c r="C8" s="2" t="s">
        <v>451</v>
      </c>
      <c r="D8" s="13" t="s">
        <v>144</v>
      </c>
      <c r="E8" s="55">
        <v>51.2</v>
      </c>
      <c r="F8" s="3">
        <v>11.8</v>
      </c>
      <c r="G8" s="21">
        <f t="shared" si="0"/>
        <v>604.16</v>
      </c>
      <c r="H8" s="42" t="s">
        <v>90</v>
      </c>
      <c r="I8" s="43">
        <f>ROUND(SUM(G6:G8),2)</f>
        <v>18147.63</v>
      </c>
    </row>
    <row r="9" spans="1:9" s="6" customFormat="1" ht="30">
      <c r="A9" s="118" t="s">
        <v>624</v>
      </c>
      <c r="B9" s="104" t="s">
        <v>18</v>
      </c>
      <c r="C9" s="196" t="s">
        <v>950</v>
      </c>
      <c r="D9" s="197" t="s">
        <v>144</v>
      </c>
      <c r="E9" s="198">
        <v>162</v>
      </c>
      <c r="F9" s="199">
        <v>4.3600000000000003</v>
      </c>
      <c r="G9" s="113">
        <f t="shared" si="0"/>
        <v>706.32</v>
      </c>
      <c r="H9" s="7"/>
    </row>
    <row r="10" spans="1:9" s="6" customFormat="1" ht="45">
      <c r="A10" s="122" t="s">
        <v>624</v>
      </c>
      <c r="B10" s="14" t="s">
        <v>19</v>
      </c>
      <c r="C10" s="180" t="s">
        <v>951</v>
      </c>
      <c r="D10" s="13" t="s">
        <v>144</v>
      </c>
      <c r="E10" s="55">
        <v>74.400000000000006</v>
      </c>
      <c r="F10" s="202">
        <v>5.9</v>
      </c>
      <c r="G10" s="21">
        <f t="shared" si="0"/>
        <v>438.96</v>
      </c>
      <c r="H10" s="7"/>
    </row>
    <row r="11" spans="1:9" s="6" customFormat="1">
      <c r="A11" s="203" t="s">
        <v>624</v>
      </c>
      <c r="B11" s="191" t="s">
        <v>20</v>
      </c>
      <c r="C11" s="180" t="s">
        <v>260</v>
      </c>
      <c r="D11" s="206" t="s">
        <v>137</v>
      </c>
      <c r="E11" s="185">
        <v>25</v>
      </c>
      <c r="F11" s="202">
        <v>1.97</v>
      </c>
      <c r="G11" s="21">
        <f t="shared" si="0"/>
        <v>49.25</v>
      </c>
      <c r="H11" s="7"/>
    </row>
    <row r="12" spans="1:9" s="6" customFormat="1" ht="15.75" thickBot="1">
      <c r="A12" s="203" t="s">
        <v>624</v>
      </c>
      <c r="B12" s="191" t="s">
        <v>21</v>
      </c>
      <c r="C12" s="180" t="s">
        <v>964</v>
      </c>
      <c r="D12" s="206" t="s">
        <v>137</v>
      </c>
      <c r="E12" s="185">
        <v>25</v>
      </c>
      <c r="F12" s="202">
        <v>2.02</v>
      </c>
      <c r="G12" s="21">
        <f t="shared" si="0"/>
        <v>50.5</v>
      </c>
      <c r="H12" s="7"/>
    </row>
    <row r="13" spans="1:9" s="6" customFormat="1" ht="50.25" customHeight="1" thickBot="1">
      <c r="A13" s="204" t="s">
        <v>624</v>
      </c>
      <c r="B13" s="205" t="s">
        <v>22</v>
      </c>
      <c r="C13" s="184" t="s">
        <v>965</v>
      </c>
      <c r="D13" s="207" t="s">
        <v>137</v>
      </c>
      <c r="E13" s="208">
        <v>25</v>
      </c>
      <c r="F13" s="200">
        <v>2.2000000000000002</v>
      </c>
      <c r="G13" s="201">
        <f t="shared" si="0"/>
        <v>55</v>
      </c>
      <c r="H13" s="125" t="s">
        <v>91</v>
      </c>
      <c r="I13" s="43">
        <f>ROUND(SUM(G9:G13),2)</f>
        <v>1300.03</v>
      </c>
    </row>
    <row r="14" spans="1:9" s="6" customFormat="1" ht="30">
      <c r="A14" s="121" t="s">
        <v>648</v>
      </c>
      <c r="B14" s="74" t="s">
        <v>45</v>
      </c>
      <c r="C14" s="73" t="s">
        <v>303</v>
      </c>
      <c r="D14" s="78" t="s">
        <v>136</v>
      </c>
      <c r="E14" s="169">
        <v>14</v>
      </c>
      <c r="F14" s="82">
        <v>120.35</v>
      </c>
      <c r="G14" s="81">
        <f>ROUND((E14*F14),2)</f>
        <v>1684.9</v>
      </c>
      <c r="H14" s="7"/>
    </row>
    <row r="15" spans="1:9" s="6" customFormat="1" ht="30.75" thickBot="1">
      <c r="A15" s="121" t="s">
        <v>648</v>
      </c>
      <c r="B15" s="74" t="s">
        <v>46</v>
      </c>
      <c r="C15" s="73" t="s">
        <v>304</v>
      </c>
      <c r="D15" s="78" t="s">
        <v>136</v>
      </c>
      <c r="E15" s="169">
        <v>28</v>
      </c>
      <c r="F15" s="82">
        <v>50.53</v>
      </c>
      <c r="G15" s="21">
        <f>ROUND((E15*F15),2)</f>
        <v>1414.84</v>
      </c>
      <c r="H15" s="7"/>
    </row>
    <row r="16" spans="1:9" s="6" customFormat="1" ht="30.75" thickBot="1">
      <c r="A16" s="95" t="s">
        <v>648</v>
      </c>
      <c r="B16" s="98" t="s">
        <v>47</v>
      </c>
      <c r="C16" s="23" t="s">
        <v>307</v>
      </c>
      <c r="D16" s="24" t="s">
        <v>136</v>
      </c>
      <c r="E16" s="168">
        <v>7</v>
      </c>
      <c r="F16" s="33">
        <v>20.39</v>
      </c>
      <c r="G16" s="26">
        <f>ROUND((E16*F16),2)</f>
        <v>142.72999999999999</v>
      </c>
      <c r="H16" s="42" t="s">
        <v>92</v>
      </c>
      <c r="I16" s="43">
        <f>ROUND(SUM(G14:G16),2)</f>
        <v>3242.47</v>
      </c>
    </row>
    <row r="17" spans="1:9" ht="44.25" customHeight="1" thickBot="1">
      <c r="A17" s="46"/>
      <c r="B17" s="46"/>
      <c r="C17" s="46"/>
      <c r="D17" s="45"/>
      <c r="E17" s="58"/>
      <c r="F17" s="123" t="s">
        <v>649</v>
      </c>
      <c r="G17" s="124">
        <f>SUM(G6:G16)</f>
        <v>22690.13</v>
      </c>
      <c r="H17" s="34"/>
      <c r="I17" s="44"/>
    </row>
    <row r="18" spans="1:9" ht="20.25" customHeight="1">
      <c r="A18" s="49"/>
      <c r="B18" s="49"/>
      <c r="C18" s="48"/>
      <c r="D18" s="48"/>
      <c r="E18" s="59"/>
      <c r="F18" s="48"/>
      <c r="G18" s="47"/>
    </row>
  </sheetData>
  <sheetProtection algorithmName="SHA-512" hashValue="NCEsCVkqjWV/TD2IQ9ZQnJPX72eyKneQro1RWaYO+Vlhk4+bI8VFOyF3aQX/EZePQEM5iiyMERkjVi8RKsKwcw==" saltValue="+nSRNl9G/T1h2ss6hr4IiA==" spinCount="100000" sheet="1" objects="1" scenarios="1"/>
  <mergeCells count="3">
    <mergeCell ref="A1:G1"/>
    <mergeCell ref="A3:G3"/>
    <mergeCell ref="A4:G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D6F0-38B9-4A5A-8DD5-2F12900794E8}">
  <dimension ref="A1:I160"/>
  <sheetViews>
    <sheetView topLeftCell="B1" zoomScale="70" zoomScaleNormal="70" workbookViewId="0">
      <selection activeCell="H153" sqref="H153"/>
    </sheetView>
  </sheetViews>
  <sheetFormatPr defaultColWidth="9.140625" defaultRowHeight="15"/>
  <cols>
    <col min="1" max="1" width="31.7109375" style="15" bestFit="1" customWidth="1"/>
    <col min="2" max="2" width="8.28515625" style="15" bestFit="1" customWidth="1"/>
    <col min="3" max="3" width="77.28515625" style="9" customWidth="1"/>
    <col min="4" max="4" width="9.140625" style="8"/>
    <col min="5" max="5" width="16.28515625" style="60" customWidth="1"/>
    <col min="6" max="6" width="20.7109375" style="10" customWidth="1"/>
    <col min="7" max="7" width="14.7109375" style="8" customWidth="1"/>
    <col min="8" max="8" width="21.5703125" style="11" customWidth="1"/>
    <col min="9" max="9" width="16.140625" style="5" customWidth="1"/>
    <col min="10" max="16384" width="9.140625" style="5"/>
  </cols>
  <sheetData>
    <row r="1" spans="1:7" ht="40.15" customHeight="1">
      <c r="A1" s="220" t="s">
        <v>868</v>
      </c>
      <c r="B1" s="220"/>
      <c r="C1" s="220"/>
      <c r="D1" s="220"/>
      <c r="E1" s="220"/>
      <c r="F1" s="220"/>
      <c r="G1" s="220"/>
    </row>
    <row r="2" spans="1:7" ht="21.6" customHeight="1">
      <c r="A2" s="1"/>
      <c r="B2" s="1"/>
      <c r="C2" s="1"/>
      <c r="D2" s="1"/>
      <c r="E2" s="52"/>
      <c r="F2" s="1"/>
      <c r="G2" s="1"/>
    </row>
    <row r="3" spans="1:7" ht="20.25" customHeight="1" thickBot="1">
      <c r="A3" s="49"/>
      <c r="B3" s="49"/>
      <c r="C3" s="48"/>
      <c r="D3" s="48"/>
      <c r="E3" s="59"/>
      <c r="F3" s="48"/>
      <c r="G3" s="47"/>
    </row>
    <row r="4" spans="1:7" ht="14.45" customHeight="1">
      <c r="A4" s="221" t="s">
        <v>856</v>
      </c>
      <c r="B4" s="221"/>
      <c r="C4" s="221"/>
      <c r="D4" s="221"/>
      <c r="E4" s="221"/>
      <c r="F4" s="221"/>
      <c r="G4" s="222"/>
    </row>
    <row r="5" spans="1:7" ht="43.5" thickBot="1">
      <c r="A5" s="29" t="s">
        <v>73</v>
      </c>
      <c r="B5" s="29" t="s">
        <v>0</v>
      </c>
      <c r="C5" s="29" t="s">
        <v>1</v>
      </c>
      <c r="D5" s="29" t="s">
        <v>2</v>
      </c>
      <c r="E5" s="53" t="s">
        <v>3</v>
      </c>
      <c r="F5" s="30" t="s">
        <v>913</v>
      </c>
      <c r="G5" s="31" t="s">
        <v>4</v>
      </c>
    </row>
    <row r="6" spans="1:7">
      <c r="A6" s="117" t="s">
        <v>714</v>
      </c>
      <c r="B6" s="16" t="s">
        <v>9</v>
      </c>
      <c r="C6" s="17" t="s">
        <v>715</v>
      </c>
      <c r="D6" s="18" t="s">
        <v>136</v>
      </c>
      <c r="E6" s="171">
        <v>16</v>
      </c>
      <c r="F6" s="19">
        <v>323.85000000000002</v>
      </c>
      <c r="G6" s="20">
        <f t="shared" ref="G6:G159" si="0">ROUND((E6*F6),2)</f>
        <v>5181.6000000000004</v>
      </c>
    </row>
    <row r="7" spans="1:7">
      <c r="A7" s="121" t="s">
        <v>714</v>
      </c>
      <c r="B7" s="74" t="s">
        <v>10</v>
      </c>
      <c r="C7" s="73" t="s">
        <v>716</v>
      </c>
      <c r="D7" s="78" t="s">
        <v>136</v>
      </c>
      <c r="E7" s="169">
        <v>4</v>
      </c>
      <c r="F7" s="127">
        <v>334.3</v>
      </c>
      <c r="G7" s="21">
        <f t="shared" si="0"/>
        <v>1337.2</v>
      </c>
    </row>
    <row r="8" spans="1:7">
      <c r="A8" s="121" t="s">
        <v>714</v>
      </c>
      <c r="B8" s="74" t="s">
        <v>11</v>
      </c>
      <c r="C8" s="73" t="s">
        <v>717</v>
      </c>
      <c r="D8" s="78" t="s">
        <v>136</v>
      </c>
      <c r="E8" s="169">
        <v>16</v>
      </c>
      <c r="F8" s="127">
        <v>945.42</v>
      </c>
      <c r="G8" s="21">
        <f t="shared" si="0"/>
        <v>15126.72</v>
      </c>
    </row>
    <row r="9" spans="1:7">
      <c r="A9" s="121" t="s">
        <v>714</v>
      </c>
      <c r="B9" s="74" t="s">
        <v>12</v>
      </c>
      <c r="C9" s="73" t="s">
        <v>718</v>
      </c>
      <c r="D9" s="78" t="s">
        <v>136</v>
      </c>
      <c r="E9" s="169">
        <v>4</v>
      </c>
      <c r="F9" s="127">
        <v>507.71</v>
      </c>
      <c r="G9" s="21">
        <f t="shared" si="0"/>
        <v>2030.84</v>
      </c>
    </row>
    <row r="10" spans="1:7">
      <c r="A10" s="121" t="s">
        <v>714</v>
      </c>
      <c r="B10" s="74" t="s">
        <v>13</v>
      </c>
      <c r="C10" s="73" t="s">
        <v>719</v>
      </c>
      <c r="D10" s="78" t="s">
        <v>136</v>
      </c>
      <c r="E10" s="169">
        <v>16</v>
      </c>
      <c r="F10" s="127">
        <v>125.37</v>
      </c>
      <c r="G10" s="21">
        <f t="shared" si="0"/>
        <v>2005.92</v>
      </c>
    </row>
    <row r="11" spans="1:7">
      <c r="A11" s="121" t="s">
        <v>714</v>
      </c>
      <c r="B11" s="74" t="s">
        <v>14</v>
      </c>
      <c r="C11" s="73" t="s">
        <v>720</v>
      </c>
      <c r="D11" s="78" t="s">
        <v>136</v>
      </c>
      <c r="E11" s="169">
        <v>20</v>
      </c>
      <c r="F11" s="127">
        <v>177.6</v>
      </c>
      <c r="G11" s="21">
        <f t="shared" si="0"/>
        <v>3552</v>
      </c>
    </row>
    <row r="12" spans="1:7">
      <c r="A12" s="121" t="s">
        <v>714</v>
      </c>
      <c r="B12" s="74" t="s">
        <v>15</v>
      </c>
      <c r="C12" s="73" t="s">
        <v>721</v>
      </c>
      <c r="D12" s="78" t="s">
        <v>136</v>
      </c>
      <c r="E12" s="169">
        <v>20</v>
      </c>
      <c r="F12" s="127">
        <v>20.89</v>
      </c>
      <c r="G12" s="21">
        <f t="shared" si="0"/>
        <v>417.8</v>
      </c>
    </row>
    <row r="13" spans="1:7">
      <c r="A13" s="121" t="s">
        <v>714</v>
      </c>
      <c r="B13" s="74" t="s">
        <v>16</v>
      </c>
      <c r="C13" s="73" t="s">
        <v>752</v>
      </c>
      <c r="D13" s="78" t="s">
        <v>137</v>
      </c>
      <c r="E13" s="79">
        <v>863</v>
      </c>
      <c r="F13" s="127">
        <v>1.3</v>
      </c>
      <c r="G13" s="21">
        <f t="shared" si="0"/>
        <v>1121.9000000000001</v>
      </c>
    </row>
    <row r="14" spans="1:7">
      <c r="A14" s="121" t="s">
        <v>714</v>
      </c>
      <c r="B14" s="74" t="s">
        <v>17</v>
      </c>
      <c r="C14" s="73" t="s">
        <v>753</v>
      </c>
      <c r="D14" s="78" t="s">
        <v>137</v>
      </c>
      <c r="E14" s="79">
        <v>60</v>
      </c>
      <c r="F14" s="127">
        <v>4.91</v>
      </c>
      <c r="G14" s="21">
        <f t="shared" si="0"/>
        <v>294.60000000000002</v>
      </c>
    </row>
    <row r="15" spans="1:7">
      <c r="A15" s="121" t="s">
        <v>714</v>
      </c>
      <c r="B15" s="74" t="s">
        <v>108</v>
      </c>
      <c r="C15" s="73" t="s">
        <v>722</v>
      </c>
      <c r="D15" s="78" t="s">
        <v>137</v>
      </c>
      <c r="E15" s="187">
        <v>803</v>
      </c>
      <c r="F15" s="127">
        <v>0.42</v>
      </c>
      <c r="G15" s="21">
        <f t="shared" si="0"/>
        <v>337.26</v>
      </c>
    </row>
    <row r="16" spans="1:7">
      <c r="A16" s="121" t="s">
        <v>714</v>
      </c>
      <c r="B16" s="74" t="s">
        <v>109</v>
      </c>
      <c r="C16" s="73" t="s">
        <v>723</v>
      </c>
      <c r="D16" s="78" t="s">
        <v>136</v>
      </c>
      <c r="E16" s="169">
        <v>21</v>
      </c>
      <c r="F16" s="127">
        <v>2.09</v>
      </c>
      <c r="G16" s="21">
        <f t="shared" si="0"/>
        <v>43.89</v>
      </c>
    </row>
    <row r="17" spans="1:7">
      <c r="A17" s="121" t="s">
        <v>714</v>
      </c>
      <c r="B17" s="74" t="s">
        <v>110</v>
      </c>
      <c r="C17" s="182" t="s">
        <v>971</v>
      </c>
      <c r="D17" s="78" t="s">
        <v>137</v>
      </c>
      <c r="E17" s="187">
        <v>245</v>
      </c>
      <c r="F17" s="127">
        <v>2.2400000000000002</v>
      </c>
      <c r="G17" s="21">
        <f t="shared" si="0"/>
        <v>548.79999999999995</v>
      </c>
    </row>
    <row r="18" spans="1:7">
      <c r="A18" s="121" t="s">
        <v>714</v>
      </c>
      <c r="B18" s="74" t="s">
        <v>111</v>
      </c>
      <c r="C18" s="182" t="s">
        <v>972</v>
      </c>
      <c r="D18" s="78" t="s">
        <v>137</v>
      </c>
      <c r="E18" s="187">
        <v>613</v>
      </c>
      <c r="F18" s="127">
        <v>1.77</v>
      </c>
      <c r="G18" s="21">
        <f t="shared" si="0"/>
        <v>1085.01</v>
      </c>
    </row>
    <row r="19" spans="1:7">
      <c r="A19" s="121" t="s">
        <v>714</v>
      </c>
      <c r="B19" s="74" t="s">
        <v>120</v>
      </c>
      <c r="C19" s="73" t="s">
        <v>724</v>
      </c>
      <c r="D19" s="78" t="s">
        <v>137</v>
      </c>
      <c r="E19" s="79">
        <v>5</v>
      </c>
      <c r="F19" s="127">
        <v>1.25</v>
      </c>
      <c r="G19" s="21">
        <f t="shared" si="0"/>
        <v>6.25</v>
      </c>
    </row>
    <row r="20" spans="1:7">
      <c r="A20" s="121" t="s">
        <v>714</v>
      </c>
      <c r="B20" s="74" t="s">
        <v>121</v>
      </c>
      <c r="C20" s="73" t="s">
        <v>725</v>
      </c>
      <c r="D20" s="78" t="s">
        <v>137</v>
      </c>
      <c r="E20" s="79">
        <v>216</v>
      </c>
      <c r="F20" s="127">
        <v>0.83</v>
      </c>
      <c r="G20" s="21">
        <f t="shared" si="0"/>
        <v>179.28</v>
      </c>
    </row>
    <row r="21" spans="1:7">
      <c r="A21" s="121" t="s">
        <v>714</v>
      </c>
      <c r="B21" s="74" t="s">
        <v>122</v>
      </c>
      <c r="C21" s="182" t="s">
        <v>973</v>
      </c>
      <c r="D21" s="78" t="s">
        <v>136</v>
      </c>
      <c r="E21" s="188">
        <v>4</v>
      </c>
      <c r="F21" s="127">
        <v>6.27</v>
      </c>
      <c r="G21" s="21">
        <f t="shared" si="0"/>
        <v>25.08</v>
      </c>
    </row>
    <row r="22" spans="1:7">
      <c r="A22" s="121" t="s">
        <v>714</v>
      </c>
      <c r="B22" s="74" t="s">
        <v>123</v>
      </c>
      <c r="C22" s="182" t="s">
        <v>974</v>
      </c>
      <c r="D22" s="78" t="s">
        <v>136</v>
      </c>
      <c r="E22" s="169">
        <v>40</v>
      </c>
      <c r="F22" s="127">
        <v>6.27</v>
      </c>
      <c r="G22" s="21">
        <f t="shared" si="0"/>
        <v>250.8</v>
      </c>
    </row>
    <row r="23" spans="1:7">
      <c r="A23" s="121" t="s">
        <v>714</v>
      </c>
      <c r="B23" s="74" t="s">
        <v>124</v>
      </c>
      <c r="C23" s="73" t="s">
        <v>726</v>
      </c>
      <c r="D23" s="78" t="s">
        <v>6</v>
      </c>
      <c r="E23" s="169">
        <v>21</v>
      </c>
      <c r="F23" s="127">
        <v>73.12</v>
      </c>
      <c r="G23" s="21">
        <f t="shared" si="0"/>
        <v>1535.52</v>
      </c>
    </row>
    <row r="24" spans="1:7">
      <c r="A24" s="121" t="s">
        <v>714</v>
      </c>
      <c r="B24" s="74" t="s">
        <v>125</v>
      </c>
      <c r="C24" s="73" t="s">
        <v>727</v>
      </c>
      <c r="D24" s="78" t="s">
        <v>6</v>
      </c>
      <c r="E24" s="169">
        <v>1</v>
      </c>
      <c r="F24" s="127">
        <v>1958.77</v>
      </c>
      <c r="G24" s="21">
        <f t="shared" si="0"/>
        <v>1958.77</v>
      </c>
    </row>
    <row r="25" spans="1:7">
      <c r="A25" s="121" t="s">
        <v>714</v>
      </c>
      <c r="B25" s="74" t="s">
        <v>126</v>
      </c>
      <c r="C25" s="73" t="s">
        <v>728</v>
      </c>
      <c r="D25" s="78" t="s">
        <v>136</v>
      </c>
      <c r="E25" s="169">
        <v>20</v>
      </c>
      <c r="F25" s="127">
        <v>3.76</v>
      </c>
      <c r="G25" s="21">
        <f t="shared" si="0"/>
        <v>75.2</v>
      </c>
    </row>
    <row r="26" spans="1:7">
      <c r="A26" s="121" t="s">
        <v>714</v>
      </c>
      <c r="B26" s="74" t="s">
        <v>127</v>
      </c>
      <c r="C26" s="73" t="s">
        <v>729</v>
      </c>
      <c r="D26" s="78" t="s">
        <v>6</v>
      </c>
      <c r="E26" s="169">
        <v>1</v>
      </c>
      <c r="F26" s="127">
        <v>208.93</v>
      </c>
      <c r="G26" s="21">
        <f t="shared" si="0"/>
        <v>208.93</v>
      </c>
    </row>
    <row r="27" spans="1:7">
      <c r="A27" s="121" t="s">
        <v>714</v>
      </c>
      <c r="B27" s="74" t="s">
        <v>128</v>
      </c>
      <c r="C27" s="73" t="s">
        <v>730</v>
      </c>
      <c r="D27" s="78" t="s">
        <v>137</v>
      </c>
      <c r="E27" s="187">
        <v>803</v>
      </c>
      <c r="F27" s="127">
        <v>5.23</v>
      </c>
      <c r="G27" s="21">
        <f t="shared" si="0"/>
        <v>4199.6899999999996</v>
      </c>
    </row>
    <row r="28" spans="1:7">
      <c r="A28" s="121" t="s">
        <v>714</v>
      </c>
      <c r="B28" s="74" t="s">
        <v>129</v>
      </c>
      <c r="C28" s="73" t="s">
        <v>731</v>
      </c>
      <c r="D28" s="78" t="s">
        <v>137</v>
      </c>
      <c r="E28" s="187">
        <v>803</v>
      </c>
      <c r="F28" s="127">
        <v>1.67</v>
      </c>
      <c r="G28" s="21">
        <f t="shared" si="0"/>
        <v>1341.01</v>
      </c>
    </row>
    <row r="29" spans="1:7">
      <c r="A29" s="121" t="s">
        <v>714</v>
      </c>
      <c r="B29" s="74" t="s">
        <v>146</v>
      </c>
      <c r="C29" s="73" t="s">
        <v>732</v>
      </c>
      <c r="D29" s="78" t="s">
        <v>137</v>
      </c>
      <c r="E29" s="79">
        <v>60</v>
      </c>
      <c r="F29" s="127">
        <v>36.57</v>
      </c>
      <c r="G29" s="21">
        <f t="shared" si="0"/>
        <v>2194.1999999999998</v>
      </c>
    </row>
    <row r="30" spans="1:7">
      <c r="A30" s="121" t="s">
        <v>714</v>
      </c>
      <c r="B30" s="74" t="s">
        <v>147</v>
      </c>
      <c r="C30" s="73" t="s">
        <v>733</v>
      </c>
      <c r="D30" s="78" t="s">
        <v>137</v>
      </c>
      <c r="E30" s="79">
        <v>216</v>
      </c>
      <c r="F30" s="127">
        <v>1.04</v>
      </c>
      <c r="G30" s="21">
        <f t="shared" si="0"/>
        <v>224.64</v>
      </c>
    </row>
    <row r="31" spans="1:7">
      <c r="A31" s="121" t="s">
        <v>714</v>
      </c>
      <c r="B31" s="74" t="s">
        <v>148</v>
      </c>
      <c r="C31" s="73" t="s">
        <v>734</v>
      </c>
      <c r="D31" s="78" t="s">
        <v>137</v>
      </c>
      <c r="E31" s="187">
        <v>863</v>
      </c>
      <c r="F31" s="127">
        <v>2.92</v>
      </c>
      <c r="G31" s="21">
        <f t="shared" si="0"/>
        <v>2519.96</v>
      </c>
    </row>
    <row r="32" spans="1:7">
      <c r="A32" s="121" t="s">
        <v>714</v>
      </c>
      <c r="B32" s="74" t="s">
        <v>149</v>
      </c>
      <c r="C32" s="73" t="s">
        <v>735</v>
      </c>
      <c r="D32" s="78" t="s">
        <v>137</v>
      </c>
      <c r="E32" s="187">
        <v>803</v>
      </c>
      <c r="F32" s="127">
        <v>0.1</v>
      </c>
      <c r="G32" s="21">
        <f t="shared" si="0"/>
        <v>80.3</v>
      </c>
    </row>
    <row r="33" spans="1:9">
      <c r="A33" s="121" t="s">
        <v>714</v>
      </c>
      <c r="B33" s="74" t="s">
        <v>150</v>
      </c>
      <c r="C33" s="73" t="s">
        <v>736</v>
      </c>
      <c r="D33" s="78" t="s">
        <v>136</v>
      </c>
      <c r="E33" s="169">
        <v>20</v>
      </c>
      <c r="F33" s="127">
        <v>83.57</v>
      </c>
      <c r="G33" s="21">
        <f t="shared" si="0"/>
        <v>1671.4</v>
      </c>
    </row>
    <row r="34" spans="1:9">
      <c r="A34" s="121" t="s">
        <v>714</v>
      </c>
      <c r="B34" s="74" t="s">
        <v>151</v>
      </c>
      <c r="C34" s="73" t="s">
        <v>737</v>
      </c>
      <c r="D34" s="78" t="s">
        <v>136</v>
      </c>
      <c r="E34" s="169">
        <v>20</v>
      </c>
      <c r="F34" s="127">
        <v>83.57</v>
      </c>
      <c r="G34" s="21">
        <f t="shared" si="0"/>
        <v>1671.4</v>
      </c>
    </row>
    <row r="35" spans="1:9">
      <c r="A35" s="121" t="s">
        <v>714</v>
      </c>
      <c r="B35" s="74" t="s">
        <v>159</v>
      </c>
      <c r="C35" s="73" t="s">
        <v>738</v>
      </c>
      <c r="D35" s="78" t="s">
        <v>136</v>
      </c>
      <c r="E35" s="169">
        <v>20</v>
      </c>
      <c r="F35" s="127">
        <v>62.68</v>
      </c>
      <c r="G35" s="21">
        <f t="shared" si="0"/>
        <v>1253.5999999999999</v>
      </c>
    </row>
    <row r="36" spans="1:9">
      <c r="A36" s="121" t="s">
        <v>714</v>
      </c>
      <c r="B36" s="74" t="s">
        <v>160</v>
      </c>
      <c r="C36" s="73" t="s">
        <v>739</v>
      </c>
      <c r="D36" s="78" t="s">
        <v>6</v>
      </c>
      <c r="E36" s="169">
        <v>20</v>
      </c>
      <c r="F36" s="127">
        <v>73.12</v>
      </c>
      <c r="G36" s="21">
        <f t="shared" si="0"/>
        <v>1462.4</v>
      </c>
    </row>
    <row r="37" spans="1:9">
      <c r="A37" s="121" t="s">
        <v>714</v>
      </c>
      <c r="B37" s="74" t="s">
        <v>161</v>
      </c>
      <c r="C37" s="73" t="s">
        <v>740</v>
      </c>
      <c r="D37" s="78" t="s">
        <v>6</v>
      </c>
      <c r="E37" s="169">
        <v>1</v>
      </c>
      <c r="F37" s="127">
        <v>208.93</v>
      </c>
      <c r="G37" s="21">
        <f t="shared" si="0"/>
        <v>208.93</v>
      </c>
    </row>
    <row r="38" spans="1:9">
      <c r="A38" s="121" t="s">
        <v>714</v>
      </c>
      <c r="B38" s="74" t="s">
        <v>162</v>
      </c>
      <c r="C38" s="73" t="s">
        <v>703</v>
      </c>
      <c r="D38" s="78" t="s">
        <v>6</v>
      </c>
      <c r="E38" s="169">
        <v>1</v>
      </c>
      <c r="F38" s="127">
        <v>835.73</v>
      </c>
      <c r="G38" s="21">
        <f t="shared" si="0"/>
        <v>835.73</v>
      </c>
    </row>
    <row r="39" spans="1:9">
      <c r="A39" s="121" t="s">
        <v>714</v>
      </c>
      <c r="B39" s="74" t="s">
        <v>371</v>
      </c>
      <c r="C39" s="73" t="s">
        <v>741</v>
      </c>
      <c r="D39" s="78" t="s">
        <v>136</v>
      </c>
      <c r="E39" s="169">
        <v>20</v>
      </c>
      <c r="F39" s="127">
        <v>8.36</v>
      </c>
      <c r="G39" s="21">
        <f t="shared" si="0"/>
        <v>167.2</v>
      </c>
    </row>
    <row r="40" spans="1:9">
      <c r="A40" s="121" t="s">
        <v>714</v>
      </c>
      <c r="B40" s="74" t="s">
        <v>372</v>
      </c>
      <c r="C40" s="73" t="s">
        <v>742</v>
      </c>
      <c r="D40" s="78" t="s">
        <v>6</v>
      </c>
      <c r="E40" s="169">
        <v>20</v>
      </c>
      <c r="F40" s="127">
        <v>26.12</v>
      </c>
      <c r="G40" s="21">
        <f t="shared" si="0"/>
        <v>522.4</v>
      </c>
    </row>
    <row r="41" spans="1:9">
      <c r="A41" s="121" t="s">
        <v>714</v>
      </c>
      <c r="B41" s="74" t="s">
        <v>373</v>
      </c>
      <c r="C41" s="73" t="s">
        <v>743</v>
      </c>
      <c r="D41" s="78" t="s">
        <v>6</v>
      </c>
      <c r="E41" s="188">
        <v>44</v>
      </c>
      <c r="F41" s="127">
        <v>15.67</v>
      </c>
      <c r="G41" s="21">
        <f t="shared" si="0"/>
        <v>689.48</v>
      </c>
    </row>
    <row r="42" spans="1:9">
      <c r="A42" s="121" t="s">
        <v>714</v>
      </c>
      <c r="B42" s="74" t="s">
        <v>374</v>
      </c>
      <c r="C42" s="73" t="s">
        <v>744</v>
      </c>
      <c r="D42" s="78" t="s">
        <v>136</v>
      </c>
      <c r="E42" s="188">
        <v>23</v>
      </c>
      <c r="F42" s="127">
        <v>6.79</v>
      </c>
      <c r="G42" s="21">
        <f t="shared" si="0"/>
        <v>156.16999999999999</v>
      </c>
    </row>
    <row r="43" spans="1:9">
      <c r="A43" s="121" t="s">
        <v>714</v>
      </c>
      <c r="B43" s="74" t="s">
        <v>748</v>
      </c>
      <c r="C43" s="73" t="s">
        <v>745</v>
      </c>
      <c r="D43" s="78" t="s">
        <v>136</v>
      </c>
      <c r="E43" s="188">
        <v>23</v>
      </c>
      <c r="F43" s="127">
        <v>6.79</v>
      </c>
      <c r="G43" s="21">
        <f t="shared" si="0"/>
        <v>156.16999999999999</v>
      </c>
    </row>
    <row r="44" spans="1:9" ht="15.75" thickBot="1">
      <c r="A44" s="121" t="s">
        <v>714</v>
      </c>
      <c r="B44" s="74" t="s">
        <v>749</v>
      </c>
      <c r="C44" s="73" t="s">
        <v>746</v>
      </c>
      <c r="D44" s="78" t="s">
        <v>6</v>
      </c>
      <c r="E44" s="169">
        <v>1</v>
      </c>
      <c r="F44" s="127">
        <v>261.17</v>
      </c>
      <c r="G44" s="21">
        <f t="shared" si="0"/>
        <v>261.17</v>
      </c>
    </row>
    <row r="45" spans="1:9" ht="29.25" thickBot="1">
      <c r="A45" s="95" t="s">
        <v>714</v>
      </c>
      <c r="B45" s="98" t="s">
        <v>750</v>
      </c>
      <c r="C45" s="86" t="s">
        <v>747</v>
      </c>
      <c r="D45" s="87" t="s">
        <v>6</v>
      </c>
      <c r="E45" s="172">
        <v>1</v>
      </c>
      <c r="F45" s="128">
        <v>114.91</v>
      </c>
      <c r="G45" s="21">
        <f t="shared" si="0"/>
        <v>114.91</v>
      </c>
      <c r="H45" s="42" t="s">
        <v>90</v>
      </c>
      <c r="I45" s="43">
        <f>ROUND(SUM(G6:G45),2)</f>
        <v>57054.13</v>
      </c>
    </row>
    <row r="46" spans="1:9">
      <c r="A46" s="117" t="s">
        <v>751</v>
      </c>
      <c r="B46" s="16" t="s">
        <v>18</v>
      </c>
      <c r="C46" s="17" t="s">
        <v>715</v>
      </c>
      <c r="D46" s="18" t="s">
        <v>136</v>
      </c>
      <c r="E46" s="171">
        <v>12</v>
      </c>
      <c r="F46" s="19">
        <v>323.85000000000002</v>
      </c>
      <c r="G46" s="20">
        <f t="shared" si="0"/>
        <v>3886.2</v>
      </c>
    </row>
    <row r="47" spans="1:9">
      <c r="A47" s="121" t="s">
        <v>751</v>
      </c>
      <c r="B47" s="74" t="s">
        <v>19</v>
      </c>
      <c r="C47" s="73" t="s">
        <v>716</v>
      </c>
      <c r="D47" s="78" t="s">
        <v>136</v>
      </c>
      <c r="E47" s="169">
        <v>4</v>
      </c>
      <c r="F47" s="127">
        <v>334.3</v>
      </c>
      <c r="G47" s="81">
        <f t="shared" si="0"/>
        <v>1337.2</v>
      </c>
    </row>
    <row r="48" spans="1:9">
      <c r="A48" s="121" t="s">
        <v>751</v>
      </c>
      <c r="B48" s="74" t="s">
        <v>20</v>
      </c>
      <c r="C48" s="73" t="s">
        <v>717</v>
      </c>
      <c r="D48" s="78" t="s">
        <v>136</v>
      </c>
      <c r="E48" s="169">
        <v>12</v>
      </c>
      <c r="F48" s="127">
        <v>945.42</v>
      </c>
      <c r="G48" s="81">
        <f t="shared" si="0"/>
        <v>11345.04</v>
      </c>
    </row>
    <row r="49" spans="1:7">
      <c r="A49" s="121" t="s">
        <v>751</v>
      </c>
      <c r="B49" s="74" t="s">
        <v>21</v>
      </c>
      <c r="C49" s="73" t="s">
        <v>718</v>
      </c>
      <c r="D49" s="78" t="s">
        <v>136</v>
      </c>
      <c r="E49" s="169">
        <v>4</v>
      </c>
      <c r="F49" s="127">
        <v>507.71</v>
      </c>
      <c r="G49" s="81">
        <f t="shared" si="0"/>
        <v>2030.84</v>
      </c>
    </row>
    <row r="50" spans="1:7">
      <c r="A50" s="121" t="s">
        <v>751</v>
      </c>
      <c r="B50" s="74" t="s">
        <v>22</v>
      </c>
      <c r="C50" s="73" t="s">
        <v>719</v>
      </c>
      <c r="D50" s="78" t="s">
        <v>136</v>
      </c>
      <c r="E50" s="169">
        <v>12</v>
      </c>
      <c r="F50" s="127">
        <v>125.37</v>
      </c>
      <c r="G50" s="81">
        <f t="shared" si="0"/>
        <v>1504.44</v>
      </c>
    </row>
    <row r="51" spans="1:7">
      <c r="A51" s="121" t="s">
        <v>751</v>
      </c>
      <c r="B51" s="74" t="s">
        <v>23</v>
      </c>
      <c r="C51" s="73" t="s">
        <v>720</v>
      </c>
      <c r="D51" s="78" t="s">
        <v>136</v>
      </c>
      <c r="E51" s="169">
        <v>16</v>
      </c>
      <c r="F51" s="127">
        <v>177.6</v>
      </c>
      <c r="G51" s="81">
        <f t="shared" si="0"/>
        <v>2841.6</v>
      </c>
    </row>
    <row r="52" spans="1:7">
      <c r="A52" s="121" t="s">
        <v>751</v>
      </c>
      <c r="B52" s="74" t="s">
        <v>24</v>
      </c>
      <c r="C52" s="73" t="s">
        <v>721</v>
      </c>
      <c r="D52" s="78" t="s">
        <v>136</v>
      </c>
      <c r="E52" s="169">
        <v>16</v>
      </c>
      <c r="F52" s="127">
        <v>20.89</v>
      </c>
      <c r="G52" s="81">
        <f t="shared" si="0"/>
        <v>334.24</v>
      </c>
    </row>
    <row r="53" spans="1:7">
      <c r="A53" s="121" t="s">
        <v>751</v>
      </c>
      <c r="B53" s="74" t="s">
        <v>25</v>
      </c>
      <c r="C53" s="73" t="s">
        <v>752</v>
      </c>
      <c r="D53" s="78" t="s">
        <v>137</v>
      </c>
      <c r="E53" s="79">
        <v>651</v>
      </c>
      <c r="F53" s="127">
        <v>1.3</v>
      </c>
      <c r="G53" s="81">
        <f t="shared" si="0"/>
        <v>846.3</v>
      </c>
    </row>
    <row r="54" spans="1:7">
      <c r="A54" s="121" t="s">
        <v>751</v>
      </c>
      <c r="B54" s="74" t="s">
        <v>26</v>
      </c>
      <c r="C54" s="73" t="s">
        <v>753</v>
      </c>
      <c r="D54" s="78" t="s">
        <v>137</v>
      </c>
      <c r="E54" s="79">
        <v>52</v>
      </c>
      <c r="F54" s="127">
        <v>4.92</v>
      </c>
      <c r="G54" s="81">
        <f t="shared" si="0"/>
        <v>255.84</v>
      </c>
    </row>
    <row r="55" spans="1:7">
      <c r="A55" s="121" t="s">
        <v>751</v>
      </c>
      <c r="B55" s="74" t="s">
        <v>27</v>
      </c>
      <c r="C55" s="73" t="s">
        <v>722</v>
      </c>
      <c r="D55" s="78" t="s">
        <v>137</v>
      </c>
      <c r="E55" s="79">
        <v>599</v>
      </c>
      <c r="F55" s="127">
        <v>0.42</v>
      </c>
      <c r="G55" s="81">
        <f t="shared" si="0"/>
        <v>251.58</v>
      </c>
    </row>
    <row r="56" spans="1:7">
      <c r="A56" s="121" t="s">
        <v>751</v>
      </c>
      <c r="B56" s="74" t="s">
        <v>28</v>
      </c>
      <c r="C56" s="73" t="s">
        <v>723</v>
      </c>
      <c r="D56" s="78" t="s">
        <v>136</v>
      </c>
      <c r="E56" s="169">
        <v>17</v>
      </c>
      <c r="F56" s="127">
        <v>2.09</v>
      </c>
      <c r="G56" s="81">
        <f t="shared" si="0"/>
        <v>35.53</v>
      </c>
    </row>
    <row r="57" spans="1:7">
      <c r="A57" s="121" t="s">
        <v>751</v>
      </c>
      <c r="B57" s="74" t="s">
        <v>179</v>
      </c>
      <c r="C57" s="182" t="s">
        <v>971</v>
      </c>
      <c r="D57" s="78" t="s">
        <v>137</v>
      </c>
      <c r="E57" s="79">
        <v>140</v>
      </c>
      <c r="F57" s="127">
        <v>2.2400000000000002</v>
      </c>
      <c r="G57" s="81">
        <f t="shared" si="0"/>
        <v>313.60000000000002</v>
      </c>
    </row>
    <row r="58" spans="1:7">
      <c r="A58" s="121" t="s">
        <v>751</v>
      </c>
      <c r="B58" s="74" t="s">
        <v>180</v>
      </c>
      <c r="C58" s="182" t="s">
        <v>972</v>
      </c>
      <c r="D58" s="78" t="s">
        <v>137</v>
      </c>
      <c r="E58" s="79">
        <v>511</v>
      </c>
      <c r="F58" s="127">
        <v>1.77</v>
      </c>
      <c r="G58" s="81">
        <f t="shared" si="0"/>
        <v>904.47</v>
      </c>
    </row>
    <row r="59" spans="1:7">
      <c r="A59" s="121" t="s">
        <v>751</v>
      </c>
      <c r="B59" s="74" t="s">
        <v>181</v>
      </c>
      <c r="C59" s="73" t="s">
        <v>754</v>
      </c>
      <c r="D59" s="78" t="s">
        <v>137</v>
      </c>
      <c r="E59" s="79">
        <v>168</v>
      </c>
      <c r="F59" s="127">
        <v>0.83</v>
      </c>
      <c r="G59" s="81">
        <f t="shared" si="0"/>
        <v>139.44</v>
      </c>
    </row>
    <row r="60" spans="1:7">
      <c r="A60" s="121" t="s">
        <v>751</v>
      </c>
      <c r="B60" s="74" t="s">
        <v>182</v>
      </c>
      <c r="C60" s="182" t="s">
        <v>973</v>
      </c>
      <c r="D60" s="78" t="s">
        <v>136</v>
      </c>
      <c r="E60" s="169">
        <v>2</v>
      </c>
      <c r="F60" s="127">
        <v>6.28</v>
      </c>
      <c r="G60" s="81">
        <f t="shared" si="0"/>
        <v>12.56</v>
      </c>
    </row>
    <row r="61" spans="1:7">
      <c r="A61" s="121" t="s">
        <v>751</v>
      </c>
      <c r="B61" s="74" t="s">
        <v>183</v>
      </c>
      <c r="C61" s="182" t="s">
        <v>974</v>
      </c>
      <c r="D61" s="78" t="s">
        <v>136</v>
      </c>
      <c r="E61" s="169">
        <v>32</v>
      </c>
      <c r="F61" s="127">
        <v>6.27</v>
      </c>
      <c r="G61" s="81">
        <f t="shared" si="0"/>
        <v>200.64</v>
      </c>
    </row>
    <row r="62" spans="1:7">
      <c r="A62" s="121" t="s">
        <v>751</v>
      </c>
      <c r="B62" s="74" t="s">
        <v>392</v>
      </c>
      <c r="C62" s="73" t="s">
        <v>726</v>
      </c>
      <c r="D62" s="78" t="s">
        <v>6</v>
      </c>
      <c r="E62" s="169">
        <v>17</v>
      </c>
      <c r="F62" s="127">
        <v>73.12</v>
      </c>
      <c r="G62" s="81">
        <f t="shared" si="0"/>
        <v>1243.04</v>
      </c>
    </row>
    <row r="63" spans="1:7">
      <c r="A63" s="121" t="s">
        <v>751</v>
      </c>
      <c r="B63" s="74" t="s">
        <v>393</v>
      </c>
      <c r="C63" s="73" t="s">
        <v>727</v>
      </c>
      <c r="D63" s="78" t="s">
        <v>6</v>
      </c>
      <c r="E63" s="169">
        <v>1</v>
      </c>
      <c r="F63" s="127">
        <v>1970.26</v>
      </c>
      <c r="G63" s="81">
        <f t="shared" si="0"/>
        <v>1970.26</v>
      </c>
    </row>
    <row r="64" spans="1:7">
      <c r="A64" s="121" t="s">
        <v>751</v>
      </c>
      <c r="B64" s="74" t="s">
        <v>550</v>
      </c>
      <c r="C64" s="73" t="s">
        <v>728</v>
      </c>
      <c r="D64" s="78" t="s">
        <v>136</v>
      </c>
      <c r="E64" s="169">
        <v>16</v>
      </c>
      <c r="F64" s="127">
        <v>3.76</v>
      </c>
      <c r="G64" s="81">
        <f t="shared" si="0"/>
        <v>60.16</v>
      </c>
    </row>
    <row r="65" spans="1:7">
      <c r="A65" s="121" t="s">
        <v>751</v>
      </c>
      <c r="B65" s="74" t="s">
        <v>551</v>
      </c>
      <c r="C65" s="73" t="s">
        <v>729</v>
      </c>
      <c r="D65" s="78" t="s">
        <v>6</v>
      </c>
      <c r="E65" s="169">
        <v>1</v>
      </c>
      <c r="F65" s="127">
        <v>208.93</v>
      </c>
      <c r="G65" s="81">
        <f t="shared" si="0"/>
        <v>208.93</v>
      </c>
    </row>
    <row r="66" spans="1:7">
      <c r="A66" s="121" t="s">
        <v>751</v>
      </c>
      <c r="B66" s="74" t="s">
        <v>552</v>
      </c>
      <c r="C66" s="73" t="s">
        <v>730</v>
      </c>
      <c r="D66" s="78" t="s">
        <v>137</v>
      </c>
      <c r="E66" s="187">
        <v>599</v>
      </c>
      <c r="F66" s="127">
        <v>5.23</v>
      </c>
      <c r="G66" s="81">
        <f t="shared" si="0"/>
        <v>3132.77</v>
      </c>
    </row>
    <row r="67" spans="1:7">
      <c r="A67" s="121" t="s">
        <v>751</v>
      </c>
      <c r="B67" s="74" t="s">
        <v>696</v>
      </c>
      <c r="C67" s="73" t="s">
        <v>755</v>
      </c>
      <c r="D67" s="78" t="s">
        <v>137</v>
      </c>
      <c r="E67" s="187">
        <v>599</v>
      </c>
      <c r="F67" s="127">
        <v>1.67</v>
      </c>
      <c r="G67" s="81">
        <f t="shared" si="0"/>
        <v>1000.33</v>
      </c>
    </row>
    <row r="68" spans="1:7">
      <c r="A68" s="121" t="s">
        <v>751</v>
      </c>
      <c r="B68" s="74" t="s">
        <v>697</v>
      </c>
      <c r="C68" s="73" t="s">
        <v>756</v>
      </c>
      <c r="D68" s="78" t="s">
        <v>757</v>
      </c>
      <c r="E68" s="79">
        <v>52</v>
      </c>
      <c r="F68" s="127">
        <v>36.57</v>
      </c>
      <c r="G68" s="81">
        <f t="shared" si="0"/>
        <v>1901.64</v>
      </c>
    </row>
    <row r="69" spans="1:7">
      <c r="A69" s="121" t="s">
        <v>751</v>
      </c>
      <c r="B69" s="74" t="s">
        <v>698</v>
      </c>
      <c r="C69" s="73" t="s">
        <v>758</v>
      </c>
      <c r="D69" s="78" t="s">
        <v>757</v>
      </c>
      <c r="E69" s="79">
        <v>168</v>
      </c>
      <c r="F69" s="127">
        <v>1.04</v>
      </c>
      <c r="G69" s="81">
        <f t="shared" si="0"/>
        <v>174.72</v>
      </c>
    </row>
    <row r="70" spans="1:7">
      <c r="A70" s="121" t="s">
        <v>751</v>
      </c>
      <c r="B70" s="74" t="s">
        <v>775</v>
      </c>
      <c r="C70" s="73" t="s">
        <v>759</v>
      </c>
      <c r="D70" s="78" t="s">
        <v>757</v>
      </c>
      <c r="E70" s="79">
        <v>651</v>
      </c>
      <c r="F70" s="127">
        <v>2.92</v>
      </c>
      <c r="G70" s="81">
        <f t="shared" si="0"/>
        <v>1900.92</v>
      </c>
    </row>
    <row r="71" spans="1:7">
      <c r="A71" s="121" t="s">
        <v>751</v>
      </c>
      <c r="B71" s="74" t="s">
        <v>776</v>
      </c>
      <c r="C71" s="73" t="s">
        <v>760</v>
      </c>
      <c r="D71" s="78" t="s">
        <v>757</v>
      </c>
      <c r="E71" s="79">
        <v>599</v>
      </c>
      <c r="F71" s="127">
        <v>0.1</v>
      </c>
      <c r="G71" s="81">
        <f t="shared" si="0"/>
        <v>59.9</v>
      </c>
    </row>
    <row r="72" spans="1:7">
      <c r="A72" s="121" t="s">
        <v>751</v>
      </c>
      <c r="B72" s="74" t="s">
        <v>777</v>
      </c>
      <c r="C72" s="73" t="s">
        <v>736</v>
      </c>
      <c r="D72" s="78" t="s">
        <v>761</v>
      </c>
      <c r="E72" s="169">
        <v>12</v>
      </c>
      <c r="F72" s="127">
        <v>83.57</v>
      </c>
      <c r="G72" s="81">
        <f t="shared" si="0"/>
        <v>1002.84</v>
      </c>
    </row>
    <row r="73" spans="1:7">
      <c r="A73" s="121" t="s">
        <v>751</v>
      </c>
      <c r="B73" s="74" t="s">
        <v>778</v>
      </c>
      <c r="C73" s="73" t="s">
        <v>762</v>
      </c>
      <c r="D73" s="78" t="s">
        <v>761</v>
      </c>
      <c r="E73" s="169">
        <v>16</v>
      </c>
      <c r="F73" s="127">
        <v>83.57</v>
      </c>
      <c r="G73" s="81">
        <f t="shared" si="0"/>
        <v>1337.12</v>
      </c>
    </row>
    <row r="74" spans="1:7">
      <c r="A74" s="121" t="s">
        <v>751</v>
      </c>
      <c r="B74" s="74" t="s">
        <v>779</v>
      </c>
      <c r="C74" s="73" t="s">
        <v>763</v>
      </c>
      <c r="D74" s="78" t="s">
        <v>761</v>
      </c>
      <c r="E74" s="169">
        <v>16</v>
      </c>
      <c r="F74" s="127">
        <v>62.68</v>
      </c>
      <c r="G74" s="21">
        <f t="shared" si="0"/>
        <v>1002.88</v>
      </c>
    </row>
    <row r="75" spans="1:7">
      <c r="A75" s="121" t="s">
        <v>751</v>
      </c>
      <c r="B75" s="74" t="s">
        <v>780</v>
      </c>
      <c r="C75" s="73" t="s">
        <v>764</v>
      </c>
      <c r="D75" s="78" t="s">
        <v>765</v>
      </c>
      <c r="E75" s="169">
        <v>16</v>
      </c>
      <c r="F75" s="127">
        <v>73.12</v>
      </c>
      <c r="G75" s="21">
        <f t="shared" si="0"/>
        <v>1169.92</v>
      </c>
    </row>
    <row r="76" spans="1:7">
      <c r="A76" s="121" t="s">
        <v>751</v>
      </c>
      <c r="B76" s="74" t="s">
        <v>781</v>
      </c>
      <c r="C76" s="73" t="s">
        <v>766</v>
      </c>
      <c r="D76" s="78" t="s">
        <v>765</v>
      </c>
      <c r="E76" s="169">
        <v>1</v>
      </c>
      <c r="F76" s="127">
        <v>208.93</v>
      </c>
      <c r="G76" s="21">
        <f t="shared" si="0"/>
        <v>208.93</v>
      </c>
    </row>
    <row r="77" spans="1:7">
      <c r="A77" s="121" t="s">
        <v>751</v>
      </c>
      <c r="B77" s="74" t="s">
        <v>782</v>
      </c>
      <c r="C77" s="73" t="s">
        <v>767</v>
      </c>
      <c r="D77" s="78" t="s">
        <v>765</v>
      </c>
      <c r="E77" s="169">
        <v>1</v>
      </c>
      <c r="F77" s="127">
        <v>626.79999999999995</v>
      </c>
      <c r="G77" s="21">
        <f t="shared" si="0"/>
        <v>626.79999999999995</v>
      </c>
    </row>
    <row r="78" spans="1:7">
      <c r="A78" s="121" t="s">
        <v>751</v>
      </c>
      <c r="B78" s="74" t="s">
        <v>783</v>
      </c>
      <c r="C78" s="73" t="s">
        <v>768</v>
      </c>
      <c r="D78" s="78" t="s">
        <v>761</v>
      </c>
      <c r="E78" s="169">
        <v>16</v>
      </c>
      <c r="F78" s="127">
        <v>8.36</v>
      </c>
      <c r="G78" s="21">
        <f t="shared" si="0"/>
        <v>133.76</v>
      </c>
    </row>
    <row r="79" spans="1:7">
      <c r="A79" s="121" t="s">
        <v>751</v>
      </c>
      <c r="B79" s="74" t="s">
        <v>784</v>
      </c>
      <c r="C79" s="73" t="s">
        <v>769</v>
      </c>
      <c r="D79" s="78" t="s">
        <v>765</v>
      </c>
      <c r="E79" s="169">
        <v>16</v>
      </c>
      <c r="F79" s="127">
        <v>26.12</v>
      </c>
      <c r="G79" s="21">
        <f t="shared" si="0"/>
        <v>417.92</v>
      </c>
    </row>
    <row r="80" spans="1:7">
      <c r="A80" s="121" t="s">
        <v>751</v>
      </c>
      <c r="B80" s="74" t="s">
        <v>785</v>
      </c>
      <c r="C80" s="73" t="s">
        <v>770</v>
      </c>
      <c r="D80" s="78" t="s">
        <v>765</v>
      </c>
      <c r="E80" s="169">
        <v>34</v>
      </c>
      <c r="F80" s="127">
        <v>15.67</v>
      </c>
      <c r="G80" s="21">
        <f t="shared" si="0"/>
        <v>532.78</v>
      </c>
    </row>
    <row r="81" spans="1:9">
      <c r="A81" s="121" t="s">
        <v>751</v>
      </c>
      <c r="B81" s="74" t="s">
        <v>786</v>
      </c>
      <c r="C81" s="73" t="s">
        <v>771</v>
      </c>
      <c r="D81" s="78" t="s">
        <v>761</v>
      </c>
      <c r="E81" s="169">
        <v>19</v>
      </c>
      <c r="F81" s="127">
        <v>6.79</v>
      </c>
      <c r="G81" s="21">
        <f t="shared" si="0"/>
        <v>129.01</v>
      </c>
    </row>
    <row r="82" spans="1:9">
      <c r="A82" s="121" t="s">
        <v>751</v>
      </c>
      <c r="B82" s="74" t="s">
        <v>787</v>
      </c>
      <c r="C82" s="73" t="s">
        <v>772</v>
      </c>
      <c r="D82" s="78" t="s">
        <v>761</v>
      </c>
      <c r="E82" s="169">
        <v>19</v>
      </c>
      <c r="F82" s="127">
        <v>6.79</v>
      </c>
      <c r="G82" s="21">
        <f t="shared" si="0"/>
        <v>129.01</v>
      </c>
    </row>
    <row r="83" spans="1:9" ht="15.75" thickBot="1">
      <c r="A83" s="121" t="s">
        <v>751</v>
      </c>
      <c r="B83" s="74" t="s">
        <v>788</v>
      </c>
      <c r="C83" s="73" t="s">
        <v>773</v>
      </c>
      <c r="D83" s="78" t="s">
        <v>765</v>
      </c>
      <c r="E83" s="169">
        <v>1</v>
      </c>
      <c r="F83" s="127">
        <v>261.17</v>
      </c>
      <c r="G83" s="21">
        <f t="shared" si="0"/>
        <v>261.17</v>
      </c>
    </row>
    <row r="84" spans="1:9" ht="29.25" thickBot="1">
      <c r="A84" s="95" t="s">
        <v>751</v>
      </c>
      <c r="B84" s="98" t="s">
        <v>789</v>
      </c>
      <c r="C84" s="23" t="s">
        <v>774</v>
      </c>
      <c r="D84" s="24" t="s">
        <v>765</v>
      </c>
      <c r="E84" s="168">
        <v>1</v>
      </c>
      <c r="F84" s="25">
        <v>114.91</v>
      </c>
      <c r="G84" s="21">
        <f t="shared" si="0"/>
        <v>114.91</v>
      </c>
      <c r="H84" s="42" t="s">
        <v>91</v>
      </c>
      <c r="I84" s="43">
        <f>ROUND(SUM(G46:G84),2)</f>
        <v>44959.24</v>
      </c>
    </row>
    <row r="85" spans="1:9">
      <c r="A85" s="74" t="s">
        <v>790</v>
      </c>
      <c r="B85" s="74" t="s">
        <v>45</v>
      </c>
      <c r="C85" s="73" t="s">
        <v>715</v>
      </c>
      <c r="D85" s="78" t="s">
        <v>761</v>
      </c>
      <c r="E85" s="169">
        <v>13</v>
      </c>
      <c r="F85" s="127">
        <v>323.85000000000002</v>
      </c>
      <c r="G85" s="21">
        <f t="shared" si="0"/>
        <v>4210.05</v>
      </c>
    </row>
    <row r="86" spans="1:9">
      <c r="A86" s="74" t="s">
        <v>790</v>
      </c>
      <c r="B86" s="74" t="s">
        <v>46</v>
      </c>
      <c r="C86" s="73" t="s">
        <v>716</v>
      </c>
      <c r="D86" s="78" t="s">
        <v>761</v>
      </c>
      <c r="E86" s="169">
        <v>3</v>
      </c>
      <c r="F86" s="127">
        <v>334.29</v>
      </c>
      <c r="G86" s="21">
        <f t="shared" si="0"/>
        <v>1002.87</v>
      </c>
    </row>
    <row r="87" spans="1:9">
      <c r="A87" s="74" t="s">
        <v>790</v>
      </c>
      <c r="B87" s="74" t="s">
        <v>47</v>
      </c>
      <c r="C87" s="73" t="s">
        <v>717</v>
      </c>
      <c r="D87" s="78" t="s">
        <v>761</v>
      </c>
      <c r="E87" s="169">
        <v>13</v>
      </c>
      <c r="F87" s="127">
        <v>945.42</v>
      </c>
      <c r="G87" s="21">
        <f t="shared" si="0"/>
        <v>12290.46</v>
      </c>
    </row>
    <row r="88" spans="1:9">
      <c r="A88" s="74" t="s">
        <v>790</v>
      </c>
      <c r="B88" s="74" t="s">
        <v>48</v>
      </c>
      <c r="C88" s="73" t="s">
        <v>718</v>
      </c>
      <c r="D88" s="78" t="s">
        <v>761</v>
      </c>
      <c r="E88" s="169">
        <v>3</v>
      </c>
      <c r="F88" s="127">
        <v>507.71</v>
      </c>
      <c r="G88" s="21">
        <f t="shared" si="0"/>
        <v>1523.13</v>
      </c>
    </row>
    <row r="89" spans="1:9">
      <c r="A89" s="74" t="s">
        <v>790</v>
      </c>
      <c r="B89" s="74" t="s">
        <v>49</v>
      </c>
      <c r="C89" s="73" t="s">
        <v>719</v>
      </c>
      <c r="D89" s="78" t="s">
        <v>761</v>
      </c>
      <c r="E89" s="169">
        <v>13</v>
      </c>
      <c r="F89" s="127">
        <v>125.37</v>
      </c>
      <c r="G89" s="21">
        <f t="shared" si="0"/>
        <v>1629.81</v>
      </c>
    </row>
    <row r="90" spans="1:9">
      <c r="A90" s="74" t="s">
        <v>790</v>
      </c>
      <c r="B90" s="74" t="s">
        <v>50</v>
      </c>
      <c r="C90" s="73" t="s">
        <v>720</v>
      </c>
      <c r="D90" s="78" t="s">
        <v>761</v>
      </c>
      <c r="E90" s="169">
        <v>16</v>
      </c>
      <c r="F90" s="127">
        <v>177.6</v>
      </c>
      <c r="G90" s="21">
        <f t="shared" si="0"/>
        <v>2841.6</v>
      </c>
    </row>
    <row r="91" spans="1:9">
      <c r="A91" s="74" t="s">
        <v>790</v>
      </c>
      <c r="B91" s="74" t="s">
        <v>51</v>
      </c>
      <c r="C91" s="73" t="s">
        <v>721</v>
      </c>
      <c r="D91" s="78" t="s">
        <v>761</v>
      </c>
      <c r="E91" s="169">
        <v>16</v>
      </c>
      <c r="F91" s="127">
        <v>20.89</v>
      </c>
      <c r="G91" s="21">
        <f t="shared" si="0"/>
        <v>334.24</v>
      </c>
    </row>
    <row r="92" spans="1:9">
      <c r="A92" s="74" t="s">
        <v>790</v>
      </c>
      <c r="B92" s="74" t="s">
        <v>185</v>
      </c>
      <c r="C92" s="73" t="s">
        <v>752</v>
      </c>
      <c r="D92" s="78" t="s">
        <v>757</v>
      </c>
      <c r="E92" s="187">
        <v>600</v>
      </c>
      <c r="F92" s="127">
        <v>1.3</v>
      </c>
      <c r="G92" s="21">
        <f t="shared" si="0"/>
        <v>780</v>
      </c>
    </row>
    <row r="93" spans="1:9">
      <c r="A93" s="74" t="s">
        <v>790</v>
      </c>
      <c r="B93" s="74" t="s">
        <v>186</v>
      </c>
      <c r="C93" s="73" t="s">
        <v>753</v>
      </c>
      <c r="D93" s="78" t="s">
        <v>757</v>
      </c>
      <c r="E93" s="79">
        <v>42</v>
      </c>
      <c r="F93" s="127">
        <v>4.92</v>
      </c>
      <c r="G93" s="21">
        <f t="shared" si="0"/>
        <v>206.64</v>
      </c>
    </row>
    <row r="94" spans="1:9">
      <c r="A94" s="74" t="s">
        <v>790</v>
      </c>
      <c r="B94" s="74" t="s">
        <v>187</v>
      </c>
      <c r="C94" s="73" t="s">
        <v>722</v>
      </c>
      <c r="D94" s="78" t="s">
        <v>757</v>
      </c>
      <c r="E94" s="187">
        <v>558</v>
      </c>
      <c r="F94" s="127">
        <v>0.42</v>
      </c>
      <c r="G94" s="21">
        <f t="shared" si="0"/>
        <v>234.36</v>
      </c>
    </row>
    <row r="95" spans="1:9">
      <c r="A95" s="74" t="s">
        <v>790</v>
      </c>
      <c r="B95" s="74" t="s">
        <v>704</v>
      </c>
      <c r="C95" s="73" t="s">
        <v>723</v>
      </c>
      <c r="D95" s="78" t="s">
        <v>761</v>
      </c>
      <c r="E95" s="169">
        <v>17</v>
      </c>
      <c r="F95" s="127">
        <v>2.09</v>
      </c>
      <c r="G95" s="21">
        <f t="shared" si="0"/>
        <v>35.53</v>
      </c>
    </row>
    <row r="96" spans="1:9">
      <c r="A96" s="74" t="s">
        <v>790</v>
      </c>
      <c r="B96" s="74" t="s">
        <v>705</v>
      </c>
      <c r="C96" s="182" t="s">
        <v>971</v>
      </c>
      <c r="D96" s="78" t="s">
        <v>757</v>
      </c>
      <c r="E96" s="79">
        <v>75</v>
      </c>
      <c r="F96" s="127">
        <v>2.2400000000000002</v>
      </c>
      <c r="G96" s="21">
        <f t="shared" si="0"/>
        <v>168</v>
      </c>
    </row>
    <row r="97" spans="1:7">
      <c r="A97" s="74" t="s">
        <v>790</v>
      </c>
      <c r="B97" s="74" t="s">
        <v>706</v>
      </c>
      <c r="C97" s="182" t="s">
        <v>972</v>
      </c>
      <c r="D97" s="78" t="s">
        <v>757</v>
      </c>
      <c r="E97" s="187">
        <v>525</v>
      </c>
      <c r="F97" s="127">
        <v>1.77</v>
      </c>
      <c r="G97" s="21">
        <f t="shared" si="0"/>
        <v>929.25</v>
      </c>
    </row>
    <row r="98" spans="1:7">
      <c r="A98" s="74" t="s">
        <v>790</v>
      </c>
      <c r="B98" s="74" t="s">
        <v>707</v>
      </c>
      <c r="C98" s="73" t="s">
        <v>754</v>
      </c>
      <c r="D98" s="78" t="s">
        <v>757</v>
      </c>
      <c r="E98" s="79">
        <v>174</v>
      </c>
      <c r="F98" s="127">
        <v>0.83</v>
      </c>
      <c r="G98" s="21">
        <f t="shared" si="0"/>
        <v>144.41999999999999</v>
      </c>
    </row>
    <row r="99" spans="1:7">
      <c r="A99" s="74" t="s">
        <v>790</v>
      </c>
      <c r="B99" s="74" t="s">
        <v>708</v>
      </c>
      <c r="C99" s="182" t="s">
        <v>973</v>
      </c>
      <c r="D99" s="78" t="s">
        <v>761</v>
      </c>
      <c r="E99" s="169">
        <v>2</v>
      </c>
      <c r="F99" s="127">
        <v>6.28</v>
      </c>
      <c r="G99" s="21">
        <f t="shared" si="0"/>
        <v>12.56</v>
      </c>
    </row>
    <row r="100" spans="1:7">
      <c r="A100" s="74" t="s">
        <v>790</v>
      </c>
      <c r="B100" s="74" t="s">
        <v>709</v>
      </c>
      <c r="C100" s="182" t="s">
        <v>974</v>
      </c>
      <c r="D100" s="78" t="s">
        <v>761</v>
      </c>
      <c r="E100" s="169">
        <v>32</v>
      </c>
      <c r="F100" s="127">
        <v>6.27</v>
      </c>
      <c r="G100" s="21">
        <f t="shared" si="0"/>
        <v>200.64</v>
      </c>
    </row>
    <row r="101" spans="1:7">
      <c r="A101" s="74" t="s">
        <v>790</v>
      </c>
      <c r="B101" s="74" t="s">
        <v>710</v>
      </c>
      <c r="C101" s="73" t="s">
        <v>726</v>
      </c>
      <c r="D101" s="78" t="s">
        <v>765</v>
      </c>
      <c r="E101" s="169">
        <v>17</v>
      </c>
      <c r="F101" s="127">
        <v>73.12</v>
      </c>
      <c r="G101" s="21">
        <f t="shared" si="0"/>
        <v>1243.04</v>
      </c>
    </row>
    <row r="102" spans="1:7">
      <c r="A102" s="74" t="s">
        <v>790</v>
      </c>
      <c r="B102" s="74" t="s">
        <v>711</v>
      </c>
      <c r="C102" s="73" t="s">
        <v>727</v>
      </c>
      <c r="D102" s="78" t="s">
        <v>765</v>
      </c>
      <c r="E102" s="169">
        <v>1</v>
      </c>
      <c r="F102" s="127">
        <v>1970.26</v>
      </c>
      <c r="G102" s="21">
        <f t="shared" si="0"/>
        <v>1970.26</v>
      </c>
    </row>
    <row r="103" spans="1:7">
      <c r="A103" s="74" t="s">
        <v>790</v>
      </c>
      <c r="B103" s="74" t="s">
        <v>712</v>
      </c>
      <c r="C103" s="73" t="s">
        <v>728</v>
      </c>
      <c r="D103" s="78" t="s">
        <v>761</v>
      </c>
      <c r="E103" s="169">
        <v>16</v>
      </c>
      <c r="F103" s="127">
        <v>3.76</v>
      </c>
      <c r="G103" s="21">
        <f t="shared" si="0"/>
        <v>60.16</v>
      </c>
    </row>
    <row r="104" spans="1:7">
      <c r="A104" s="74" t="s">
        <v>790</v>
      </c>
      <c r="B104" s="74" t="s">
        <v>713</v>
      </c>
      <c r="C104" s="73" t="s">
        <v>729</v>
      </c>
      <c r="D104" s="78" t="s">
        <v>765</v>
      </c>
      <c r="E104" s="169">
        <v>1</v>
      </c>
      <c r="F104" s="127">
        <v>208.93</v>
      </c>
      <c r="G104" s="21">
        <f t="shared" si="0"/>
        <v>208.93</v>
      </c>
    </row>
    <row r="105" spans="1:7">
      <c r="A105" s="74" t="s">
        <v>790</v>
      </c>
      <c r="B105" s="74" t="s">
        <v>792</v>
      </c>
      <c r="C105" s="73" t="s">
        <v>791</v>
      </c>
      <c r="D105" s="78" t="s">
        <v>757</v>
      </c>
      <c r="E105" s="187">
        <v>558</v>
      </c>
      <c r="F105" s="127">
        <v>5.23</v>
      </c>
      <c r="G105" s="21">
        <f t="shared" si="0"/>
        <v>2918.34</v>
      </c>
    </row>
    <row r="106" spans="1:7">
      <c r="A106" s="74" t="s">
        <v>790</v>
      </c>
      <c r="B106" s="74" t="s">
        <v>793</v>
      </c>
      <c r="C106" s="73" t="s">
        <v>755</v>
      </c>
      <c r="D106" s="78" t="s">
        <v>757</v>
      </c>
      <c r="E106" s="187">
        <v>558</v>
      </c>
      <c r="F106" s="127">
        <v>1.67</v>
      </c>
      <c r="G106" s="21">
        <f t="shared" si="0"/>
        <v>931.86</v>
      </c>
    </row>
    <row r="107" spans="1:7">
      <c r="A107" s="74" t="s">
        <v>790</v>
      </c>
      <c r="B107" s="74" t="s">
        <v>794</v>
      </c>
      <c r="C107" s="73" t="s">
        <v>756</v>
      </c>
      <c r="D107" s="78" t="s">
        <v>757</v>
      </c>
      <c r="E107" s="79">
        <v>42</v>
      </c>
      <c r="F107" s="127">
        <v>36.57</v>
      </c>
      <c r="G107" s="21">
        <f t="shared" si="0"/>
        <v>1535.94</v>
      </c>
    </row>
    <row r="108" spans="1:7">
      <c r="A108" s="74" t="s">
        <v>790</v>
      </c>
      <c r="B108" s="74" t="s">
        <v>795</v>
      </c>
      <c r="C108" s="73" t="s">
        <v>758</v>
      </c>
      <c r="D108" s="78" t="s">
        <v>757</v>
      </c>
      <c r="E108" s="79">
        <v>174</v>
      </c>
      <c r="F108" s="127">
        <v>1.04</v>
      </c>
      <c r="G108" s="21">
        <f t="shared" si="0"/>
        <v>180.96</v>
      </c>
    </row>
    <row r="109" spans="1:7">
      <c r="A109" s="74" t="s">
        <v>790</v>
      </c>
      <c r="B109" s="74" t="s">
        <v>796</v>
      </c>
      <c r="C109" s="73" t="s">
        <v>759</v>
      </c>
      <c r="D109" s="78" t="s">
        <v>757</v>
      </c>
      <c r="E109" s="187">
        <v>600</v>
      </c>
      <c r="F109" s="127">
        <v>2.48</v>
      </c>
      <c r="G109" s="21">
        <f t="shared" si="0"/>
        <v>1488</v>
      </c>
    </row>
    <row r="110" spans="1:7">
      <c r="A110" s="74" t="s">
        <v>790</v>
      </c>
      <c r="B110" s="74" t="s">
        <v>797</v>
      </c>
      <c r="C110" s="73" t="s">
        <v>760</v>
      </c>
      <c r="D110" s="78" t="s">
        <v>757</v>
      </c>
      <c r="E110" s="187">
        <v>558</v>
      </c>
      <c r="F110" s="127">
        <v>0.1</v>
      </c>
      <c r="G110" s="21">
        <f t="shared" si="0"/>
        <v>55.8</v>
      </c>
    </row>
    <row r="111" spans="1:7">
      <c r="A111" s="74" t="s">
        <v>790</v>
      </c>
      <c r="B111" s="74" t="s">
        <v>798</v>
      </c>
      <c r="C111" s="73" t="s">
        <v>736</v>
      </c>
      <c r="D111" s="78" t="s">
        <v>761</v>
      </c>
      <c r="E111" s="169">
        <v>16</v>
      </c>
      <c r="F111" s="127">
        <v>83.57</v>
      </c>
      <c r="G111" s="21">
        <f t="shared" si="0"/>
        <v>1337.12</v>
      </c>
    </row>
    <row r="112" spans="1:7">
      <c r="A112" s="74" t="s">
        <v>790</v>
      </c>
      <c r="B112" s="74" t="s">
        <v>799</v>
      </c>
      <c r="C112" s="73" t="s">
        <v>762</v>
      </c>
      <c r="D112" s="78" t="s">
        <v>761</v>
      </c>
      <c r="E112" s="169">
        <v>16</v>
      </c>
      <c r="F112" s="127">
        <v>83.57</v>
      </c>
      <c r="G112" s="21">
        <f t="shared" si="0"/>
        <v>1337.12</v>
      </c>
    </row>
    <row r="113" spans="1:9">
      <c r="A113" s="74" t="s">
        <v>790</v>
      </c>
      <c r="B113" s="74" t="s">
        <v>800</v>
      </c>
      <c r="C113" s="73" t="s">
        <v>763</v>
      </c>
      <c r="D113" s="78" t="s">
        <v>761</v>
      </c>
      <c r="E113" s="169">
        <v>16</v>
      </c>
      <c r="F113" s="127">
        <v>62.68</v>
      </c>
      <c r="G113" s="21">
        <f t="shared" si="0"/>
        <v>1002.88</v>
      </c>
    </row>
    <row r="114" spans="1:9">
      <c r="A114" s="74" t="s">
        <v>790</v>
      </c>
      <c r="B114" s="74" t="s">
        <v>801</v>
      </c>
      <c r="C114" s="73" t="s">
        <v>764</v>
      </c>
      <c r="D114" s="78" t="s">
        <v>765</v>
      </c>
      <c r="E114" s="169">
        <v>16</v>
      </c>
      <c r="F114" s="127">
        <v>73.12</v>
      </c>
      <c r="G114" s="21">
        <f t="shared" si="0"/>
        <v>1169.92</v>
      </c>
    </row>
    <row r="115" spans="1:9">
      <c r="A115" s="74" t="s">
        <v>790</v>
      </c>
      <c r="B115" s="74" t="s">
        <v>802</v>
      </c>
      <c r="C115" s="73" t="s">
        <v>766</v>
      </c>
      <c r="D115" s="78" t="s">
        <v>765</v>
      </c>
      <c r="E115" s="169">
        <v>1</v>
      </c>
      <c r="F115" s="127">
        <v>208.93</v>
      </c>
      <c r="G115" s="21">
        <f t="shared" si="0"/>
        <v>208.93</v>
      </c>
    </row>
    <row r="116" spans="1:9">
      <c r="A116" s="74" t="s">
        <v>790</v>
      </c>
      <c r="B116" s="74" t="s">
        <v>803</v>
      </c>
      <c r="C116" s="73" t="s">
        <v>767</v>
      </c>
      <c r="D116" s="78" t="s">
        <v>765</v>
      </c>
      <c r="E116" s="169">
        <v>1</v>
      </c>
      <c r="F116" s="127">
        <v>574.55999999999995</v>
      </c>
      <c r="G116" s="21">
        <f t="shared" si="0"/>
        <v>574.55999999999995</v>
      </c>
    </row>
    <row r="117" spans="1:9">
      <c r="A117" s="74" t="s">
        <v>790</v>
      </c>
      <c r="B117" s="74" t="s">
        <v>804</v>
      </c>
      <c r="C117" s="73" t="s">
        <v>768</v>
      </c>
      <c r="D117" s="78" t="s">
        <v>761</v>
      </c>
      <c r="E117" s="169">
        <v>16</v>
      </c>
      <c r="F117" s="127">
        <v>8.36</v>
      </c>
      <c r="G117" s="21">
        <f t="shared" si="0"/>
        <v>133.76</v>
      </c>
    </row>
    <row r="118" spans="1:9">
      <c r="A118" s="74" t="s">
        <v>790</v>
      </c>
      <c r="B118" s="74" t="s">
        <v>805</v>
      </c>
      <c r="C118" s="73" t="s">
        <v>769</v>
      </c>
      <c r="D118" s="78" t="s">
        <v>765</v>
      </c>
      <c r="E118" s="169">
        <v>16</v>
      </c>
      <c r="F118" s="127">
        <v>26.12</v>
      </c>
      <c r="G118" s="21">
        <f t="shared" si="0"/>
        <v>417.92</v>
      </c>
    </row>
    <row r="119" spans="1:9">
      <c r="A119" s="74" t="s">
        <v>790</v>
      </c>
      <c r="B119" s="74" t="s">
        <v>806</v>
      </c>
      <c r="C119" s="73" t="s">
        <v>770</v>
      </c>
      <c r="D119" s="78" t="s">
        <v>765</v>
      </c>
      <c r="E119" s="169">
        <v>34</v>
      </c>
      <c r="F119" s="127">
        <v>15.67</v>
      </c>
      <c r="G119" s="21">
        <f t="shared" si="0"/>
        <v>532.78</v>
      </c>
    </row>
    <row r="120" spans="1:9">
      <c r="A120" s="74" t="s">
        <v>790</v>
      </c>
      <c r="B120" s="74" t="s">
        <v>807</v>
      </c>
      <c r="C120" s="73" t="s">
        <v>771</v>
      </c>
      <c r="D120" s="78" t="s">
        <v>761</v>
      </c>
      <c r="E120" s="169">
        <v>17</v>
      </c>
      <c r="F120" s="127">
        <v>6.79</v>
      </c>
      <c r="G120" s="21">
        <f t="shared" si="0"/>
        <v>115.43</v>
      </c>
    </row>
    <row r="121" spans="1:9">
      <c r="A121" s="74" t="s">
        <v>790</v>
      </c>
      <c r="B121" s="74" t="s">
        <v>808</v>
      </c>
      <c r="C121" s="73" t="s">
        <v>772</v>
      </c>
      <c r="D121" s="78" t="s">
        <v>761</v>
      </c>
      <c r="E121" s="169">
        <v>17</v>
      </c>
      <c r="F121" s="127">
        <v>6.79</v>
      </c>
      <c r="G121" s="21">
        <f t="shared" si="0"/>
        <v>115.43</v>
      </c>
    </row>
    <row r="122" spans="1:9" ht="15.75" thickBot="1">
      <c r="A122" s="74" t="s">
        <v>790</v>
      </c>
      <c r="B122" s="74" t="s">
        <v>809</v>
      </c>
      <c r="C122" s="73" t="s">
        <v>773</v>
      </c>
      <c r="D122" s="78" t="s">
        <v>765</v>
      </c>
      <c r="E122" s="169">
        <v>1</v>
      </c>
      <c r="F122" s="127">
        <v>261.17</v>
      </c>
      <c r="G122" s="21">
        <f t="shared" si="0"/>
        <v>261.17</v>
      </c>
    </row>
    <row r="123" spans="1:9" ht="29.25" thickBot="1">
      <c r="A123" s="95" t="s">
        <v>790</v>
      </c>
      <c r="B123" s="98" t="s">
        <v>810</v>
      </c>
      <c r="C123" s="23" t="s">
        <v>774</v>
      </c>
      <c r="D123" s="24" t="s">
        <v>765</v>
      </c>
      <c r="E123" s="168">
        <v>1</v>
      </c>
      <c r="F123" s="25">
        <v>114.91</v>
      </c>
      <c r="G123" s="26">
        <f>ROUND((E123*F123),2)</f>
        <v>114.91</v>
      </c>
      <c r="H123" s="42" t="s">
        <v>92</v>
      </c>
      <c r="I123" s="43">
        <f>ROUND(SUM(G85:G123),2)</f>
        <v>44458.78</v>
      </c>
    </row>
    <row r="124" spans="1:9">
      <c r="A124" s="74" t="s">
        <v>816</v>
      </c>
      <c r="B124" s="74" t="s">
        <v>29</v>
      </c>
      <c r="C124" s="73" t="s">
        <v>715</v>
      </c>
      <c r="D124" s="78" t="s">
        <v>761</v>
      </c>
      <c r="E124" s="169">
        <v>11</v>
      </c>
      <c r="F124" s="127">
        <v>323.83999999999997</v>
      </c>
      <c r="G124" s="21">
        <f t="shared" si="0"/>
        <v>3562.24</v>
      </c>
    </row>
    <row r="125" spans="1:9">
      <c r="A125" s="74" t="s">
        <v>816</v>
      </c>
      <c r="B125" s="74" t="s">
        <v>30</v>
      </c>
      <c r="C125" s="73" t="s">
        <v>716</v>
      </c>
      <c r="D125" s="78" t="s">
        <v>761</v>
      </c>
      <c r="E125" s="169">
        <v>4</v>
      </c>
      <c r="F125" s="127">
        <v>334.3</v>
      </c>
      <c r="G125" s="21">
        <f t="shared" si="0"/>
        <v>1337.2</v>
      </c>
    </row>
    <row r="126" spans="1:9">
      <c r="A126" s="74" t="s">
        <v>816</v>
      </c>
      <c r="B126" s="74" t="s">
        <v>31</v>
      </c>
      <c r="C126" s="73" t="s">
        <v>717</v>
      </c>
      <c r="D126" s="78" t="s">
        <v>761</v>
      </c>
      <c r="E126" s="169">
        <v>11</v>
      </c>
      <c r="F126" s="127">
        <v>945.42</v>
      </c>
      <c r="G126" s="21">
        <f t="shared" si="0"/>
        <v>10399.620000000001</v>
      </c>
    </row>
    <row r="127" spans="1:9">
      <c r="A127" s="74" t="s">
        <v>816</v>
      </c>
      <c r="B127" s="74" t="s">
        <v>32</v>
      </c>
      <c r="C127" s="73" t="s">
        <v>718</v>
      </c>
      <c r="D127" s="78" t="s">
        <v>761</v>
      </c>
      <c r="E127" s="169">
        <v>4</v>
      </c>
      <c r="F127" s="127">
        <v>507.71</v>
      </c>
      <c r="G127" s="21">
        <f t="shared" si="0"/>
        <v>2030.84</v>
      </c>
    </row>
    <row r="128" spans="1:9">
      <c r="A128" s="74" t="s">
        <v>816</v>
      </c>
      <c r="B128" s="74" t="s">
        <v>52</v>
      </c>
      <c r="C128" s="73" t="s">
        <v>719</v>
      </c>
      <c r="D128" s="78" t="s">
        <v>761</v>
      </c>
      <c r="E128" s="169">
        <v>11</v>
      </c>
      <c r="F128" s="127">
        <v>125.37</v>
      </c>
      <c r="G128" s="21">
        <f t="shared" si="0"/>
        <v>1379.07</v>
      </c>
    </row>
    <row r="129" spans="1:7">
      <c r="A129" s="74" t="s">
        <v>816</v>
      </c>
      <c r="B129" s="74" t="s">
        <v>215</v>
      </c>
      <c r="C129" s="73" t="s">
        <v>720</v>
      </c>
      <c r="D129" s="78" t="s">
        <v>761</v>
      </c>
      <c r="E129" s="169">
        <v>15</v>
      </c>
      <c r="F129" s="127">
        <v>177.6</v>
      </c>
      <c r="G129" s="21">
        <f t="shared" si="0"/>
        <v>2664</v>
      </c>
    </row>
    <row r="130" spans="1:7">
      <c r="A130" s="74" t="s">
        <v>816</v>
      </c>
      <c r="B130" s="74" t="s">
        <v>216</v>
      </c>
      <c r="C130" s="73" t="s">
        <v>721</v>
      </c>
      <c r="D130" s="78" t="s">
        <v>761</v>
      </c>
      <c r="E130" s="169">
        <v>15</v>
      </c>
      <c r="F130" s="127">
        <v>20.89</v>
      </c>
      <c r="G130" s="21">
        <f t="shared" si="0"/>
        <v>313.35000000000002</v>
      </c>
    </row>
    <row r="131" spans="1:7">
      <c r="A131" s="74" t="s">
        <v>816</v>
      </c>
      <c r="B131" s="74" t="s">
        <v>217</v>
      </c>
      <c r="C131" s="73" t="s">
        <v>812</v>
      </c>
      <c r="D131" s="78" t="s">
        <v>757</v>
      </c>
      <c r="E131" s="79">
        <v>610</v>
      </c>
      <c r="F131" s="127">
        <v>1.83</v>
      </c>
      <c r="G131" s="21">
        <f t="shared" si="0"/>
        <v>1116.3</v>
      </c>
    </row>
    <row r="132" spans="1:7">
      <c r="A132" s="74" t="s">
        <v>816</v>
      </c>
      <c r="B132" s="74" t="s">
        <v>817</v>
      </c>
      <c r="C132" s="73" t="s">
        <v>813</v>
      </c>
      <c r="D132" s="78" t="s">
        <v>757</v>
      </c>
      <c r="E132" s="79">
        <v>56</v>
      </c>
      <c r="F132" s="127">
        <v>9.09</v>
      </c>
      <c r="G132" s="21">
        <f t="shared" si="0"/>
        <v>509.04</v>
      </c>
    </row>
    <row r="133" spans="1:7">
      <c r="A133" s="74" t="s">
        <v>816</v>
      </c>
      <c r="B133" s="74" t="s">
        <v>818</v>
      </c>
      <c r="C133" s="73" t="s">
        <v>722</v>
      </c>
      <c r="D133" s="78" t="s">
        <v>757</v>
      </c>
      <c r="E133" s="79">
        <v>554</v>
      </c>
      <c r="F133" s="127">
        <v>0.42</v>
      </c>
      <c r="G133" s="21">
        <f t="shared" si="0"/>
        <v>232.68</v>
      </c>
    </row>
    <row r="134" spans="1:7">
      <c r="A134" s="74" t="s">
        <v>816</v>
      </c>
      <c r="B134" s="74" t="s">
        <v>819</v>
      </c>
      <c r="C134" s="73" t="s">
        <v>723</v>
      </c>
      <c r="D134" s="78" t="s">
        <v>761</v>
      </c>
      <c r="E134" s="169">
        <v>17</v>
      </c>
      <c r="F134" s="127">
        <v>2.09</v>
      </c>
      <c r="G134" s="21">
        <f t="shared" si="0"/>
        <v>35.53</v>
      </c>
    </row>
    <row r="135" spans="1:7">
      <c r="A135" s="74" t="s">
        <v>816</v>
      </c>
      <c r="B135" s="74" t="s">
        <v>820</v>
      </c>
      <c r="C135" s="182" t="s">
        <v>814</v>
      </c>
      <c r="D135" s="78" t="s">
        <v>757</v>
      </c>
      <c r="E135" s="79">
        <v>610</v>
      </c>
      <c r="F135" s="127">
        <v>2.92</v>
      </c>
      <c r="G135" s="21">
        <f t="shared" si="0"/>
        <v>1781.2</v>
      </c>
    </row>
    <row r="136" spans="1:7">
      <c r="A136" s="74" t="s">
        <v>816</v>
      </c>
      <c r="B136" s="74" t="s">
        <v>821</v>
      </c>
      <c r="C136" s="73" t="s">
        <v>754</v>
      </c>
      <c r="D136" s="78" t="s">
        <v>757</v>
      </c>
      <c r="E136" s="79">
        <v>156</v>
      </c>
      <c r="F136" s="127">
        <v>3.13</v>
      </c>
      <c r="G136" s="21">
        <f t="shared" si="0"/>
        <v>488.28</v>
      </c>
    </row>
    <row r="137" spans="1:7">
      <c r="A137" s="74" t="s">
        <v>816</v>
      </c>
      <c r="B137" s="74" t="s">
        <v>822</v>
      </c>
      <c r="C137" s="182" t="s">
        <v>815</v>
      </c>
      <c r="D137" s="78" t="s">
        <v>761</v>
      </c>
      <c r="E137" s="169">
        <v>30</v>
      </c>
      <c r="F137" s="127">
        <v>0.84</v>
      </c>
      <c r="G137" s="21">
        <f t="shared" si="0"/>
        <v>25.2</v>
      </c>
    </row>
    <row r="138" spans="1:7">
      <c r="A138" s="74" t="s">
        <v>816</v>
      </c>
      <c r="B138" s="74" t="s">
        <v>823</v>
      </c>
      <c r="C138" s="73" t="s">
        <v>726</v>
      </c>
      <c r="D138" s="78" t="s">
        <v>765</v>
      </c>
      <c r="E138" s="169">
        <v>16</v>
      </c>
      <c r="F138" s="127">
        <v>73.12</v>
      </c>
      <c r="G138" s="21">
        <f t="shared" si="0"/>
        <v>1169.92</v>
      </c>
    </row>
    <row r="139" spans="1:7">
      <c r="A139" s="74" t="s">
        <v>816</v>
      </c>
      <c r="B139" s="74" t="s">
        <v>824</v>
      </c>
      <c r="C139" s="73" t="s">
        <v>728</v>
      </c>
      <c r="D139" s="78" t="s">
        <v>761</v>
      </c>
      <c r="E139" s="169">
        <v>15</v>
      </c>
      <c r="F139" s="127">
        <v>3.76</v>
      </c>
      <c r="G139" s="21">
        <f t="shared" si="0"/>
        <v>56.4</v>
      </c>
    </row>
    <row r="140" spans="1:7">
      <c r="A140" s="74" t="s">
        <v>816</v>
      </c>
      <c r="B140" s="74" t="s">
        <v>825</v>
      </c>
      <c r="C140" s="73" t="s">
        <v>729</v>
      </c>
      <c r="D140" s="78" t="s">
        <v>765</v>
      </c>
      <c r="E140" s="169">
        <v>1</v>
      </c>
      <c r="F140" s="127">
        <v>208.93</v>
      </c>
      <c r="G140" s="21">
        <f t="shared" si="0"/>
        <v>208.93</v>
      </c>
    </row>
    <row r="141" spans="1:7">
      <c r="A141" s="74" t="s">
        <v>816</v>
      </c>
      <c r="B141" s="74" t="s">
        <v>826</v>
      </c>
      <c r="C141" s="73" t="s">
        <v>791</v>
      </c>
      <c r="D141" s="78" t="s">
        <v>757</v>
      </c>
      <c r="E141" s="79">
        <v>554</v>
      </c>
      <c r="F141" s="127">
        <v>5.23</v>
      </c>
      <c r="G141" s="21">
        <f t="shared" si="0"/>
        <v>2897.42</v>
      </c>
    </row>
    <row r="142" spans="1:7">
      <c r="A142" s="74" t="s">
        <v>816</v>
      </c>
      <c r="B142" s="74" t="s">
        <v>827</v>
      </c>
      <c r="C142" s="73" t="s">
        <v>755</v>
      </c>
      <c r="D142" s="78" t="s">
        <v>757</v>
      </c>
      <c r="E142" s="79">
        <v>554</v>
      </c>
      <c r="F142" s="127">
        <v>1.67</v>
      </c>
      <c r="G142" s="21">
        <f t="shared" si="0"/>
        <v>925.18</v>
      </c>
    </row>
    <row r="143" spans="1:7">
      <c r="A143" s="74" t="s">
        <v>816</v>
      </c>
      <c r="B143" s="74" t="s">
        <v>828</v>
      </c>
      <c r="C143" s="73" t="s">
        <v>756</v>
      </c>
      <c r="D143" s="78" t="s">
        <v>757</v>
      </c>
      <c r="E143" s="79">
        <v>56</v>
      </c>
      <c r="F143" s="127">
        <v>36.57</v>
      </c>
      <c r="G143" s="21">
        <f t="shared" si="0"/>
        <v>2047.92</v>
      </c>
    </row>
    <row r="144" spans="1:7">
      <c r="A144" s="74" t="s">
        <v>816</v>
      </c>
      <c r="B144" s="74" t="s">
        <v>829</v>
      </c>
      <c r="C144" s="73" t="s">
        <v>758</v>
      </c>
      <c r="D144" s="78" t="s">
        <v>757</v>
      </c>
      <c r="E144" s="79">
        <v>156</v>
      </c>
      <c r="F144" s="127">
        <v>1.04</v>
      </c>
      <c r="G144" s="21">
        <f t="shared" si="0"/>
        <v>162.24</v>
      </c>
    </row>
    <row r="145" spans="1:9">
      <c r="A145" s="74" t="s">
        <v>816</v>
      </c>
      <c r="B145" s="74" t="s">
        <v>830</v>
      </c>
      <c r="C145" s="73" t="s">
        <v>759</v>
      </c>
      <c r="D145" s="78" t="s">
        <v>757</v>
      </c>
      <c r="E145" s="79">
        <v>610</v>
      </c>
      <c r="F145" s="127">
        <v>2.92</v>
      </c>
      <c r="G145" s="21">
        <f t="shared" si="0"/>
        <v>1781.2</v>
      </c>
    </row>
    <row r="146" spans="1:9">
      <c r="A146" s="74" t="s">
        <v>816</v>
      </c>
      <c r="B146" s="74" t="s">
        <v>831</v>
      </c>
      <c r="C146" s="73" t="s">
        <v>760</v>
      </c>
      <c r="D146" s="78" t="s">
        <v>757</v>
      </c>
      <c r="E146" s="79">
        <v>554</v>
      </c>
      <c r="F146" s="127">
        <v>0.1</v>
      </c>
      <c r="G146" s="21">
        <f t="shared" si="0"/>
        <v>55.4</v>
      </c>
    </row>
    <row r="147" spans="1:9">
      <c r="A147" s="74" t="s">
        <v>816</v>
      </c>
      <c r="B147" s="74" t="s">
        <v>832</v>
      </c>
      <c r="C147" s="73" t="s">
        <v>736</v>
      </c>
      <c r="D147" s="78" t="s">
        <v>761</v>
      </c>
      <c r="E147" s="169">
        <v>11</v>
      </c>
      <c r="F147" s="127">
        <v>83.57</v>
      </c>
      <c r="G147" s="21">
        <f t="shared" si="0"/>
        <v>919.27</v>
      </c>
    </row>
    <row r="148" spans="1:9">
      <c r="A148" s="74" t="s">
        <v>816</v>
      </c>
      <c r="B148" s="74" t="s">
        <v>833</v>
      </c>
      <c r="C148" s="73" t="s">
        <v>762</v>
      </c>
      <c r="D148" s="78" t="s">
        <v>761</v>
      </c>
      <c r="E148" s="169">
        <v>15</v>
      </c>
      <c r="F148" s="127">
        <v>83.57</v>
      </c>
      <c r="G148" s="21">
        <f t="shared" si="0"/>
        <v>1253.55</v>
      </c>
    </row>
    <row r="149" spans="1:9">
      <c r="A149" s="74" t="s">
        <v>816</v>
      </c>
      <c r="B149" s="74" t="s">
        <v>834</v>
      </c>
      <c r="C149" s="73" t="s">
        <v>763</v>
      </c>
      <c r="D149" s="78" t="s">
        <v>761</v>
      </c>
      <c r="E149" s="169">
        <v>15</v>
      </c>
      <c r="F149" s="127">
        <v>62.68</v>
      </c>
      <c r="G149" s="21">
        <f t="shared" si="0"/>
        <v>940.2</v>
      </c>
    </row>
    <row r="150" spans="1:9">
      <c r="A150" s="74" t="s">
        <v>816</v>
      </c>
      <c r="B150" s="74" t="s">
        <v>835</v>
      </c>
      <c r="C150" s="73" t="s">
        <v>764</v>
      </c>
      <c r="D150" s="78" t="s">
        <v>765</v>
      </c>
      <c r="E150" s="169">
        <v>15</v>
      </c>
      <c r="F150" s="127">
        <v>73.12</v>
      </c>
      <c r="G150" s="21">
        <f t="shared" si="0"/>
        <v>1096.8</v>
      </c>
    </row>
    <row r="151" spans="1:9">
      <c r="A151" s="74" t="s">
        <v>816</v>
      </c>
      <c r="B151" s="74" t="s">
        <v>836</v>
      </c>
      <c r="C151" s="73" t="s">
        <v>766</v>
      </c>
      <c r="D151" s="78" t="s">
        <v>765</v>
      </c>
      <c r="E151" s="169">
        <v>1</v>
      </c>
      <c r="F151" s="127">
        <v>208.93</v>
      </c>
      <c r="G151" s="21">
        <f t="shared" si="0"/>
        <v>208.93</v>
      </c>
    </row>
    <row r="152" spans="1:9">
      <c r="A152" s="74" t="s">
        <v>816</v>
      </c>
      <c r="B152" s="74" t="s">
        <v>837</v>
      </c>
      <c r="C152" s="73" t="s">
        <v>767</v>
      </c>
      <c r="D152" s="78" t="s">
        <v>765</v>
      </c>
      <c r="E152" s="169">
        <v>1</v>
      </c>
      <c r="F152" s="127">
        <v>574.55999999999995</v>
      </c>
      <c r="G152" s="21">
        <f t="shared" si="0"/>
        <v>574.55999999999995</v>
      </c>
    </row>
    <row r="153" spans="1:9">
      <c r="A153" s="74" t="s">
        <v>816</v>
      </c>
      <c r="B153" s="74" t="s">
        <v>838</v>
      </c>
      <c r="C153" s="73" t="s">
        <v>768</v>
      </c>
      <c r="D153" s="78" t="s">
        <v>761</v>
      </c>
      <c r="E153" s="169">
        <v>15</v>
      </c>
      <c r="F153" s="127">
        <v>8.36</v>
      </c>
      <c r="G153" s="21">
        <f t="shared" si="0"/>
        <v>125.4</v>
      </c>
    </row>
    <row r="154" spans="1:9">
      <c r="A154" s="74" t="s">
        <v>816</v>
      </c>
      <c r="B154" s="74" t="s">
        <v>839</v>
      </c>
      <c r="C154" s="73" t="s">
        <v>769</v>
      </c>
      <c r="D154" s="78" t="s">
        <v>765</v>
      </c>
      <c r="E154" s="169">
        <v>15</v>
      </c>
      <c r="F154" s="127">
        <v>26.12</v>
      </c>
      <c r="G154" s="21">
        <f t="shared" si="0"/>
        <v>391.8</v>
      </c>
    </row>
    <row r="155" spans="1:9">
      <c r="A155" s="74" t="s">
        <v>816</v>
      </c>
      <c r="B155" s="74" t="s">
        <v>840</v>
      </c>
      <c r="C155" s="73" t="s">
        <v>770</v>
      </c>
      <c r="D155" s="78" t="s">
        <v>765</v>
      </c>
      <c r="E155" s="169">
        <v>30</v>
      </c>
      <c r="F155" s="127">
        <v>15.67</v>
      </c>
      <c r="G155" s="21">
        <f t="shared" si="0"/>
        <v>470.1</v>
      </c>
    </row>
    <row r="156" spans="1:9" ht="15.75" thickBot="1">
      <c r="A156" s="74" t="s">
        <v>816</v>
      </c>
      <c r="B156" s="74" t="s">
        <v>841</v>
      </c>
      <c r="C156" s="73" t="s">
        <v>771</v>
      </c>
      <c r="D156" s="78" t="s">
        <v>765</v>
      </c>
      <c r="E156" s="169">
        <v>15</v>
      </c>
      <c r="F156" s="127">
        <v>6.79</v>
      </c>
      <c r="G156" s="21">
        <f t="shared" si="0"/>
        <v>101.85</v>
      </c>
    </row>
    <row r="157" spans="1:9" ht="29.25" thickBot="1">
      <c r="A157" s="95" t="s">
        <v>816</v>
      </c>
      <c r="B157" s="98" t="s">
        <v>842</v>
      </c>
      <c r="C157" s="23" t="s">
        <v>772</v>
      </c>
      <c r="D157" s="24" t="s">
        <v>765</v>
      </c>
      <c r="E157" s="168">
        <v>15</v>
      </c>
      <c r="F157" s="25">
        <v>6.79</v>
      </c>
      <c r="G157" s="26">
        <f t="shared" si="0"/>
        <v>101.85</v>
      </c>
      <c r="H157" s="42" t="s">
        <v>93</v>
      </c>
      <c r="I157" s="43">
        <f>ROUND(SUM(G124:G157),2)</f>
        <v>41363.47</v>
      </c>
    </row>
    <row r="158" spans="1:9" ht="15.75" thickBot="1">
      <c r="A158" s="74" t="s">
        <v>843</v>
      </c>
      <c r="B158" s="74" t="s">
        <v>33</v>
      </c>
      <c r="C158" s="73" t="s">
        <v>844</v>
      </c>
      <c r="D158" s="78" t="s">
        <v>6</v>
      </c>
      <c r="E158" s="169">
        <v>1</v>
      </c>
      <c r="F158" s="127">
        <v>1044.67</v>
      </c>
      <c r="G158" s="21">
        <f t="shared" si="0"/>
        <v>1044.67</v>
      </c>
    </row>
    <row r="159" spans="1:9" ht="29.25" thickBot="1">
      <c r="A159" s="22" t="s">
        <v>843</v>
      </c>
      <c r="B159" s="22" t="s">
        <v>35</v>
      </c>
      <c r="C159" s="23" t="s">
        <v>845</v>
      </c>
      <c r="D159" s="24" t="s">
        <v>6</v>
      </c>
      <c r="E159" s="168">
        <v>1</v>
      </c>
      <c r="F159" s="25">
        <v>2820.62</v>
      </c>
      <c r="G159" s="26">
        <f t="shared" si="0"/>
        <v>2820.62</v>
      </c>
      <c r="H159" s="42" t="s">
        <v>94</v>
      </c>
      <c r="I159" s="43">
        <f>ROUND(SUM(G158:G159),2)</f>
        <v>3865.29</v>
      </c>
    </row>
    <row r="160" spans="1:9" ht="43.5" thickBot="1">
      <c r="F160" s="50" t="s">
        <v>811</v>
      </c>
      <c r="G160" s="51">
        <f>SUM(G6:G159)</f>
        <v>191700.90999999997</v>
      </c>
    </row>
  </sheetData>
  <sheetProtection algorithmName="SHA-512" hashValue="Jlv15Op0m7DWHgsWLJHVYO/j07L91wRLgMlXi6j8rHg15Y7rthtfbf5AZiaFvAvK8lq5LzzUg0f1sFs3+szewQ==" saltValue="jx832H0sJKATPiR+A8iOuQ==" spinCount="100000" sheet="1" objects="1" scenarios="1"/>
  <mergeCells count="2">
    <mergeCell ref="A1:G1"/>
    <mergeCell ref="A4:G4"/>
  </mergeCells>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FF6458D8909247B9E16FB2A43D9B53" ma:contentTypeVersion="0" ma:contentTypeDescription="Create a new document." ma:contentTypeScope="" ma:versionID="cd29873f2615901bf57e1c580b83a6e8">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8ED98A-E5AA-4465-9C17-868EE9011265}">
  <ds:schemaRefs>
    <ds:schemaRef ds:uri="http://schemas.microsoft.com/sharepoint/v3/contenttype/forms"/>
  </ds:schemaRefs>
</ds:datastoreItem>
</file>

<file path=customXml/itemProps2.xml><?xml version="1.0" encoding="utf-8"?>
<ds:datastoreItem xmlns:ds="http://schemas.openxmlformats.org/officeDocument/2006/customXml" ds:itemID="{1C90FF47-4E64-4256-93E5-84F9BC09C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DKŽ_S1</vt:lpstr>
      <vt:lpstr>DKŽ_S2</vt:lpstr>
      <vt:lpstr>DKŽ_S3</vt:lpstr>
      <vt:lpstr>DKŽ_S4</vt:lpstr>
      <vt:lpstr>DKŽ_S5</vt:lpstr>
      <vt:lpstr>DKŽ_S6</vt:lpstr>
      <vt:lpstr>DKŽ_S7</vt:lpstr>
      <vt:lpstr>DKŽ_S8</vt:lpstr>
      <vt:lpstr>DKŽ_E2</vt:lpstr>
      <vt:lpstr>DKŽ_M</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Marijus Žygas</cp:lastModifiedBy>
  <dcterms:created xsi:type="dcterms:W3CDTF">2020-10-05T14:48:34Z</dcterms:created>
  <dcterms:modified xsi:type="dcterms:W3CDTF">2023-12-15T07:21:16Z</dcterms:modified>
</cp:coreProperties>
</file>