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SAVELOX\Desktop\Santos 569976 11.24\"/>
    </mc:Choice>
  </mc:AlternateContent>
  <xr:revisionPtr revIDLastSave="0" documentId="13_ncr:1_{3A470606-4A01-479F-A57A-C4B8FD8D955E}" xr6:coauthVersionLast="46" xr6:coauthVersionMax="46" xr10:uidLastSave="{00000000-0000-0000-0000-000000000000}"/>
  <bookViews>
    <workbookView xWindow="-110" yWindow="-110" windowWidth="19420" windowHeight="10420" xr2:uid="{00000000-000D-0000-FFFF-FFFF00000000}"/>
  </bookViews>
  <sheets>
    <sheet name="specifikacija" sheetId="2" r:id="rId1"/>
    <sheet name="BVPŽ" sheetId="3" r:id="rId2"/>
  </sheets>
  <definedNames>
    <definedName name="_xlnm._FilterDatabase" localSheetId="0" hidden="1">specifikacija!$A$12:$L$25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2" l="1"/>
  <c r="K16" i="2" s="1"/>
  <c r="J15" i="2"/>
  <c r="K15" i="2" s="1"/>
  <c r="J14" i="2"/>
  <c r="K14" i="2" s="1"/>
  <c r="J13" i="2"/>
  <c r="K13" i="2" s="1"/>
  <c r="J17" i="2"/>
  <c r="J18" i="2"/>
  <c r="J23" i="2" l="1"/>
  <c r="J19" i="2"/>
  <c r="J20" i="2"/>
  <c r="J21" i="2"/>
  <c r="J22" i="2"/>
  <c r="J24" i="2"/>
  <c r="J25" i="2"/>
  <c r="B4" i="3" l="1"/>
  <c r="B3" i="3" l="1"/>
  <c r="B2" i="3" l="1"/>
  <c r="B1" i="3" l="1"/>
</calcChain>
</file>

<file path=xl/sharedStrings.xml><?xml version="1.0" encoding="utf-8"?>
<sst xmlns="http://schemas.openxmlformats.org/spreadsheetml/2006/main" count="98" uniqueCount="78">
  <si>
    <t>Komplektacija</t>
  </si>
  <si>
    <t>Mato vienetas</t>
  </si>
  <si>
    <t>PVM tarifas ٪</t>
  </si>
  <si>
    <t>vnt.</t>
  </si>
  <si>
    <t>3.</t>
  </si>
  <si>
    <t xml:space="preserve">Masė ne daugiau 15 g.
Automatinis stimuliacijos amplitudės parinkimas ir reguliavimas skilveliuose su kiekvienu impulsu ir su 4,5–5 V atsargine stimuliacija.
</t>
  </si>
  <si>
    <t xml:space="preserve">Komplekte: .
Bipoliniai epikardiniai 30–60 cm ilgio elektrodai, išskiriantys gliukokortikoidus.
</t>
  </si>
  <si>
    <t>Su anga distaliau baliono – koronarinio sinuso obturacijai retrogradinio kontrastavimo metu. Ilgis 80–120 cm, diametras ne diaugiau 7F</t>
  </si>
  <si>
    <t>Šalinamų elektrodų diametras 4-9 F (keli diametrų variantai), ilgis 30-40 cm, galimybė atpalaiduoti nuo sąaugų preparuojant buku arba smailu vamzdelio galu. Minkštesnė (pvz., PTFE) medžiaga</t>
  </si>
  <si>
    <t>Ilgis 50-80 cm. Galimybė fiksuoti ir tokiu būdu prailginti lūžusį EKS/IKD laidą šalinimo procedūros metu, tilpti į 7F preparavimo vamzdelį</t>
  </si>
  <si>
    <t>Laido ilgis 2,5-4,0 m, jungtis Medtronic programavimo prietaisui viename gale ir gnybtai ("krokodilai") kitame gale. Turi būti suderinamas su Medtronic stimuliacijos parametrų matavimo prietaisu.</t>
  </si>
  <si>
    <t>Diametras 7-8F, ilgis 110-125cm.  4 kontaktai, 4-mm distalinis kontaktas Prijungimas prie CARTO 3 sistemos.
Aušinamas skysčiu.
Komplekte su išoriniais (referentiniais) elektrodais</t>
  </si>
  <si>
    <t>160–185 cm, 0,014 colio diametras, hidrofilinė danga, proksimalinė dalis - viena viela "extra support" kietumo, vidutinio kietumo 25-35 cm distalinė dalis, polimerinis tiesus galiukas.</t>
  </si>
  <si>
    <t>33182200-1 Vienkameriai elektrokardiostimuliatoriai vaikiški su epikardinais elektrodais</t>
  </si>
  <si>
    <t>33141210-5 Angiografinis kateteris su balionu</t>
  </si>
  <si>
    <t>33141000-0 Fiksuojantis stiletas implantuotam elektrodui pašalinti</t>
  </si>
  <si>
    <t>33141000-0 Lūžusio elektrodo ilginimo viela šalinimo operacijos metu</t>
  </si>
  <si>
    <t xml:space="preserve">33141000-0 Sistema implantuotam elektrodui atpalaiduoti nuo sąaugų </t>
  </si>
  <si>
    <t>33141200-2 Kateteris su kombinuota kilpa gaudykle svetimkūnių šalinimui</t>
  </si>
  <si>
    <t xml:space="preserve">33141000-0 Laidas prailgintuvas matavimams EKS/IKD implantavimo operacijos metu </t>
  </si>
  <si>
    <t>33141000-0 Hidrofilinė viela kairiojo skilvelio (koronarinio sinuso) stimuliacijos elektrodui įvesti</t>
  </si>
  <si>
    <t>33141000-0 Trimatės elektroanatominės navigacijos abliacijos elektrodas Stereotaxis sistemai</t>
  </si>
  <si>
    <t>Charakteristikos, reikalavimai</t>
  </si>
  <si>
    <t>2. Prekių charakteristikoms patvirtinti tiekėjai privalo pateikti techninių duomenų lapą ar lygiavertį gamintojo dokumentą.</t>
  </si>
  <si>
    <t xml:space="preserve">3. Visoms nurodytoms konkrečioms medžiagoms ir/ar konkretiems prekių pavadinimams taikoma „arba lygiavertis“. </t>
  </si>
  <si>
    <t xml:space="preserve"> Darbinis diametras 0,3-0,8 mm (gali būti keli modeliai, įvairaus diametro). Ilgis 60-90 cm. Papildomos priemonės (pvz., kaištiniai matuokliai) turi būti siūlomi jei tai rekomenduojama gamintojo (pvz., yra keli darbinio diametro variantai ir procedūros metu būtina nustatyti reikiamą stileto diametrą). </t>
  </si>
  <si>
    <t>Diametras 9-13,2 F, vamzdelio ilgis 40–48 cm. Šalinamų elektrodų diametras 4-9 F (keli diametrų variantai), ilgis 20-70 cm, galimybė atpalaiduoti nuo sąaugų mechaniškai (gręžiant), preparavimo dantukų sukimasis į vieną arba abi puses.</t>
  </si>
  <si>
    <t>Diametras 8-15 F, ilgis 90–130 cm. Galimybė griebti ne tik šalinamo objekto galą, bet ir per vidurį.</t>
  </si>
  <si>
    <t>33182000-9 Implantuojamas biventrikulinis kardioverteris defibriliatorius su keturpoliais kairiojo skilvelio elektrodais</t>
  </si>
  <si>
    <t>33182000-9 Implantuojamas biventrikulinis kardioverteris defibriliatorius su kairiojo skilvelio stimuliacija keliuose taškuose</t>
  </si>
  <si>
    <t>33141000-0 Suplėšomas ("peel-away") introdiuseris stimuliacijos elektrodo įvedimui</t>
  </si>
  <si>
    <t xml:space="preserve">Ilgis 20-25 cm, diametras 6 F. Rinkinyje su dilatoriumi, 0,038 colio diametro viela (tiesus ir lenktas galai, ilgis 80 cm) ir adata punkcijai. Introdiuserio distalinė dalis pakankamai kieta, kad prasiskverbtų pro randinius audinius, konuso formos, tolygiai (be juntamo „laiptelio“) pereinanti į dilatatorių.  </t>
  </si>
  <si>
    <t>Neturi būti užsukamo introdiuserio fiksavimo elemento.</t>
  </si>
  <si>
    <t xml:space="preserve">
Masė ≤ 85 g, tūris ≤ 40 cm3. DF1 ir DF4 variantai. Galimybė programuoti 3 skirtingas terapijos zonas. Antitachikardinės stimuliacijos funkcija. Maksimali defibriliuojančio impulso energija ≥ 35 J.
Defibriliuojančio impulso forma – bifazinė. Antibradikardinė stimuliacija – DDD(R) režimas. Realaus laiko elektrogramos registravimas, įvykių žymekliai. Intrakardinės elektrogramos registravimo galimybė telemetrijos būdu, įvykių žymekliai. Paciento perspėjimas apie problemą sistemoje (elektrodo lūžimas, baterijos išsekimas ir kt.) garsiniu signalu arba vibracija. Nuotolinio stebėjimo ir valdymo galimybė. Defibriliacijos elektrodo introdiuserio diametras ≤ 8F. Galimybė atlikti viso kūno ≥1,5T magnetinio rezonanso tyrimus.</t>
  </si>
  <si>
    <t>Masė ≤ 85 g, tūris ≤40 cm3. DF1 ir DF4 variantai. Galimybė programuoti 3 skirtingas terapijos zonas. Antitachikardinės stimuliacijos funkcija. Maksimali defibriliuojančio impulso energija – ne mažiau 40 J. Defibriliuojančio impulso forma – bifazinė, su galimybe programuoti fazių trukmes ir formą. Antibradikardinė stimuliacija – DDD(R).
Nuotolinio stebėjimo ir valdymo galimybė. Programuojami įspėjamieji signalai (garso ar vibracijos). KS stimuliacija keliuose taškuose: stimuliavimas vienu metu arba su užlaikymu tarp KS impulsu. Keturpolė stimuliacijos technologija. Galimybė atlikti viso kūno ≥1,5T magnetinio rezonanso tyrimus (taip pat krūtinės ląstos ir širdies srityse).</t>
  </si>
  <si>
    <t xml:space="preserve">Komplekte elektrodai: defibriliacijos 50-75 cm, dešiniojo prieširdžio 45-55 cm, kairiojo skilvelio 70-90 cm. Kairiojo skilvelio elektrodo atstumas tarp kontaktų ≥ 10 mm.
Defibriliacijos elektrodo introdiuserio diametras ≤ 7F.
Kairiojo skilvelio keturpolio elektrodo diametras ≤ 5F.
Komplekte įvedimo sistema (įvairių formų introdiuseriai koronarinio sinuso kaniuliavimui, 45-60 cm ilgio).
</t>
  </si>
  <si>
    <t>1.</t>
  </si>
  <si>
    <t>2.</t>
  </si>
  <si>
    <t>4.</t>
  </si>
  <si>
    <t>5.</t>
  </si>
  <si>
    <t>6.</t>
  </si>
  <si>
    <t>7.</t>
  </si>
  <si>
    <t>8.</t>
  </si>
  <si>
    <t>9.</t>
  </si>
  <si>
    <t>10.</t>
  </si>
  <si>
    <t>11.</t>
  </si>
  <si>
    <t>12.</t>
  </si>
  <si>
    <t>13.</t>
  </si>
  <si>
    <r>
      <t xml:space="preserve">4. </t>
    </r>
    <r>
      <rPr>
        <u/>
        <sz val="11"/>
        <rFont val="Times New Roman"/>
        <family val="1"/>
        <charset val="186"/>
      </rPr>
      <t>Tiekėjas, siūlantis lygiavertę prek</t>
    </r>
    <r>
      <rPr>
        <sz val="11"/>
        <rFont val="Times New Roman"/>
        <family val="1"/>
        <charset val="186"/>
      </rPr>
      <t>ę privalo patikimomis priemonėmis įrodyti, kad siūloma prekė yra lygiavertė ir visiškai atitinka techninėje specifikacijoje keliamus reikalavimus</t>
    </r>
  </si>
  <si>
    <t>1. Prekių kokybė, žymėjimas, informacija vartotojui turi atitikti ES 2017/745 reglamento reikalavimus.</t>
  </si>
  <si>
    <t>Komplekte elektrodai: defibriliacijos 50-75 cm, dešiniojo prieširdžio 40-55 cm, kairiojo skilvelio 70-90 cm. 
Defibriliacijos elektrodo introdiuserio diametras ≤ 8F. 
Kairiojo skilvelio keturpolio elektrodo diametras ≤ 5,5F. 
Komplekte įvedimo sistema (įvairių formų introdiuseriai koronarinio sinuso kaniuliavimui, 45-60 cm ilgio</t>
  </si>
  <si>
    <t>33182200-1</t>
  </si>
  <si>
    <t>33141210-5</t>
  </si>
  <si>
    <t>33141000-0</t>
  </si>
  <si>
    <t>33141200-2</t>
  </si>
  <si>
    <t>Vienkartinių medicinos pagalbos priemonių intervencinei kardiologijai ir kardiochirurgijai pirkimas, VUL SK Nr.3939</t>
  </si>
  <si>
    <r>
      <t xml:space="preserve">5. Tiekėjas turi pateikti dokumentus, įrodančius siūlomų prekių atitikimą kokybės ir techniniams reikalavimams, nurodytiems pirkimo dokumentų techninėje specifikacijoje: </t>
    </r>
    <r>
      <rPr>
        <b/>
        <sz val="11"/>
        <rFont val="Times New Roman"/>
        <family val="1"/>
        <charset val="186"/>
      </rPr>
      <t>tiekėjas turi pateikti gamintojo parengtus katalogus ir siūlomų prekių techninių charakteristikų aprašymus</t>
    </r>
    <r>
      <rPr>
        <sz val="11"/>
        <rFont val="Times New Roman"/>
        <family val="1"/>
        <charset val="186"/>
      </rPr>
      <t xml:space="preserve"> (jei gamintojo kataloge neišsamiai atsispindi siūlomos prekės atitikimas techninės specifikacijos reikalavimams) (pdf formatu). Prekių katalogai ir aprašymai  lietuvių kalba, tačiau gali būti pateikiami ir anglų kalba. Jei atitinkami dokumentai yra išduoti kita, nei reikalaujama, kalba (lietuvių ar anglų), kartu turi būti pateiktas vertimas į lietuvių kalbą. Šiuose </t>
    </r>
    <r>
      <rPr>
        <u/>
        <sz val="1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rFont val="Times New Roman"/>
        <family val="1"/>
        <charset val="186"/>
      </rPr>
      <t>. Taip pat tiekėjas tu</t>
    </r>
    <r>
      <rPr>
        <u/>
        <sz val="11"/>
        <rFont val="Times New Roman"/>
        <family val="1"/>
        <charset val="186"/>
      </rPr>
      <t>ri pateikti nuorodas į gamintojo interneto tinklalapį (jei toks yra)</t>
    </r>
    <r>
      <rPr>
        <sz val="1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t>
    </r>
  </si>
  <si>
    <t>Pirkimo vertė Eur su PVM</t>
  </si>
  <si>
    <t>Pirkimo dokumentų SPS priedas Nr.1</t>
  </si>
  <si>
    <t>TECHNINĖ SPECIFIKACIJA</t>
  </si>
  <si>
    <t>Pirkimo dalies Nr.</t>
  </si>
  <si>
    <t>PIRKIMO DALIES PAVADINIMAS, BVPŽ</t>
  </si>
  <si>
    <r>
      <t>Tiekėjo siūlomos charakteristikos (</t>
    </r>
    <r>
      <rPr>
        <b/>
        <u/>
        <sz val="11"/>
        <rFont val="Times New Roman"/>
        <family val="1"/>
        <charset val="186"/>
      </rPr>
      <t>įrašyti siūlomas charakteristikas</t>
    </r>
    <r>
      <rPr>
        <b/>
        <sz val="11"/>
        <rFont val="Times New Roman"/>
        <family val="1"/>
        <charset val="186"/>
      </rPr>
      <t xml:space="preserve"> ir pateikti įrodančius dokumentus, kartu su pasiūlymu žr. 2 ir 5 p.)</t>
    </r>
  </si>
  <si>
    <t xml:space="preserve">Kiekis </t>
  </si>
  <si>
    <t>Firminis priemonių pavadinimas, gamintojas, priemonės kodas gamintojo kataloge</t>
  </si>
  <si>
    <t>Įkainis Eur be PVM</t>
  </si>
  <si>
    <t>Pasiūlymo kaina Eur be PVM</t>
  </si>
  <si>
    <t>Pasiūlymo kaina Eur su PVM</t>
  </si>
  <si>
    <t>33141000-0 Vamzdelių rinkinys implantuotam elektrodui atpalaiduoti nuo sąaugų</t>
  </si>
  <si>
    <t>Microny II SR 2525T, Myopore 511210, 511211</t>
  </si>
  <si>
    <t>Quadra Assura CD3367-40QC/3367-40C
Tendril STS 2088TC/
Optisense Optim 1999
Durata 7120,7120Q, 7122, 7122Q
Quartet 1458Q, 1458QL, 1456Q, 1457Q,  CPS Direct SL II DS2C001-DS2C006 ir DS2C011-DS2C015, CPS Universal Slitter DS2A003 arba CPS Direct PL II 410211/410218, 410212/410219, 410213/410220</t>
  </si>
  <si>
    <t xml:space="preserve">Quadra Assura MP CD3371-40QC/3371-40C
Tendril STS 2088TC/
Optisense Optim 1999
Durata 7120,7120Q, 7122, 7122Q
Quartet 1458Q, 1458QL, 1456Q, 1457Q,  CPS Direct SL II DS2C001-DS2C006 ir DS2C011-DS2C015, CPS Universal Slitter DS2A003 arba CPS Direct PL II 410211/410218, 410212/410219, 410213/410220 </t>
  </si>
  <si>
    <t>Arrow Balloon AI-07126</t>
  </si>
  <si>
    <r>
      <t xml:space="preserve">Masė ne daugiau 12.8 g.
Automatinis stimuliacijos amplitudės parinkimas ir reguliavimas skilveliuose su kiekvienu impulsu ir su 5 V atsargine stimuliacija. </t>
    </r>
    <r>
      <rPr>
        <b/>
        <sz val="11"/>
        <rFont val="Times New Roman"/>
        <family val="1"/>
        <charset val="186"/>
      </rPr>
      <t>Katalogo psl.  1-2</t>
    </r>
    <r>
      <rPr>
        <sz val="11"/>
        <rFont val="Times New Roman"/>
        <family val="1"/>
        <charset val="186"/>
      </rPr>
      <t xml:space="preserve">      Komplekte: .Bipoliniai epikardiniai 25, 35 ir 54 cm ilgio elektrodai, išskiriantys gliukokortikoidus. </t>
    </r>
    <r>
      <rPr>
        <b/>
        <sz val="11"/>
        <rFont val="Times New Roman"/>
        <family val="1"/>
        <charset val="186"/>
      </rPr>
      <t>Katalogo psl. 3</t>
    </r>
  </si>
  <si>
    <r>
      <t xml:space="preserve">Masė 80 ir 83 g, tūris 38 ir 40 cm3. DF1 ir DF4 variantai. Galimybė programuoti 3 skirtingas terapijos zonas. Antitachikardinės stimuliacijos funkcija. Maksimali defibriliuojančio impulso energija 40 J. Defibriliuojančio impulso forma – bifazinė. Antibradikardinė stimuliacija – DDD(R) režimas. Realaus laiko elektrogramos registravimas, įvykių žymekliai. Intrakardinės elektrogramos registravimo galimybė telemetrijos būdu, įvykių žymekliai. Paciento perspėjimas apie problemą sistemoje (elektrodo lūžimas, baterijos išsekimas ir kt.) vibracija. Nuotolinio stebėjimo ir valdymo galimybė. Defibriliacijos elektrodo introdiuserio diametras 7F. Galimybė atlikti viso kūno 1,5T magnetinio rezonanso tyrimus. </t>
    </r>
    <r>
      <rPr>
        <b/>
        <sz val="11"/>
        <rFont val="Times New Roman"/>
        <family val="1"/>
        <charset val="186"/>
      </rPr>
      <t>Katalogo psl. 4-5</t>
    </r>
    <r>
      <rPr>
        <sz val="11"/>
        <rFont val="Times New Roman"/>
        <family val="1"/>
        <charset val="186"/>
      </rPr>
      <t xml:space="preserve"> Komplekte elektrodai: defibriliacijos 65 cm, dešiniojo prieširdžio 46, 52 cm, kairiojo skilvelio 75 ir 86 cm. Defibriliacijos elektrodo introdiuserio diametras  7F. Kairiojo skilvelio keturpolio elektrodo diametras 4,7F. </t>
    </r>
    <r>
      <rPr>
        <b/>
        <sz val="11"/>
        <rFont val="Times New Roman"/>
        <family val="1"/>
        <charset val="186"/>
      </rPr>
      <t>Katalogo psl. 8-9, 10-11, 12-13, 14-15</t>
    </r>
    <r>
      <rPr>
        <sz val="11"/>
        <rFont val="Times New Roman"/>
        <family val="1"/>
        <charset val="186"/>
      </rPr>
      <t xml:space="preserve">. Komplekte įvedimo sistema (įvairių formų introdiuseriai koronarinio sinuso kaniuliavimui, 47-54 cm ilgio. </t>
    </r>
    <r>
      <rPr>
        <b/>
        <sz val="11"/>
        <rFont val="Times New Roman"/>
        <family val="1"/>
        <charset val="186"/>
      </rPr>
      <t>Katalogo psl. 16-17</t>
    </r>
  </si>
  <si>
    <r>
      <t xml:space="preserve">Masė 80 ir 83g, tūris 38 ir 40 cm3. DF1 ir DF4 variantai. Galimybė programuoti 3 skirtingas terapijos zonas. Antitachikardinės stimuliacijos funkcija. Maksimali defibriliuojančio impulso energija 40 J. Defibriliuojančio impulso forma – bifazinė, su galimybe programuoti fazių trukmes ir formą. Antibradikardinė stimuliacija –DDD(R).Nuotolinio stebėjimo ir valdymo galimybė. Programuojami įspėjamieji signalai ( vibracijos). KS stimuliacija keliuose taškuose: stimuliavimas vienu metu arba su užlaikymu tarp KS impulsu. Keturpolė stimuliacijos technologija. Galimybė atlikti viso kūno 1,5T magnetinio rezonanso tyrimus (taip pat krūtinės ląstos ir širdies srityse). </t>
    </r>
    <r>
      <rPr>
        <b/>
        <sz val="11"/>
        <rFont val="Times New Roman"/>
        <family val="1"/>
        <charset val="186"/>
      </rPr>
      <t xml:space="preserve">Katalogo psl. 6-7. </t>
    </r>
    <r>
      <rPr>
        <sz val="11"/>
        <rFont val="Times New Roman"/>
        <family val="1"/>
        <charset val="186"/>
      </rPr>
      <t xml:space="preserve">Komplekte elektrodai: defibriliacijos 65cm, dešiniojo prieširdžio 46-52 cm, kairiojo skilvelio 75-86cm. Kairiojo skilvelio elektrodo atstumas tarp kontaktų 20-30-40-47 mm.Defibriliacijos elektrodo introdiuserio diametras 7F.Kairiojo skilvelio keturpolio elektrodo diametras 4,7F. </t>
    </r>
    <r>
      <rPr>
        <b/>
        <sz val="11"/>
        <rFont val="Times New Roman"/>
        <family val="1"/>
        <charset val="186"/>
      </rPr>
      <t xml:space="preserve">Katalogo psl. 8-9, 10-11, 12-13, 14-15. </t>
    </r>
    <r>
      <rPr>
        <sz val="11"/>
        <rFont val="Times New Roman"/>
        <family val="1"/>
        <charset val="186"/>
      </rPr>
      <t>Komplekte įvedimo sistema (įvairių formų introdiuseriai koronarinio sinuso kaniuliavimui, 47-54 cm ilgio).</t>
    </r>
    <r>
      <rPr>
        <b/>
        <sz val="11"/>
        <rFont val="Times New Roman"/>
        <family val="1"/>
        <charset val="186"/>
      </rPr>
      <t>Katalogo psl. 16-17</t>
    </r>
  </si>
  <si>
    <r>
      <t xml:space="preserve">Su anga distaliau baliono – koronarinio sinuso obturacijai retrogradinio kontrastavimo metu. Ilgis 110 cm, diametras 6F. </t>
    </r>
    <r>
      <rPr>
        <b/>
        <sz val="11"/>
        <rFont val="Times New Roman"/>
        <family val="1"/>
        <charset val="186"/>
      </rPr>
      <t>Katalogo psl</t>
    </r>
    <r>
      <rPr>
        <sz val="11"/>
        <rFont val="Times New Roman"/>
        <family val="1"/>
        <charset val="186"/>
      </rPr>
      <t>.</t>
    </r>
    <r>
      <rPr>
        <b/>
        <sz val="11"/>
        <rFont val="Times New Roman"/>
        <family val="1"/>
        <charset val="186"/>
      </rPr>
      <t>18</t>
    </r>
  </si>
  <si>
    <t>Nesiūlome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</si>
</sst>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186"/>
    </font>
    <font>
      <b/>
      <sz val="11"/>
      <name val="Times New Roman"/>
      <family val="1"/>
      <charset val="186"/>
    </font>
    <font>
      <sz val="11"/>
      <name val="Times New Roman"/>
      <family val="1"/>
      <charset val="186"/>
    </font>
    <font>
      <sz val="11"/>
      <color rgb="FF000000"/>
      <name val="Times New Roman"/>
      <family val="1"/>
      <charset val="186"/>
    </font>
    <font>
      <sz val="11"/>
      <name val="Calibri"/>
      <family val="2"/>
      <charset val="186"/>
    </font>
    <font>
      <u/>
      <sz val="11"/>
      <name val="Times New Roman"/>
      <family val="1"/>
      <charset val="186"/>
    </font>
    <font>
      <sz val="10"/>
      <name val="Calibri"/>
      <family val="2"/>
      <charset val="186"/>
    </font>
    <font>
      <i/>
      <sz val="11"/>
      <color rgb="FF000000"/>
      <name val="Times New Roman"/>
      <family val="1"/>
      <charset val="186"/>
    </font>
    <font>
      <b/>
      <u/>
      <sz val="1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3" fillId="0" borderId="0" xfId="0" applyFont="1"/>
    <xf numFmtId="0" fontId="4" fillId="0" borderId="0" xfId="0" applyFont="1"/>
    <xf numFmtId="2" fontId="4" fillId="0" borderId="0"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0" xfId="0" applyFont="1" applyBorder="1" applyAlignment="1">
      <alignment wrapText="1"/>
    </xf>
    <xf numFmtId="2" fontId="4" fillId="0" borderId="0" xfId="0" applyNumberFormat="1" applyFont="1" applyAlignment="1">
      <alignment horizontal="center" vertical="center" wrapText="1"/>
    </xf>
    <xf numFmtId="0" fontId="4" fillId="0" borderId="0" xfId="0" applyFont="1" applyFill="1"/>
    <xf numFmtId="2" fontId="1" fillId="0" borderId="0" xfId="0" applyNumberFormat="1" applyFont="1" applyFill="1" applyAlignment="1">
      <alignment horizontal="left" vertical="top"/>
    </xf>
    <xf numFmtId="2" fontId="1" fillId="0" borderId="0" xfId="0" applyNumberFormat="1" applyFont="1" applyFill="1" applyAlignment="1">
      <alignment horizontal="left" vertical="top" wrapText="1"/>
    </xf>
    <xf numFmtId="2" fontId="2" fillId="0" borderId="0" xfId="0" applyNumberFormat="1" applyFont="1" applyFill="1" applyAlignment="1">
      <alignment vertical="top" wrapText="1"/>
    </xf>
    <xf numFmtId="2" fontId="2" fillId="0" borderId="0" xfId="0" applyNumberFormat="1" applyFont="1" applyFill="1" applyAlignment="1">
      <alignment horizontal="left" vertical="top"/>
    </xf>
    <xf numFmtId="2" fontId="2" fillId="0" borderId="0" xfId="0" applyNumberFormat="1" applyFont="1" applyFill="1" applyAlignment="1">
      <alignment vertical="top"/>
    </xf>
    <xf numFmtId="2" fontId="2" fillId="0" borderId="0" xfId="0" applyNumberFormat="1" applyFont="1" applyFill="1" applyAlignment="1">
      <alignment horizontal="left" vertical="top" wrapText="1"/>
    </xf>
    <xf numFmtId="2" fontId="2" fillId="0" borderId="1" xfId="0" applyNumberFormat="1" applyFont="1" applyFill="1" applyBorder="1" applyAlignment="1">
      <alignment vertical="top" wrapText="1"/>
    </xf>
    <xf numFmtId="2" fontId="2" fillId="0" borderId="0" xfId="0" applyNumberFormat="1" applyFont="1" applyFill="1" applyAlignment="1">
      <alignment horizontal="left" vertical="top" wrapText="1"/>
    </xf>
    <xf numFmtId="2" fontId="2" fillId="0" borderId="1" xfId="0" applyNumberFormat="1" applyFont="1" applyFill="1" applyBorder="1" applyAlignment="1">
      <alignment horizontal="left" vertical="top" wrapText="1"/>
    </xf>
    <xf numFmtId="2"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left" vertical="top" wrapText="1"/>
    </xf>
    <xf numFmtId="2" fontId="2" fillId="0" borderId="1" xfId="0" applyNumberFormat="1" applyFont="1" applyFill="1" applyBorder="1" applyAlignment="1">
      <alignment horizontal="center" vertical="top" wrapText="1"/>
    </xf>
    <xf numFmtId="0" fontId="0" fillId="0" borderId="0" xfId="0" applyAlignment="1">
      <alignment vertical="top"/>
    </xf>
    <xf numFmtId="0" fontId="3" fillId="0" borderId="0" xfId="0" applyFont="1" applyAlignment="1">
      <alignment vertical="top"/>
    </xf>
    <xf numFmtId="0" fontId="0" fillId="0" borderId="0" xfId="0" applyNumberFormat="1" applyAlignment="1">
      <alignment vertical="top"/>
    </xf>
    <xf numFmtId="4" fontId="2" fillId="0" borderId="0" xfId="0" applyNumberFormat="1" applyFont="1" applyFill="1" applyAlignment="1">
      <alignment horizontal="left" vertical="top"/>
    </xf>
    <xf numFmtId="4" fontId="1"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4" fontId="0" fillId="0" borderId="0" xfId="0" applyNumberFormat="1" applyAlignment="1">
      <alignment vertical="top"/>
    </xf>
    <xf numFmtId="4" fontId="0" fillId="0" borderId="0" xfId="0" applyNumberFormat="1"/>
    <xf numFmtId="0" fontId="4" fillId="2" borderId="1" xfId="0" applyFont="1" applyFill="1" applyBorder="1" applyAlignment="1">
      <alignment horizontal="center" wrapText="1"/>
    </xf>
    <xf numFmtId="2" fontId="6" fillId="2" borderId="1" xfId="0" applyNumberFormat="1" applyFont="1" applyFill="1" applyBorder="1" applyAlignment="1">
      <alignment horizontal="right" wrapText="1"/>
    </xf>
    <xf numFmtId="0" fontId="7" fillId="0" borderId="0" xfId="0" applyFont="1" applyAlignment="1">
      <alignment horizontal="left" vertical="top"/>
    </xf>
    <xf numFmtId="0" fontId="0" fillId="0" borderId="0" xfId="0" applyAlignment="1">
      <alignment horizontal="left" vertical="top"/>
    </xf>
    <xf numFmtId="2" fontId="1" fillId="0" borderId="0" xfId="0" applyNumberFormat="1" applyFont="1" applyFill="1" applyAlignment="1">
      <alignment horizontal="left" vertical="top" wrapText="1"/>
    </xf>
    <xf numFmtId="2" fontId="1" fillId="0" borderId="0" xfId="0" applyNumberFormat="1" applyFont="1" applyFill="1" applyAlignment="1">
      <alignment horizontal="center" vertical="top"/>
    </xf>
    <xf numFmtId="2" fontId="2" fillId="0" borderId="0" xfId="0" applyNumberFormat="1" applyFont="1" applyFill="1" applyAlignment="1">
      <alignment horizontal="left" vertical="top" wrapText="1"/>
    </xf>
    <xf numFmtId="2"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4" fontId="2" fillId="0" borderId="1" xfId="0" applyNumberFormat="1" applyFont="1" applyBorder="1" applyAlignment="1">
      <alignment horizontal="center" vertical="top" wrapText="1"/>
    </xf>
    <xf numFmtId="2" fontId="2" fillId="0" borderId="1" xfId="0" applyNumberFormat="1" applyFont="1" applyBorder="1" applyAlignment="1">
      <alignment horizontal="left" vertical="top" wrapText="1"/>
    </xf>
    <xf numFmtId="2"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4" fontId="9" fillId="0" borderId="1" xfId="0" applyNumberFormat="1" applyFont="1" applyBorder="1" applyAlignment="1">
      <alignment horizontal="center" vertical="top" wrapText="1"/>
    </xf>
    <xf numFmtId="2" fontId="2" fillId="0" borderId="1" xfId="0" applyNumberFormat="1" applyFont="1" applyFill="1" applyBorder="1" applyAlignment="1">
      <alignment horizontal="center"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F25"/>
  <sheetViews>
    <sheetView showGridLines="0" tabSelected="1" topLeftCell="A15" zoomScale="55" zoomScaleNormal="55" workbookViewId="0">
      <selection activeCell="A14" sqref="A14"/>
    </sheetView>
  </sheetViews>
  <sheetFormatPr defaultColWidth="8.81640625" defaultRowHeight="14.5" x14ac:dyDescent="0.35"/>
  <cols>
    <col min="1" max="1" width="8.81640625" style="20"/>
    <col min="2" max="2" width="19.54296875" style="20" customWidth="1"/>
    <col min="3" max="3" width="89.1796875" style="20" customWidth="1"/>
    <col min="4" max="4" width="31" style="21" customWidth="1"/>
    <col min="5" max="5" width="8.81640625" style="20"/>
    <col min="6" max="6" width="12.1796875" style="22" customWidth="1"/>
    <col min="7" max="7" width="18.26953125" style="20" customWidth="1"/>
    <col min="8" max="8" width="13.453125" style="20" customWidth="1"/>
    <col min="9" max="9" width="12" style="20" customWidth="1"/>
    <col min="10" max="10" width="16.453125" style="26" customWidth="1"/>
    <col min="11" max="11" width="14" style="26" customWidth="1"/>
    <col min="12" max="12" width="46.1796875" style="20" customWidth="1"/>
    <col min="13" max="13" width="16.54296875" customWidth="1"/>
  </cols>
  <sheetData>
    <row r="2" spans="1:84" x14ac:dyDescent="0.35">
      <c r="J2" s="30" t="s">
        <v>58</v>
      </c>
      <c r="K2" s="31"/>
      <c r="L2" s="31"/>
    </row>
    <row r="3" spans="1:84" s="1" customFormat="1" ht="14" x14ac:dyDescent="0.3">
      <c r="A3" s="8"/>
      <c r="B3" s="9"/>
      <c r="C3" s="9"/>
      <c r="D3" s="13"/>
      <c r="E3" s="10"/>
      <c r="F3" s="11"/>
      <c r="G3" s="11"/>
      <c r="H3" s="11"/>
      <c r="I3" s="11"/>
      <c r="J3" s="23"/>
      <c r="K3" s="23"/>
      <c r="L3" s="13"/>
    </row>
    <row r="4" spans="1:84" s="1" customFormat="1" ht="14" x14ac:dyDescent="0.3">
      <c r="A4" s="8"/>
      <c r="B4" s="9"/>
      <c r="C4" s="9"/>
      <c r="D4" s="32" t="s">
        <v>59</v>
      </c>
      <c r="E4" s="32"/>
      <c r="F4" s="32"/>
      <c r="G4" s="32"/>
      <c r="H4" s="11"/>
      <c r="I4" s="11"/>
      <c r="J4" s="23"/>
      <c r="K4" s="23"/>
      <c r="L4" s="15"/>
    </row>
    <row r="5" spans="1:84" s="1" customFormat="1" ht="14" x14ac:dyDescent="0.3">
      <c r="A5" s="8"/>
      <c r="B5" s="9"/>
      <c r="C5" s="9"/>
      <c r="D5" s="15"/>
      <c r="E5" s="10"/>
      <c r="F5" s="11"/>
      <c r="G5" s="11"/>
      <c r="H5" s="11"/>
      <c r="I5" s="11"/>
      <c r="J5" s="23"/>
      <c r="K5" s="23"/>
      <c r="L5" s="15"/>
    </row>
    <row r="6" spans="1:84" x14ac:dyDescent="0.35">
      <c r="A6" s="33" t="s">
        <v>55</v>
      </c>
      <c r="B6" s="33"/>
      <c r="C6" s="33"/>
      <c r="D6" s="33"/>
      <c r="E6" s="33"/>
      <c r="F6" s="33"/>
      <c r="G6" s="33"/>
      <c r="H6" s="33"/>
      <c r="I6" s="33"/>
      <c r="J6" s="33"/>
      <c r="K6" s="33"/>
      <c r="L6" s="33"/>
    </row>
    <row r="7" spans="1:84" x14ac:dyDescent="0.35">
      <c r="A7" s="11" t="s">
        <v>49</v>
      </c>
      <c r="B7" s="13"/>
      <c r="C7" s="11"/>
      <c r="D7" s="11"/>
      <c r="E7" s="12"/>
      <c r="F7" s="11"/>
      <c r="G7" s="11"/>
      <c r="H7" s="11"/>
      <c r="I7" s="11"/>
      <c r="J7" s="23"/>
      <c r="K7" s="23"/>
      <c r="L7" s="13"/>
    </row>
    <row r="8" spans="1:84" x14ac:dyDescent="0.35">
      <c r="A8" s="11" t="s">
        <v>23</v>
      </c>
      <c r="B8" s="13"/>
      <c r="C8" s="11"/>
      <c r="D8" s="11"/>
      <c r="E8" s="12"/>
      <c r="F8" s="11"/>
      <c r="G8" s="11"/>
      <c r="H8" s="11"/>
      <c r="I8" s="11"/>
      <c r="J8" s="23"/>
      <c r="K8" s="23"/>
      <c r="L8" s="13"/>
    </row>
    <row r="9" spans="1:84" x14ac:dyDescent="0.35">
      <c r="A9" s="11" t="s">
        <v>24</v>
      </c>
      <c r="B9" s="13"/>
      <c r="C9" s="11"/>
      <c r="D9" s="11"/>
      <c r="E9" s="12"/>
      <c r="F9" s="11"/>
      <c r="G9" s="11"/>
      <c r="H9" s="11"/>
      <c r="I9" s="11"/>
      <c r="J9" s="23"/>
      <c r="K9" s="23"/>
      <c r="L9" s="13"/>
    </row>
    <row r="10" spans="1:84" x14ac:dyDescent="0.35">
      <c r="A10" s="34" t="s">
        <v>48</v>
      </c>
      <c r="B10" s="34"/>
      <c r="C10" s="34"/>
      <c r="D10" s="34"/>
      <c r="E10" s="34"/>
      <c r="F10" s="34"/>
      <c r="G10" s="34"/>
      <c r="H10" s="34"/>
      <c r="I10" s="34"/>
      <c r="J10" s="23"/>
      <c r="K10" s="23"/>
      <c r="L10" s="13"/>
    </row>
    <row r="11" spans="1:84" ht="90" customHeight="1" x14ac:dyDescent="0.35">
      <c r="A11" s="34" t="s">
        <v>56</v>
      </c>
      <c r="B11" s="34"/>
      <c r="C11" s="34"/>
      <c r="D11" s="34"/>
      <c r="E11" s="34"/>
      <c r="F11" s="34"/>
      <c r="G11" s="34"/>
      <c r="H11" s="34"/>
      <c r="I11" s="34"/>
      <c r="J11" s="23"/>
      <c r="K11" s="23"/>
      <c r="L11" s="13"/>
    </row>
    <row r="12" spans="1:84" s="5" customFormat="1" ht="85" customHeight="1" x14ac:dyDescent="0.35">
      <c r="A12" s="17" t="s">
        <v>60</v>
      </c>
      <c r="B12" s="17" t="s">
        <v>61</v>
      </c>
      <c r="C12" s="18" t="s">
        <v>22</v>
      </c>
      <c r="D12" s="17" t="s">
        <v>0</v>
      </c>
      <c r="E12" s="17" t="s">
        <v>1</v>
      </c>
      <c r="F12" s="17" t="s">
        <v>63</v>
      </c>
      <c r="G12" s="17" t="s">
        <v>64</v>
      </c>
      <c r="H12" s="17" t="s">
        <v>65</v>
      </c>
      <c r="I12" s="17" t="s">
        <v>2</v>
      </c>
      <c r="J12" s="24" t="s">
        <v>66</v>
      </c>
      <c r="K12" s="24" t="s">
        <v>67</v>
      </c>
      <c r="L12" s="17" t="s">
        <v>62</v>
      </c>
      <c r="M12" s="28" t="s">
        <v>57</v>
      </c>
    </row>
    <row r="13" spans="1:84" s="2" customFormat="1" ht="89" customHeight="1" x14ac:dyDescent="0.35">
      <c r="A13" s="19" t="s">
        <v>36</v>
      </c>
      <c r="B13" s="16" t="s">
        <v>13</v>
      </c>
      <c r="C13" s="16" t="s">
        <v>5</v>
      </c>
      <c r="D13" s="14" t="s">
        <v>6</v>
      </c>
      <c r="E13" s="19" t="s">
        <v>3</v>
      </c>
      <c r="F13" s="19">
        <v>15</v>
      </c>
      <c r="G13" s="35" t="s">
        <v>69</v>
      </c>
      <c r="H13" s="35">
        <v>1350</v>
      </c>
      <c r="I13" s="36">
        <v>5</v>
      </c>
      <c r="J13" s="37">
        <f t="shared" ref="J13:J16" si="0">F13*H13</f>
        <v>20250</v>
      </c>
      <c r="K13" s="37">
        <f>J13+J13*0.05</f>
        <v>21262.5</v>
      </c>
      <c r="L13" s="38" t="s">
        <v>73</v>
      </c>
      <c r="M13" s="29">
        <v>22365</v>
      </c>
    </row>
    <row r="14" spans="1:84" s="7" customFormat="1" ht="303" customHeight="1" x14ac:dyDescent="0.35">
      <c r="A14" s="19" t="s">
        <v>37</v>
      </c>
      <c r="B14" s="16" t="s">
        <v>28</v>
      </c>
      <c r="C14" s="16" t="s">
        <v>33</v>
      </c>
      <c r="D14" s="14" t="s">
        <v>50</v>
      </c>
      <c r="E14" s="19" t="s">
        <v>3</v>
      </c>
      <c r="F14" s="19">
        <v>60</v>
      </c>
      <c r="G14" s="36" t="s">
        <v>70</v>
      </c>
      <c r="H14" s="39">
        <v>3286</v>
      </c>
      <c r="I14" s="40">
        <v>5</v>
      </c>
      <c r="J14" s="41">
        <f t="shared" si="0"/>
        <v>197160</v>
      </c>
      <c r="K14" s="41">
        <f>J14+J14*0.05</f>
        <v>207018</v>
      </c>
      <c r="L14" s="38" t="s">
        <v>74</v>
      </c>
      <c r="M14" s="29">
        <v>207018</v>
      </c>
    </row>
    <row r="15" spans="1:84" s="2" customFormat="1" ht="305.5" customHeight="1" x14ac:dyDescent="0.35">
      <c r="A15" s="19" t="s">
        <v>4</v>
      </c>
      <c r="B15" s="16" t="s">
        <v>29</v>
      </c>
      <c r="C15" s="16" t="s">
        <v>34</v>
      </c>
      <c r="D15" s="14" t="s">
        <v>35</v>
      </c>
      <c r="E15" s="19" t="s">
        <v>3</v>
      </c>
      <c r="F15" s="19">
        <v>60</v>
      </c>
      <c r="G15" s="36" t="s">
        <v>71</v>
      </c>
      <c r="H15" s="35">
        <v>3861</v>
      </c>
      <c r="I15" s="36">
        <v>5</v>
      </c>
      <c r="J15" s="37">
        <f t="shared" si="0"/>
        <v>231660</v>
      </c>
      <c r="K15" s="37">
        <f t="shared" ref="K15:K16" si="1">J15+J15*0.05</f>
        <v>243243</v>
      </c>
      <c r="L15" s="38" t="s">
        <v>75</v>
      </c>
      <c r="M15" s="29">
        <v>243243</v>
      </c>
    </row>
    <row r="16" spans="1:84" s="4" customFormat="1" ht="43" customHeight="1" x14ac:dyDescent="0.3">
      <c r="A16" s="19" t="s">
        <v>38</v>
      </c>
      <c r="B16" s="16" t="s">
        <v>14</v>
      </c>
      <c r="C16" s="16" t="s">
        <v>7</v>
      </c>
      <c r="D16" s="19"/>
      <c r="E16" s="19" t="s">
        <v>3</v>
      </c>
      <c r="F16" s="19">
        <v>20</v>
      </c>
      <c r="G16" s="35" t="s">
        <v>72</v>
      </c>
      <c r="H16" s="35">
        <v>26</v>
      </c>
      <c r="I16" s="36">
        <v>5</v>
      </c>
      <c r="J16" s="37">
        <f t="shared" si="0"/>
        <v>520</v>
      </c>
      <c r="K16" s="37">
        <f t="shared" si="1"/>
        <v>546</v>
      </c>
      <c r="L16" s="38" t="s">
        <v>76</v>
      </c>
      <c r="M16" s="29">
        <v>546</v>
      </c>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s="4" customFormat="1" ht="110.15" customHeight="1" x14ac:dyDescent="0.3">
      <c r="A17" s="19" t="s">
        <v>39</v>
      </c>
      <c r="B17" s="16" t="s">
        <v>15</v>
      </c>
      <c r="C17" s="16" t="s">
        <v>25</v>
      </c>
      <c r="D17" s="19"/>
      <c r="E17" s="19" t="s">
        <v>3</v>
      </c>
      <c r="F17" s="19">
        <v>60</v>
      </c>
      <c r="G17" s="42" t="s">
        <v>77</v>
      </c>
      <c r="H17" s="19"/>
      <c r="I17" s="19">
        <v>5</v>
      </c>
      <c r="J17" s="25">
        <f t="shared" ref="J13:J25" si="2">F17*H17</f>
        <v>0</v>
      </c>
      <c r="K17" s="25"/>
      <c r="L17" s="19"/>
      <c r="M17" s="29">
        <v>75600</v>
      </c>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s="4" customFormat="1" ht="131.15" customHeight="1" x14ac:dyDescent="0.3">
      <c r="A18" s="19" t="s">
        <v>40</v>
      </c>
      <c r="B18" s="16" t="s">
        <v>68</v>
      </c>
      <c r="C18" s="16" t="s">
        <v>8</v>
      </c>
      <c r="D18" s="19"/>
      <c r="E18" s="19" t="s">
        <v>3</v>
      </c>
      <c r="F18" s="19">
        <v>20</v>
      </c>
      <c r="G18" s="42" t="s">
        <v>77</v>
      </c>
      <c r="H18" s="19"/>
      <c r="I18" s="19">
        <v>5</v>
      </c>
      <c r="J18" s="25">
        <f t="shared" si="2"/>
        <v>0</v>
      </c>
      <c r="K18" s="25"/>
      <c r="L18" s="19"/>
      <c r="M18" s="29">
        <v>8990.52</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s="4" customFormat="1" ht="75.650000000000006" customHeight="1" x14ac:dyDescent="0.3">
      <c r="A19" s="19" t="s">
        <v>41</v>
      </c>
      <c r="B19" s="16" t="s">
        <v>16</v>
      </c>
      <c r="C19" s="16" t="s">
        <v>9</v>
      </c>
      <c r="D19" s="19"/>
      <c r="E19" s="19" t="s">
        <v>3</v>
      </c>
      <c r="F19" s="19">
        <v>20</v>
      </c>
      <c r="G19" s="42" t="s">
        <v>77</v>
      </c>
      <c r="H19" s="19"/>
      <c r="I19" s="19">
        <v>5</v>
      </c>
      <c r="J19" s="25">
        <f t="shared" si="2"/>
        <v>0</v>
      </c>
      <c r="K19" s="25"/>
      <c r="L19" s="19"/>
      <c r="M19" s="29">
        <v>6300</v>
      </c>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s="4" customFormat="1" ht="113.5" customHeight="1" x14ac:dyDescent="0.3">
      <c r="A20" s="19" t="s">
        <v>42</v>
      </c>
      <c r="B20" s="16" t="s">
        <v>17</v>
      </c>
      <c r="C20" s="16" t="s">
        <v>26</v>
      </c>
      <c r="D20" s="19"/>
      <c r="E20" s="19" t="s">
        <v>3</v>
      </c>
      <c r="F20" s="19">
        <v>25</v>
      </c>
      <c r="G20" s="42" t="s">
        <v>77</v>
      </c>
      <c r="H20" s="19"/>
      <c r="I20" s="19">
        <v>5</v>
      </c>
      <c r="J20" s="25">
        <f t="shared" si="2"/>
        <v>0</v>
      </c>
      <c r="K20" s="25"/>
      <c r="L20" s="19"/>
      <c r="M20" s="29">
        <v>74681.25</v>
      </c>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s="4" customFormat="1" ht="101.15" customHeight="1" x14ac:dyDescent="0.3">
      <c r="A21" s="19" t="s">
        <v>43</v>
      </c>
      <c r="B21" s="16" t="s">
        <v>18</v>
      </c>
      <c r="C21" s="16" t="s">
        <v>27</v>
      </c>
      <c r="D21" s="19"/>
      <c r="E21" s="19" t="s">
        <v>3</v>
      </c>
      <c r="F21" s="19">
        <v>20</v>
      </c>
      <c r="G21" s="42" t="s">
        <v>77</v>
      </c>
      <c r="H21" s="19"/>
      <c r="I21" s="19">
        <v>5</v>
      </c>
      <c r="J21" s="25">
        <f t="shared" si="2"/>
        <v>0</v>
      </c>
      <c r="K21" s="25"/>
      <c r="L21" s="19"/>
      <c r="M21" s="29">
        <v>14700</v>
      </c>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s="4" customFormat="1" ht="119.5" customHeight="1" x14ac:dyDescent="0.3">
      <c r="A22" s="19" t="s">
        <v>44</v>
      </c>
      <c r="B22" s="16" t="s">
        <v>19</v>
      </c>
      <c r="C22" s="16" t="s">
        <v>10</v>
      </c>
      <c r="D22" s="19"/>
      <c r="E22" s="19" t="s">
        <v>3</v>
      </c>
      <c r="F22" s="19">
        <v>5</v>
      </c>
      <c r="G22" s="42" t="s">
        <v>77</v>
      </c>
      <c r="H22" s="19"/>
      <c r="I22" s="19">
        <v>5</v>
      </c>
      <c r="J22" s="25">
        <f t="shared" si="2"/>
        <v>0</v>
      </c>
      <c r="K22" s="25"/>
      <c r="L22" s="19"/>
      <c r="M22" s="29">
        <v>670.53</v>
      </c>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s="4" customFormat="1" ht="116.15" customHeight="1" x14ac:dyDescent="0.3">
      <c r="A23" s="19" t="s">
        <v>45</v>
      </c>
      <c r="B23" s="16" t="s">
        <v>30</v>
      </c>
      <c r="C23" s="16" t="s">
        <v>31</v>
      </c>
      <c r="D23" s="19" t="s">
        <v>32</v>
      </c>
      <c r="E23" s="19" t="s">
        <v>3</v>
      </c>
      <c r="F23" s="19">
        <v>50</v>
      </c>
      <c r="G23" s="42" t="s">
        <v>77</v>
      </c>
      <c r="H23" s="19"/>
      <c r="I23" s="19">
        <v>5</v>
      </c>
      <c r="J23" s="25">
        <f t="shared" si="2"/>
        <v>0</v>
      </c>
      <c r="K23" s="25"/>
      <c r="L23" s="19"/>
      <c r="M23" s="29">
        <v>997.5</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row>
    <row r="24" spans="1:84" s="4" customFormat="1" ht="138" customHeight="1" x14ac:dyDescent="0.3">
      <c r="A24" s="19" t="s">
        <v>46</v>
      </c>
      <c r="B24" s="16" t="s">
        <v>20</v>
      </c>
      <c r="C24" s="16" t="s">
        <v>12</v>
      </c>
      <c r="D24" s="19"/>
      <c r="E24" s="19" t="s">
        <v>3</v>
      </c>
      <c r="F24" s="19">
        <v>710</v>
      </c>
      <c r="G24" s="42" t="s">
        <v>77</v>
      </c>
      <c r="H24" s="19"/>
      <c r="I24" s="19">
        <v>5</v>
      </c>
      <c r="J24" s="25">
        <f t="shared" si="2"/>
        <v>0</v>
      </c>
      <c r="K24" s="25"/>
      <c r="L24" s="19"/>
      <c r="M24" s="29">
        <v>37647.75</v>
      </c>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s="3" customFormat="1" ht="122.5" customHeight="1" x14ac:dyDescent="0.3">
      <c r="A25" s="19" t="s">
        <v>47</v>
      </c>
      <c r="B25" s="16" t="s">
        <v>21</v>
      </c>
      <c r="C25" s="16" t="s">
        <v>11</v>
      </c>
      <c r="D25" s="19"/>
      <c r="E25" s="19" t="s">
        <v>3</v>
      </c>
      <c r="F25" s="19">
        <v>20</v>
      </c>
      <c r="G25" s="42" t="s">
        <v>77</v>
      </c>
      <c r="H25" s="19"/>
      <c r="I25" s="19">
        <v>5</v>
      </c>
      <c r="J25" s="25">
        <f t="shared" si="2"/>
        <v>0</v>
      </c>
      <c r="K25" s="25"/>
      <c r="L25" s="19"/>
      <c r="M25" s="29">
        <v>52500</v>
      </c>
    </row>
  </sheetData>
  <mergeCells count="5">
    <mergeCell ref="J2:L2"/>
    <mergeCell ref="D4:G4"/>
    <mergeCell ref="A6:L6"/>
    <mergeCell ref="A10:I10"/>
    <mergeCell ref="A11:I11"/>
  </mergeCells>
  <pageMargins left="0.7" right="0.7" top="0.75" bottom="0.75" header="0.3" footer="0.3"/>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680E-0D2D-489C-B6FE-BCDAE9FBF449}">
  <dimension ref="A1:B4"/>
  <sheetViews>
    <sheetView workbookViewId="0">
      <selection activeCell="A4" sqref="A4"/>
    </sheetView>
  </sheetViews>
  <sheetFormatPr defaultRowHeight="14.5" x14ac:dyDescent="0.35"/>
  <cols>
    <col min="1" max="1" width="13.54296875" customWidth="1"/>
    <col min="2" max="2" width="47" customWidth="1"/>
  </cols>
  <sheetData>
    <row r="1" spans="1:2" x14ac:dyDescent="0.35">
      <c r="A1" t="s">
        <v>51</v>
      </c>
      <c r="B1" s="27">
        <f>specifikacija!K13+specifikacija!K14+specifikacija!K15</f>
        <v>471523.5</v>
      </c>
    </row>
    <row r="2" spans="1:2" x14ac:dyDescent="0.35">
      <c r="A2" t="s">
        <v>52</v>
      </c>
      <c r="B2" s="27">
        <f>specifikacija!K16</f>
        <v>546</v>
      </c>
    </row>
    <row r="3" spans="1:2" x14ac:dyDescent="0.35">
      <c r="A3" t="s">
        <v>53</v>
      </c>
      <c r="B3" s="27">
        <f>specifikacija!K17+specifikacija!K18+specifikacija!K19+specifikacija!K20+specifikacija!K22+specifikacija!K23+specifikacija!K24+specifikacija!K25</f>
        <v>0</v>
      </c>
    </row>
    <row r="4" spans="1:2" x14ac:dyDescent="0.35">
      <c r="A4" t="s">
        <v>54</v>
      </c>
      <c r="B4" s="27">
        <f>specifikacija!K21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vt:lpstr>
      <vt:lpstr>BVPŽ</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Butkus</dc:creator>
  <cp:keywords/>
  <dc:description/>
  <cp:lastModifiedBy>Saveljeva, Olga</cp:lastModifiedBy>
  <cp:lastPrinted>2021-10-19T12:41:35Z</cp:lastPrinted>
  <dcterms:created xsi:type="dcterms:W3CDTF">2020-05-19T10:12:39Z</dcterms:created>
  <dcterms:modified xsi:type="dcterms:W3CDTF">2021-11-23T13:13:12Z</dcterms:modified>
  <cp:category/>
</cp:coreProperties>
</file>