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natalja.knieziene\Documents\Pardavimai\20241118 KP 739615 - remontas Šakių rajone\"/>
    </mc:Choice>
  </mc:AlternateContent>
  <xr:revisionPtr revIDLastSave="0" documentId="13_ncr:1_{C982A47A-AE21-4162-996E-494E965DF85B}" xr6:coauthVersionLast="47" xr6:coauthVersionMax="47" xr10:uidLastSave="{00000000-0000-0000-0000-000000000000}"/>
  <bookViews>
    <workbookView xWindow="-108" yWindow="-108" windowWidth="23256" windowHeight="12456" xr2:uid="{00000000-000D-0000-FFFF-FFFF00000000}"/>
  </bookViews>
  <sheets>
    <sheet name="Sheet1" sheetId="1" r:id="rId1"/>
  </sheets>
  <externalReferences>
    <externalReference r:id="rId2"/>
  </externalReferences>
  <calcPr calcId="191029"/>
</workbook>
</file>

<file path=xl/calcChain.xml><?xml version="1.0" encoding="utf-8"?>
<calcChain xmlns="http://schemas.openxmlformats.org/spreadsheetml/2006/main">
  <c r="G21" i="1" l="1"/>
  <c r="H21" i="1"/>
  <c r="I21" i="1"/>
  <c r="G22" i="1"/>
  <c r="H22" i="1"/>
  <c r="I22" i="1"/>
  <c r="G23" i="1"/>
  <c r="H23" i="1"/>
  <c r="I23" i="1"/>
  <c r="G24" i="1"/>
  <c r="H24" i="1"/>
  <c r="I24" i="1"/>
  <c r="G25" i="1"/>
  <c r="H25" i="1"/>
  <c r="I25" i="1"/>
  <c r="G26" i="1"/>
  <c r="H26" i="1"/>
  <c r="I26" i="1"/>
  <c r="G27" i="1"/>
  <c r="H27" i="1"/>
  <c r="I27" i="1"/>
  <c r="G28" i="1"/>
  <c r="H28" i="1"/>
  <c r="I28" i="1"/>
  <c r="G29" i="1"/>
  <c r="H29" i="1"/>
  <c r="I29" i="1"/>
  <c r="G30" i="1"/>
  <c r="H30" i="1"/>
  <c r="I30" i="1"/>
  <c r="G31" i="1"/>
  <c r="H31" i="1"/>
  <c r="I31" i="1"/>
  <c r="G32" i="1"/>
  <c r="H32" i="1"/>
  <c r="I32" i="1"/>
  <c r="G33" i="1"/>
  <c r="H33" i="1"/>
  <c r="I33" i="1"/>
  <c r="G34" i="1"/>
  <c r="H34" i="1"/>
  <c r="I34" i="1"/>
  <c r="G35" i="1"/>
  <c r="H35" i="1"/>
  <c r="I35" i="1"/>
  <c r="G36" i="1"/>
  <c r="H36" i="1"/>
  <c r="I36" i="1"/>
  <c r="G37" i="1"/>
  <c r="H37" i="1"/>
  <c r="I37" i="1"/>
  <c r="G38" i="1"/>
  <c r="H38" i="1"/>
  <c r="I38" i="1"/>
  <c r="G39" i="1"/>
  <c r="H39" i="1"/>
  <c r="I39" i="1"/>
  <c r="G40" i="1"/>
  <c r="H40" i="1"/>
  <c r="I40" i="1"/>
  <c r="G41" i="1"/>
  <c r="H41" i="1"/>
  <c r="I41" i="1"/>
  <c r="G42" i="1"/>
  <c r="H42" i="1"/>
  <c r="I42" i="1"/>
  <c r="G43" i="1"/>
  <c r="H43" i="1"/>
  <c r="I43" i="1"/>
  <c r="G44" i="1"/>
  <c r="H44" i="1"/>
  <c r="I44" i="1"/>
  <c r="G45" i="1"/>
  <c r="H45" i="1"/>
  <c r="I45" i="1"/>
  <c r="G46" i="1"/>
  <c r="H46" i="1"/>
  <c r="I46" i="1"/>
  <c r="G47" i="1"/>
  <c r="H47" i="1"/>
  <c r="I47" i="1"/>
  <c r="G48" i="1"/>
  <c r="H48" i="1"/>
  <c r="I48" i="1"/>
  <c r="G49" i="1"/>
  <c r="H49" i="1"/>
  <c r="I49" i="1"/>
  <c r="G50" i="1"/>
  <c r="H50" i="1"/>
  <c r="I50" i="1"/>
  <c r="G51" i="1"/>
  <c r="H51" i="1"/>
  <c r="I51" i="1"/>
  <c r="G52" i="1"/>
  <c r="H52" i="1"/>
  <c r="I52" i="1"/>
  <c r="G53" i="1"/>
  <c r="H53" i="1"/>
  <c r="I53" i="1"/>
  <c r="G54" i="1"/>
  <c r="H54" i="1"/>
  <c r="I54" i="1"/>
  <c r="G55" i="1"/>
  <c r="H55" i="1"/>
  <c r="I55" i="1"/>
  <c r="G56" i="1"/>
  <c r="H56" i="1"/>
  <c r="I56" i="1"/>
  <c r="G57" i="1"/>
  <c r="H57" i="1"/>
  <c r="I57" i="1"/>
  <c r="G58" i="1"/>
  <c r="H58" i="1"/>
  <c r="I58" i="1"/>
  <c r="G59" i="1"/>
  <c r="H59" i="1"/>
  <c r="I59" i="1"/>
  <c r="G60" i="1"/>
  <c r="H60" i="1"/>
  <c r="I60" i="1"/>
  <c r="G61" i="1"/>
  <c r="H61" i="1"/>
  <c r="I61" i="1"/>
  <c r="G62" i="1"/>
  <c r="H62" i="1"/>
  <c r="I62" i="1"/>
  <c r="G63" i="1"/>
  <c r="H63" i="1"/>
  <c r="I63" i="1"/>
  <c r="G64" i="1"/>
  <c r="H64" i="1"/>
  <c r="I64" i="1"/>
  <c r="G65" i="1"/>
  <c r="H65" i="1"/>
  <c r="I65" i="1"/>
  <c r="G66" i="1"/>
  <c r="H66" i="1"/>
  <c r="I66" i="1"/>
  <c r="G67" i="1"/>
  <c r="H67" i="1"/>
  <c r="I67" i="1"/>
  <c r="G68" i="1"/>
  <c r="H68" i="1"/>
  <c r="I68" i="1"/>
  <c r="G69" i="1"/>
  <c r="H69" i="1"/>
  <c r="I69" i="1"/>
  <c r="G70" i="1"/>
  <c r="H70" i="1"/>
  <c r="I70" i="1"/>
  <c r="G71" i="1"/>
  <c r="H71" i="1"/>
  <c r="I71" i="1"/>
  <c r="G72" i="1"/>
  <c r="H72" i="1"/>
  <c r="I72" i="1"/>
  <c r="G73" i="1"/>
  <c r="H73" i="1"/>
  <c r="I73" i="1"/>
  <c r="G74" i="1"/>
  <c r="H74" i="1"/>
  <c r="I74" i="1"/>
  <c r="G75" i="1"/>
  <c r="H75" i="1"/>
  <c r="I75" i="1"/>
  <c r="G76" i="1"/>
  <c r="H76" i="1"/>
  <c r="I76" i="1"/>
  <c r="G77" i="1"/>
  <c r="H77" i="1"/>
  <c r="I77" i="1"/>
  <c r="G78" i="1"/>
  <c r="H78" i="1"/>
  <c r="I78" i="1"/>
  <c r="G79" i="1"/>
  <c r="H79" i="1"/>
  <c r="I79" i="1"/>
  <c r="G80" i="1"/>
  <c r="H80" i="1"/>
  <c r="I80" i="1"/>
  <c r="G81" i="1"/>
  <c r="H81" i="1"/>
  <c r="I81" i="1"/>
  <c r="H20" i="1"/>
  <c r="I20" i="1"/>
  <c r="G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20" i="1"/>
  <c r="F28" i="1" l="1"/>
  <c r="F29" i="1"/>
  <c r="F30" i="1"/>
  <c r="F31" i="1"/>
  <c r="F81" i="1"/>
  <c r="F80" i="1"/>
  <c r="F79" i="1"/>
  <c r="F78" i="1"/>
  <c r="F77" i="1"/>
  <c r="F76" i="1"/>
  <c r="F75" i="1"/>
  <c r="F74" i="1"/>
  <c r="F73" i="1"/>
  <c r="F72" i="1"/>
  <c r="F71" i="1"/>
  <c r="F70" i="1"/>
  <c r="F69" i="1"/>
  <c r="F21" i="1"/>
  <c r="F22" i="1"/>
  <c r="F23" i="1"/>
  <c r="F24" i="1"/>
  <c r="F25" i="1"/>
  <c r="F26" i="1"/>
  <c r="F27"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20" i="1"/>
  <c r="F82" i="1" l="1"/>
  <c r="F83" i="1" s="1"/>
  <c r="F84" i="1" s="1"/>
</calcChain>
</file>

<file path=xl/sharedStrings.xml><?xml version="1.0" encoding="utf-8"?>
<sst xmlns="http://schemas.openxmlformats.org/spreadsheetml/2006/main" count="152" uniqueCount="100">
  <si>
    <t>m3</t>
  </si>
  <si>
    <t>Natūralios spalvos ažūrinių trinkelių 10 cm dangos įrengimas</t>
  </si>
  <si>
    <t>Senų šulinio liukų pakeitimas naujais „plaukiojančio" tipo ir aukščio sureguliavimas su asfaltbetonio danga asfaltavimo metu (panaudojant g/b šulinių paaukštinimo žiedus 700x50)</t>
  </si>
  <si>
    <t>Greičio mažinimo kalnelio įrengimas su ženklinimu, kai plotis 6 m</t>
  </si>
  <si>
    <t>Geotinklo 100/100 paklojimas asfaltbetonio dangoje</t>
  </si>
  <si>
    <t>II gr. grunto kasimas ekskavatoriais su 0,4 m 3 kaušu, pakrovimas į autosavivarčius, vežiojimas iki 15 km ir darbas sąvartoje</t>
  </si>
  <si>
    <t>Apsauginio volelio vandens nuvedimui nuo dangos krašto įrengimas iš asfaltbetonio mišinio su vandens nuvedimo vamzdžiais 0/8 frakcija</t>
  </si>
  <si>
    <t>m</t>
  </si>
  <si>
    <t>Įtrūkimų asfalto dangoje užtaisymas bitumu, pašildant jį objekte</t>
  </si>
  <si>
    <t>Frezuoto asfalto transportavimas</t>
  </si>
  <si>
    <t>t</t>
  </si>
  <si>
    <t>Grunto kasimas rankinius būdu</t>
  </si>
  <si>
    <t>Iškasų paviršiaus išlyginimas mechanizuotu būdu, kai gruntas II grupės</t>
  </si>
  <si>
    <t>Plotų planiravimas rankiniu būdu, kai gruntas II grupės</t>
  </si>
  <si>
    <t>1000 m2</t>
  </si>
  <si>
    <t>Šulinio landos paaukštinimas gelžbetonio žiedais nuo 10 cm iki 30 cm</t>
  </si>
  <si>
    <t>Kapų reguliavimas ir paaukštinimas iki 10 cm</t>
  </si>
  <si>
    <t>Vnt.</t>
  </si>
  <si>
    <t>Pogriovinio drenažo iš plastikinių gofruotų vamzdžių su geotekstilės arba kokoso plaušo filtru įrengimas, užpilant filtracinį sluoksnį rankiniu būdu, kai vamzdžių skersmuo 113/126 mm</t>
  </si>
  <si>
    <t>2.</t>
  </si>
  <si>
    <t>3.</t>
  </si>
  <si>
    <t>4.</t>
  </si>
  <si>
    <t>5.</t>
  </si>
  <si>
    <t>6.</t>
  </si>
  <si>
    <t>Asfalto dangų nufrezavimas</t>
  </si>
  <si>
    <t>Dangos valymas mechanizuotu būdu</t>
  </si>
  <si>
    <t>100 m</t>
  </si>
  <si>
    <t>Grindinio iš akmenų išardymas mechanizuotai</t>
  </si>
  <si>
    <t>Juodų dangų paviršiaus pagruntavimas bitumine emulsija</t>
  </si>
  <si>
    <t>Išlyginamojo sluoksnio įrengimas iš dolomitinės skaldos fr 0/32 (su medžiagomis)</t>
  </si>
  <si>
    <t>Išdaužų (duobių) užtaisymas asfalto dangose AC11VN mišiniu 5,0 cm storio iki m2 ploto</t>
  </si>
  <si>
    <t>Išlyginamojo si. iš asfaltbet. mišinio AC 11 AN įrengimas (su medžiagomis)</t>
  </si>
  <si>
    <t>Išlyginamojo si. iš asfaltbet. mišinio AC 11VN įrengimas (su medžiagomis)</t>
  </si>
  <si>
    <t>Išlyginamojo si. iš asfaltbet. mišinio AC 16 PD įrengimas (su medžiagomis)</t>
  </si>
  <si>
    <t>Ištisinės 8 cm storio dangos įrengimas, panaudojant asfaltbetonio klotuvą su automatiniu aukščio reguliavimu, iš asfaltbetonio mišinio AC 16 PD (įskaitant medžiagas)</t>
  </si>
  <si>
    <t>10 cm storio kelkraščių iš dolomitinės skaldos įrengimas fr 16/32 (pridedant 20 % juodžemio su žolės sėklomis) ir sutankinimas vibrovolu (su medžiagomis)</t>
  </si>
  <si>
    <t>Plyšių užtaisymas (plyšių uždengimo metodas PUM) pagal KPV DT15 5 lentelės 2.1.6(a) punktą</t>
  </si>
  <si>
    <t>Plyšių užtaisymas (plyšių išfrezavimo ir sandarinimo metodas ISM) pagal KPV DT15 5 entelės 2.1.6(c) punktą</t>
  </si>
  <si>
    <t>Vienasluoksnio paviršiaus apdaro įrengimas (PVA) pagal KPV DT-15 5 lentelės 2.1.8(c) punktą</t>
  </si>
  <si>
    <t>Sandarinimo juostos tarp asfalto dangos ir betoninių bortų įrengimas</t>
  </si>
  <si>
    <t>Betoninių vejos bortų 100.8.20, sudėtų ant betoninio pagrindo, išardymas</t>
  </si>
  <si>
    <t>Betoninių kelio bortų 100.15.30, sudėtų ant betoninio pagrindo, išardymas</t>
  </si>
  <si>
    <t>Betoninių bortų BR 100.15.30 įrengimas ant betoninio pagrindo (su medžiagomis)</t>
  </si>
  <si>
    <t>Betoninių bortų BR 100.15.30 įrengimas ant betoninio pagrindo (panaudojant esamus bortus)</t>
  </si>
  <si>
    <t>Betoninių (lenktų) bortų BR 100.15.30 įrengimas ant betoninio pagrindo (su medžiagomis)</t>
  </si>
  <si>
    <t>Betoninių (pažemintų) bortų BR 100.15.30 įrengimas ant betoninio pagrindo (su medžiagomis)</t>
  </si>
  <si>
    <t>Betoninių vejos bortų 100.8.20, įrengtų ant betoninio pagrindo, remontas (panaudojant esamus bortus)</t>
  </si>
  <si>
    <t>Betoninių vejos bortų 100.8.20 įrengimas ant betono pagrindo (su medžiagomis)</t>
  </si>
  <si>
    <t>Šalčiui nejautraus sluoksnio įrengimas</t>
  </si>
  <si>
    <t>15 cm storio skaldos pagrindo sluoksnio iš nesurištojo mineralinių medžiagų mišinio 0/45 įrengimas</t>
  </si>
  <si>
    <t>Pėsčiųjų tako (šaligatvio) dangos iš betoninių trinkelių/plytelių išardymas</t>
  </si>
  <si>
    <t>Pėsčiųjų tako išasfaltbetonio dangos išardymas</t>
  </si>
  <si>
    <t>Pėsčiųjų tako (šaligatvio) dangos remontas (panaudojant esamas betonines trinkeles, užpilant siūles atsijomis), naudojant atsijų pasluoksnį 3 cm</t>
  </si>
  <si>
    <t>Pėsčiųjų tako (šaligatvio) dangos įrengimas (panaudojant naujas pilkos spalvos betonines trinkeles 200x100x80 mm ir užpilant siūles atsijomis), naudojant atsijų pasluoksnį 3 cm</t>
  </si>
  <si>
    <t>Neregių vedimo sistemos įrengimas (panaudojant naujas spalvotas betonines trinkeles h = 8 cm ir užpilant siūles atsijomis), naudojant atsijų pasluoksnį 3 cm</t>
  </si>
  <si>
    <t>Lietaus vandens surinkimo šulinėlių grotelių aukščio sureguliavimas su asfaltbetonio danga asfaltavimo metu (panaudojant g/b šulinių paaukštinimo žiedus ŠD7-5F 850/500-90, kartu su grotelėmis)</t>
  </si>
  <si>
    <t>Griovių dugno tvirtinimas, kai į griovio dugną įspaudžiama dolomito skalda fr 0/45 (darbus atlikti pagal Kelių priežiūros vadovo DT-15 3 lentelės 1.3.1.3 punktą)</t>
  </si>
  <si>
    <t>Kelio griovių tvirtinimas lauko rieduliais ant betono pagrindo (15 cm)</t>
  </si>
  <si>
    <t>Vejos įrengimas (dirvožemio storis 10 cm, apsėjant žole)</t>
  </si>
  <si>
    <t>Statybinių atliekų išvežimas į rangovo pasirinktą vietą</t>
  </si>
  <si>
    <t>Bendra suma (be PVM):</t>
  </si>
  <si>
    <t>PVM (21%) suma:</t>
  </si>
  <si>
    <t>Bendra pasiūlymo kaina (su PVM):</t>
  </si>
  <si>
    <t>Betono plytelių 8 cm (įvairių formų Juodos spalvos ) šaligatvių įrengimas užtaisant siūles atsijomis</t>
  </si>
  <si>
    <t xml:space="preserve"> Pastaba: </t>
  </si>
  <si>
    <t>3) Jei iš pateiktų duomenų (reikalavimų) būtų galima daryti prielaidą apie konkrečius prekių modelius ar šaltinius, konkrečius technologinius procesus ar prekių ženklus, patentus, tipus, standartus, sertifikatus, konkrečią kilmę ar gamybą, laikoma, kad duomenys (reikalavimai) yra tik orientaciniai ir tiekėjai gali siūlyti lygiaverčius (lygiavertiškumą privalo įrodyti tiekėjas) ar geresnių charakteristikų.</t>
  </si>
  <si>
    <t>Darbų pavadinimas</t>
  </si>
  <si>
    <t>Mato vnt.</t>
  </si>
  <si>
    <t>Vieneto įkainis be PVM</t>
  </si>
  <si>
    <t>Preliminarių kiekių ir įkainio sandauga be PVM (6=4x5)</t>
  </si>
  <si>
    <t>1.</t>
  </si>
  <si>
    <t>150x300 mm natūralaus akmens (granitinių) bordiūrų ant betoninio pagrindo įrengimas</t>
  </si>
  <si>
    <t>Granitinių bortų įrengimas ant betoninio pagrindo (panaudojant esamus bortus)</t>
  </si>
  <si>
    <t>Lenktų natūralaus akmens (granitinių) bordiūrų ant betoninio pagrindo įrengimas</t>
  </si>
  <si>
    <t>Granitinių trinkelių grindinio grindimas siūles užpilant cemento skiediniu</t>
  </si>
  <si>
    <t>10 m2</t>
  </si>
  <si>
    <t>Akmenų grindinio grindimas siūles užpilant atsijomis (įrengimas, panaudojant užsakovo akmenis)</t>
  </si>
  <si>
    <t>Vandens surinkimo trapų įrengimas (bortiniai) (Trapas su grotelėmis Užsakovo)</t>
  </si>
  <si>
    <t>vnt.</t>
  </si>
  <si>
    <t>160 mm skersmens plastmasinių įmovinių vamzdžių montavimas, kai 100 m vamzdyne -17 sandūrų</t>
  </si>
  <si>
    <t>Smėlio pagrindo po vamzdynais įrengimas</t>
  </si>
  <si>
    <t>Vamzdynų pirminis (apsauginis) užpylimas, rankiniu būdu sutankinant gruntą</t>
  </si>
  <si>
    <t>Grunto sluoksnio sutankinimas vibraciniu volu</t>
  </si>
  <si>
    <t>100 m2</t>
  </si>
  <si>
    <r>
      <t>100 m</t>
    </r>
    <r>
      <rPr>
        <vertAlign val="superscript"/>
        <sz val="12"/>
        <rFont val="Times New Roman"/>
        <family val="1"/>
      </rPr>
      <t>2</t>
    </r>
  </si>
  <si>
    <t>Preliminarus kiekis per 24 mėn.</t>
  </si>
  <si>
    <t>1) nurodyti darbų kiekiai (apimtis) yra preliminarūs ir naudojami tik pasiūlymų kainų palyginimui; 
2)  Į pasiūlymo įkainius turi būti įskaičiuotos visos su darbų (darbai, medžiagos, įrengimai ir kt.) atlikimu ar paslaugų teikimu susijusios išlaidos;</t>
  </si>
  <si>
    <t>DARBŲ KIEKIŲ ŽINIARAŠTIS</t>
  </si>
  <si>
    <t>I pirkimų dalis:</t>
  </si>
  <si>
    <t>Barzdų seniūnija;</t>
  </si>
  <si>
    <t>Kidulių seniūnija;</t>
  </si>
  <si>
    <t>Sintautų seniūnija;</t>
  </si>
  <si>
    <t>Slavikų seniūnija;</t>
  </si>
  <si>
    <t>Sudargo seniūnija;</t>
  </si>
  <si>
    <t>Plokščių seniūnija.</t>
  </si>
  <si>
    <t>UŽSAKOVAS: Šakių rajono savivaldybės administracija</t>
  </si>
  <si>
    <r>
      <t xml:space="preserve">Pirkimas: </t>
    </r>
    <r>
      <rPr>
        <sz val="12"/>
        <rFont val="Times New Roman"/>
        <family val="1"/>
        <charset val="186"/>
      </rPr>
      <t>Kelių, gatvių, aikštelių ir pėsčiųjų takų dangų paprastojo remonto darbai</t>
    </r>
  </si>
  <si>
    <t>Eil. Nr.</t>
  </si>
  <si>
    <t>Ištisinės 4 cm storio dangos įrengimas, panaudojant asfaltbetonio klotuvą su automatiniu aukščio reguliavimu, iš asfaltbetonio mišinio AC 11 VS (įskaitant medžiagas)</t>
  </si>
  <si>
    <t>Ištisinės 4,5 cm storio dangos įrengimas, panaudojant asfaltbetonio klotuvą su automatiniu aukščio reguliavimu, iš asfaltbetonio mišinio AC 11 VS  (įskaitant medžiagas)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</si>
</sst>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0"/>
      <name val="Arial"/>
    </font>
    <font>
      <sz val="10"/>
      <name val="Arial"/>
      <family val="2"/>
    </font>
    <font>
      <b/>
      <sz val="12"/>
      <name val="Times New Roman"/>
      <family val="1"/>
    </font>
    <font>
      <sz val="12"/>
      <name val="Times New Roman"/>
      <family val="1"/>
    </font>
    <font>
      <vertAlign val="superscript"/>
      <sz val="12"/>
      <name val="Times New Roman"/>
      <family val="1"/>
    </font>
    <font>
      <sz val="12"/>
      <name val="Times New Roman"/>
      <family val="1"/>
      <charset val="186"/>
    </font>
    <font>
      <b/>
      <sz val="12"/>
      <name val="Times New Roman"/>
      <family val="1"/>
      <charset val="186"/>
    </font>
    <font>
      <sz val="10"/>
      <name val="TimesLT"/>
      <charset val="186"/>
    </font>
    <font>
      <sz val="9.75"/>
      <name val="Times New Roman"/>
      <family val="1"/>
      <charset val="186"/>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1"/>
  </cellStyleXfs>
  <cellXfs count="43">
    <xf numFmtId="0" fontId="0" fillId="0" borderId="0" xfId="0"/>
    <xf numFmtId="0" fontId="0" fillId="0" borderId="1" xfId="0" applyBorder="1" applyAlignment="1">
      <alignment vertical="top"/>
    </xf>
    <xf numFmtId="0" fontId="0" fillId="2" borderId="0" xfId="0" applyFill="1"/>
    <xf numFmtId="0" fontId="1" fillId="0" borderId="0" xfId="0" applyFont="1"/>
    <xf numFmtId="0" fontId="6" fillId="2" borderId="0" xfId="0" applyFont="1" applyFill="1"/>
    <xf numFmtId="0" fontId="6" fillId="2" borderId="0" xfId="0" applyFont="1" applyFill="1" applyAlignment="1">
      <alignment horizontal="center" vertical="center"/>
    </xf>
    <xf numFmtId="0" fontId="5" fillId="2" borderId="0" xfId="0" applyFont="1" applyFill="1"/>
    <xf numFmtId="0" fontId="2" fillId="0" borderId="2" xfId="0" applyFont="1" applyBorder="1" applyAlignment="1">
      <alignment horizontal="left" vertical="top" wrapText="1"/>
    </xf>
    <xf numFmtId="0" fontId="2" fillId="2" borderId="2" xfId="0" applyFont="1" applyFill="1" applyBorder="1" applyAlignment="1">
      <alignment horizontal="center" vertical="top"/>
    </xf>
    <xf numFmtId="0" fontId="2" fillId="0" borderId="2" xfId="0" applyFont="1" applyBorder="1" applyAlignment="1">
      <alignment horizontal="left" vertical="top"/>
    </xf>
    <xf numFmtId="0" fontId="2" fillId="0" borderId="2" xfId="0" applyFont="1" applyBorder="1" applyAlignment="1">
      <alignment horizontal="center" wrapText="1"/>
    </xf>
    <xf numFmtId="0" fontId="3" fillId="0" borderId="2" xfId="0" applyFont="1" applyBorder="1" applyAlignment="1">
      <alignment horizontal="center" vertical="top"/>
    </xf>
    <xf numFmtId="0" fontId="3" fillId="0" borderId="2" xfId="0" applyFont="1" applyBorder="1" applyAlignment="1">
      <alignment horizontal="center" vertical="center"/>
    </xf>
    <xf numFmtId="0" fontId="3" fillId="2" borderId="2" xfId="0" applyFont="1" applyFill="1" applyBorder="1" applyAlignment="1">
      <alignment horizontal="left" vertical="top" wrapText="1"/>
    </xf>
    <xf numFmtId="0" fontId="3" fillId="2" borderId="2" xfId="0" applyFont="1" applyFill="1" applyBorder="1" applyAlignment="1">
      <alignment horizontal="left" wrapText="1"/>
    </xf>
    <xf numFmtId="0" fontId="3" fillId="2" borderId="2" xfId="0" applyFont="1" applyFill="1" applyBorder="1" applyAlignment="1">
      <alignment horizontal="center" vertical="center"/>
    </xf>
    <xf numFmtId="0" fontId="3" fillId="0" borderId="2" xfId="0" applyFont="1" applyBorder="1" applyAlignment="1">
      <alignment horizontal="center"/>
    </xf>
    <xf numFmtId="2" fontId="2" fillId="0" borderId="2" xfId="0" applyNumberFormat="1" applyFont="1" applyBorder="1" applyAlignment="1">
      <alignment horizontal="center" vertical="center"/>
    </xf>
    <xf numFmtId="0" fontId="2" fillId="2" borderId="2" xfId="0" applyFont="1" applyFill="1" applyBorder="1" applyAlignment="1">
      <alignment horizontal="center" vertical="center"/>
    </xf>
    <xf numFmtId="0" fontId="2" fillId="0" borderId="2" xfId="0" applyFont="1" applyBorder="1" applyAlignment="1">
      <alignment horizontal="center" vertical="center"/>
    </xf>
    <xf numFmtId="0" fontId="0" fillId="0" borderId="0" xfId="0" applyAlignment="1">
      <alignment horizontal="center" vertical="center"/>
    </xf>
    <xf numFmtId="4" fontId="0" fillId="0" borderId="0" xfId="0" applyNumberFormat="1"/>
    <xf numFmtId="4" fontId="2" fillId="0" borderId="2" xfId="0" applyNumberFormat="1" applyFont="1" applyBorder="1" applyAlignment="1">
      <alignment horizontal="center" vertical="top" wrapText="1"/>
    </xf>
    <xf numFmtId="4" fontId="2" fillId="0" borderId="2" xfId="0" applyNumberFormat="1" applyFont="1" applyBorder="1" applyAlignment="1">
      <alignment horizontal="center" vertical="center"/>
    </xf>
    <xf numFmtId="4" fontId="2" fillId="0" borderId="2" xfId="0" applyNumberFormat="1" applyFont="1" applyBorder="1" applyAlignment="1">
      <alignment horizontal="center" wrapText="1"/>
    </xf>
    <xf numFmtId="4" fontId="6" fillId="0" borderId="2" xfId="0" applyNumberFormat="1" applyFont="1" applyBorder="1" applyAlignment="1">
      <alignment horizontal="right" vertical="top"/>
    </xf>
    <xf numFmtId="0" fontId="0" fillId="0" borderId="1" xfId="0" applyBorder="1"/>
    <xf numFmtId="0" fontId="0" fillId="0" borderId="1" xfId="0" applyBorder="1" applyAlignment="1">
      <alignment horizontal="center" vertical="center"/>
    </xf>
    <xf numFmtId="2" fontId="8" fillId="0" borderId="1" xfId="1" applyNumberFormat="1" applyFont="1" applyAlignment="1">
      <alignment horizontal="right" vertical="top"/>
    </xf>
    <xf numFmtId="2" fontId="0" fillId="0" borderId="1" xfId="0" applyNumberFormat="1" applyBorder="1"/>
    <xf numFmtId="4" fontId="6" fillId="0" borderId="1" xfId="0" applyNumberFormat="1" applyFont="1" applyBorder="1" applyAlignment="1">
      <alignment horizontal="right" vertical="top"/>
    </xf>
    <xf numFmtId="0" fontId="3" fillId="2" borderId="2" xfId="0" applyFont="1" applyFill="1" applyBorder="1" applyAlignment="1">
      <alignment horizontal="left" vertical="center" wrapText="1"/>
    </xf>
    <xf numFmtId="0" fontId="3" fillId="2" borderId="2" xfId="0" applyFont="1" applyFill="1" applyBorder="1" applyAlignment="1">
      <alignment horizontal="justify" vertical="top" wrapText="1"/>
    </xf>
    <xf numFmtId="4" fontId="3" fillId="0" borderId="2" xfId="0" applyNumberFormat="1" applyFont="1" applyBorder="1" applyAlignment="1">
      <alignment horizontal="center" vertical="center"/>
    </xf>
    <xf numFmtId="4" fontId="3" fillId="0" borderId="2" xfId="0" applyNumberFormat="1" applyFont="1" applyBorder="1" applyAlignment="1">
      <alignment horizontal="right" vertical="center"/>
    </xf>
    <xf numFmtId="3" fontId="3" fillId="0" borderId="2" xfId="0" applyNumberFormat="1" applyFont="1" applyBorder="1" applyAlignment="1">
      <alignment horizontal="center" vertical="center"/>
    </xf>
    <xf numFmtId="0" fontId="2" fillId="0" borderId="2" xfId="0" applyFont="1" applyBorder="1" applyAlignment="1">
      <alignment horizontal="right"/>
    </xf>
    <xf numFmtId="0" fontId="6" fillId="0" borderId="2" xfId="0" applyFont="1" applyBorder="1" applyAlignment="1">
      <alignment horizontal="right"/>
    </xf>
    <xf numFmtId="0" fontId="6" fillId="0" borderId="3" xfId="0" applyFont="1" applyBorder="1" applyAlignment="1">
      <alignment horizontal="right"/>
    </xf>
    <xf numFmtId="0" fontId="6" fillId="0" borderId="4" xfId="0" applyFont="1" applyBorder="1" applyAlignment="1">
      <alignment horizontal="right"/>
    </xf>
    <xf numFmtId="0" fontId="6" fillId="0" borderId="5" xfId="0" applyFont="1" applyBorder="1" applyAlignment="1">
      <alignment horizontal="right"/>
    </xf>
    <xf numFmtId="0" fontId="0" fillId="0" borderId="0" xfId="0" applyAlignment="1">
      <alignment horizontal="left" vertical="top" wrapText="1"/>
    </xf>
    <xf numFmtId="0" fontId="1" fillId="0" borderId="0" xfId="0" applyFont="1" applyAlignment="1">
      <alignment horizontal="left" vertical="top" wrapText="1"/>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atalja.knieziene\Documents\Pardavimai\20241118%20KP%20739615%20-%20remontas%20&#352;aki&#371;%20rajone\S&#261;mata%20(739615%20-%20remontas%20&#352;aki&#371;%20rajone).xlsx" TargetMode="External"/><Relationship Id="rId1" Type="http://schemas.openxmlformats.org/officeDocument/2006/relationships/externalLinkPath" Target="S&#261;mata%20(739615%20-%20remontas%20&#352;aki&#371;%20rajo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pausdinimo variantas"/>
    </sheetNames>
    <sheetDataSet>
      <sheetData sheetId="0">
        <row r="13">
          <cell r="C13" t="str">
            <v>Asfalto dangų nufrezavimas</v>
          </cell>
          <cell r="D13" t="str">
            <v>100 m2</v>
          </cell>
          <cell r="E13">
            <v>5</v>
          </cell>
          <cell r="F13">
            <v>230.39</v>
          </cell>
        </row>
        <row r="14">
          <cell r="C14" t="str">
            <v>Frezuoto asfalto transportavimas</v>
          </cell>
          <cell r="D14" t="str">
            <v>t</v>
          </cell>
          <cell r="E14">
            <v>100</v>
          </cell>
          <cell r="F14">
            <v>10.119999999999999</v>
          </cell>
        </row>
        <row r="15">
          <cell r="C15" t="str">
            <v>Dangos valymas mechanizuotu būdu</v>
          </cell>
          <cell r="D15" t="str">
            <v>100 m2</v>
          </cell>
          <cell r="E15">
            <v>20</v>
          </cell>
          <cell r="F15">
            <v>34.67</v>
          </cell>
        </row>
        <row r="16">
          <cell r="C16" t="str">
            <v>Juodų dangų paviršiaus pagruntavimas bitumine emulsija</v>
          </cell>
          <cell r="D16" t="str">
            <v>100 m2</v>
          </cell>
          <cell r="E16">
            <v>20</v>
          </cell>
          <cell r="F16">
            <v>32.299999999999997</v>
          </cell>
        </row>
        <row r="17">
          <cell r="C17" t="str">
            <v>Išlyginamojo sluoksnio įrengimas iš dolomitinės skaldos fr 0/32 (su medžiagomis)</v>
          </cell>
          <cell r="D17" t="str">
            <v>m3</v>
          </cell>
          <cell r="E17">
            <v>20</v>
          </cell>
          <cell r="F17">
            <v>143.26</v>
          </cell>
        </row>
        <row r="18">
          <cell r="C18" t="str">
            <v>Išdaužų (duobių) užtaisymas asfalto dangose AC11VN mišiniu 5,0 cm storio iki m2 ploto</v>
          </cell>
          <cell r="D18" t="str">
            <v>100 m2</v>
          </cell>
          <cell r="E18">
            <v>5</v>
          </cell>
          <cell r="F18">
            <v>2756.52</v>
          </cell>
        </row>
        <row r="19">
          <cell r="C19" t="str">
            <v>Išlyginamojo si. iš asfaltbet. mišinio AC 11 AN įrengimas (su medžiagomis)</v>
          </cell>
          <cell r="D19" t="str">
            <v>t</v>
          </cell>
          <cell r="E19">
            <v>10</v>
          </cell>
          <cell r="F19">
            <v>310.45999999999998</v>
          </cell>
        </row>
        <row r="20">
          <cell r="C20" t="str">
            <v>Išlyginamojo si. iš asfaltbet. mišinio AC 11VN įrengimas (su medžiagomis)</v>
          </cell>
          <cell r="D20" t="str">
            <v>t</v>
          </cell>
          <cell r="E20">
            <v>10</v>
          </cell>
          <cell r="F20">
            <v>317.64</v>
          </cell>
        </row>
        <row r="21">
          <cell r="C21" t="str">
            <v>Išlyginamojo si. iš asfaltbet. mišinio AC 16 PD įrengimas (su medžiagomis)</v>
          </cell>
          <cell r="D21" t="str">
            <v>t</v>
          </cell>
          <cell r="E21">
            <v>10</v>
          </cell>
          <cell r="F21">
            <v>313.94</v>
          </cell>
        </row>
        <row r="22">
          <cell r="C22" t="str">
            <v>Ištisinės 4 cm storio dangos įrengimas, panaudojant asfaltbetonio klotuvą su automatiniu aukščio reguliavimu, iš asfaltbetonio mišinio AC 11 VN (įskaitant medžiagas)</v>
          </cell>
          <cell r="D22" t="str">
            <v>100 m2</v>
          </cell>
          <cell r="E22">
            <v>10</v>
          </cell>
          <cell r="F22">
            <v>1369.79</v>
          </cell>
        </row>
        <row r="23">
          <cell r="C23" t="str">
            <v>Ištisinės 4,5 cm storio dangos įrengimas, panaudojant asfaltbetonio klotuvą su automatiniu aukščio reguliavimu, iš asfaltbetonio mišinio AC 11 VN (įskaitant medžiagas)</v>
          </cell>
          <cell r="D23" t="str">
            <v>100 m2</v>
          </cell>
          <cell r="E23">
            <v>10</v>
          </cell>
          <cell r="F23">
            <v>1481.71</v>
          </cell>
        </row>
        <row r="24">
          <cell r="C24" t="str">
            <v>Ištisinės 8 cm storio dangos įrengimas, panaudojant asfaltbetonio klotuvą su automatiniu aukščio reguliavimu, iš asfaltbetonio mišinio AC 16 PD (įskaitant medžiagas)</v>
          </cell>
          <cell r="D24" t="str">
            <v>100 m2</v>
          </cell>
          <cell r="E24">
            <v>10</v>
          </cell>
          <cell r="F24">
            <v>2204.87</v>
          </cell>
        </row>
        <row r="25">
          <cell r="C25" t="str">
            <v>10 cm storio kelkraščių iš dolomitinės skaldos įrengimas fr 16/32 (pridedant 20 % juodžemio su žolės sėklomis) ir sutankinimas vibrovolu (su medžiagomis)</v>
          </cell>
          <cell r="D25" t="str">
            <v>100 m2</v>
          </cell>
          <cell r="E25">
            <v>5</v>
          </cell>
          <cell r="F25">
            <v>717.71</v>
          </cell>
        </row>
        <row r="26">
          <cell r="C26" t="str">
            <v>Plyšių užtaisymas (plyšių uždengimo metodas PUM) pagal KPV DT15 5 lentelės 2.1.6(a) punktą</v>
          </cell>
          <cell r="D26" t="str">
            <v>100 m</v>
          </cell>
          <cell r="E26">
            <v>5</v>
          </cell>
          <cell r="F26">
            <v>176.4</v>
          </cell>
        </row>
        <row r="27">
          <cell r="C27" t="str">
            <v>Įtrūkimų asfalto dangoje užtaisymas bitumu, pašildant jį objekte</v>
          </cell>
          <cell r="D27" t="str">
            <v>100 m</v>
          </cell>
          <cell r="E27">
            <v>5</v>
          </cell>
          <cell r="F27">
            <v>125.99</v>
          </cell>
        </row>
        <row r="28">
          <cell r="C28" t="str">
            <v>Plyšių užtaisymas (plyšių išfrezavimo ir sandarinimo metodas ISM) pagal KPV DT15 5 entelės 2.1.6(c) punktą</v>
          </cell>
          <cell r="D28" t="str">
            <v>100 m</v>
          </cell>
          <cell r="E28">
            <v>2</v>
          </cell>
          <cell r="F28">
            <v>179.2</v>
          </cell>
        </row>
        <row r="29">
          <cell r="C29" t="str">
            <v>Vienasluoksnio paviršiaus apdaro įrengimas (PVA) pagal KPV DT-15 5 lentelės 2.1.8(c) punktą</v>
          </cell>
          <cell r="D29" t="str">
            <v>100 m2</v>
          </cell>
          <cell r="E29">
            <v>5</v>
          </cell>
          <cell r="F29">
            <v>663.29</v>
          </cell>
        </row>
        <row r="30">
          <cell r="C30" t="str">
            <v>Sandarinimo juostos tarp asfalto dangos ir betoninių bortų įrengimas</v>
          </cell>
          <cell r="D30" t="str">
            <v>100 m</v>
          </cell>
          <cell r="E30">
            <v>10</v>
          </cell>
          <cell r="F30">
            <v>368.56</v>
          </cell>
        </row>
        <row r="31">
          <cell r="C31" t="str">
            <v>Betoninių vejos bortų 100.8.20, sudėtų ant betoninio pagrindo, išardymas</v>
          </cell>
          <cell r="D31" t="str">
            <v>100 m</v>
          </cell>
          <cell r="E31">
            <v>5</v>
          </cell>
          <cell r="F31">
            <v>1359.68</v>
          </cell>
        </row>
        <row r="32">
          <cell r="C32" t="str">
            <v>Betoninių kelio bortų 100.15.30, sudėtų ant betoninio pagrindo, išardymas</v>
          </cell>
          <cell r="D32" t="str">
            <v>100 m</v>
          </cell>
          <cell r="E32">
            <v>10</v>
          </cell>
          <cell r="F32">
            <v>2820.1</v>
          </cell>
        </row>
        <row r="33">
          <cell r="C33" t="str">
            <v>Betoninių bortų BR 100.15.30 įrengimas ant betoninio pagrindo (su medžiagomis)</v>
          </cell>
          <cell r="D33" t="str">
            <v>100 m</v>
          </cell>
          <cell r="E33">
            <v>5</v>
          </cell>
          <cell r="F33">
            <v>4181.01</v>
          </cell>
        </row>
        <row r="34">
          <cell r="C34" t="str">
            <v>Betoninių bortų BR 100.15.30 įrengimas ant betoninio pagrindo (panaudojant esamus bortus)</v>
          </cell>
          <cell r="D34" t="str">
            <v>100 m</v>
          </cell>
          <cell r="E34">
            <v>1</v>
          </cell>
          <cell r="F34">
            <v>3312.45</v>
          </cell>
        </row>
        <row r="35">
          <cell r="C35" t="str">
            <v>Betoninių (lenktų) bortų BR 100.15.30 įrengimas ant betoninio pagrindo (su medžiagomis)</v>
          </cell>
          <cell r="D35" t="str">
            <v>100 m</v>
          </cell>
          <cell r="E35">
            <v>1</v>
          </cell>
          <cell r="F35">
            <v>5715.28</v>
          </cell>
        </row>
        <row r="36">
          <cell r="C36" t="str">
            <v>Betoninių (pažemintų) bortų BR 100.15.30 įrengimas ant betoninio pagrindo (su medžiagomis)</v>
          </cell>
          <cell r="D36" t="str">
            <v>100 m</v>
          </cell>
          <cell r="E36">
            <v>1</v>
          </cell>
          <cell r="F36">
            <v>6401.38</v>
          </cell>
        </row>
        <row r="37">
          <cell r="C37" t="str">
            <v>Betoninių vejos bortų 100.8.20, įrengtų ant betoninio pagrindo, remontas (panaudojant esamus bortus)</v>
          </cell>
          <cell r="D37" t="str">
            <v>100 m</v>
          </cell>
          <cell r="E37">
            <v>1</v>
          </cell>
          <cell r="F37">
            <v>1967.11</v>
          </cell>
        </row>
        <row r="38">
          <cell r="C38" t="str">
            <v>Betoninių vejos bortų 100.8.20 įrengimas ant betono pagrindo (su medžiagomis)</v>
          </cell>
          <cell r="D38" t="str">
            <v>100 m</v>
          </cell>
          <cell r="E38">
            <v>2</v>
          </cell>
          <cell r="F38">
            <v>2317.9699999999998</v>
          </cell>
        </row>
        <row r="39">
          <cell r="C39" t="str">
            <v>Šalčiui nejautraus sluoksnio įrengimas</v>
          </cell>
          <cell r="D39" t="str">
            <v>m3</v>
          </cell>
          <cell r="E39">
            <v>10</v>
          </cell>
          <cell r="F39">
            <v>33.82</v>
          </cell>
        </row>
        <row r="40">
          <cell r="C40" t="str">
            <v>15 cm storio skaldos pagrindo sluoksnio iš nesurištojo mineralinių medžiagų mišinio 0/45 įrengimas</v>
          </cell>
          <cell r="D40" t="str">
            <v>100 m2</v>
          </cell>
          <cell r="E40">
            <v>5</v>
          </cell>
          <cell r="F40">
            <v>1704.39</v>
          </cell>
        </row>
        <row r="41">
          <cell r="C41" t="str">
            <v>Grindinio iš akmenų išardymas mechanizuotai</v>
          </cell>
          <cell r="D41" t="str">
            <v>m3</v>
          </cell>
          <cell r="E41">
            <v>5</v>
          </cell>
          <cell r="F41">
            <v>73.37</v>
          </cell>
        </row>
        <row r="42">
          <cell r="C42" t="str">
            <v>150x300 mm natūralaus akmens (granitinių) bordiūrų ant betoninio pagrindo įrengimas</v>
          </cell>
          <cell r="D42" t="str">
            <v>100 m</v>
          </cell>
          <cell r="E42">
            <v>3</v>
          </cell>
          <cell r="F42">
            <v>7325.56</v>
          </cell>
        </row>
        <row r="43">
          <cell r="C43" t="str">
            <v>Granitinių bortų įrengimas ant betoninio pagrindo (panaudojant esamus bortus)</v>
          </cell>
          <cell r="D43" t="str">
            <v>100 m</v>
          </cell>
          <cell r="E43">
            <v>3</v>
          </cell>
          <cell r="F43">
            <v>3312.45</v>
          </cell>
        </row>
        <row r="44">
          <cell r="C44" t="str">
            <v>Lenktų natūralaus akmens (granitinių) bordiūrų ant betoninio pagrindo įrengimas</v>
          </cell>
          <cell r="D44" t="str">
            <v>100 m</v>
          </cell>
          <cell r="E44">
            <v>1</v>
          </cell>
          <cell r="F44">
            <v>9948.5300000000007</v>
          </cell>
        </row>
        <row r="45">
          <cell r="C45" t="str">
            <v>Granitinių trinkelių grindinio grindimas siūles užpilant cemento skiediniu</v>
          </cell>
          <cell r="D45" t="str">
            <v>10 m2</v>
          </cell>
          <cell r="E45">
            <v>5</v>
          </cell>
          <cell r="F45">
            <v>1373.22</v>
          </cell>
        </row>
        <row r="46">
          <cell r="C46" t="str">
            <v>Akmenų grindinio grindimas siūles užpilant atsijomis (įrengimas, panaudojant užsakovo akmenis)</v>
          </cell>
          <cell r="D46" t="str">
            <v>10 m2</v>
          </cell>
          <cell r="E46">
            <v>5</v>
          </cell>
          <cell r="F46">
            <v>156.9</v>
          </cell>
        </row>
        <row r="47">
          <cell r="C47" t="str">
            <v>Pėsčiųjų tako (šaligatvio) dangos iš betoninių trinkelių/plytelių išardymas</v>
          </cell>
          <cell r="D47" t="str">
            <v>100 m2</v>
          </cell>
          <cell r="E47">
            <v>5</v>
          </cell>
          <cell r="F47">
            <v>591.23</v>
          </cell>
        </row>
        <row r="48">
          <cell r="C48" t="str">
            <v>Pėsčiųjų tako išasfaltbetonio dangos išardymas</v>
          </cell>
          <cell r="D48" t="str">
            <v>100 m2</v>
          </cell>
          <cell r="E48">
            <v>5</v>
          </cell>
          <cell r="F48">
            <v>230.39</v>
          </cell>
        </row>
        <row r="49">
          <cell r="C49" t="str">
            <v>Pėsčiųjų tako (šaligatvio) dangos remontas (panaudojant esamas betonines trinkeles, užpilant siūles atsijomis), naudojant atsijų pasluoksnį 3 cm</v>
          </cell>
          <cell r="D49" t="str">
            <v>100 m2</v>
          </cell>
          <cell r="E49">
            <v>5</v>
          </cell>
          <cell r="F49">
            <v>1520.78</v>
          </cell>
        </row>
        <row r="50">
          <cell r="C50" t="str">
            <v>Betono plytelių 8 cm (įvairių formų Juodos spalvos ) šaligatvių įrengimas užtaisant siūles atsijomis</v>
          </cell>
          <cell r="D50" t="str">
            <v>100 m2</v>
          </cell>
          <cell r="E50">
            <v>5</v>
          </cell>
          <cell r="F50">
            <v>4590.8100000000004</v>
          </cell>
        </row>
        <row r="51">
          <cell r="C51" t="str">
            <v>Pėsčiųjų tako (šaligatvio) dangos įrengimas (panaudojant naujas pilkos spalvos betonines trinkeles 200x100x80 mm ir užpilant siūles atsijomis), naudojant atsijų pasluoksnį 3 cm</v>
          </cell>
          <cell r="D51" t="str">
            <v>100 m2</v>
          </cell>
          <cell r="E51">
            <v>1</v>
          </cell>
          <cell r="F51">
            <v>3266.49</v>
          </cell>
        </row>
        <row r="52">
          <cell r="C52" t="str">
            <v>Neregių vedimo sistemos įrengimas (panaudojant naujas spalvotas betonines trinkeles h = 8 cm ir užpilant siūles atsijomis), naudojant atsijų pasluoksnį 3 cm</v>
          </cell>
          <cell r="D52" t="str">
            <v>100 m2</v>
          </cell>
          <cell r="E52">
            <v>1</v>
          </cell>
          <cell r="F52">
            <v>5624.44</v>
          </cell>
        </row>
        <row r="53">
          <cell r="C53" t="str">
            <v>Natūralios spalvos ažūrinių trinkelių 10 cm dangos įrengimas</v>
          </cell>
          <cell r="D53" t="str">
            <v>100 m2</v>
          </cell>
          <cell r="E53">
            <v>1</v>
          </cell>
          <cell r="F53">
            <v>5641.64</v>
          </cell>
        </row>
        <row r="54">
          <cell r="C54" t="str">
            <v>Kapų reguliavimas ir paaukštinimas iki 10 cm</v>
          </cell>
          <cell r="D54" t="str">
            <v>vnt.</v>
          </cell>
          <cell r="E54">
            <v>10</v>
          </cell>
          <cell r="F54">
            <v>89.08</v>
          </cell>
        </row>
        <row r="55">
          <cell r="C55" t="str">
            <v>Lietaus vandens surinkimo šulinėlių grotelių aukščio sureguliavimas su asfaltbetonio danga asfaltavimo metu (panaudojant g/b šulinių paaukštinimo žiedus ŠD7-5F 850/500-90, kartu su grotelėmis)</v>
          </cell>
          <cell r="D55" t="str">
            <v>vnt.</v>
          </cell>
          <cell r="E55">
            <v>20</v>
          </cell>
          <cell r="F55">
            <v>421.5</v>
          </cell>
        </row>
        <row r="56">
          <cell r="C56" t="str">
            <v>Vandens surinkimo trapų įrengimas (bortiniai) (Trapas su grotelėmis Užsakovo)</v>
          </cell>
          <cell r="D56" t="str">
            <v>vnt.</v>
          </cell>
          <cell r="E56">
            <v>5</v>
          </cell>
          <cell r="F56">
            <v>838.46</v>
          </cell>
        </row>
        <row r="57">
          <cell r="C57" t="str">
            <v>160 mm skersmens plastmasinių įmovinių vamzdžių montavimas, kai 100 m vamzdyne -17 sandūrų</v>
          </cell>
          <cell r="D57" t="str">
            <v>100 m</v>
          </cell>
          <cell r="E57">
            <v>5</v>
          </cell>
          <cell r="F57">
            <v>938.28</v>
          </cell>
        </row>
        <row r="58">
          <cell r="C58" t="str">
            <v>Smėlio pagrindo po vamzdynais įrengimas</v>
          </cell>
          <cell r="D58" t="str">
            <v>m3</v>
          </cell>
          <cell r="E58">
            <v>8</v>
          </cell>
          <cell r="F58">
            <v>44.66</v>
          </cell>
        </row>
        <row r="59">
          <cell r="C59" t="str">
            <v>Vamzdynų pirminis (apsauginis) užpylimas, rankiniu būdu sutankinant gruntą</v>
          </cell>
          <cell r="D59" t="str">
            <v>m3</v>
          </cell>
          <cell r="E59">
            <v>8</v>
          </cell>
          <cell r="F59">
            <v>42.21</v>
          </cell>
        </row>
        <row r="60">
          <cell r="C60" t="str">
            <v>Senų šulinio liukų pakeitimas naujais „plaukiojančio" tipo ir aukščio sureguliavimas su asfaltbetonio danga asfaltavimo metu (panaudojant g/b šulinių paaukštinimo žiedus 700x50)</v>
          </cell>
          <cell r="D60" t="str">
            <v>vnt.</v>
          </cell>
          <cell r="E60">
            <v>5</v>
          </cell>
          <cell r="F60">
            <v>411.18</v>
          </cell>
        </row>
        <row r="61">
          <cell r="C61" t="str">
            <v>Šulinio landos paaukštinimas gelžbetonio žiedais nuo 10 cm iki 30 cm</v>
          </cell>
          <cell r="D61" t="str">
            <v>vnt.</v>
          </cell>
          <cell r="E61">
            <v>3</v>
          </cell>
          <cell r="F61">
            <v>197.7</v>
          </cell>
        </row>
        <row r="62">
          <cell r="C62" t="str">
            <v>Apsauginio volelio vandens nuvedimui nuo dangos krašto įrengimas iš asfaltbetonio mišinio su vandens nuvedimo vamzdžiais 0/8 frakcija</v>
          </cell>
          <cell r="D62" t="str">
            <v>m</v>
          </cell>
          <cell r="E62">
            <v>5</v>
          </cell>
          <cell r="F62">
            <v>2.79</v>
          </cell>
        </row>
        <row r="63">
          <cell r="C63" t="str">
            <v>Greičio mažinimo kalnelio įrengimas su ženklinimu, kai plotis 6 m</v>
          </cell>
          <cell r="D63" t="str">
            <v>m</v>
          </cell>
          <cell r="E63">
            <v>10</v>
          </cell>
          <cell r="F63">
            <v>886</v>
          </cell>
        </row>
        <row r="64">
          <cell r="C64" t="str">
            <v>Geotinklo 100/100 paklojimas asfaltbetonio dangoje</v>
          </cell>
          <cell r="D64" t="str">
            <v>100 m2</v>
          </cell>
          <cell r="E64">
            <v>1</v>
          </cell>
          <cell r="F64">
            <v>46.21</v>
          </cell>
        </row>
        <row r="65">
          <cell r="C65" t="str">
            <v>II gr. grunto kasimas ekskavatoriais su 0,4 m 3 kaušu, pakrovimas į autosavivarčius, vežiojimas iki 15 km ir darbas sąvartoje</v>
          </cell>
          <cell r="D65" t="str">
            <v>m3</v>
          </cell>
          <cell r="E65">
            <v>2</v>
          </cell>
          <cell r="F65">
            <v>11.93</v>
          </cell>
        </row>
        <row r="66">
          <cell r="C66" t="str">
            <v>Grunto kasimas rankinius būdu</v>
          </cell>
          <cell r="D66" t="str">
            <v>m3</v>
          </cell>
          <cell r="E66">
            <v>5</v>
          </cell>
          <cell r="F66">
            <v>41.39</v>
          </cell>
        </row>
        <row r="67">
          <cell r="C67" t="str">
            <v>Griovių dugno tvirtinimas, kai į griovio dugną įspaudžiama dolomito skalda fr 0/45 (darbus atlikti pagal Kelių priežiūros vadovo DT-15 3 lentelės 1.3.1.3 punktą)</v>
          </cell>
          <cell r="D67" t="str">
            <v>m3</v>
          </cell>
          <cell r="E67">
            <v>1</v>
          </cell>
          <cell r="F67">
            <v>114.27</v>
          </cell>
        </row>
        <row r="68">
          <cell r="C68" t="str">
            <v>Iškasų paviršiaus išlyginimas mechanizuotu būdu, kai gruntas II grupės</v>
          </cell>
          <cell r="D68" t="str">
            <v>1000 m2</v>
          </cell>
          <cell r="E68">
            <v>2</v>
          </cell>
          <cell r="F68">
            <v>664.52</v>
          </cell>
        </row>
        <row r="69">
          <cell r="C69" t="str">
            <v>Plotų planiravimas rankiniu būdu, kai gruntas II grupės</v>
          </cell>
          <cell r="D69" t="str">
            <v>1000 m2</v>
          </cell>
          <cell r="E69">
            <v>1</v>
          </cell>
          <cell r="F69">
            <v>1126.1500000000001</v>
          </cell>
        </row>
        <row r="70">
          <cell r="C70" t="str">
            <v>Grunto sluoksnio sutankinimas vibraciniu volu</v>
          </cell>
          <cell r="D70" t="str">
            <v>100 m2</v>
          </cell>
          <cell r="E70">
            <v>1</v>
          </cell>
          <cell r="F70">
            <v>10.02</v>
          </cell>
        </row>
        <row r="71">
          <cell r="C71" t="str">
            <v>Kelio griovių tvirtinimas lauko rieduliais ant betono pagrindo (15 cm)</v>
          </cell>
          <cell r="D71" t="str">
            <v>m3</v>
          </cell>
          <cell r="E71">
            <v>1</v>
          </cell>
          <cell r="F71">
            <v>383.08</v>
          </cell>
        </row>
        <row r="72">
          <cell r="C72" t="str">
            <v>Pogriovinio drenažo iš plastikinių gofruotų vamzdžių su geotekstilės arba kokoso plaušo filtru įrengimas, užpilant filtracinį sluoksnį rankiniu būdu, kai vamzdžių skersmuo 113/126 mm</v>
          </cell>
          <cell r="D72" t="str">
            <v>100 m</v>
          </cell>
          <cell r="E72">
            <v>1</v>
          </cell>
          <cell r="F72">
            <v>2757.78</v>
          </cell>
        </row>
        <row r="73">
          <cell r="C73" t="str">
            <v>Vejos įrengimas (dirvožemio storis 10 cm, apsėjant žole)</v>
          </cell>
          <cell r="D73" t="str">
            <v>100 m2</v>
          </cell>
          <cell r="E73">
            <v>1</v>
          </cell>
          <cell r="F73">
            <v>108.36</v>
          </cell>
        </row>
        <row r="74">
          <cell r="C74" t="str">
            <v>Statybinių atliekų išvežimas į rangovo pasirinktą vietą</v>
          </cell>
          <cell r="D74" t="str">
            <v>t</v>
          </cell>
          <cell r="E74">
            <v>200</v>
          </cell>
          <cell r="F74">
            <v>32.93</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4"/>
  <sheetViews>
    <sheetView tabSelected="1" topLeftCell="A76" zoomScale="85" zoomScaleNormal="85" workbookViewId="0">
      <selection activeCell="E79" sqref="E79"/>
    </sheetView>
  </sheetViews>
  <sheetFormatPr defaultRowHeight="13.2"/>
  <cols>
    <col min="1" max="1" width="6" customWidth="1"/>
    <col min="2" max="2" width="56.109375" style="2" customWidth="1"/>
    <col min="3" max="3" width="14" customWidth="1"/>
    <col min="4" max="4" width="11.44140625"/>
    <col min="5" max="5" width="15.88671875" style="21"/>
    <col min="6" max="6" width="19.88671875" style="21"/>
    <col min="7" max="7" width="21.5546875" customWidth="1"/>
    <col min="10" max="10" width="13.6640625" customWidth="1"/>
  </cols>
  <sheetData>
    <row r="1" spans="2:5">
      <c r="B1"/>
      <c r="E1"/>
    </row>
    <row r="2" spans="2:5">
      <c r="B2"/>
      <c r="E2"/>
    </row>
    <row r="3" spans="2:5" ht="15.6">
      <c r="B3" s="5" t="s">
        <v>87</v>
      </c>
    </row>
    <row r="5" spans="2:5" ht="15.6">
      <c r="B5" s="4" t="s">
        <v>88</v>
      </c>
    </row>
    <row r="6" spans="2:5" ht="15.6">
      <c r="B6" s="6" t="s">
        <v>89</v>
      </c>
    </row>
    <row r="7" spans="2:5" ht="15.6">
      <c r="B7" s="6" t="s">
        <v>90</v>
      </c>
    </row>
    <row r="8" spans="2:5" ht="15.6">
      <c r="B8" s="6" t="s">
        <v>91</v>
      </c>
    </row>
    <row r="9" spans="2:5" ht="15.6">
      <c r="B9" s="6" t="s">
        <v>92</v>
      </c>
    </row>
    <row r="10" spans="2:5" ht="15.6">
      <c r="B10" s="6" t="s">
        <v>93</v>
      </c>
    </row>
    <row r="11" spans="2:5" ht="15.6">
      <c r="B11" s="6" t="s">
        <v>94</v>
      </c>
    </row>
    <row r="12" spans="2:5" ht="15.6">
      <c r="B12" s="4" t="s">
        <v>95</v>
      </c>
    </row>
    <row r="13" spans="2:5" ht="15.6">
      <c r="B13" s="4" t="s">
        <v>96</v>
      </c>
    </row>
    <row r="14" spans="2:5">
      <c r="B14"/>
    </row>
    <row r="15" spans="2:5">
      <c r="B15"/>
    </row>
    <row r="16" spans="2:5">
      <c r="B16"/>
    </row>
    <row r="17" spans="1:12">
      <c r="B17"/>
      <c r="J17" s="26"/>
      <c r="K17" s="26"/>
      <c r="L17" s="26"/>
    </row>
    <row r="18" spans="1:12" ht="62.4">
      <c r="A18" s="7" t="s">
        <v>97</v>
      </c>
      <c r="B18" s="8" t="s">
        <v>66</v>
      </c>
      <c r="C18" s="9" t="s">
        <v>67</v>
      </c>
      <c r="D18" s="10" t="s">
        <v>85</v>
      </c>
      <c r="E18" s="22" t="s">
        <v>68</v>
      </c>
      <c r="F18" s="24" t="s">
        <v>69</v>
      </c>
      <c r="J18" s="26"/>
      <c r="K18" s="26"/>
      <c r="L18" s="26"/>
    </row>
    <row r="19" spans="1:12" s="20" customFormat="1" ht="15.6">
      <c r="A19" s="17" t="s">
        <v>70</v>
      </c>
      <c r="B19" s="18" t="s">
        <v>19</v>
      </c>
      <c r="C19" s="19" t="s">
        <v>20</v>
      </c>
      <c r="D19" s="19" t="s">
        <v>21</v>
      </c>
      <c r="E19" s="23" t="s">
        <v>22</v>
      </c>
      <c r="F19" s="23" t="s">
        <v>23</v>
      </c>
      <c r="J19" s="27"/>
      <c r="K19" s="27"/>
      <c r="L19" s="27"/>
    </row>
    <row r="20" spans="1:12" ht="18.600000000000001">
      <c r="A20" s="11">
        <v>1</v>
      </c>
      <c r="B20" s="31" t="s">
        <v>24</v>
      </c>
      <c r="C20" s="12" t="s">
        <v>84</v>
      </c>
      <c r="D20" s="12">
        <v>5</v>
      </c>
      <c r="E20" s="33">
        <f>'[1]Spausdinimo variantas'!F13</f>
        <v>230.39</v>
      </c>
      <c r="F20" s="34">
        <f>ROUND(D20*E20,2)</f>
        <v>1151.95</v>
      </c>
      <c r="G20" t="str">
        <f>IF(B20='[1]Spausdinimo variantas'!C13,"")</f>
        <v/>
      </c>
      <c r="H20" t="str">
        <f>IF(C20='[1]Spausdinimo variantas'!D13,"")</f>
        <v/>
      </c>
      <c r="I20" t="str">
        <f>IF(D20='[1]Spausdinimo variantas'!E13,"")</f>
        <v/>
      </c>
      <c r="J20" s="28"/>
      <c r="K20" s="29"/>
      <c r="L20" s="26"/>
    </row>
    <row r="21" spans="1:12" ht="15.6">
      <c r="A21" s="11">
        <v>2</v>
      </c>
      <c r="B21" s="31" t="s">
        <v>9</v>
      </c>
      <c r="C21" s="12" t="s">
        <v>10</v>
      </c>
      <c r="D21" s="12">
        <v>100</v>
      </c>
      <c r="E21" s="33">
        <f>'[1]Spausdinimo variantas'!F14</f>
        <v>10.119999999999999</v>
      </c>
      <c r="F21" s="34">
        <f t="shared" ref="F21:F81" si="0">ROUND(D21*E21,2)</f>
        <v>1012</v>
      </c>
      <c r="G21" t="str">
        <f>IF(B21='[1]Spausdinimo variantas'!C14,"")</f>
        <v/>
      </c>
      <c r="H21" t="str">
        <f>IF(C21='[1]Spausdinimo variantas'!D14,"")</f>
        <v/>
      </c>
      <c r="I21" t="str">
        <f>IF(D21='[1]Spausdinimo variantas'!E14,"")</f>
        <v/>
      </c>
      <c r="J21" s="28"/>
      <c r="K21" s="29"/>
      <c r="L21" s="26"/>
    </row>
    <row r="22" spans="1:12" ht="18.600000000000001">
      <c r="A22" s="11">
        <v>3</v>
      </c>
      <c r="B22" s="31" t="s">
        <v>25</v>
      </c>
      <c r="C22" s="12" t="s">
        <v>84</v>
      </c>
      <c r="D22" s="12">
        <v>20</v>
      </c>
      <c r="E22" s="33">
        <f>'[1]Spausdinimo variantas'!F15</f>
        <v>34.67</v>
      </c>
      <c r="F22" s="34">
        <f t="shared" si="0"/>
        <v>693.4</v>
      </c>
      <c r="G22" t="str">
        <f>IF(B22='[1]Spausdinimo variantas'!C15,"")</f>
        <v/>
      </c>
      <c r="H22" t="str">
        <f>IF(C22='[1]Spausdinimo variantas'!D15,"")</f>
        <v/>
      </c>
      <c r="I22" t="str">
        <f>IF(D22='[1]Spausdinimo variantas'!E15,"")</f>
        <v/>
      </c>
      <c r="J22" s="28"/>
      <c r="K22" s="29"/>
      <c r="L22" s="26"/>
    </row>
    <row r="23" spans="1:12" ht="18.600000000000001">
      <c r="A23" s="11">
        <v>4</v>
      </c>
      <c r="B23" s="13" t="s">
        <v>28</v>
      </c>
      <c r="C23" s="12" t="s">
        <v>84</v>
      </c>
      <c r="D23" s="12">
        <v>20</v>
      </c>
      <c r="E23" s="33">
        <f>'[1]Spausdinimo variantas'!F16</f>
        <v>32.299999999999997</v>
      </c>
      <c r="F23" s="34">
        <f t="shared" si="0"/>
        <v>646</v>
      </c>
      <c r="G23" t="str">
        <f>IF(B23='[1]Spausdinimo variantas'!C16,"")</f>
        <v/>
      </c>
      <c r="H23" t="str">
        <f>IF(C23='[1]Spausdinimo variantas'!D16,"")</f>
        <v/>
      </c>
      <c r="I23" t="str">
        <f>IF(D23='[1]Spausdinimo variantas'!E16,"")</f>
        <v/>
      </c>
      <c r="J23" s="28"/>
      <c r="K23" s="29"/>
      <c r="L23" s="26"/>
    </row>
    <row r="24" spans="1:12" ht="32.25" customHeight="1">
      <c r="A24" s="11">
        <v>5</v>
      </c>
      <c r="B24" s="13" t="s">
        <v>29</v>
      </c>
      <c r="C24" s="12" t="s">
        <v>0</v>
      </c>
      <c r="D24" s="12">
        <v>20</v>
      </c>
      <c r="E24" s="33">
        <f>'[1]Spausdinimo variantas'!F17</f>
        <v>143.26</v>
      </c>
      <c r="F24" s="34">
        <f t="shared" si="0"/>
        <v>2865.2</v>
      </c>
      <c r="G24" t="str">
        <f>IF(B24='[1]Spausdinimo variantas'!C17,"")</f>
        <v/>
      </c>
      <c r="H24" t="str">
        <f>IF(C24='[1]Spausdinimo variantas'!D17,"")</f>
        <v/>
      </c>
      <c r="I24" t="str">
        <f>IF(D24='[1]Spausdinimo variantas'!E17,"")</f>
        <v/>
      </c>
      <c r="J24" s="28"/>
      <c r="K24" s="29"/>
      <c r="L24" s="26"/>
    </row>
    <row r="25" spans="1:12" ht="31.2">
      <c r="A25" s="11">
        <v>6</v>
      </c>
      <c r="B25" s="14" t="s">
        <v>30</v>
      </c>
      <c r="C25" s="12" t="s">
        <v>84</v>
      </c>
      <c r="D25" s="12">
        <v>5</v>
      </c>
      <c r="E25" s="33">
        <f>'[1]Spausdinimo variantas'!F18</f>
        <v>2756.52</v>
      </c>
      <c r="F25" s="34">
        <f t="shared" si="0"/>
        <v>13782.6</v>
      </c>
      <c r="G25" t="str">
        <f>IF(B25='[1]Spausdinimo variantas'!C18,"")</f>
        <v/>
      </c>
      <c r="H25" t="str">
        <f>IF(C25='[1]Spausdinimo variantas'!D18,"")</f>
        <v/>
      </c>
      <c r="I25" t="str">
        <f>IF(D25='[1]Spausdinimo variantas'!E18,"")</f>
        <v/>
      </c>
      <c r="J25" s="28"/>
      <c r="K25" s="29"/>
      <c r="L25" s="26"/>
    </row>
    <row r="26" spans="1:12" ht="31.2">
      <c r="A26" s="11">
        <v>7</v>
      </c>
      <c r="B26" s="13" t="s">
        <v>31</v>
      </c>
      <c r="C26" s="12" t="s">
        <v>10</v>
      </c>
      <c r="D26" s="12">
        <v>10</v>
      </c>
      <c r="E26" s="33">
        <f>'[1]Spausdinimo variantas'!F19</f>
        <v>310.45999999999998</v>
      </c>
      <c r="F26" s="34">
        <f t="shared" si="0"/>
        <v>3104.6</v>
      </c>
      <c r="G26" t="str">
        <f>IF(B26='[1]Spausdinimo variantas'!C19,"")</f>
        <v/>
      </c>
      <c r="H26" t="str">
        <f>IF(C26='[1]Spausdinimo variantas'!D19,"")</f>
        <v/>
      </c>
      <c r="I26" t="str">
        <f>IF(D26='[1]Spausdinimo variantas'!E19,"")</f>
        <v/>
      </c>
      <c r="J26" s="28"/>
      <c r="K26" s="29"/>
      <c r="L26" s="26"/>
    </row>
    <row r="27" spans="1:12" ht="31.2">
      <c r="A27" s="11">
        <v>8</v>
      </c>
      <c r="B27" s="13" t="s">
        <v>32</v>
      </c>
      <c r="C27" s="12" t="s">
        <v>10</v>
      </c>
      <c r="D27" s="12">
        <v>10</v>
      </c>
      <c r="E27" s="33">
        <f>'[1]Spausdinimo variantas'!F20</f>
        <v>317.64</v>
      </c>
      <c r="F27" s="34">
        <f t="shared" si="0"/>
        <v>3176.4</v>
      </c>
      <c r="G27" t="str">
        <f>IF(B27='[1]Spausdinimo variantas'!C20,"")</f>
        <v/>
      </c>
      <c r="H27" t="str">
        <f>IF(C27='[1]Spausdinimo variantas'!D20,"")</f>
        <v/>
      </c>
      <c r="I27" t="str">
        <f>IF(D27='[1]Spausdinimo variantas'!E20,"")</f>
        <v/>
      </c>
      <c r="J27" s="28"/>
      <c r="K27" s="29"/>
      <c r="L27" s="26"/>
    </row>
    <row r="28" spans="1:12" ht="31.2">
      <c r="A28" s="11">
        <v>9</v>
      </c>
      <c r="B28" s="13" t="s">
        <v>33</v>
      </c>
      <c r="C28" s="12" t="s">
        <v>10</v>
      </c>
      <c r="D28" s="12">
        <v>10</v>
      </c>
      <c r="E28" s="33">
        <f>'[1]Spausdinimo variantas'!F21</f>
        <v>313.94</v>
      </c>
      <c r="F28" s="34">
        <f t="shared" si="0"/>
        <v>3139.4</v>
      </c>
      <c r="G28" t="str">
        <f>IF(B28='[1]Spausdinimo variantas'!C21,"")</f>
        <v/>
      </c>
      <c r="H28" t="str">
        <f>IF(C28='[1]Spausdinimo variantas'!D21,"")</f>
        <v/>
      </c>
      <c r="I28" t="str">
        <f>IF(D28='[1]Spausdinimo variantas'!E21,"")</f>
        <v/>
      </c>
      <c r="J28" s="28"/>
      <c r="K28" s="29"/>
      <c r="L28" s="26"/>
    </row>
    <row r="29" spans="1:12" ht="46.8">
      <c r="A29" s="11">
        <v>10</v>
      </c>
      <c r="B29" s="13" t="s">
        <v>98</v>
      </c>
      <c r="C29" s="12" t="s">
        <v>84</v>
      </c>
      <c r="D29" s="12">
        <v>10</v>
      </c>
      <c r="E29" s="33">
        <f>'[1]Spausdinimo variantas'!F22</f>
        <v>1369.79</v>
      </c>
      <c r="F29" s="34">
        <f t="shared" si="0"/>
        <v>13697.9</v>
      </c>
      <c r="G29" t="b">
        <f>IF(B29='[1]Spausdinimo variantas'!C22,"")</f>
        <v>0</v>
      </c>
      <c r="H29" t="str">
        <f>IF(C29='[1]Spausdinimo variantas'!D22,"")</f>
        <v/>
      </c>
      <c r="I29" t="str">
        <f>IF(D29='[1]Spausdinimo variantas'!E22,"")</f>
        <v/>
      </c>
      <c r="J29" s="28"/>
      <c r="K29" s="29"/>
      <c r="L29" s="26"/>
    </row>
    <row r="30" spans="1:12" ht="46.8">
      <c r="A30" s="11">
        <v>11</v>
      </c>
      <c r="B30" s="13" t="s">
        <v>99</v>
      </c>
      <c r="C30" s="12" t="s">
        <v>84</v>
      </c>
      <c r="D30" s="12">
        <v>10</v>
      </c>
      <c r="E30" s="33">
        <f>'[1]Spausdinimo variantas'!F23</f>
        <v>1481.71</v>
      </c>
      <c r="F30" s="34">
        <f t="shared" si="0"/>
        <v>14817.1</v>
      </c>
      <c r="G30" t="b">
        <f>IF(B30='[1]Spausdinimo variantas'!C23,"")</f>
        <v>0</v>
      </c>
      <c r="H30" t="str">
        <f>IF(C30='[1]Spausdinimo variantas'!D23,"")</f>
        <v/>
      </c>
      <c r="I30" t="str">
        <f>IF(D30='[1]Spausdinimo variantas'!E23,"")</f>
        <v/>
      </c>
      <c r="J30" s="28"/>
      <c r="K30" s="29"/>
      <c r="L30" s="26"/>
    </row>
    <row r="31" spans="1:12" ht="46.8">
      <c r="A31" s="11">
        <v>12</v>
      </c>
      <c r="B31" s="13" t="s">
        <v>34</v>
      </c>
      <c r="C31" s="12" t="s">
        <v>84</v>
      </c>
      <c r="D31" s="12">
        <v>10</v>
      </c>
      <c r="E31" s="33">
        <f>'[1]Spausdinimo variantas'!F24</f>
        <v>2204.87</v>
      </c>
      <c r="F31" s="34">
        <f t="shared" si="0"/>
        <v>22048.7</v>
      </c>
      <c r="G31" t="str">
        <f>IF(B31='[1]Spausdinimo variantas'!C24,"")</f>
        <v/>
      </c>
      <c r="H31" t="str">
        <f>IF(C31='[1]Spausdinimo variantas'!D24,"")</f>
        <v/>
      </c>
      <c r="I31" t="str">
        <f>IF(D31='[1]Spausdinimo variantas'!E24,"")</f>
        <v/>
      </c>
      <c r="J31" s="28"/>
      <c r="K31" s="29"/>
      <c r="L31" s="26"/>
    </row>
    <row r="32" spans="1:12" ht="46.8">
      <c r="A32" s="11">
        <v>13</v>
      </c>
      <c r="B32" s="14" t="s">
        <v>35</v>
      </c>
      <c r="C32" s="12" t="s">
        <v>84</v>
      </c>
      <c r="D32" s="12">
        <v>5</v>
      </c>
      <c r="E32" s="33">
        <f>'[1]Spausdinimo variantas'!F25</f>
        <v>717.71</v>
      </c>
      <c r="F32" s="34">
        <f t="shared" si="0"/>
        <v>3588.55</v>
      </c>
      <c r="G32" t="str">
        <f>IF(B32='[1]Spausdinimo variantas'!C25,"")</f>
        <v/>
      </c>
      <c r="H32" t="str">
        <f>IF(C32='[1]Spausdinimo variantas'!D25,"")</f>
        <v/>
      </c>
      <c r="I32" t="str">
        <f>IF(D32='[1]Spausdinimo variantas'!E25,"")</f>
        <v/>
      </c>
      <c r="J32" s="28"/>
      <c r="K32" s="29"/>
      <c r="L32" s="26"/>
    </row>
    <row r="33" spans="1:12" ht="31.2">
      <c r="A33" s="12">
        <v>14</v>
      </c>
      <c r="B33" s="14" t="s">
        <v>36</v>
      </c>
      <c r="C33" s="12" t="s">
        <v>26</v>
      </c>
      <c r="D33" s="12">
        <v>5</v>
      </c>
      <c r="E33" s="33">
        <f>'[1]Spausdinimo variantas'!F26</f>
        <v>176.4</v>
      </c>
      <c r="F33" s="34">
        <f t="shared" si="0"/>
        <v>882</v>
      </c>
      <c r="G33" t="str">
        <f>IF(B33='[1]Spausdinimo variantas'!C26,"")</f>
        <v/>
      </c>
      <c r="H33" t="str">
        <f>IF(C33='[1]Spausdinimo variantas'!D26,"")</f>
        <v/>
      </c>
      <c r="I33" t="str">
        <f>IF(D33='[1]Spausdinimo variantas'!E26,"")</f>
        <v/>
      </c>
      <c r="J33" s="28"/>
      <c r="K33" s="29"/>
      <c r="L33" s="26"/>
    </row>
    <row r="34" spans="1:12" ht="31.2">
      <c r="A34" s="12">
        <v>15</v>
      </c>
      <c r="B34" s="14" t="s">
        <v>8</v>
      </c>
      <c r="C34" s="12" t="s">
        <v>26</v>
      </c>
      <c r="D34" s="12">
        <v>5</v>
      </c>
      <c r="E34" s="33">
        <f>'[1]Spausdinimo variantas'!F27</f>
        <v>125.99</v>
      </c>
      <c r="F34" s="34">
        <f t="shared" si="0"/>
        <v>629.95000000000005</v>
      </c>
      <c r="G34" t="str">
        <f>IF(B34='[1]Spausdinimo variantas'!C27,"")</f>
        <v/>
      </c>
      <c r="H34" t="str">
        <f>IF(C34='[1]Spausdinimo variantas'!D27,"")</f>
        <v/>
      </c>
      <c r="I34" t="str">
        <f>IF(D34='[1]Spausdinimo variantas'!E27,"")</f>
        <v/>
      </c>
      <c r="J34" s="28"/>
      <c r="K34" s="29"/>
      <c r="L34" s="26"/>
    </row>
    <row r="35" spans="1:12" ht="31.2">
      <c r="A35" s="12">
        <v>16</v>
      </c>
      <c r="B35" s="14" t="s">
        <v>37</v>
      </c>
      <c r="C35" s="12" t="s">
        <v>26</v>
      </c>
      <c r="D35" s="12">
        <v>2</v>
      </c>
      <c r="E35" s="33">
        <f>'[1]Spausdinimo variantas'!F28</f>
        <v>179.2</v>
      </c>
      <c r="F35" s="34">
        <f t="shared" si="0"/>
        <v>358.4</v>
      </c>
      <c r="G35" t="str">
        <f>IF(B35='[1]Spausdinimo variantas'!C28,"")</f>
        <v/>
      </c>
      <c r="H35" t="str">
        <f>IF(C35='[1]Spausdinimo variantas'!D28,"")</f>
        <v/>
      </c>
      <c r="I35" t="str">
        <f>IF(D35='[1]Spausdinimo variantas'!E28,"")</f>
        <v/>
      </c>
      <c r="J35" s="28"/>
      <c r="K35" s="29"/>
      <c r="L35" s="26"/>
    </row>
    <row r="36" spans="1:12" ht="31.2">
      <c r="A36" s="12">
        <v>17</v>
      </c>
      <c r="B36" s="14" t="s">
        <v>38</v>
      </c>
      <c r="C36" s="12" t="s">
        <v>84</v>
      </c>
      <c r="D36" s="12">
        <v>5</v>
      </c>
      <c r="E36" s="33">
        <f>'[1]Spausdinimo variantas'!F29</f>
        <v>663.29</v>
      </c>
      <c r="F36" s="34">
        <f t="shared" si="0"/>
        <v>3316.45</v>
      </c>
      <c r="G36" t="str">
        <f>IF(B36='[1]Spausdinimo variantas'!C29,"")</f>
        <v/>
      </c>
      <c r="H36" t="str">
        <f>IF(C36='[1]Spausdinimo variantas'!D29,"")</f>
        <v/>
      </c>
      <c r="I36" t="str">
        <f>IF(D36='[1]Spausdinimo variantas'!E29,"")</f>
        <v/>
      </c>
      <c r="J36" s="28"/>
      <c r="K36" s="29"/>
      <c r="L36" s="26"/>
    </row>
    <row r="37" spans="1:12" ht="31.2">
      <c r="A37" s="12">
        <v>18</v>
      </c>
      <c r="B37" s="13" t="s">
        <v>39</v>
      </c>
      <c r="C37" s="12" t="s">
        <v>26</v>
      </c>
      <c r="D37" s="12">
        <v>10</v>
      </c>
      <c r="E37" s="33">
        <f>'[1]Spausdinimo variantas'!F30</f>
        <v>368.56</v>
      </c>
      <c r="F37" s="34">
        <f t="shared" si="0"/>
        <v>3685.6</v>
      </c>
      <c r="G37" t="str">
        <f>IF(B37='[1]Spausdinimo variantas'!C30,"")</f>
        <v/>
      </c>
      <c r="H37" t="str">
        <f>IF(C37='[1]Spausdinimo variantas'!D30,"")</f>
        <v/>
      </c>
      <c r="I37" t="str">
        <f>IF(D37='[1]Spausdinimo variantas'!E30,"")</f>
        <v/>
      </c>
      <c r="J37" s="28"/>
      <c r="K37" s="29"/>
      <c r="L37" s="26"/>
    </row>
    <row r="38" spans="1:12" ht="31.2">
      <c r="A38" s="12">
        <v>19</v>
      </c>
      <c r="B38" s="32" t="s">
        <v>40</v>
      </c>
      <c r="C38" s="12" t="s">
        <v>26</v>
      </c>
      <c r="D38" s="12">
        <v>5</v>
      </c>
      <c r="E38" s="33">
        <f>'[1]Spausdinimo variantas'!F31</f>
        <v>1359.68</v>
      </c>
      <c r="F38" s="34">
        <f t="shared" si="0"/>
        <v>6798.4</v>
      </c>
      <c r="G38" t="str">
        <f>IF(B38='[1]Spausdinimo variantas'!C31,"")</f>
        <v/>
      </c>
      <c r="H38" t="str">
        <f>IF(C38='[1]Spausdinimo variantas'!D31,"")</f>
        <v/>
      </c>
      <c r="I38" t="str">
        <f>IF(D38='[1]Spausdinimo variantas'!E31,"")</f>
        <v/>
      </c>
      <c r="J38" s="28"/>
      <c r="K38" s="29"/>
      <c r="L38" s="26"/>
    </row>
    <row r="39" spans="1:12" ht="31.2">
      <c r="A39" s="12">
        <v>20</v>
      </c>
      <c r="B39" s="32" t="s">
        <v>41</v>
      </c>
      <c r="C39" s="12" t="s">
        <v>26</v>
      </c>
      <c r="D39" s="12">
        <v>10</v>
      </c>
      <c r="E39" s="33">
        <f>'[1]Spausdinimo variantas'!F32</f>
        <v>2820.1</v>
      </c>
      <c r="F39" s="34">
        <f t="shared" si="0"/>
        <v>28201</v>
      </c>
      <c r="G39" t="str">
        <f>IF(B39='[1]Spausdinimo variantas'!C32,"")</f>
        <v/>
      </c>
      <c r="H39" t="str">
        <f>IF(C39='[1]Spausdinimo variantas'!D32,"")</f>
        <v/>
      </c>
      <c r="I39" t="str">
        <f>IF(D39='[1]Spausdinimo variantas'!E32,"")</f>
        <v/>
      </c>
      <c r="J39" s="28"/>
      <c r="K39" s="29"/>
      <c r="L39" s="26"/>
    </row>
    <row r="40" spans="1:12" ht="31.2">
      <c r="A40" s="12">
        <v>21</v>
      </c>
      <c r="B40" s="14" t="s">
        <v>42</v>
      </c>
      <c r="C40" s="12" t="s">
        <v>26</v>
      </c>
      <c r="D40" s="12">
        <v>5</v>
      </c>
      <c r="E40" s="33">
        <f>'[1]Spausdinimo variantas'!F33</f>
        <v>4181.01</v>
      </c>
      <c r="F40" s="34">
        <f t="shared" si="0"/>
        <v>20905.05</v>
      </c>
      <c r="G40" t="str">
        <f>IF(B40='[1]Spausdinimo variantas'!C33,"")</f>
        <v/>
      </c>
      <c r="H40" t="str">
        <f>IF(C40='[1]Spausdinimo variantas'!D33,"")</f>
        <v/>
      </c>
      <c r="I40" t="str">
        <f>IF(D40='[1]Spausdinimo variantas'!E33,"")</f>
        <v/>
      </c>
      <c r="J40" s="28"/>
      <c r="K40" s="29"/>
      <c r="L40" s="26"/>
    </row>
    <row r="41" spans="1:12" ht="31.2">
      <c r="A41" s="12">
        <v>22</v>
      </c>
      <c r="B41" s="14" t="s">
        <v>43</v>
      </c>
      <c r="C41" s="12" t="s">
        <v>26</v>
      </c>
      <c r="D41" s="12">
        <v>1</v>
      </c>
      <c r="E41" s="33">
        <f>'[1]Spausdinimo variantas'!F34</f>
        <v>3312.45</v>
      </c>
      <c r="F41" s="34">
        <f t="shared" si="0"/>
        <v>3312.45</v>
      </c>
      <c r="G41" t="str">
        <f>IF(B41='[1]Spausdinimo variantas'!C34,"")</f>
        <v/>
      </c>
      <c r="H41" t="str">
        <f>IF(C41='[1]Spausdinimo variantas'!D34,"")</f>
        <v/>
      </c>
      <c r="I41" t="str">
        <f>IF(D41='[1]Spausdinimo variantas'!E34,"")</f>
        <v/>
      </c>
      <c r="J41" s="28"/>
      <c r="K41" s="29"/>
      <c r="L41" s="26"/>
    </row>
    <row r="42" spans="1:12" ht="31.2">
      <c r="A42" s="12">
        <v>23</v>
      </c>
      <c r="B42" s="14" t="s">
        <v>44</v>
      </c>
      <c r="C42" s="12" t="s">
        <v>26</v>
      </c>
      <c r="D42" s="12">
        <v>1</v>
      </c>
      <c r="E42" s="33">
        <f>'[1]Spausdinimo variantas'!F35</f>
        <v>5715.28</v>
      </c>
      <c r="F42" s="34">
        <f t="shared" si="0"/>
        <v>5715.28</v>
      </c>
      <c r="G42" t="str">
        <f>IF(B42='[1]Spausdinimo variantas'!C35,"")</f>
        <v/>
      </c>
      <c r="H42" t="str">
        <f>IF(C42='[1]Spausdinimo variantas'!D35,"")</f>
        <v/>
      </c>
      <c r="I42" t="str">
        <f>IF(D42='[1]Spausdinimo variantas'!E35,"")</f>
        <v/>
      </c>
      <c r="J42" s="28"/>
      <c r="K42" s="29"/>
      <c r="L42" s="26"/>
    </row>
    <row r="43" spans="1:12" ht="31.2">
      <c r="A43" s="12">
        <v>24</v>
      </c>
      <c r="B43" s="14" t="s">
        <v>45</v>
      </c>
      <c r="C43" s="12" t="s">
        <v>26</v>
      </c>
      <c r="D43" s="12">
        <v>1</v>
      </c>
      <c r="E43" s="33">
        <f>'[1]Spausdinimo variantas'!F36</f>
        <v>6401.38</v>
      </c>
      <c r="F43" s="34">
        <f t="shared" si="0"/>
        <v>6401.38</v>
      </c>
      <c r="G43" t="str">
        <f>IF(B43='[1]Spausdinimo variantas'!C36,"")</f>
        <v/>
      </c>
      <c r="H43" t="str">
        <f>IF(C43='[1]Spausdinimo variantas'!D36,"")</f>
        <v/>
      </c>
      <c r="I43" t="str">
        <f>IF(D43='[1]Spausdinimo variantas'!E36,"")</f>
        <v/>
      </c>
      <c r="J43" s="28"/>
      <c r="K43" s="29"/>
      <c r="L43" s="26"/>
    </row>
    <row r="44" spans="1:12" ht="31.2">
      <c r="A44" s="12">
        <v>25</v>
      </c>
      <c r="B44" s="14" t="s">
        <v>46</v>
      </c>
      <c r="C44" s="12" t="s">
        <v>26</v>
      </c>
      <c r="D44" s="12">
        <v>1</v>
      </c>
      <c r="E44" s="33">
        <f>'[1]Spausdinimo variantas'!F37</f>
        <v>1967.11</v>
      </c>
      <c r="F44" s="34">
        <f t="shared" si="0"/>
        <v>1967.11</v>
      </c>
      <c r="G44" t="str">
        <f>IF(B44='[1]Spausdinimo variantas'!C37,"")</f>
        <v/>
      </c>
      <c r="H44" t="str">
        <f>IF(C44='[1]Spausdinimo variantas'!D37,"")</f>
        <v/>
      </c>
      <c r="I44" t="str">
        <f>IF(D44='[1]Spausdinimo variantas'!E37,"")</f>
        <v/>
      </c>
      <c r="J44" s="28"/>
      <c r="K44" s="29"/>
      <c r="L44" s="26"/>
    </row>
    <row r="45" spans="1:12" ht="31.2">
      <c r="A45" s="12">
        <v>26</v>
      </c>
      <c r="B45" s="14" t="s">
        <v>47</v>
      </c>
      <c r="C45" s="12" t="s">
        <v>26</v>
      </c>
      <c r="D45" s="12">
        <v>2</v>
      </c>
      <c r="E45" s="33">
        <f>'[1]Spausdinimo variantas'!F38</f>
        <v>2317.9699999999998</v>
      </c>
      <c r="F45" s="34">
        <f t="shared" si="0"/>
        <v>4635.9399999999996</v>
      </c>
      <c r="G45" t="str">
        <f>IF(B45='[1]Spausdinimo variantas'!C38,"")</f>
        <v/>
      </c>
      <c r="H45" t="str">
        <f>IF(C45='[1]Spausdinimo variantas'!D38,"")</f>
        <v/>
      </c>
      <c r="I45" t="str">
        <f>IF(D45='[1]Spausdinimo variantas'!E38,"")</f>
        <v/>
      </c>
      <c r="J45" s="28"/>
      <c r="K45" s="29"/>
      <c r="L45" s="26"/>
    </row>
    <row r="46" spans="1:12" ht="15.6">
      <c r="A46" s="12">
        <v>27</v>
      </c>
      <c r="B46" s="13" t="s">
        <v>48</v>
      </c>
      <c r="C46" s="12" t="s">
        <v>0</v>
      </c>
      <c r="D46" s="12">
        <v>10</v>
      </c>
      <c r="E46" s="33">
        <f>'[1]Spausdinimo variantas'!F39</f>
        <v>33.82</v>
      </c>
      <c r="F46" s="34">
        <f t="shared" si="0"/>
        <v>338.2</v>
      </c>
      <c r="G46" t="str">
        <f>IF(B46='[1]Spausdinimo variantas'!C39,"")</f>
        <v/>
      </c>
      <c r="H46" t="str">
        <f>IF(C46='[1]Spausdinimo variantas'!D39,"")</f>
        <v/>
      </c>
      <c r="I46" t="str">
        <f>IF(D46='[1]Spausdinimo variantas'!E39,"")</f>
        <v/>
      </c>
      <c r="J46" s="28"/>
      <c r="K46" s="29"/>
      <c r="L46" s="26"/>
    </row>
    <row r="47" spans="1:12" ht="31.2">
      <c r="A47" s="12">
        <v>28</v>
      </c>
      <c r="B47" s="14" t="s">
        <v>49</v>
      </c>
      <c r="C47" s="12" t="s">
        <v>84</v>
      </c>
      <c r="D47" s="12">
        <v>5</v>
      </c>
      <c r="E47" s="33">
        <f>'[1]Spausdinimo variantas'!F40</f>
        <v>1704.39</v>
      </c>
      <c r="F47" s="34">
        <f t="shared" si="0"/>
        <v>8521.9500000000007</v>
      </c>
      <c r="G47" t="str">
        <f>IF(B47='[1]Spausdinimo variantas'!C40,"")</f>
        <v/>
      </c>
      <c r="H47" t="str">
        <f>IF(C47='[1]Spausdinimo variantas'!D40,"")</f>
        <v/>
      </c>
      <c r="I47" t="str">
        <f>IF(D47='[1]Spausdinimo variantas'!E40,"")</f>
        <v/>
      </c>
      <c r="J47" s="28"/>
      <c r="K47" s="29"/>
      <c r="L47" s="26"/>
    </row>
    <row r="48" spans="1:12" ht="15.6">
      <c r="A48" s="12">
        <v>29</v>
      </c>
      <c r="B48" s="13" t="s">
        <v>27</v>
      </c>
      <c r="C48" s="12" t="s">
        <v>0</v>
      </c>
      <c r="D48" s="12">
        <v>5</v>
      </c>
      <c r="E48" s="33">
        <f>'[1]Spausdinimo variantas'!F41</f>
        <v>73.37</v>
      </c>
      <c r="F48" s="34">
        <f t="shared" si="0"/>
        <v>366.85</v>
      </c>
      <c r="G48" t="str">
        <f>IF(B48='[1]Spausdinimo variantas'!C41,"")</f>
        <v/>
      </c>
      <c r="H48" t="str">
        <f>IF(C48='[1]Spausdinimo variantas'!D41,"")</f>
        <v/>
      </c>
      <c r="I48" t="str">
        <f>IF(D48='[1]Spausdinimo variantas'!E41,"")</f>
        <v/>
      </c>
      <c r="J48" s="28"/>
      <c r="K48" s="29"/>
      <c r="L48" s="26"/>
    </row>
    <row r="49" spans="1:12" ht="31.2">
      <c r="A49" s="12">
        <v>30</v>
      </c>
      <c r="B49" s="14" t="s">
        <v>71</v>
      </c>
      <c r="C49" s="15" t="s">
        <v>26</v>
      </c>
      <c r="D49" s="12">
        <v>3</v>
      </c>
      <c r="E49" s="33">
        <f>'[1]Spausdinimo variantas'!F42</f>
        <v>7325.56</v>
      </c>
      <c r="F49" s="34">
        <f t="shared" si="0"/>
        <v>21976.68</v>
      </c>
      <c r="G49" t="str">
        <f>IF(B49='[1]Spausdinimo variantas'!C42,"")</f>
        <v/>
      </c>
      <c r="H49" t="str">
        <f>IF(C49='[1]Spausdinimo variantas'!D42,"")</f>
        <v/>
      </c>
      <c r="I49" t="str">
        <f>IF(D49='[1]Spausdinimo variantas'!E42,"")</f>
        <v/>
      </c>
      <c r="J49" s="28"/>
      <c r="K49" s="29"/>
      <c r="L49" s="26"/>
    </row>
    <row r="50" spans="1:12" ht="31.2">
      <c r="A50" s="12">
        <v>31</v>
      </c>
      <c r="B50" s="14" t="s">
        <v>72</v>
      </c>
      <c r="C50" s="12" t="s">
        <v>26</v>
      </c>
      <c r="D50" s="12">
        <v>3</v>
      </c>
      <c r="E50" s="33">
        <f>'[1]Spausdinimo variantas'!F43</f>
        <v>3312.45</v>
      </c>
      <c r="F50" s="34">
        <f t="shared" si="0"/>
        <v>9937.35</v>
      </c>
      <c r="G50" t="str">
        <f>IF(B50='[1]Spausdinimo variantas'!C43,"")</f>
        <v/>
      </c>
      <c r="H50" t="str">
        <f>IF(C50='[1]Spausdinimo variantas'!D43,"")</f>
        <v/>
      </c>
      <c r="I50" t="str">
        <f>IF(D50='[1]Spausdinimo variantas'!E43,"")</f>
        <v/>
      </c>
      <c r="J50" s="28"/>
      <c r="K50" s="29"/>
      <c r="L50" s="26"/>
    </row>
    <row r="51" spans="1:12" ht="31.2">
      <c r="A51" s="12">
        <v>32</v>
      </c>
      <c r="B51" s="14" t="s">
        <v>73</v>
      </c>
      <c r="C51" s="15" t="s">
        <v>26</v>
      </c>
      <c r="D51" s="12">
        <v>1</v>
      </c>
      <c r="E51" s="33">
        <f>'[1]Spausdinimo variantas'!F44</f>
        <v>9948.5300000000007</v>
      </c>
      <c r="F51" s="34">
        <f t="shared" si="0"/>
        <v>9948.5300000000007</v>
      </c>
      <c r="G51" t="str">
        <f>IF(B51='[1]Spausdinimo variantas'!C44,"")</f>
        <v/>
      </c>
      <c r="H51" t="str">
        <f>IF(C51='[1]Spausdinimo variantas'!D44,"")</f>
        <v/>
      </c>
      <c r="I51" t="str">
        <f>IF(D51='[1]Spausdinimo variantas'!E44,"")</f>
        <v/>
      </c>
      <c r="J51" s="28"/>
      <c r="K51" s="29"/>
      <c r="L51" s="26"/>
    </row>
    <row r="52" spans="1:12" ht="31.2">
      <c r="A52" s="12">
        <v>33</v>
      </c>
      <c r="B52" s="13" t="s">
        <v>74</v>
      </c>
      <c r="C52" s="15" t="s">
        <v>75</v>
      </c>
      <c r="D52" s="12">
        <v>5</v>
      </c>
      <c r="E52" s="33">
        <f>'[1]Spausdinimo variantas'!F45</f>
        <v>1373.22</v>
      </c>
      <c r="F52" s="34">
        <f t="shared" si="0"/>
        <v>6866.1</v>
      </c>
      <c r="G52" t="str">
        <f>IF(B52='[1]Spausdinimo variantas'!C45,"")</f>
        <v/>
      </c>
      <c r="H52" t="str">
        <f>IF(C52='[1]Spausdinimo variantas'!D45,"")</f>
        <v/>
      </c>
      <c r="I52" t="str">
        <f>IF(D52='[1]Spausdinimo variantas'!E45,"")</f>
        <v/>
      </c>
      <c r="J52" s="28"/>
      <c r="K52" s="29"/>
      <c r="L52" s="26"/>
    </row>
    <row r="53" spans="1:12" ht="31.2">
      <c r="A53" s="12">
        <v>34</v>
      </c>
      <c r="B53" s="14" t="s">
        <v>76</v>
      </c>
      <c r="C53" s="15" t="s">
        <v>75</v>
      </c>
      <c r="D53" s="12">
        <v>5</v>
      </c>
      <c r="E53" s="33">
        <f>'[1]Spausdinimo variantas'!F46</f>
        <v>156.9</v>
      </c>
      <c r="F53" s="34">
        <f t="shared" si="0"/>
        <v>784.5</v>
      </c>
      <c r="G53" t="str">
        <f>IF(B53='[1]Spausdinimo variantas'!C46,"")</f>
        <v/>
      </c>
      <c r="H53" t="str">
        <f>IF(C53='[1]Spausdinimo variantas'!D46,"")</f>
        <v/>
      </c>
      <c r="I53" t="str">
        <f>IF(D53='[1]Spausdinimo variantas'!E46,"")</f>
        <v/>
      </c>
      <c r="J53" s="28"/>
      <c r="K53" s="29"/>
      <c r="L53" s="26"/>
    </row>
    <row r="54" spans="1:12" ht="31.2">
      <c r="A54" s="12">
        <v>35</v>
      </c>
      <c r="B54" s="13" t="s">
        <v>50</v>
      </c>
      <c r="C54" s="12" t="s">
        <v>84</v>
      </c>
      <c r="D54" s="12">
        <v>5</v>
      </c>
      <c r="E54" s="33">
        <f>'[1]Spausdinimo variantas'!F47</f>
        <v>591.23</v>
      </c>
      <c r="F54" s="34">
        <f t="shared" si="0"/>
        <v>2956.15</v>
      </c>
      <c r="G54" t="str">
        <f>IF(B54='[1]Spausdinimo variantas'!C47,"")</f>
        <v/>
      </c>
      <c r="H54" t="str">
        <f>IF(C54='[1]Spausdinimo variantas'!D47,"")</f>
        <v/>
      </c>
      <c r="I54" t="str">
        <f>IF(D54='[1]Spausdinimo variantas'!E47,"")</f>
        <v/>
      </c>
      <c r="J54" s="28"/>
      <c r="K54" s="29"/>
      <c r="L54" s="26"/>
    </row>
    <row r="55" spans="1:12" ht="18.600000000000001">
      <c r="A55" s="12">
        <v>36</v>
      </c>
      <c r="B55" s="13" t="s">
        <v>51</v>
      </c>
      <c r="C55" s="12" t="s">
        <v>84</v>
      </c>
      <c r="D55" s="12">
        <v>5</v>
      </c>
      <c r="E55" s="33">
        <f>'[1]Spausdinimo variantas'!F48</f>
        <v>230.39</v>
      </c>
      <c r="F55" s="34">
        <f t="shared" si="0"/>
        <v>1151.95</v>
      </c>
      <c r="G55" t="str">
        <f>IF(B55='[1]Spausdinimo variantas'!C48,"")</f>
        <v/>
      </c>
      <c r="H55" t="str">
        <f>IF(C55='[1]Spausdinimo variantas'!D48,"")</f>
        <v/>
      </c>
      <c r="I55" t="str">
        <f>IF(D55='[1]Spausdinimo variantas'!E48,"")</f>
        <v/>
      </c>
      <c r="J55" s="28"/>
      <c r="K55" s="29"/>
      <c r="L55" s="26"/>
    </row>
    <row r="56" spans="1:12" ht="46.8">
      <c r="A56" s="12">
        <v>37</v>
      </c>
      <c r="B56" s="14" t="s">
        <v>52</v>
      </c>
      <c r="C56" s="12" t="s">
        <v>84</v>
      </c>
      <c r="D56" s="12">
        <v>5</v>
      </c>
      <c r="E56" s="33">
        <f>'[1]Spausdinimo variantas'!F49</f>
        <v>1520.78</v>
      </c>
      <c r="F56" s="34">
        <f t="shared" si="0"/>
        <v>7603.9</v>
      </c>
      <c r="G56" t="str">
        <f>IF(B56='[1]Spausdinimo variantas'!C49,"")</f>
        <v/>
      </c>
      <c r="H56" t="str">
        <f>IF(C56='[1]Spausdinimo variantas'!D49,"")</f>
        <v/>
      </c>
      <c r="I56" t="str">
        <f>IF(D56='[1]Spausdinimo variantas'!E49,"")</f>
        <v/>
      </c>
      <c r="J56" s="28"/>
      <c r="K56" s="29"/>
      <c r="L56" s="26"/>
    </row>
    <row r="57" spans="1:12" ht="31.2">
      <c r="A57" s="12">
        <v>38</v>
      </c>
      <c r="B57" s="14" t="s">
        <v>63</v>
      </c>
      <c r="C57" s="12" t="s">
        <v>84</v>
      </c>
      <c r="D57" s="12">
        <v>5</v>
      </c>
      <c r="E57" s="33">
        <f>'[1]Spausdinimo variantas'!F50</f>
        <v>4590.8100000000004</v>
      </c>
      <c r="F57" s="34">
        <f t="shared" si="0"/>
        <v>22954.05</v>
      </c>
      <c r="G57" t="str">
        <f>IF(B57='[1]Spausdinimo variantas'!C50,"")</f>
        <v/>
      </c>
      <c r="H57" t="str">
        <f>IF(C57='[1]Spausdinimo variantas'!D50,"")</f>
        <v/>
      </c>
      <c r="I57" t="str">
        <f>IF(D57='[1]Spausdinimo variantas'!E50,"")</f>
        <v/>
      </c>
      <c r="J57" s="28"/>
      <c r="K57" s="29"/>
      <c r="L57" s="26"/>
    </row>
    <row r="58" spans="1:12" ht="46.8">
      <c r="A58" s="12">
        <v>39</v>
      </c>
      <c r="B58" s="13" t="s">
        <v>53</v>
      </c>
      <c r="C58" s="12" t="s">
        <v>84</v>
      </c>
      <c r="D58" s="12">
        <v>1</v>
      </c>
      <c r="E58" s="33">
        <f>'[1]Spausdinimo variantas'!F51</f>
        <v>3266.49</v>
      </c>
      <c r="F58" s="34">
        <f t="shared" si="0"/>
        <v>3266.49</v>
      </c>
      <c r="G58" t="str">
        <f>IF(B58='[1]Spausdinimo variantas'!C51,"")</f>
        <v/>
      </c>
      <c r="H58" t="str">
        <f>IF(C58='[1]Spausdinimo variantas'!D51,"")</f>
        <v/>
      </c>
      <c r="I58" t="str">
        <f>IF(D58='[1]Spausdinimo variantas'!E51,"")</f>
        <v/>
      </c>
      <c r="J58" s="28"/>
      <c r="K58" s="29"/>
      <c r="L58" s="26"/>
    </row>
    <row r="59" spans="1:12" ht="46.8">
      <c r="A59" s="12">
        <v>40</v>
      </c>
      <c r="B59" s="14" t="s">
        <v>54</v>
      </c>
      <c r="C59" s="12" t="s">
        <v>84</v>
      </c>
      <c r="D59" s="12">
        <v>1</v>
      </c>
      <c r="E59" s="33">
        <f>'[1]Spausdinimo variantas'!F52</f>
        <v>5624.44</v>
      </c>
      <c r="F59" s="34">
        <f t="shared" si="0"/>
        <v>5624.44</v>
      </c>
      <c r="G59" t="str">
        <f>IF(B59='[1]Spausdinimo variantas'!C52,"")</f>
        <v/>
      </c>
      <c r="H59" t="str">
        <f>IF(C59='[1]Spausdinimo variantas'!D52,"")</f>
        <v/>
      </c>
      <c r="I59" t="str">
        <f>IF(D59='[1]Spausdinimo variantas'!E52,"")</f>
        <v/>
      </c>
      <c r="J59" s="28"/>
      <c r="K59" s="29"/>
      <c r="L59" s="26"/>
    </row>
    <row r="60" spans="1:12" ht="18.600000000000001">
      <c r="A60" s="12">
        <v>41</v>
      </c>
      <c r="B60" s="14" t="s">
        <v>1</v>
      </c>
      <c r="C60" s="12" t="s">
        <v>84</v>
      </c>
      <c r="D60" s="12">
        <v>1</v>
      </c>
      <c r="E60" s="33">
        <f>'[1]Spausdinimo variantas'!F53</f>
        <v>5641.64</v>
      </c>
      <c r="F60" s="34">
        <f t="shared" si="0"/>
        <v>5641.64</v>
      </c>
      <c r="G60" t="str">
        <f>IF(B60='[1]Spausdinimo variantas'!C53,"")</f>
        <v/>
      </c>
      <c r="H60" t="str">
        <f>IF(C60='[1]Spausdinimo variantas'!D53,"")</f>
        <v/>
      </c>
      <c r="I60" t="str">
        <f>IF(D60='[1]Spausdinimo variantas'!E53,"")</f>
        <v/>
      </c>
      <c r="J60" s="28"/>
      <c r="K60" s="29"/>
      <c r="L60" s="26"/>
    </row>
    <row r="61" spans="1:12" ht="15.6">
      <c r="A61" s="12">
        <v>42</v>
      </c>
      <c r="B61" s="14" t="s">
        <v>16</v>
      </c>
      <c r="C61" s="12" t="s">
        <v>17</v>
      </c>
      <c r="D61" s="12">
        <v>10</v>
      </c>
      <c r="E61" s="33">
        <f>'[1]Spausdinimo variantas'!F54</f>
        <v>89.08</v>
      </c>
      <c r="F61" s="34">
        <f t="shared" si="0"/>
        <v>890.8</v>
      </c>
      <c r="G61" t="str">
        <f>IF(B61='[1]Spausdinimo variantas'!C54,"")</f>
        <v/>
      </c>
      <c r="H61" t="str">
        <f>IF(C61='[1]Spausdinimo variantas'!D54,"")</f>
        <v/>
      </c>
      <c r="I61" t="str">
        <f>IF(D61='[1]Spausdinimo variantas'!E54,"")</f>
        <v/>
      </c>
      <c r="J61" s="28"/>
      <c r="K61" s="29"/>
      <c r="L61" s="26"/>
    </row>
    <row r="62" spans="1:12" ht="62.4">
      <c r="A62" s="12">
        <v>43</v>
      </c>
      <c r="B62" s="13" t="s">
        <v>55</v>
      </c>
      <c r="C62" s="15" t="s">
        <v>17</v>
      </c>
      <c r="D62" s="12">
        <v>20</v>
      </c>
      <c r="E62" s="33">
        <f>'[1]Spausdinimo variantas'!F55</f>
        <v>421.5</v>
      </c>
      <c r="F62" s="34">
        <f t="shared" si="0"/>
        <v>8430</v>
      </c>
      <c r="G62" t="str">
        <f>IF(B62='[1]Spausdinimo variantas'!C55,"")</f>
        <v/>
      </c>
      <c r="H62" t="str">
        <f>IF(C62='[1]Spausdinimo variantas'!D55,"")</f>
        <v/>
      </c>
      <c r="I62" t="str">
        <f>IF(D62='[1]Spausdinimo variantas'!E55,"")</f>
        <v/>
      </c>
      <c r="J62" s="28"/>
      <c r="K62" s="29"/>
      <c r="L62" s="26"/>
    </row>
    <row r="63" spans="1:12" ht="31.2">
      <c r="A63" s="12">
        <v>44</v>
      </c>
      <c r="B63" s="14" t="s">
        <v>77</v>
      </c>
      <c r="C63" s="15" t="s">
        <v>78</v>
      </c>
      <c r="D63" s="12">
        <v>5</v>
      </c>
      <c r="E63" s="33">
        <f>'[1]Spausdinimo variantas'!F56</f>
        <v>838.46</v>
      </c>
      <c r="F63" s="34">
        <f t="shared" si="0"/>
        <v>4192.3</v>
      </c>
      <c r="G63" t="str">
        <f>IF(B63='[1]Spausdinimo variantas'!C56,"")</f>
        <v/>
      </c>
      <c r="H63" t="str">
        <f>IF(C63='[1]Spausdinimo variantas'!D56,"")</f>
        <v/>
      </c>
      <c r="I63" t="str">
        <f>IF(D63='[1]Spausdinimo variantas'!E56,"")</f>
        <v/>
      </c>
      <c r="J63" s="28"/>
      <c r="K63" s="29"/>
      <c r="L63" s="26"/>
    </row>
    <row r="64" spans="1:12" ht="31.2">
      <c r="A64" s="12">
        <v>45</v>
      </c>
      <c r="B64" s="13" t="s">
        <v>79</v>
      </c>
      <c r="C64" s="12" t="s">
        <v>26</v>
      </c>
      <c r="D64" s="12">
        <v>5</v>
      </c>
      <c r="E64" s="33">
        <f>'[1]Spausdinimo variantas'!F57</f>
        <v>938.28</v>
      </c>
      <c r="F64" s="34">
        <f t="shared" si="0"/>
        <v>4691.3999999999996</v>
      </c>
      <c r="G64" t="str">
        <f>IF(B64='[1]Spausdinimo variantas'!C57,"")</f>
        <v/>
      </c>
      <c r="H64" t="str">
        <f>IF(C64='[1]Spausdinimo variantas'!D57,"")</f>
        <v/>
      </c>
      <c r="I64" t="str">
        <f>IF(D64='[1]Spausdinimo variantas'!E57,"")</f>
        <v/>
      </c>
      <c r="J64" s="28"/>
      <c r="K64" s="29"/>
      <c r="L64" s="26"/>
    </row>
    <row r="65" spans="1:12" ht="15.6">
      <c r="A65" s="12">
        <v>46</v>
      </c>
      <c r="B65" s="14" t="s">
        <v>80</v>
      </c>
      <c r="C65" s="16" t="s">
        <v>0</v>
      </c>
      <c r="D65" s="12">
        <v>8</v>
      </c>
      <c r="E65" s="33">
        <f>'[1]Spausdinimo variantas'!F58</f>
        <v>44.66</v>
      </c>
      <c r="F65" s="34">
        <f t="shared" si="0"/>
        <v>357.28</v>
      </c>
      <c r="G65" t="str">
        <f>IF(B65='[1]Spausdinimo variantas'!C58,"")</f>
        <v/>
      </c>
      <c r="H65" t="str">
        <f>IF(C65='[1]Spausdinimo variantas'!D58,"")</f>
        <v/>
      </c>
      <c r="I65" t="str">
        <f>IF(D65='[1]Spausdinimo variantas'!E58,"")</f>
        <v/>
      </c>
      <c r="J65" s="28"/>
      <c r="K65" s="29"/>
      <c r="L65" s="26"/>
    </row>
    <row r="66" spans="1:12" ht="31.2">
      <c r="A66" s="12">
        <v>47</v>
      </c>
      <c r="B66" s="14" t="s">
        <v>81</v>
      </c>
      <c r="C66" s="12" t="s">
        <v>0</v>
      </c>
      <c r="D66" s="12">
        <v>8</v>
      </c>
      <c r="E66" s="33">
        <f>'[1]Spausdinimo variantas'!F59</f>
        <v>42.21</v>
      </c>
      <c r="F66" s="34">
        <f t="shared" si="0"/>
        <v>337.68</v>
      </c>
      <c r="G66" t="str">
        <f>IF(B66='[1]Spausdinimo variantas'!C59,"")</f>
        <v/>
      </c>
      <c r="H66" t="str">
        <f>IF(C66='[1]Spausdinimo variantas'!D59,"")</f>
        <v/>
      </c>
      <c r="I66" t="str">
        <f>IF(D66='[1]Spausdinimo variantas'!E59,"")</f>
        <v/>
      </c>
      <c r="J66" s="28"/>
      <c r="K66" s="29"/>
      <c r="L66" s="26"/>
    </row>
    <row r="67" spans="1:12" ht="46.8">
      <c r="A67" s="12">
        <v>48</v>
      </c>
      <c r="B67" s="13" t="s">
        <v>2</v>
      </c>
      <c r="C67" s="15" t="s">
        <v>17</v>
      </c>
      <c r="D67" s="12">
        <v>5</v>
      </c>
      <c r="E67" s="33">
        <f>'[1]Spausdinimo variantas'!F60</f>
        <v>411.18</v>
      </c>
      <c r="F67" s="34">
        <f t="shared" si="0"/>
        <v>2055.9</v>
      </c>
      <c r="G67" t="str">
        <f>IF(B67='[1]Spausdinimo variantas'!C60,"")</f>
        <v/>
      </c>
      <c r="H67" t="str">
        <f>IF(C67='[1]Spausdinimo variantas'!D60,"")</f>
        <v/>
      </c>
      <c r="I67" t="str">
        <f>IF(D67='[1]Spausdinimo variantas'!E60,"")</f>
        <v/>
      </c>
      <c r="J67" s="26"/>
      <c r="K67" s="29"/>
      <c r="L67" s="26"/>
    </row>
    <row r="68" spans="1:12" ht="31.2">
      <c r="A68" s="12">
        <v>49</v>
      </c>
      <c r="B68" s="13" t="s">
        <v>15</v>
      </c>
      <c r="C68" s="12" t="s">
        <v>17</v>
      </c>
      <c r="D68" s="12">
        <v>3</v>
      </c>
      <c r="E68" s="33">
        <f>'[1]Spausdinimo variantas'!F61</f>
        <v>197.7</v>
      </c>
      <c r="F68" s="34">
        <f t="shared" si="0"/>
        <v>593.1</v>
      </c>
      <c r="G68" t="str">
        <f>IF(B68='[1]Spausdinimo variantas'!C61,"")</f>
        <v/>
      </c>
      <c r="H68" t="str">
        <f>IF(C68='[1]Spausdinimo variantas'!D61,"")</f>
        <v/>
      </c>
      <c r="I68" t="str">
        <f>IF(D68='[1]Spausdinimo variantas'!E61,"")</f>
        <v/>
      </c>
      <c r="J68" s="26"/>
      <c r="K68" s="29"/>
      <c r="L68" s="26"/>
    </row>
    <row r="69" spans="1:12" ht="46.8">
      <c r="A69" s="12">
        <v>50</v>
      </c>
      <c r="B69" s="14" t="s">
        <v>6</v>
      </c>
      <c r="C69" s="12" t="s">
        <v>7</v>
      </c>
      <c r="D69" s="12">
        <v>5</v>
      </c>
      <c r="E69" s="33">
        <f>'[1]Spausdinimo variantas'!F62</f>
        <v>2.79</v>
      </c>
      <c r="F69" s="34">
        <f t="shared" si="0"/>
        <v>13.95</v>
      </c>
      <c r="G69" t="str">
        <f>IF(B69='[1]Spausdinimo variantas'!C62,"")</f>
        <v/>
      </c>
      <c r="H69" t="str">
        <f>IF(C69='[1]Spausdinimo variantas'!D62,"")</f>
        <v/>
      </c>
      <c r="I69" t="str">
        <f>IF(D69='[1]Spausdinimo variantas'!E62,"")</f>
        <v/>
      </c>
      <c r="J69" s="26"/>
      <c r="K69" s="29"/>
      <c r="L69" s="26"/>
    </row>
    <row r="70" spans="1:12" ht="31.2">
      <c r="A70" s="12">
        <v>51</v>
      </c>
      <c r="B70" s="13" t="s">
        <v>3</v>
      </c>
      <c r="C70" s="12" t="s">
        <v>7</v>
      </c>
      <c r="D70" s="12">
        <v>10</v>
      </c>
      <c r="E70" s="33">
        <f>'[1]Spausdinimo variantas'!F63</f>
        <v>886</v>
      </c>
      <c r="F70" s="34">
        <f t="shared" si="0"/>
        <v>8860</v>
      </c>
      <c r="G70" t="str">
        <f>IF(B70='[1]Spausdinimo variantas'!C63,"")</f>
        <v/>
      </c>
      <c r="H70" t="str">
        <f>IF(C70='[1]Spausdinimo variantas'!D63,"")</f>
        <v/>
      </c>
      <c r="I70" t="str">
        <f>IF(D70='[1]Spausdinimo variantas'!E63,"")</f>
        <v/>
      </c>
      <c r="J70" s="26"/>
      <c r="K70" s="29"/>
      <c r="L70" s="26"/>
    </row>
    <row r="71" spans="1:12" ht="18.600000000000001">
      <c r="A71" s="12">
        <v>52</v>
      </c>
      <c r="B71" s="31" t="s">
        <v>4</v>
      </c>
      <c r="C71" s="12" t="s">
        <v>84</v>
      </c>
      <c r="D71" s="12">
        <v>1</v>
      </c>
      <c r="E71" s="33">
        <f>'[1]Spausdinimo variantas'!F64</f>
        <v>46.21</v>
      </c>
      <c r="F71" s="34">
        <f t="shared" si="0"/>
        <v>46.21</v>
      </c>
      <c r="G71" t="str">
        <f>IF(B71='[1]Spausdinimo variantas'!C64,"")</f>
        <v/>
      </c>
      <c r="H71" t="str">
        <f>IF(C71='[1]Spausdinimo variantas'!D64,"")</f>
        <v/>
      </c>
      <c r="I71" t="str">
        <f>IF(D71='[1]Spausdinimo variantas'!E64,"")</f>
        <v/>
      </c>
      <c r="J71" s="26"/>
      <c r="K71" s="29"/>
      <c r="L71" s="26"/>
    </row>
    <row r="72" spans="1:12" ht="46.8">
      <c r="A72" s="12">
        <v>53</v>
      </c>
      <c r="B72" s="13" t="s">
        <v>5</v>
      </c>
      <c r="C72" s="12" t="s">
        <v>0</v>
      </c>
      <c r="D72" s="12">
        <v>2</v>
      </c>
      <c r="E72" s="33">
        <f>'[1]Spausdinimo variantas'!F65</f>
        <v>11.93</v>
      </c>
      <c r="F72" s="34">
        <f t="shared" si="0"/>
        <v>23.86</v>
      </c>
      <c r="G72" t="str">
        <f>IF(B72='[1]Spausdinimo variantas'!C65,"")</f>
        <v/>
      </c>
      <c r="H72" t="str">
        <f>IF(C72='[1]Spausdinimo variantas'!D65,"")</f>
        <v/>
      </c>
      <c r="I72" t="str">
        <f>IF(D72='[1]Spausdinimo variantas'!E65,"")</f>
        <v/>
      </c>
      <c r="J72" s="26"/>
      <c r="K72" s="29"/>
      <c r="L72" s="26"/>
    </row>
    <row r="73" spans="1:12" ht="15.6">
      <c r="A73" s="12">
        <v>54</v>
      </c>
      <c r="B73" s="13" t="s">
        <v>11</v>
      </c>
      <c r="C73" s="12" t="s">
        <v>0</v>
      </c>
      <c r="D73" s="12">
        <v>5</v>
      </c>
      <c r="E73" s="33">
        <f>'[1]Spausdinimo variantas'!F66</f>
        <v>41.39</v>
      </c>
      <c r="F73" s="34">
        <f t="shared" si="0"/>
        <v>206.95</v>
      </c>
      <c r="G73" t="str">
        <f>IF(B73='[1]Spausdinimo variantas'!C66,"")</f>
        <v/>
      </c>
      <c r="H73" t="str">
        <f>IF(C73='[1]Spausdinimo variantas'!D66,"")</f>
        <v/>
      </c>
      <c r="I73" t="str">
        <f>IF(D73='[1]Spausdinimo variantas'!E66,"")</f>
        <v/>
      </c>
      <c r="J73" s="26"/>
      <c r="K73" s="29"/>
      <c r="L73" s="26"/>
    </row>
    <row r="74" spans="1:12" ht="46.8">
      <c r="A74" s="12">
        <v>55</v>
      </c>
      <c r="B74" s="13" t="s">
        <v>56</v>
      </c>
      <c r="C74" s="12" t="s">
        <v>0</v>
      </c>
      <c r="D74" s="12">
        <v>1</v>
      </c>
      <c r="E74" s="33">
        <f>'[1]Spausdinimo variantas'!F67</f>
        <v>114.27</v>
      </c>
      <c r="F74" s="34">
        <f t="shared" si="0"/>
        <v>114.27</v>
      </c>
      <c r="G74" t="str">
        <f>IF(B74='[1]Spausdinimo variantas'!C67,"")</f>
        <v/>
      </c>
      <c r="H74" t="str">
        <f>IF(C74='[1]Spausdinimo variantas'!D67,"")</f>
        <v/>
      </c>
      <c r="I74" t="str">
        <f>IF(D74='[1]Spausdinimo variantas'!E67,"")</f>
        <v/>
      </c>
      <c r="J74" s="26"/>
      <c r="K74" s="29"/>
      <c r="L74" s="26"/>
    </row>
    <row r="75" spans="1:12" ht="31.2">
      <c r="A75" s="12">
        <v>56</v>
      </c>
      <c r="B75" s="13" t="s">
        <v>12</v>
      </c>
      <c r="C75" s="12" t="s">
        <v>14</v>
      </c>
      <c r="D75" s="12">
        <v>2</v>
      </c>
      <c r="E75" s="33">
        <f>'[1]Spausdinimo variantas'!F68</f>
        <v>664.52</v>
      </c>
      <c r="F75" s="34">
        <f t="shared" si="0"/>
        <v>1329.04</v>
      </c>
      <c r="G75" t="str">
        <f>IF(B75='[1]Spausdinimo variantas'!C68,"")</f>
        <v/>
      </c>
      <c r="H75" t="str">
        <f>IF(C75='[1]Spausdinimo variantas'!D68,"")</f>
        <v/>
      </c>
      <c r="I75" t="str">
        <f>IF(D75='[1]Spausdinimo variantas'!E68,"")</f>
        <v/>
      </c>
      <c r="J75" s="26"/>
      <c r="K75" s="29"/>
      <c r="L75" s="26"/>
    </row>
    <row r="76" spans="1:12" ht="15.6">
      <c r="A76" s="12">
        <v>57</v>
      </c>
      <c r="B76" s="13" t="s">
        <v>13</v>
      </c>
      <c r="C76" s="12" t="s">
        <v>14</v>
      </c>
      <c r="D76" s="12">
        <v>1</v>
      </c>
      <c r="E76" s="33">
        <f>'[1]Spausdinimo variantas'!F69</f>
        <v>1126.1500000000001</v>
      </c>
      <c r="F76" s="34">
        <f t="shared" si="0"/>
        <v>1126.1500000000001</v>
      </c>
      <c r="G76" t="str">
        <f>IF(B76='[1]Spausdinimo variantas'!C69,"")</f>
        <v/>
      </c>
      <c r="H76" t="str">
        <f>IF(C76='[1]Spausdinimo variantas'!D69,"")</f>
        <v/>
      </c>
      <c r="I76" t="str">
        <f>IF(D76='[1]Spausdinimo variantas'!E69,"")</f>
        <v/>
      </c>
      <c r="J76" s="26"/>
      <c r="K76" s="29"/>
      <c r="L76" s="26"/>
    </row>
    <row r="77" spans="1:12" ht="15.6">
      <c r="A77" s="12">
        <v>58</v>
      </c>
      <c r="B77" s="13" t="s">
        <v>82</v>
      </c>
      <c r="C77" s="11" t="s">
        <v>83</v>
      </c>
      <c r="D77" s="12">
        <v>1</v>
      </c>
      <c r="E77" s="33">
        <f>'[1]Spausdinimo variantas'!F70</f>
        <v>10.02</v>
      </c>
      <c r="F77" s="34">
        <f t="shared" si="0"/>
        <v>10.02</v>
      </c>
      <c r="G77" t="str">
        <f>IF(B77='[1]Spausdinimo variantas'!C70,"")</f>
        <v/>
      </c>
      <c r="H77" t="str">
        <f>IF(C77='[1]Spausdinimo variantas'!D70,"")</f>
        <v/>
      </c>
      <c r="I77" t="str">
        <f>IF(D77='[1]Spausdinimo variantas'!E70,"")</f>
        <v/>
      </c>
      <c r="J77" s="26"/>
      <c r="K77" s="29"/>
      <c r="L77" s="26"/>
    </row>
    <row r="78" spans="1:12" ht="31.2">
      <c r="A78" s="12">
        <v>59</v>
      </c>
      <c r="B78" s="13" t="s">
        <v>57</v>
      </c>
      <c r="C78" s="12" t="s">
        <v>0</v>
      </c>
      <c r="D78" s="12">
        <v>1</v>
      </c>
      <c r="E78" s="33">
        <f>'[1]Spausdinimo variantas'!F71</f>
        <v>383.08</v>
      </c>
      <c r="F78" s="34">
        <f t="shared" si="0"/>
        <v>383.08</v>
      </c>
      <c r="G78" t="str">
        <f>IF(B78='[1]Spausdinimo variantas'!C71,"")</f>
        <v/>
      </c>
      <c r="H78" t="str">
        <f>IF(C78='[1]Spausdinimo variantas'!D71,"")</f>
        <v/>
      </c>
      <c r="I78" t="str">
        <f>IF(D78='[1]Spausdinimo variantas'!E71,"")</f>
        <v/>
      </c>
      <c r="J78" s="26"/>
      <c r="K78" s="29"/>
      <c r="L78" s="26"/>
    </row>
    <row r="79" spans="1:12" ht="62.4">
      <c r="A79" s="12">
        <v>60</v>
      </c>
      <c r="B79" s="13" t="s">
        <v>18</v>
      </c>
      <c r="C79" s="12" t="s">
        <v>26</v>
      </c>
      <c r="D79" s="12">
        <v>1</v>
      </c>
      <c r="E79" s="33">
        <f>'[1]Spausdinimo variantas'!F72</f>
        <v>2757.78</v>
      </c>
      <c r="F79" s="34">
        <f t="shared" si="0"/>
        <v>2757.78</v>
      </c>
      <c r="G79" t="str">
        <f>IF(B79='[1]Spausdinimo variantas'!C72,"")</f>
        <v/>
      </c>
      <c r="H79" t="str">
        <f>IF(C79='[1]Spausdinimo variantas'!D72,"")</f>
        <v/>
      </c>
      <c r="I79" t="str">
        <f>IF(D79='[1]Spausdinimo variantas'!E72,"")</f>
        <v/>
      </c>
      <c r="J79" s="26"/>
      <c r="K79" s="29"/>
      <c r="L79" s="26"/>
    </row>
    <row r="80" spans="1:12" ht="18.600000000000001">
      <c r="A80" s="12">
        <v>61</v>
      </c>
      <c r="B80" s="13" t="s">
        <v>58</v>
      </c>
      <c r="C80" s="12" t="s">
        <v>84</v>
      </c>
      <c r="D80" s="12">
        <v>1</v>
      </c>
      <c r="E80" s="33">
        <f>'[1]Spausdinimo variantas'!F73</f>
        <v>108.36</v>
      </c>
      <c r="F80" s="34">
        <f t="shared" si="0"/>
        <v>108.36</v>
      </c>
      <c r="G80" t="str">
        <f>IF(B80='[1]Spausdinimo variantas'!C73,"")</f>
        <v/>
      </c>
      <c r="H80" t="str">
        <f>IF(C80='[1]Spausdinimo variantas'!D73,"")</f>
        <v/>
      </c>
      <c r="I80" t="str">
        <f>IF(D80='[1]Spausdinimo variantas'!E73,"")</f>
        <v/>
      </c>
      <c r="J80" s="26"/>
      <c r="K80" s="29"/>
      <c r="L80" s="26"/>
    </row>
    <row r="81" spans="1:12" ht="15.6">
      <c r="A81" s="12">
        <v>62</v>
      </c>
      <c r="B81" s="13" t="s">
        <v>59</v>
      </c>
      <c r="C81" s="12" t="s">
        <v>10</v>
      </c>
      <c r="D81" s="35">
        <v>200</v>
      </c>
      <c r="E81" s="33">
        <f>'[1]Spausdinimo variantas'!F74</f>
        <v>32.93</v>
      </c>
      <c r="F81" s="34">
        <f t="shared" si="0"/>
        <v>6586</v>
      </c>
      <c r="G81" t="str">
        <f>IF(B81='[1]Spausdinimo variantas'!C74,"")</f>
        <v/>
      </c>
      <c r="H81" t="str">
        <f>IF(C81='[1]Spausdinimo variantas'!D74,"")</f>
        <v/>
      </c>
      <c r="I81" t="str">
        <f>IF(D81='[1]Spausdinimo variantas'!E74,"")</f>
        <v/>
      </c>
      <c r="J81" s="26"/>
      <c r="K81" s="29"/>
      <c r="L81" s="26"/>
    </row>
    <row r="82" spans="1:12" ht="15.6">
      <c r="A82" s="12"/>
      <c r="B82" s="36" t="s">
        <v>60</v>
      </c>
      <c r="C82" s="36"/>
      <c r="D82" s="36"/>
      <c r="E82" s="36"/>
      <c r="F82" s="25">
        <f>SUM(F20:F81)</f>
        <v>321585.72000000015</v>
      </c>
      <c r="J82" s="26"/>
      <c r="K82" s="30"/>
      <c r="L82" s="26"/>
    </row>
    <row r="83" spans="1:12" ht="15.6">
      <c r="A83" s="12"/>
      <c r="B83" s="37" t="s">
        <v>61</v>
      </c>
      <c r="C83" s="37"/>
      <c r="D83" s="37"/>
      <c r="E83" s="37"/>
      <c r="F83" s="25">
        <f>ROUND(F82*0.21,2)</f>
        <v>67533</v>
      </c>
      <c r="J83" s="26"/>
      <c r="K83" s="29"/>
      <c r="L83" s="26"/>
    </row>
    <row r="84" spans="1:12" ht="15.6">
      <c r="A84" s="12"/>
      <c r="B84" s="38" t="s">
        <v>62</v>
      </c>
      <c r="C84" s="39"/>
      <c r="D84" s="39"/>
      <c r="E84" s="40"/>
      <c r="F84" s="25">
        <f>F82+F83</f>
        <v>389118.72000000015</v>
      </c>
      <c r="J84" s="26"/>
      <c r="K84" s="29"/>
      <c r="L84" s="26"/>
    </row>
    <row r="85" spans="1:12">
      <c r="J85" s="26"/>
      <c r="K85" s="29"/>
      <c r="L85" s="26"/>
    </row>
    <row r="86" spans="1:12">
      <c r="A86" s="3" t="s">
        <v>64</v>
      </c>
      <c r="J86" s="26"/>
      <c r="K86" s="29"/>
      <c r="L86" s="26"/>
    </row>
    <row r="87" spans="1:12" ht="28.5" customHeight="1">
      <c r="A87" s="42" t="s">
        <v>86</v>
      </c>
      <c r="B87" s="42"/>
      <c r="C87" s="42"/>
      <c r="D87" s="42"/>
      <c r="E87" s="42"/>
      <c r="F87" s="42"/>
      <c r="J87" s="26"/>
      <c r="K87" s="29"/>
      <c r="L87" s="26"/>
    </row>
    <row r="88" spans="1:12" ht="48.75" customHeight="1">
      <c r="A88" s="41" t="s">
        <v>65</v>
      </c>
      <c r="B88" s="41"/>
      <c r="C88" s="41"/>
      <c r="D88" s="41"/>
      <c r="E88" s="41"/>
      <c r="F88" s="41"/>
      <c r="J88" s="26"/>
      <c r="K88" s="26"/>
      <c r="L88" s="26"/>
    </row>
    <row r="89" spans="1:12">
      <c r="J89" s="26"/>
      <c r="K89" s="26"/>
      <c r="L89" s="26"/>
    </row>
    <row r="90" spans="1:12">
      <c r="A90" s="1"/>
    </row>
    <row r="91" spans="1:12">
      <c r="A91" s="1"/>
    </row>
    <row r="93" spans="1:12">
      <c r="A93" s="1"/>
    </row>
    <row r="94" spans="1:12">
      <c r="A94" s="1"/>
    </row>
  </sheetData>
  <mergeCells count="5">
    <mergeCell ref="B82:E82"/>
    <mergeCell ref="B83:E83"/>
    <mergeCell ref="B84:E84"/>
    <mergeCell ref="A88:F88"/>
    <mergeCell ref="A87:F87"/>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Felicita Totoraitienė</dc:creator>
  <cp:lastModifiedBy>Natalja Kniežienė</cp:lastModifiedBy>
  <cp:lastPrinted>2024-08-29T12:42:33Z</cp:lastPrinted>
  <dcterms:created xsi:type="dcterms:W3CDTF">2024-03-28T12:45:40Z</dcterms:created>
  <dcterms:modified xsi:type="dcterms:W3CDTF">2024-11-16T15:45:40Z</dcterms:modified>
</cp:coreProperties>
</file>