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60" yWindow="-60" windowWidth="19416" windowHeight="11016" tabRatio="990"/>
  </bookViews>
  <sheets>
    <sheet name="Lapas2" sheetId="1" r:id="rId1"/>
    <sheet name="Lapas1" sheetId="2" r:id="rId2"/>
  </sheets>
  <definedNames>
    <definedName name="_xlnm.Print_Area" localSheetId="0">Lapas2!$A$1:$L$312</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225" i="1" l="1"/>
  <c r="J225" i="1"/>
  <c r="H225" i="1"/>
  <c r="L224" i="1"/>
  <c r="J224" i="1"/>
  <c r="H224" i="1"/>
  <c r="L223" i="1"/>
  <c r="J223" i="1"/>
  <c r="H223" i="1"/>
  <c r="J222" i="1"/>
  <c r="L222" i="1" s="1"/>
  <c r="H222" i="1"/>
  <c r="L219" i="1"/>
  <c r="L220" i="1"/>
  <c r="H218" i="1"/>
  <c r="H219" i="1"/>
  <c r="H220" i="1"/>
  <c r="L218" i="1"/>
  <c r="L217" i="1"/>
  <c r="H217" i="1"/>
  <c r="L215" i="1"/>
  <c r="J215" i="1"/>
  <c r="I215" i="1"/>
  <c r="H215" i="1"/>
  <c r="L214" i="1"/>
  <c r="J214" i="1"/>
  <c r="I214" i="1"/>
  <c r="H214" i="1"/>
  <c r="L210" i="1"/>
  <c r="H210" i="1"/>
  <c r="I180" i="1"/>
  <c r="I178" i="1"/>
  <c r="I179" i="1"/>
  <c r="J179" i="1" s="1"/>
  <c r="L179" i="1" s="1"/>
  <c r="I177" i="1"/>
  <c r="J180" i="1"/>
  <c r="L180" i="1" s="1"/>
  <c r="H180" i="1"/>
  <c r="H179" i="1"/>
  <c r="J178" i="1"/>
  <c r="L178" i="1" s="1"/>
  <c r="H178" i="1"/>
  <c r="J177" i="1"/>
  <c r="L177" i="1" s="1"/>
  <c r="H177" i="1"/>
  <c r="L175" i="1"/>
  <c r="J175" i="1"/>
  <c r="H175" i="1"/>
  <c r="L167" i="1"/>
  <c r="J166" i="1"/>
  <c r="L166" i="1" s="1"/>
  <c r="H166" i="1"/>
  <c r="J165" i="1"/>
  <c r="L165" i="1" s="1"/>
  <c r="H165" i="1"/>
  <c r="J164" i="1"/>
  <c r="H164" i="1"/>
  <c r="J163" i="1"/>
  <c r="H163" i="1"/>
  <c r="H162" i="1"/>
  <c r="I161" i="1"/>
  <c r="J161" i="1" s="1"/>
  <c r="L161" i="1" s="1"/>
  <c r="H161" i="1"/>
  <c r="I160" i="1"/>
  <c r="L162" i="1"/>
  <c r="L163" i="1"/>
  <c r="L164" i="1"/>
  <c r="J160" i="1"/>
  <c r="L160" i="1" s="1"/>
  <c r="H160" i="1"/>
  <c r="L159" i="1"/>
  <c r="J159" i="1"/>
  <c r="H159" i="1"/>
  <c r="L158" i="1"/>
  <c r="J158" i="1"/>
  <c r="H158" i="1"/>
  <c r="L157" i="1"/>
  <c r="J157" i="1"/>
  <c r="H157" i="1"/>
  <c r="L156" i="1"/>
  <c r="J156" i="1"/>
  <c r="L153" i="1"/>
  <c r="L148" i="1"/>
  <c r="H148" i="1"/>
  <c r="L147" i="1"/>
  <c r="J147" i="1"/>
  <c r="H147" i="1"/>
  <c r="L137" i="1"/>
  <c r="L136" i="1"/>
  <c r="H136" i="1"/>
  <c r="L135" i="1"/>
  <c r="H135" i="1"/>
  <c r="L134" i="1"/>
  <c r="H134" i="1"/>
  <c r="L133" i="1"/>
  <c r="H133" i="1"/>
  <c r="L132" i="1"/>
  <c r="J132" i="1"/>
  <c r="H132" i="1"/>
  <c r="L131" i="1"/>
  <c r="J131" i="1"/>
  <c r="H131" i="1"/>
  <c r="L130" i="1"/>
  <c r="J130" i="1"/>
  <c r="H130" i="1"/>
  <c r="L129" i="1"/>
  <c r="J129" i="1"/>
  <c r="H129" i="1"/>
  <c r="L118" i="1"/>
  <c r="J118" i="1"/>
  <c r="I118" i="1"/>
  <c r="H118" i="1"/>
  <c r="L116" i="1"/>
  <c r="J116" i="1"/>
  <c r="I116" i="1"/>
  <c r="H116" i="1"/>
  <c r="L113" i="1"/>
  <c r="L112" i="1"/>
  <c r="H112" i="1"/>
  <c r="L111" i="1"/>
  <c r="J111" i="1"/>
  <c r="I111" i="1"/>
  <c r="H111" i="1"/>
  <c r="L110" i="1"/>
  <c r="J110" i="1"/>
  <c r="H110" i="1"/>
  <c r="L109" i="1"/>
  <c r="J109" i="1"/>
  <c r="I109" i="1"/>
  <c r="H109" i="1"/>
  <c r="L108" i="1"/>
  <c r="J108" i="1"/>
  <c r="I108" i="1"/>
  <c r="H108" i="1"/>
  <c r="L107" i="1"/>
  <c r="J107" i="1"/>
  <c r="I107" i="1"/>
  <c r="H107" i="1"/>
  <c r="L105" i="1"/>
  <c r="L104" i="1"/>
  <c r="J104" i="1"/>
  <c r="H104" i="1"/>
  <c r="L103" i="1"/>
  <c r="J103" i="1"/>
  <c r="H103" i="1"/>
  <c r="J102" i="1"/>
  <c r="L102" i="1" s="1"/>
  <c r="H102" i="1"/>
  <c r="J96" i="1"/>
  <c r="L96" i="1" s="1"/>
  <c r="H96" i="1"/>
  <c r="L95" i="1"/>
  <c r="J95" i="1"/>
  <c r="H95" i="1"/>
  <c r="L90" i="1"/>
  <c r="J90" i="1"/>
  <c r="H90" i="1"/>
  <c r="H89" i="1"/>
  <c r="J89" i="1"/>
  <c r="L89" i="1" s="1"/>
  <c r="I88" i="1"/>
  <c r="J88" i="1" s="1"/>
  <c r="L88" i="1" s="1"/>
  <c r="I87" i="1"/>
  <c r="J87" i="1" s="1"/>
  <c r="L87" i="1" s="1"/>
  <c r="H87" i="1"/>
  <c r="H88" i="1"/>
  <c r="J86" i="1"/>
  <c r="L86" i="1" s="1"/>
  <c r="I86" i="1"/>
  <c r="H86" i="1"/>
  <c r="J85" i="1"/>
  <c r="L85" i="1" s="1"/>
  <c r="I85" i="1"/>
  <c r="I84" i="1"/>
  <c r="J84" i="1" s="1"/>
  <c r="L84" i="1" s="1"/>
  <c r="I83" i="1"/>
  <c r="J83" i="1" s="1"/>
  <c r="L83" i="1" s="1"/>
  <c r="I82" i="1"/>
  <c r="J82" i="1" s="1"/>
  <c r="L82" i="1" s="1"/>
  <c r="I81" i="1"/>
  <c r="J81" i="1" s="1"/>
  <c r="L81" i="1" s="1"/>
  <c r="I80" i="1"/>
  <c r="I79" i="1"/>
  <c r="I78" i="1"/>
  <c r="J78" i="1" s="1"/>
  <c r="L78" i="1" s="1"/>
  <c r="H82" i="1"/>
  <c r="H83" i="1"/>
  <c r="H84" i="1"/>
  <c r="H85" i="1"/>
  <c r="H81" i="1"/>
  <c r="J79" i="1"/>
  <c r="L79" i="1" s="1"/>
  <c r="J80" i="1"/>
  <c r="L80" i="1" s="1"/>
  <c r="H79" i="1"/>
  <c r="H80" i="1"/>
  <c r="H78" i="1"/>
  <c r="L97" i="1" l="1"/>
  <c r="L91" i="1"/>
  <c r="K75" i="1" l="1"/>
  <c r="L75" i="1" s="1"/>
  <c r="L76" i="1" s="1"/>
  <c r="H75" i="1"/>
  <c r="K74" i="1"/>
  <c r="L74" i="1" s="1"/>
  <c r="H74" i="1"/>
  <c r="L71" i="1"/>
  <c r="K71" i="1"/>
  <c r="H71" i="1"/>
  <c r="K70" i="1"/>
  <c r="L70" i="1" s="1"/>
  <c r="I70" i="1"/>
  <c r="H70" i="1"/>
  <c r="K69" i="1"/>
  <c r="L69" i="1" s="1"/>
  <c r="I69" i="1"/>
  <c r="H69" i="1"/>
  <c r="I68" i="1"/>
  <c r="K68" i="1" s="1"/>
  <c r="L68" i="1" s="1"/>
  <c r="H68" i="1"/>
  <c r="K67" i="1"/>
  <c r="L67" i="1" s="1"/>
  <c r="H67" i="1"/>
  <c r="L66" i="1"/>
  <c r="K66" i="1"/>
  <c r="H66" i="1"/>
  <c r="I65" i="1"/>
  <c r="K65" i="1"/>
  <c r="L65" i="1" s="1"/>
  <c r="H65" i="1"/>
  <c r="I64" i="1"/>
  <c r="K64" i="1" s="1"/>
  <c r="L64" i="1" s="1"/>
  <c r="H64" i="1"/>
  <c r="I60" i="1"/>
  <c r="K60" i="1" s="1"/>
  <c r="L60" i="1" s="1"/>
  <c r="H60" i="1"/>
  <c r="K59" i="1"/>
  <c r="L59" i="1" s="1"/>
  <c r="H59" i="1"/>
  <c r="K58" i="1"/>
  <c r="L58" i="1" s="1"/>
  <c r="H58" i="1"/>
  <c r="L52" i="1"/>
  <c r="L50" i="1"/>
  <c r="H50" i="1"/>
  <c r="L47" i="1"/>
  <c r="H47" i="1"/>
  <c r="K43" i="1"/>
  <c r="L43" i="1" s="1"/>
  <c r="H43" i="1"/>
  <c r="K42" i="1"/>
  <c r="L42" i="1" s="1"/>
  <c r="L44" i="1" s="1"/>
  <c r="H42" i="1"/>
  <c r="K39" i="1"/>
  <c r="L39" i="1" s="1"/>
  <c r="H39" i="1"/>
  <c r="L38" i="1"/>
  <c r="K38" i="1"/>
  <c r="H38" i="1"/>
  <c r="L72" i="1" l="1"/>
  <c r="K37" i="1"/>
  <c r="L37" i="1" s="1"/>
  <c r="L40" i="1" s="1"/>
  <c r="H37" i="1"/>
  <c r="K35" i="1"/>
  <c r="L35" i="1" s="1"/>
  <c r="H35" i="1"/>
  <c r="K33" i="1"/>
  <c r="L33" i="1" s="1"/>
  <c r="H33" i="1"/>
  <c r="I32" i="1"/>
  <c r="K32" i="1" s="1"/>
  <c r="L32" i="1" s="1"/>
  <c r="L34" i="1" s="1"/>
  <c r="H32" i="1"/>
  <c r="K30" i="1"/>
  <c r="L30" i="1" s="1"/>
  <c r="H30" i="1"/>
  <c r="K29" i="1"/>
  <c r="L29" i="1" s="1"/>
  <c r="H29" i="1"/>
  <c r="K28" i="1"/>
  <c r="L28" i="1" s="1"/>
  <c r="H28" i="1"/>
  <c r="L27" i="1"/>
  <c r="K27" i="1"/>
  <c r="H27" i="1"/>
  <c r="K26" i="1"/>
  <c r="L26" i="1" s="1"/>
  <c r="H26" i="1"/>
  <c r="K24" i="1"/>
  <c r="L24" i="1" s="1"/>
  <c r="I24" i="1"/>
  <c r="H24" i="1"/>
  <c r="K23" i="1"/>
  <c r="L23" i="1" s="1"/>
  <c r="I23" i="1"/>
  <c r="H23" i="1"/>
  <c r="L21" i="1"/>
  <c r="L20" i="1"/>
  <c r="H20" i="1"/>
  <c r="L19" i="1"/>
  <c r="H19" i="1"/>
  <c r="L18" i="1"/>
  <c r="H18" i="1"/>
  <c r="L17" i="1"/>
  <c r="H17" i="1"/>
  <c r="H16" i="1"/>
  <c r="L16" i="1" s="1"/>
  <c r="L13" i="1"/>
  <c r="L12" i="1"/>
  <c r="L25" i="1" l="1"/>
  <c r="B154" i="2"/>
  <c r="B137" i="2"/>
  <c r="B125" i="2"/>
  <c r="B98" i="2"/>
</calcChain>
</file>

<file path=xl/sharedStrings.xml><?xml version="1.0" encoding="utf-8"?>
<sst xmlns="http://schemas.openxmlformats.org/spreadsheetml/2006/main" count="1743" uniqueCount="962">
  <si>
    <t>Pirkimo objekto dalies Nr.</t>
  </si>
  <si>
    <t>Prekės pavadinimas</t>
  </si>
  <si>
    <t>Kokybiniai ir techniniai reikalavimai</t>
  </si>
  <si>
    <t>Mato vnt. kaina  Eur be PVM</t>
  </si>
  <si>
    <t>PVM tarifas %</t>
  </si>
  <si>
    <t>Mato vnt kaina Eur su PVM</t>
  </si>
  <si>
    <t>Orientacinio poreikio suma  Eur su PVM</t>
  </si>
  <si>
    <t>1.</t>
  </si>
  <si>
    <t>Šviesoje kietėjantis kompozitas:</t>
  </si>
  <si>
    <t>Šviesa kietinamas submikroninis kompozitas</t>
  </si>
  <si>
    <t> rinki-nys</t>
  </si>
  <si>
    <t> </t>
  </si>
  <si>
    <t>1.2</t>
  </si>
  <si>
    <t>ml </t>
  </si>
  <si>
    <t>1.3</t>
  </si>
  <si>
    <t>Šviesoje kietėjanti vienkomponentinė surišimo sistema su paėsdinimu</t>
  </si>
  <si>
    <t>ml</t>
  </si>
  <si>
    <t>1.4</t>
  </si>
  <si>
    <t>Ėsdinimo rūgštis</t>
  </si>
  <si>
    <t>g</t>
  </si>
  <si>
    <t>1.5</t>
  </si>
  <si>
    <t>Šviesoje kietėjantis estetiškas rentgenokontrastinis kompozitas</t>
  </si>
  <si>
    <t>1.6</t>
  </si>
  <si>
    <t>Takus šviesa kietinamas kompozitas</t>
  </si>
  <si>
    <t>1.7</t>
  </si>
  <si>
    <t>Šviesa kietinamas kompozitas</t>
  </si>
  <si>
    <t>1.8</t>
  </si>
  <si>
    <t>Aplikatoriai</t>
  </si>
  <si>
    <t>vnt.</t>
  </si>
  <si>
    <t>1.9</t>
  </si>
  <si>
    <t>Apsauginė medžiaga danties jautrumui mažinti</t>
  </si>
  <si>
    <t>1.10</t>
  </si>
  <si>
    <t>Šalčio testas</t>
  </si>
  <si>
    <t>1.11</t>
  </si>
  <si>
    <t>Medžiagos danties šaknies kanalo preparavimui (lubrikantas)</t>
  </si>
  <si>
    <t>1.12</t>
  </si>
  <si>
    <t>Citrinų rūgštis</t>
  </si>
  <si>
    <t>1 pirkimo dalis iš viso :  </t>
  </si>
  <si>
    <t>Užpildas vainiko ir šaknies pažeidimams gydyti</t>
  </si>
  <si>
    <t>dėž</t>
  </si>
  <si>
    <t>3.</t>
  </si>
  <si>
    <t>Laikino užpildo medžiagos:</t>
  </si>
  <si>
    <t>Laikinas užpildas</t>
  </si>
  <si>
    <t>Cheminio kietėjimo, rentgenokontrastinė dantų atspalvio medžiaga, skirta laikinam dantų ertmių plombavimui cinko oksido/cinko sulfatocemento pagrindu, su fluoru, skirta trumpalaikėms laikinoms aplikacijoms, naudojama max. 1-2 sav. laikotarpiu. Paviršinio kietėjimo laikas – nuo 20 iki 30 min.</t>
  </si>
  <si>
    <t>Cinko eugenolinis cementas</t>
  </si>
  <si>
    <t>pak.</t>
  </si>
  <si>
    <t>4.</t>
  </si>
  <si>
    <t>Surišimo  sistema</t>
  </si>
  <si>
    <t>5.</t>
  </si>
  <si>
    <t>Cheminio kietėjimo stiklojonomerinės medžiagos:</t>
  </si>
  <si>
    <t>Cheminio kietėjimo stiklojonomerinis pamušalas</t>
  </si>
  <si>
    <t>Stiklojonomerinė pamušalinė cheminio kietėjimo medžiaga susideda iš 33 (±2) g miltelių ir 12 (±2) ml skysčio.</t>
  </si>
  <si>
    <t>Cheminio kietėjimo kompozitas su surišimo sistema</t>
  </si>
  <si>
    <t>Cheminio kietėjimo plombinė medžiaga</t>
  </si>
  <si>
    <t>6.</t>
  </si>
  <si>
    <t>7.</t>
  </si>
  <si>
    <t>Amalgamos plomba</t>
  </si>
  <si>
    <t>8.</t>
  </si>
  <si>
    <t>9.</t>
  </si>
  <si>
    <t>Kalcio hidroksido pamušalas</t>
  </si>
  <si>
    <t>Susidedantis iš 13 (±2) g bazinės pastos  ir 11 (±2) g katalizatoriaus.</t>
  </si>
  <si>
    <t>10.</t>
  </si>
  <si>
    <t>Medžiaga kanalų dezinfekcijai ir gydymui</t>
  </si>
  <si>
    <t>11.</t>
  </si>
  <si>
    <t>Dantų balinimo sistema :</t>
  </si>
  <si>
    <t>Dantų balinimo sistema 10%</t>
  </si>
  <si>
    <t>Veiklioji medžiaga – karbamido peroksidas. Švirkšteliuose.</t>
  </si>
  <si>
    <t>Dantų balinimo sistema 16%</t>
  </si>
  <si>
    <t>12.</t>
  </si>
  <si>
    <t>Skalavimo skystis</t>
  </si>
  <si>
    <t>but.</t>
  </si>
  <si>
    <t>13.</t>
  </si>
  <si>
    <t>Ilgalaikis profilaktinis dangalas su fluoridais</t>
  </si>
  <si>
    <t>14.</t>
  </si>
  <si>
    <t>Stomatologinės  medžiagos kanalų paruošimui ir endodontijai:</t>
  </si>
  <si>
    <t>Sileris kanalų plombavimui</t>
  </si>
  <si>
    <t>Šaknies kanalo hermetikas (sileris)</t>
  </si>
  <si>
    <t>Negyvų dantų balinimo medžiaga</t>
  </si>
  <si>
    <t>Natrio perboratas, balti milteliai.</t>
  </si>
  <si>
    <t>Stiklo pluošto kompoziciniai kaiščiai</t>
  </si>
  <si>
    <t>Stiklo pluošto kompozicinių kaiščių rinkiniai su įgręžtuvais</t>
  </si>
  <si>
    <t>rinki-nys</t>
  </si>
  <si>
    <t>Skystis danties šaknų kanalų praplovimui</t>
  </si>
  <si>
    <t>Skystis gutaperčos tirpdymui</t>
  </si>
  <si>
    <t>Eukalipto aliejus  buteliuke su pipete.</t>
  </si>
  <si>
    <t>Gvazdikėlių aliejus</t>
  </si>
  <si>
    <t>Buteliukas su pipete.</t>
  </si>
  <si>
    <t>Medžiaga skirta šaknų kanalų perforacijoms dengti, atstatyti</t>
  </si>
  <si>
    <t>Kalcio hidroksido pasta</t>
  </si>
  <si>
    <t>Kalcio hidroksido pasta su jodoformu</t>
  </si>
  <si>
    <t>Kraujavimą stabdantis skystis</t>
  </si>
  <si>
    <t>Aliuminio chlorido pagrindu.</t>
  </si>
  <si>
    <t>Stiklo pluošto juostų rinkinys</t>
  </si>
  <si>
    <t>Skirta paslankių dantų sutvirtinimui.</t>
  </si>
  <si>
    <t>15.</t>
  </si>
  <si>
    <t>Savaime ėsdinantis dervinis cementas:</t>
  </si>
  <si>
    <t>Naujos kartos savaime ėsdinantis dervinis cementas restauracijoms</t>
  </si>
  <si>
    <t>Savaime ėsdinantis dervinis cementas stiklo pluošto kaiščiams cementuoti</t>
  </si>
  <si>
    <t>Įpakavimas:dvigubame švirkšte pastos pavidale.
Reikalavimai:savaiminio ėsdinimo ir surišimo.</t>
  </si>
  <si>
    <t>16.</t>
  </si>
  <si>
    <t>Endodontiniai instrumentai :</t>
  </si>
  <si>
    <t>Endodontiniai  instrumentai K-file</t>
  </si>
  <si>
    <t>Dydžiai : 006, 008, 010, 045, 045-80, ilgiai:  21/25/28/31mm, rankiniai, sterilūs, keturkampio formos pjūvio. Pagaminti iš nerūdyjančio plieno, su plastikine rankenėle, su stoperiu. Turi atitikti ISO 015-040, turėti CE žymėjimą. Sterilios pakuotės ne mažiau kaip po 6 vnt.</t>
  </si>
  <si>
    <t>Mašininės spiralės kanalų pildymui</t>
  </si>
  <si>
    <t>Endodontiniai lankstūs instrumentai 
K-flexofile</t>
  </si>
  <si>
    <t>Endodontiniai instrumentai pjaunančiomis savybėmis</t>
  </si>
  <si>
    <t>Dydžiai : 015, 020, 025, 030, 035, 040, 015-040, ilgiai:  21/25/28/31mm, rankiniai,sterilūs apvalaus formos pjūvio. Pagaminti iš nerūdyjančio plieno, su plastikine rankenėle, su stoperiu. Turi atitikti ISO 015-040, turėti CE žymėjimą. Sterili pakuotė ne mažiau 6vnt.</t>
  </si>
  <si>
    <t>Endodontiniai instrumentai, pjaunančiomis savybėmis</t>
  </si>
  <si>
    <t>Dydžiai : 015, 020, 025, 030, 035, 040, 015-040, ilgiai:  21/25/28/31mm, rankiniai,sterilūs trikampio formos pjūvio. Pagaminti iš nerūdyjančio plieno, su silikonine rankenėle, su stoperiu. Turi atitikti ISO 015-040, turėti CE žymėjimą. Sterili pakuotė ne mažiau 6vnt.</t>
  </si>
  <si>
    <t>Gutaperčos kondensoriai</t>
  </si>
  <si>
    <t>Rankinis instrumentas, pagamintas iš nerūdijančio plieno su plastmasine rankenėle (ISO spalvinis žymėjimas). Darbiniai ilgiai 21 mm, 25 mm,  dydžiai: A, B, C, D, pakuotėje ne mažiau po 4vnt.</t>
  </si>
  <si>
    <t>Pulpoekstraktoriai</t>
  </si>
  <si>
    <t>Nikelio titano lydinio lankstūs instrumentai</t>
  </si>
  <si>
    <t>Dydžiai: 015, 020, 025, 030, 035, 040, 015-040,45, 50, 55, 60 ilgiai: 21/25mm, pagaminta iš nikelio titano lydinio, padidinto lankstumo, su plastikine rankenėle(ISO spalviniu žymėjimu), su silikoniniu stoperiu.</t>
  </si>
  <si>
    <t>Endodontiniai instrumentai skirti sunkiai prieinamiems kanalams</t>
  </si>
  <si>
    <t>Dydžiai: 006, 008, 010, 015, 020, ilgiai: 18/21/25mm, pagaminta iš nerūdyjančio plieno, labai agresyvūs, skirti kalcifikuotiems ir sunkiai praeinamiems kanalams, su plastikine rankenėle (ISO spalviniu žymėjimu), su silikoniniu stoperiu. Sterilūs.</t>
  </si>
  <si>
    <t>Endodontiniai instrumentai skirti kanalų paieškai</t>
  </si>
  <si>
    <t>Dydžiai: 010, 013, 017, ilgis 18/21/25mm,rankiniai,  skirti kanalų ieškojimui, aštrūs, su platmasinėmis rankenėlėmis, turi atitikti ISO(010-017), su stoperiu. Sterilūs.</t>
  </si>
  <si>
    <t>Endodontinis mašininis instrumentas kanalams gilinti  Pjezoreamer</t>
  </si>
  <si>
    <t>Largo, pjezo gilintuvai į kampinį antgalį, 1,2,3,4,5,6 dydžių, 28/32mm ilgio, darbinė dalis 15mm/19mm, apsisukimai 800/1200min.</t>
  </si>
  <si>
    <t>17.</t>
  </si>
  <si>
    <t>Endodontinė liniuotė</t>
  </si>
  <si>
    <t>18.</t>
  </si>
  <si>
    <t>Kempinėlės endodontinių adatėlių  stoveliui</t>
  </si>
  <si>
    <t>Pakaitinės  kempinėlės  endododontinių adatėlių  stoveliui</t>
  </si>
  <si>
    <t>19.</t>
  </si>
  <si>
    <t>Rankiniai endodontiniai  instrumentai</t>
  </si>
  <si>
    <t>Gutaperča</t>
  </si>
  <si>
    <t>20.</t>
  </si>
  <si>
    <t>Cinko oksido milteliai</t>
  </si>
  <si>
    <t>21.</t>
  </si>
  <si>
    <t>Eugenolis</t>
  </si>
  <si>
    <t>22.</t>
  </si>
  <si>
    <t>Kalcio hidroksido milteliai</t>
  </si>
  <si>
    <t>23.</t>
  </si>
  <si>
    <t>Koferdamo sistema:</t>
  </si>
  <si>
    <t>Koferdamo sistema</t>
  </si>
  <si>
    <t>Rinkinyje:
Metaliniai įvairių dydžių žiedai krūminiams, prieškrūminiams, priekiniams dantims (ne mažiau 6 vnt.);
Skylamušis, (ne mažiau 3 vnt. įvairių dydžių išmušamos skylutės );
Žiedų uždėjimo/nuėmimo įrankis  1 vnt.</t>
  </si>
  <si>
    <t>Koferdamo guma</t>
  </si>
  <si>
    <t>24.</t>
  </si>
  <si>
    <t>Anestetikai:                    </t>
  </si>
  <si>
    <t>Anestetikai karpulėse</t>
  </si>
  <si>
    <t>Anestetiko sudėtyje yra articaini hydrochloridum 40 mg, epinefrino hydrochlorido 0,012mcg.  Vienoje karpulėje 1,7 ml (±0,2 ml). Supakuota saugioje metalinėje dėžutėje. Būtina pateikti vaisto registracijos pažymėjimo kopiją.</t>
  </si>
  <si>
    <t>Vienoje karpulėje 1,7 ml (±0,2 ml). Be vazokonstriktorių. Skirti nuskausminimui rizikos grupės žmonėms. Būtina pateikti vaisto registracijos pažymėjimo kopiją.</t>
  </si>
  <si>
    <t>Antiseptiškas, hemostatiškas ir nuskausminantis vaistas, dedamas į alveolę</t>
  </si>
  <si>
    <t>Preparatas, pasižymintis antiseptiniu, skausmą malšinančiu ir kraujavimą stabdančiu veikimu, tinkamas naudoti po sunkaus danties išrovimo, sušvelninantis skausmą infekuotoje alveolėje. Veikimas prasideda iš karto ir tęsiasi 1-2 val. Savaime rezorbuojasi. Pakuotėje 12 (±3)g.</t>
  </si>
  <si>
    <t>Antiseptiškai, priešuždegimiškai veikiantis vaistas po dantų ekstrakcijos</t>
  </si>
  <si>
    <t>Adatos karpuliniam anestetikui</t>
  </si>
  <si>
    <t>Sterilios, vienkartinės dentalinės adatos, padengtos silikonu, dydis 0,3 x 25 mm; 0,4x35mm.</t>
  </si>
  <si>
    <t>Karpuliniai švirkštai</t>
  </si>
  <si>
    <t>25.</t>
  </si>
  <si>
    <t>Fluoro lakas</t>
  </si>
  <si>
    <t>Naudojamas dantų jautrumui gydyti giliam fluoravimui ir ėduonies profilaktikai. Medžiaga gerai prilimpa prie sauso danties emalio ir dentino, kas sąlygoja ilgalaikį intensyvų fluoravimą su gilia penetracija.</t>
  </si>
  <si>
    <t>26.</t>
  </si>
  <si>
    <t>Hemostatinės kempinėlės, prisotintos sidabro koloidu</t>
  </si>
  <si>
    <t>Želatinos ir smulkiadispersiško (koloidinio) sidabro derinys, kuris stabdo kraujavimą ir saugo žaizdą nuo pakartotino užkrėtimo. Kempinėlės, paliktos alveolėje, visiškai rezorbuojasi. Matmenys 14mmx7mmx7mm (±1 mm). Pakuotėse po 50 -100 vnt.</t>
  </si>
  <si>
    <t>27.</t>
  </si>
  <si>
    <t>Impregnuotas retrakcinis siūlas</t>
  </si>
  <si>
    <t>Megztas, impregnuotas, siūlo ilgis nuo 240 iki 250 cm.  Dviejų storių: plonas (0) ir labai plonas (00).</t>
  </si>
  <si>
    <t>28.</t>
  </si>
  <si>
    <t>Seilių voleliai</t>
  </si>
  <si>
    <t>Pagaminti iš 100% medvilnės, dydis Nr.2.</t>
  </si>
  <si>
    <t>29.</t>
  </si>
  <si>
    <t>Seilių atsiurbėjai</t>
  </si>
  <si>
    <t>Vienkartiniai, pagaminti iš permatomo plastiko, trumpi.(145-155 mm)</t>
  </si>
  <si>
    <t>30.</t>
  </si>
  <si>
    <t>Chirurginiai seilių atsiurbėjo antgaliai</t>
  </si>
  <si>
    <t>31.</t>
  </si>
  <si>
    <t>32.</t>
  </si>
  <si>
    <t>33.</t>
  </si>
  <si>
    <t>Impregnuotos servetėlės pacientams, laikikliai:</t>
  </si>
  <si>
    <t>Impregnuotos servetėlės pacientams</t>
  </si>
  <si>
    <t>Servetėlių laikiklis</t>
  </si>
  <si>
    <t>Metaliniai, serveteles pacientams prilaikyti.</t>
  </si>
  <si>
    <t>34.</t>
  </si>
  <si>
    <t>Siūlas tarpdančiams</t>
  </si>
  <si>
    <t>Higieninis siūlas; dėžutėje, ne mažiau 25 m. ilgio</t>
  </si>
  <si>
    <t>35.</t>
  </si>
  <si>
    <t>36.</t>
  </si>
  <si>
    <t>37.</t>
  </si>
  <si>
    <t>38.</t>
  </si>
  <si>
    <t>Šepetėliai instrumentams plauti</t>
  </si>
  <si>
    <t>Metaliniais  šereliais</t>
  </si>
  <si>
    <t>39.</t>
  </si>
  <si>
    <t>Odontologijos rankiniai instrumentai:</t>
  </si>
  <si>
    <t>Veidrodėliai</t>
  </si>
  <si>
    <t>Galvutės kotelis su metriniu sriegiu, fiziologiniu lenkimu, ergonominiu paviršiumi. Pažymėti CE ženklu.</t>
  </si>
  <si>
    <t>Veidrodėlių koteliai</t>
  </si>
  <si>
    <t>Su gumine dalimi, neslystantys, tinkantys galvutei su metriniu sriegiu. Pažymėti CE ženklu.</t>
  </si>
  <si>
    <t>Zondai</t>
  </si>
  <si>
    <t>Periodontologinis zondas</t>
  </si>
  <si>
    <t>Pincetai</t>
  </si>
  <si>
    <t>Nerūdijančio plieno. Kiekvienas vienetas gamintojo individualiai įpakuotas. Pažymėti CE ženklu</t>
  </si>
  <si>
    <t>Mentelės plomboms maišyti</t>
  </si>
  <si>
    <t>Kiekvienas vienetas gamintojo individualiai įpakuotas. Pažymėtos CE ženklu</t>
  </si>
  <si>
    <t>Plombavimo mentelės - kimštukai</t>
  </si>
  <si>
    <t>40.</t>
  </si>
  <si>
    <t>Odontologinės chirurgijos instrumentai:</t>
  </si>
  <si>
    <t>Adatkotis</t>
  </si>
  <si>
    <t>Chirurginis šaukštelis</t>
  </si>
  <si>
    <t>Nerūdijančio plieno, tvirti, nelūžtantys, nelankstūs. Dydis Nr.1. Pažymėti CE ženklu.</t>
  </si>
  <si>
    <t>Spaustukai (pinai)</t>
  </si>
  <si>
    <t>Nerūdijančio plieno, tvirti, nelūžtantys, nelankstūs. Pažymėti CE ženklu.</t>
  </si>
  <si>
    <t>Žirklutės lenktos</t>
  </si>
  <si>
    <t>Žirklutės tiesios</t>
  </si>
  <si>
    <t>Darbinė dalis su dantytais ašmenimis. Pažymėtos CE ženklu.</t>
  </si>
  <si>
    <t>41.</t>
  </si>
  <si>
    <t>GRACEY tipo kiuretės</t>
  </si>
  <si>
    <t>Daugkartinio naudojimo, aštrūs, medicininio plieno, galimas galandimas, atsparūs dezinfekcijai, autoklavuojami . Kiekvienas vienetas gamintojo individualiai įpakuotas. Pažymėti CE ženklu.</t>
  </si>
  <si>
    <t>42.</t>
  </si>
  <si>
    <t>Replės  įvairios</t>
  </si>
  <si>
    <t>Pirmos klasės  nerūdijančio plieno instrumentai, atsparūs dezinfektantams, sterilizuojami iki 180C ,nelūžtantys nelankstūs. Rankena fiziologiniu ergonomišku lenkimu. Darbinė dalis su ranteliais, dengta grūdintu plienu, ašytriais išplonintais galais. Replės nesunkiai uždedamos, kai likęs mažas dantų šaknies kraštas. Replės žymėtos CE ženklu, suteikiama gamintojo garantija.</t>
  </si>
  <si>
    <t>43.</t>
  </si>
  <si>
    <t>Elevatoriai</t>
  </si>
  <si>
    <t>Pirmos klasės  nerūdijančio plieno instrumentai  , atsparūs dezinfektantams, sterilizuojami iki 180C , nelūžtantys, nelankstūs. Atraumatiški, ergonomiški, lengvi, skirti dantų šaknims ir jų viršūnėms šalinti, darbinė dalis su grioveliu, aštri. Instrumentai žymėti CE ženklu, suteikiama gamintojo garantija.</t>
  </si>
  <si>
    <t>44.</t>
  </si>
  <si>
    <t>45.</t>
  </si>
  <si>
    <t>Kampinis antgalis</t>
  </si>
  <si>
    <t>46.</t>
  </si>
  <si>
    <t>Odontologinis antgalis-turbina su šviesa</t>
  </si>
  <si>
    <t>47.</t>
  </si>
  <si>
    <t>Poliravimo priemonės :                </t>
  </si>
  <si>
    <t>Poliravimo juostelė abrazyvinė metalinė</t>
  </si>
  <si>
    <t>Skirta tarpdančiams šlifuoti, 4mm pločio, viena pusė padengta abrazyvine medžiaga, švelnaus grublėtumo (f), ir vidutinio grublėtumo.</t>
  </si>
  <si>
    <t>Šlifavimo poliravimo  diskų papildymai</t>
  </si>
  <si>
    <t>Diskeliai 12,7 ir 9,5mm skersmens. Vieno dydžio ir grubumo viename paketėlyje, grubumai:C, M, F, SF, spalva:ruda, tamsi oranžinė, oranžinė, geltona.</t>
  </si>
  <si>
    <t>Šlifavimo poliravimo  diskų rinkinys.</t>
  </si>
  <si>
    <t>Šlifuoja, kontūruoja, poliruoja, ploni. Šiurkštūs – rudos spalvos, vidutiniai – tamsiai oranžinės spalvos, švelnūs – oranžinės spalvos, labai švelnūs – geltonos spalvos. Diskelių skersmuo 9,5mm ir 12,7 mm diametras. Laikiklis diskeliams su apvalia darbine dalimi, kampiniams antgaliui iš nerūdijančio plieno, padengti aliuminio oksidu.Rinkinys, ne mažiau 240 vnt. + laikiklis.</t>
  </si>
  <si>
    <t>Diskelių  laikikliai</t>
  </si>
  <si>
    <t>Laikikliai tinkantys (Soft-lex arba analogiškiems)  diskeliams, daugkartiniai, nerūdijančio plieno. Naudojami kampiniam antgaliui. Darbinė dalis apskritimo formos, atsparūs dezinfekcijai ir sterilizacijai.</t>
  </si>
  <si>
    <t>Poliravimo ir apdirbimo juostelės</t>
  </si>
  <si>
    <t>17,7mm x3,9 mm, dviejų skirtingų grubumų: l.švelnios ir švelnios; vidutinio grubumo ir grubios.</t>
  </si>
  <si>
    <t>Poliravimo šepetėliai</t>
  </si>
  <si>
    <t>Įvairių formų, sintetiniai.</t>
  </si>
  <si>
    <t>Polyrai poliravimui</t>
  </si>
  <si>
    <t>Silikoniniai.</t>
  </si>
  <si>
    <t>Polyrai blizginimui</t>
  </si>
  <si>
    <t>Polyras kampiniam antgaliui</t>
  </si>
  <si>
    <t>Įvairių formų ir kietumo, su deimanto dalelėm, skirti pradiniam ir galutiniam apdirbimui.</t>
  </si>
  <si>
    <t>48.</t>
  </si>
  <si>
    <t>Poliravimo pasta plombų poliravimui</t>
  </si>
  <si>
    <t>Pasta smulkaus grūdėtumo, lengvai iki blizgesio nupoliruojanti danties paviršių.</t>
  </si>
  <si>
    <t>49.</t>
  </si>
  <si>
    <t>Matricos :</t>
  </si>
  <si>
    <t>Šviesai laidžių  matricų rinkinys</t>
  </si>
  <si>
    <t>Rinkinį sudaro skirtingos matricos visoms dantų grupėms. Celiuloidinės, peršviečiamos ultravioletinių spindulių, galai smailėjantys, per vidurį platėjančios, išgaubtos</t>
  </si>
  <si>
    <t>Metalinių matricų kontūrinių rinkinys</t>
  </si>
  <si>
    <t>Šviesai laidžios, tiesios</t>
  </si>
  <si>
    <t>Matricos  laikikliai “žiogelio“ tipo.</t>
  </si>
  <si>
    <t>Įvairių dydžių.</t>
  </si>
  <si>
    <t>50.</t>
  </si>
  <si>
    <t>Ni-Ti matricų rinkinys:</t>
  </si>
  <si>
    <t>Ni – Ti matricų pradinis rinkinys</t>
  </si>
  <si>
    <t>Ni – Ti matricų pradinio rinkinio papildymas:</t>
  </si>
  <si>
    <t>Dydis 3.5 mm</t>
  </si>
  <si>
    <t>Dydis 4.5 mm</t>
  </si>
  <si>
    <t>Dydis 5.5 mm</t>
  </si>
  <si>
    <t>Dydis 6.5 mm</t>
  </si>
  <si>
    <t>51.</t>
  </si>
  <si>
    <t>Šviesai laidūs kaištukai</t>
  </si>
  <si>
    <t>Pleišto formos, bespalviai, peršviečiami ultravioletinių spindulių, pagaminti iš plastiko, S dydžio.</t>
  </si>
  <si>
    <t>52.</t>
  </si>
  <si>
    <t>Guminiai žiedai instrumentams pažymėti</t>
  </si>
  <si>
    <t>Įvairių spalvų.</t>
  </si>
  <si>
    <t>53.</t>
  </si>
  <si>
    <t>Pasta apnašui nuimti ir dantų paviršiui poliruoti su fluoru</t>
  </si>
  <si>
    <t>200</t>
  </si>
  <si>
    <t>Universali profilaktinė pasta, turinti fluoro, pasižyminti valomosiomis ir poliruojančiomis savybėmis. Abrazyvinės dalelės darbo eigoje kinta nuo grubaus iki švelnaus rupumo.</t>
  </si>
  <si>
    <t>54.</t>
  </si>
  <si>
    <t>Karieso indikatorius</t>
  </si>
  <si>
    <t>Medžiaga, padedanti nustatyti sunkiai diagnozuojamas kariozines ertmes. Temperatūra -500C.</t>
  </si>
  <si>
    <t>55.</t>
  </si>
  <si>
    <t>Kaiščiai   :</t>
  </si>
  <si>
    <t>Gutaperčos pagrindiniai kaiščiai</t>
  </si>
  <si>
    <t>Dydžiai: 015-80, skirti kanalo užpildymui, standartizuoti, turintys spalvinį žymėjimą, atitinkantys ISO.</t>
  </si>
  <si>
    <t>Gutaperčiniai kaiščiai pagalbiniai.</t>
  </si>
  <si>
    <t>Popieriniai kaiščiai</t>
  </si>
  <si>
    <t>Dydžiai : nuo 15 iki 80 dydžio, kaiščiai skirti kanalų sausinimui, standartizuoti, turintys spalvinį žymėjimą, atitinkantį ISO.</t>
  </si>
  <si>
    <t>56.</t>
  </si>
  <si>
    <t>Stikliukai plomboms maišyti</t>
  </si>
  <si>
    <t>Viena pusė neslidi.</t>
  </si>
  <si>
    <t>57.</t>
  </si>
  <si>
    <t>Endodontijai skirtas  grąžtas</t>
  </si>
  <si>
    <t>58.</t>
  </si>
  <si>
    <t>Odontologiniai kietmetalio chirurginiai grąžtai</t>
  </si>
  <si>
    <t>Pagaminami iš aukštos klasės metalo, karbido ar cirkonio. Aštrūs, prailginto konuso, atsparūs dezinfekcijai, autoklavuojami. Kiekvienas vienetas gamintojo individualiai įpakuotas. Pažymėti CE ženklu.</t>
  </si>
  <si>
    <t>59.</t>
  </si>
  <si>
    <t>Grąžtai kietmetalio turbinai</t>
  </si>
  <si>
    <t>60.</t>
  </si>
  <si>
    <t>Grąžtai kietmetalio kampiniam ir tiesiam antgaliui :            </t>
  </si>
  <si>
    <t>Kampiniam antgaliui</t>
  </si>
  <si>
    <t>Kampiniam antgaliui, aštrūs, ašmeniniai, žymėti, sertifikuoti, dydžiai nuo 010 iki 027, ilgis nuo 22 iki 34 mm.</t>
  </si>
  <si>
    <t>Tiesiam antgaliui</t>
  </si>
  <si>
    <t>Tiesiam antgaliui, aštrūs, ašmeniniai, žymėti, sertifikuoti, dydžiai nuo 010 iki 027, ilgis nuo 34 iki 125 mm.</t>
  </si>
  <si>
    <t>61.</t>
  </si>
  <si>
    <t>Grąžtai turbininiai, deimantiniai</t>
  </si>
  <si>
    <t>62.</t>
  </si>
  <si>
    <t>Pasta pulpos devitalizacijai</t>
  </si>
  <si>
    <t>Be arseno.</t>
  </si>
  <si>
    <t>63.</t>
  </si>
  <si>
    <t>Apsauginės darbo priemonės :</t>
  </si>
  <si>
    <t>Apsauginiai akiniai nuo helio šviesos</t>
  </si>
  <si>
    <t>Reguliuojami 2 padėčių akiniai, oranžinės spalvos, sertifikuoti.</t>
  </si>
  <si>
    <t>Apsauginis skydelis pakeliamas</t>
  </si>
  <si>
    <t>Plastikinis apsauginis  skaidrus skydas.</t>
  </si>
  <si>
    <t>Apsauginiai akiniai</t>
  </si>
  <si>
    <t>Skaidrūs.</t>
  </si>
  <si>
    <t>Apsauginis skydelis-akiniai</t>
  </si>
  <si>
    <t>Plastikiniai akiniai, šonuose pritvirtinti metaliniais laikikliais, kurie laiko plastikinį apsauginį skaidrų skydą.</t>
  </si>
  <si>
    <t>64.</t>
  </si>
  <si>
    <t>Tepalas lėtaeigiams stomatologiniams antgaliams</t>
  </si>
  <si>
    <t>65.</t>
  </si>
  <si>
    <t>Tepalas greitaeigiams-turbininiams stomatologiniams antgaliams</t>
  </si>
  <si>
    <t>fl</t>
  </si>
  <si>
    <t>Milteliai sodapūtei</t>
  </si>
  <si>
    <t>69.</t>
  </si>
  <si>
    <t>Medžiagos dantų atspaudams:</t>
  </si>
  <si>
    <t>Alginatinė atspaudinė medžiaga,naudojama vienmomentiniams atspaudams (Hantalgin arba lygiavertė):              </t>
  </si>
  <si>
    <t>Normalaus kietėjimo laiko</t>
  </si>
  <si>
    <t>Išlaiko dimensinį stabilumą daugiau kaip 24 val.</t>
  </si>
  <si>
    <t>Greito kietėjimo</t>
  </si>
  <si>
    <t>Su spalviniu reakcijos indikatoriumi, išlaiko dimensinį stabilumą daugiau kaip 24 val.</t>
  </si>
  <si>
    <t>Silikoninė atspaudinė medžiaga C tipo</t>
  </si>
  <si>
    <t>Bazinė medžiaga</t>
  </si>
  <si>
    <t>Korekcinė medžiaga</t>
  </si>
  <si>
    <t>Aktyvatorius</t>
  </si>
  <si>
    <t>Polivinil-siloksaninė atspaudinė medžiaga</t>
  </si>
  <si>
    <t>70.</t>
  </si>
  <si>
    <t>Cinko oksido beeugenolinė pasta</t>
  </si>
  <si>
    <t>71.</t>
  </si>
  <si>
    <t>Skysta kalkė</t>
  </si>
  <si>
    <t>72.</t>
  </si>
  <si>
    <t>Balinimo kapos</t>
  </si>
  <si>
    <t>73.</t>
  </si>
  <si>
    <t>Greitai kietėjanti plastmasė</t>
  </si>
  <si>
    <t>Skystis (monomeras)</t>
  </si>
  <si>
    <t>Milteliai (polimeras)</t>
  </si>
  <si>
    <t>74.</t>
  </si>
  <si>
    <t>Plastmasė nuimamų protezų bazei pataisyti gydytojo kabinete</t>
  </si>
  <si>
    <t>75.</t>
  </si>
  <si>
    <t>Vaškas laikiniems vainikėliams</t>
  </si>
  <si>
    <t>Naudojamas įklotams ir laikiniems plast. vainikėliams gaminti ("Lavax" arba lygiavertis)</t>
  </si>
  <si>
    <t>76.</t>
  </si>
  <si>
    <t>Cinko fosfatinis cementas</t>
  </si>
  <si>
    <t>Milteliai</t>
  </si>
  <si>
    <t>Skystis</t>
  </si>
  <si>
    <t>Derva modifikuotas stiklo jonomerinis cementas</t>
  </si>
  <si>
    <t>Maišymo antgaliai</t>
  </si>
  <si>
    <t>77.</t>
  </si>
  <si>
    <t>Aliuminio oksido abrazyvai :                </t>
  </si>
  <si>
    <t>Abrazyvai prieš keramikos padengimą 0,25 mm</t>
  </si>
  <si>
    <t>kg</t>
  </si>
  <si>
    <t>Abrazyvai karkaso paruošimui, 250 mk</t>
  </si>
  <si>
    <t>Abrazyvai po keramikos padengimo</t>
  </si>
  <si>
    <t>Abrazyvai keramikai 110 mk</t>
  </si>
  <si>
    <t>78.</t>
  </si>
  <si>
    <t>Medžiagos naudojamos plokštelių gamybai:            </t>
  </si>
  <si>
    <t>Akrilo dantys</t>
  </si>
  <si>
    <t>garnit. 28 vnt.</t>
  </si>
  <si>
    <t>Trijų sluoksnių akriliniai dantys, priekiniai dantys-17 skirtingų formų, krūminiai dantys-6 formų, 16 spalvų pagal klasikinį VITA raktą</t>
  </si>
  <si>
    <t>Plastmasė plokštelių bazėms</t>
  </si>
  <si>
    <t>Plastmasė pataisoms, šaukštams</t>
  </si>
  <si>
    <t>Plastmasė minkštų protezų (plokštelių) gamybai</t>
  </si>
  <si>
    <t>Pater resin (arba analogiška) plastmasė</t>
  </si>
  <si>
    <t>Gipso milteliai 2 klasės</t>
  </si>
  <si>
    <t>Izoliuojantis lakas</t>
  </si>
  <si>
    <t>Izoliuojantis lakas skirtas izoliuoti gipsą nuo plastmasės ir gipsą nuo gipso. Rausvos spalvos.</t>
  </si>
  <si>
    <t>Bazinis vaškas</t>
  </si>
  <si>
    <t>Dantų poliravimo milteliai</t>
  </si>
  <si>
    <t>79.</t>
  </si>
  <si>
    <t>Keramikos masės :                </t>
  </si>
  <si>
    <t>Pastinis opakas</t>
  </si>
  <si>
    <t>Dentinas</t>
  </si>
  <si>
    <t>Emalė</t>
  </si>
  <si>
    <t>Masė spalvos intensyvumui išgauti</t>
  </si>
  <si>
    <t>Opalinė emalė</t>
  </si>
  <si>
    <t>Opaliniai efektai</t>
  </si>
  <si>
    <t>Gingivalinė masė</t>
  </si>
  <si>
    <t>Glazūra</t>
  </si>
  <si>
    <t>Modeliavimo skystis</t>
  </si>
  <si>
    <t>Pastinio opako skystis</t>
  </si>
  <si>
    <t>Glazūros skystis</t>
  </si>
  <si>
    <t>Metalas keramikos karkasų liejimui</t>
  </si>
  <si>
    <t>Liejimo masė keramikai</t>
  </si>
  <si>
    <t>Gipso milteliai 4 klasės</t>
  </si>
  <si>
    <t>Štiftai modelių gamybai</t>
  </si>
  <si>
    <t>Štiftavimo vaškas</t>
  </si>
  <si>
    <t>Vaško viela štiftavimui, storis nuo 2mm iki 5 mm, įvairaus kietumo, spalva mėlyna.</t>
  </si>
  <si>
    <t>Modeliavimo vaškas keramikai</t>
  </si>
  <si>
    <t>Kaklelinis vaškas</t>
  </si>
  <si>
    <t>Raudonos spalvos, mažai besitraukiantis, stabilus.</t>
  </si>
  <si>
    <t>Vonelinis vaškas</t>
  </si>
  <si>
    <t>Rudos spalvos, vidutinio kietumo.</t>
  </si>
  <si>
    <t>Lakas štampukams</t>
  </si>
  <si>
    <t>80.</t>
  </si>
  <si>
    <t>Masė lankų liejimui</t>
  </si>
  <si>
    <t>Metalas lankų liejimui</t>
  </si>
  <si>
    <t>Gipso milteliai 3 klasės</t>
  </si>
  <si>
    <t>Vaškas biugeliams</t>
  </si>
  <si>
    <t>Rinkinį sudaro 12 skirtingų rūšių vaškai lankų gamybai.</t>
  </si>
  <si>
    <t>Liejimo tigelis</t>
  </si>
  <si>
    <t>Bego tipo liejimo tigelis</t>
  </si>
  <si>
    <t>81.</t>
  </si>
  <si>
    <t>Komplektas (ne mažiau):  milteliai 7,5 kg+skystis 1,35 l. Fosfatinė pakavimo masė tiltų liejimui. Atsparumas spaudimui priklausomai nuo koncentracijos 4-8 Mpa, išsiplėtimas 1,2 - 2,4%, skirta greitam ir lėtam kaitinimui.</t>
  </si>
  <si>
    <t>Metalas lietiems darbams</t>
  </si>
  <si>
    <t>Liejimo masė lietiems darbams</t>
  </si>
  <si>
    <t>82.</t>
  </si>
  <si>
    <t>Cirkonio karkasai bemetalei keramikai</t>
  </si>
  <si>
    <t>83.</t>
  </si>
  <si>
    <t>Rotaciniai ir šlifavimo instrumentai:                </t>
  </si>
  <si>
    <t>Frezos karkasų apdirbimui</t>
  </si>
  <si>
    <t>Diskai deimantiniai</t>
  </si>
  <si>
    <t>Įvairių storių, dvipusiai, su laikikliu tiesiam antgaliui.</t>
  </si>
  <si>
    <t>Diskai karborundiniai</t>
  </si>
  <si>
    <t>Įvairių storių.</t>
  </si>
  <si>
    <t>Separaciniai diskeliai</t>
  </si>
  <si>
    <t>Poliravimo gumytės keramikai tiesiam antgaliui</t>
  </si>
  <si>
    <t>Filcai</t>
  </si>
  <si>
    <t>Šepečiai šeriniai</t>
  </si>
  <si>
    <t>84.</t>
  </si>
  <si>
    <t>Skystis modelių fiksavimui po dubliavimo</t>
  </si>
  <si>
    <t>85.</t>
  </si>
  <si>
    <t>Universalus adhezyvas šaukštams</t>
  </si>
  <si>
    <t>87.</t>
  </si>
  <si>
    <t>Šaukštai dentalinių atspaudų paėmimui:</t>
  </si>
  <si>
    <t>Plastmasiniai</t>
  </si>
  <si>
    <t>Metaliniai</t>
  </si>
  <si>
    <t>Alina G</t>
  </si>
  <si>
    <t>Asta</t>
  </si>
  <si>
    <t>Birutė</t>
  </si>
  <si>
    <t>Daliute</t>
  </si>
  <si>
    <t>Danguole</t>
  </si>
  <si>
    <t>Danutė</t>
  </si>
  <si>
    <t>Gita</t>
  </si>
  <si>
    <t>Irena R</t>
  </si>
  <si>
    <t>Irena V</t>
  </si>
  <si>
    <t>Jekaterina</t>
  </si>
  <si>
    <t>Laimutė</t>
  </si>
  <si>
    <t>Lina</t>
  </si>
  <si>
    <t>LinaS</t>
  </si>
  <si>
    <t>Margarita</t>
  </si>
  <si>
    <t>Rasa</t>
  </si>
  <si>
    <t>ReginaS</t>
  </si>
  <si>
    <t>Roma</t>
  </si>
  <si>
    <t>Edita</t>
  </si>
  <si>
    <t>ReginaV</t>
  </si>
  <si>
    <t>'11-4=7</t>
  </si>
  <si>
    <t>'8-1=7</t>
  </si>
  <si>
    <t xml:space="preserve">Aerozolis.
</t>
  </si>
  <si>
    <t>Preparatas atspaudų šaukštams, instrumentams valyti</t>
  </si>
  <si>
    <t>tab.</t>
  </si>
  <si>
    <t>Tirpina alginato, cinko oksido eugenolio, karboksilatinių, fosfatinių cementų, adhezyvinių lakų likučius be ultragarsinės vonelės. Viena tabletė - ne mažiau kaip 0,5 litro tirpalo. Tinka naudoti ne mažiau kaip 2 dienas.</t>
  </si>
  <si>
    <t>Adatos kanalams plauti</t>
  </si>
  <si>
    <t>Lanksčios, 27G ir 30G</t>
  </si>
  <si>
    <t>Šviesoje kietėjantis silantas</t>
  </si>
  <si>
    <t>Savaiminio kietėjimo stiklojonomerinis cementas</t>
  </si>
  <si>
    <t>Mašininiai instrumentai</t>
  </si>
  <si>
    <t>Šviesoje kietėjanti surišimo sistema (bond'as)</t>
  </si>
  <si>
    <t xml:space="preserve">Naudomjama dentino, apsinuoginusių kaklelių apsaugai, dentino tubulių uždarymui. Kietinamas šviesa. </t>
  </si>
  <si>
    <t>Siūlomos pakuotės kaina, Eur be PVM</t>
  </si>
  <si>
    <t>Siūlomos pakuotės kaina, Eur su PVM</t>
  </si>
  <si>
    <t>Silanuoti, rentgeno kontrastiniai, elastingi, labai atsparūs nuovargiui, žymėti spalviniu kodu,  įvairių  dydžių: 1,2mm, 1,3mm, 1,6 mm, 1,9 mm.</t>
  </si>
  <si>
    <t>Skirta kanalo ilgiui matuoti. Pagaminta iš metalo atsparaus dezinfekcinėms medžiagoms.Sterilizuojama.</t>
  </si>
  <si>
    <t>Endodontiniai instrumentai PROTAPER tipo :</t>
  </si>
  <si>
    <t>Su LED pašvietimo funkcija (vidinis šviesos generatorius). Turi tikti naudoti pajungus prie orinio mikrovariklio su vidiniu aušinimu be pašvietimo. Vidinis vandens-oro mišinio padavimas. Grąžto fiksacija mygtuko pagalba. Redukcijos santykis 1:1. Sterilizuojama gariniame sterilizatoriuje  iki 135 laips. C.</t>
  </si>
  <si>
    <t>Šviesoje kietėjantis  surišėjas (bond‘as)</t>
  </si>
  <si>
    <t>flak.</t>
  </si>
  <si>
    <t xml:space="preserve">Šviesoje kietėjanti kompomerinė plombinė medžiaga </t>
  </si>
  <si>
    <t>Šviesoje kietinamas pamušalas</t>
  </si>
  <si>
    <t xml:space="preserve">Padidinto lankstumo mašininiai endodontiniai instrumentai
</t>
  </si>
  <si>
    <t>7.1.</t>
  </si>
  <si>
    <t>7.2.</t>
  </si>
  <si>
    <t>7 pirkimo dalis iš viso :  </t>
  </si>
  <si>
    <t>20.1.</t>
  </si>
  <si>
    <t>20.2.</t>
  </si>
  <si>
    <t>Ultragarsinio skalerio antgalinės galvutės</t>
  </si>
  <si>
    <t>Skirtos higienos operacijoms (akmenų šalinimui). Originalios, atitinknčios sriegį. Ženklinimas 1, 1S, 2,3,10Z,10X,10P. Turi tikti Satelec-Acteon skaleriui</t>
  </si>
  <si>
    <t>Daugkartiniai, nerūdijančio plieno, darbinė dalis įvairios formos, dydžio, ilgumo, šiurkštumo. Turi turėti spalvinį žymėjimą Skirti dirbti turbininiu antgaliu. Nedarbinės dalies galas besifiksuojantis antgalyje turi būti apvalus, be aštrių briaunų. Atsparūs dezinfekuojantiems tirpalams ir karštai temperatūrai. Deimantas užneštas galvaniniu būdu</t>
  </si>
  <si>
    <t>66.</t>
  </si>
  <si>
    <t>67.</t>
  </si>
  <si>
    <t>68.</t>
  </si>
  <si>
    <t>86.</t>
  </si>
  <si>
    <t>88.</t>
  </si>
  <si>
    <t>89.</t>
  </si>
  <si>
    <t>2-2,5% natrio hipochlorito tirpalas šaknies kanalų paruošimui</t>
  </si>
  <si>
    <t>Suteikia geresnes prieinamumo sąlygas. Naudojamas, kai dirbama su siauromis vietomis, šaknų užpildais. Vienkartiniai, pakuotėje po ne mažiau 20 vnt ., kartu pridėta tarpinė .</t>
  </si>
  <si>
    <t>Ilgis  17mm/25mm/21mm . Dydžiai 001/002/003/004, į kampinį antgalį, daugkartinės, sterilizuojamos. Apsukos ne didesnės 300-600min-1, turi turėti CE žymėjimą. Pakuotėje ne mažiau 4 vnt.</t>
  </si>
  <si>
    <t>Pakuotė:  but.  ne mažiau  10 ml.</t>
  </si>
  <si>
    <t>Pakuotė: but.  ne mažiau 0,5 ltr.</t>
  </si>
  <si>
    <t>kap-sulė</t>
  </si>
  <si>
    <t>kar-pulė</t>
  </si>
  <si>
    <t>Sudėtyje – kamfenolis. 20 ml  (±5 ml) but.</t>
  </si>
  <si>
    <t>Sudėtyje yra fluoridų ir kalcio fosfato, išskiria fluoridus, kalcį ir fosfatus, ilgalaikis, tvirtas dangalas
Išlieka ant dantų 6 ir daugiau mėnesių. Kietinamas šviesa, prieš aplikuojant reikia ėsdinti 35% fosforo rūgštimi 
Clicker dozatoriuje (10 g  (±2 g).)</t>
  </si>
  <si>
    <t>Tirpale neturi būti surfaktantų ar emuliantų, kurie veikia surišimo stiprumą. 200 g  (±50g)talpos flakone. </t>
  </si>
  <si>
    <t>2 proc. chlorheksidino skystis. 200ml  (±50ml ) buteliukuose .</t>
  </si>
  <si>
    <t xml:space="preserve">Mašininiai sukamieji failai
Labai lankstūs, saugūs, sterilizuojami .
NiTi lydinys.
SX, S1, S2, F1, F2, F3, F4, F5 
Rinkinyje  ne mažiau 6 vnt. 
</t>
  </si>
  <si>
    <t>Sudėtyje yra trys antibiotikai: Neomicino sulfatas,Tirotricinas, Polimiksino-B-sulfatas.
Indikacijos: pooperacinis, profilaktinis alveolitų gydymas. Pakuotė: buteliuke ne mažiau 50 vienetinių gabaliukų)</t>
  </si>
  <si>
    <t>Išformuoto ekvatoriaus, pagamintos iš nerūdijančio lankstaus plieno plokštelės, per vidurį platėjančios, su užapvalintais galais, išgaubtos. Rinkinyje turi būti ne mažiau 30 vnt. - šešių rūšių, kiekvienos ne mažiau po 5 vnt.</t>
  </si>
  <si>
    <t>Pakuotėje ne mažiau 50 vnt.</t>
  </si>
  <si>
    <t>Endo Z  arba analogas. Kietmetalio grąžtas skirtas atidaryti ir praplėsti pulpos kamerai. Nekertanti viršūnė, nepažeidžia pulpos kameros. Pakuotė: 1 grąžtas</t>
  </si>
  <si>
    <t>Aerozolis, tinka „Morita“ firmos antgaliams (pagal antgalių gamintojo rekomendacijas). „Morita AR Spray“ arba lygiavertis. Flakone  400 ml  (±50 ml) .</t>
  </si>
  <si>
    <t>Pakuotė: 60 ml  (±10 ml)</t>
  </si>
  <si>
    <t xml:space="preserve">II klasės odontologinis gipsas, spalva-balta, kietumas-8N/mm, išsiplėtimo koeficientas-0,14% </t>
  </si>
  <si>
    <t>Dydžiai : 015, 020, 025, 030, 035, 040, 015-040, ilgiai:  18/21/25/31mm, rankiniai, sterilūs,keturkampio formos pjūvio. Pagaminti iš nerūdyjančio plieno, su plastikine rankenėle, su stoperiu. Turi atitikti ISO 015-040, turėti CE žymėjimą. Sterili pakuotė ne mažiau 6vnt.</t>
  </si>
  <si>
    <t>Rankiniai nikelio titano instrumentai su kintamu kūgiu nuo 5 iki 9%, darbinis ilgis 25mm.  („Maillefer“ firmos arba lygiavertis). Rinkinyje ne mažiau 6 vnt. , dydžiai SX, S1, S2, F1, F2, F3.</t>
  </si>
  <si>
    <t>Skirtas II klasės dantų  plombavimo restauracijoms. Naudojant šias matricas atliekamos procedūros greitos ir paprastos, užtikrina glaudų ribinio sandarumą, tikslius kontaktus. Dezinfekuojamos, autoklavuojamos iki 1000 kartų
Pradinis  rinkinys:
ne mažiau 20 matricų: ne mažiau 15 x 5.5 mm, ne mažiau 5 x 4.5 mm;
ne mažiau 15 kaiščių;
ne mažiau: 2 universalūs žiedai, 1 replės, 1 pincetas.</t>
  </si>
  <si>
    <t>Dydžiai: XF, FF, MF, F, FM, su ISO spalviniu žymėjimu, lengai  atidaromose dėžutėse ne mažiau 120 vnt.</t>
  </si>
  <si>
    <t>Dedamas prieš plombavimą šviesoje kietinamais kompozitais. Švirkštuose po  1,5 g  (±0,5 g).</t>
  </si>
  <si>
    <t>Adhezyvinė sistema naudojama tiesiogiai plombuojant visų klasių ertmių kompozitais, taip pat restauruojant porcelianu, metalu, amalgama danties šaknų paviršių nujautrinimui, porcelianinių venyrų įtvirtinimui. Sistemos sudėtyje yra silano, tinka pataisoms. Sukietinama šviesa.  Viename buteliuke 5 ml (±1ml) .</t>
  </si>
  <si>
    <t>Labai estetiškas supranano užpildas, supaprastintas spalvų derinimas, lengvai poliruojasi,darbo laikas  90 sek., kai aplinkos šviesa   10.000 lux, susitraukia ne daugiau 1,3%, rinkinyje ne mažiau 7 spalvos: A1B; A2B; A3B; A3.5B; A4B; NE; OcE . Rinkinys: ne mažiau 7 švirkštai po  4 gr (±1g) .</t>
  </si>
  <si>
    <t>Skirtas I, II, III, IV,V kl. ertmėms, mažoms ertmėms, įtvarams. Nevarvanti, išlaikanti savo formą, blizgi, turi daug atspalvių . Pakuotė: švirkštas po  3,4 g (±0,4g) .</t>
  </si>
  <si>
    <t>Nanohibridinis universalus kompozitas. Spalvos: A2; A3: A3,5; OA2. Rinkinyje ne mažiau kaip 4 šv. po 4 g (±1)  + 6ml (±1ml)  adhezyvo</t>
  </si>
  <si>
    <t xml:space="preserve">Flakone 200 ml (±50 ml) </t>
  </si>
  <si>
    <t>Žele pavidalo, švirkšte, EDTA ( 19%) pagrindu, palengvina kanalo preparavimą.</t>
  </si>
  <si>
    <t xml:space="preserve">Koncentracija  40 proc.,flakone 200ml (±50ml) </t>
  </si>
  <si>
    <t xml:space="preserve">Universalus adhezyvas dera su visais ėsdinimo metodais, gali būti naudojamas ne tik tiesioginiam jungimui, bet ir pataisų atvejais bei padidėjusio dantų jautrumo gydymui.  Unikalus trijų funkcinių monomerų derinys užtikrina tvirtą jungtį ne tik su danties audiniais, bet ir kompozitais, metalais (įskaitant ir tauriuosius), cirkoniu ir aliuminiu, sukuriama ilgalaikė jungtis su bet kurio tipo keramika, išliekančia netgi po terminio apdorojimo.  Kiekis flakone  5 ml (±1ml) </t>
  </si>
  <si>
    <t>Dantų vagelių hermetikas, baltos spalvos, švirkštuose po 2,5 g (±0,5 g)</t>
  </si>
  <si>
    <t xml:space="preserve">Spalvota, taki, Viename švirkšte 2 g (±0,5 g) .
Mėlynos ir ružavos spalvos
</t>
  </si>
  <si>
    <t>Endodontinių ertmių uždarymui. Pakuotėje ne mažiau 2 indeliai po   60 g(±5g)  medžiagos + 25ml (±5ml) skysčio</t>
  </si>
  <si>
    <t>VII  kartos surišiklis, vienkomponentis, savaiminio ėsdinimo, viena aplikacija, nereikia nuplauti, nemaišyti. Darbo procedūros laikas ne daugiau 45s, sluoksnio storis ne daugiau 8 mikro metrų, padidintas darbo laikas iki ne mažiau 5 min. Dozuojamame „plunksnakotyje“,  2ml (±0,5) .</t>
  </si>
  <si>
    <t>Skirta pastoviam dantų plombavimui, kulties atstatymui. Atspari drėgmei. Granuliuoti milteliai. Pakuotėje  12,5 g (±0,5) + 8,5 ml(±0,5ml) .</t>
  </si>
  <si>
    <t>Skirtas visų klasių ertmių pieninių dantų plombavimui. Rinkinyje:    miltelių 10g (±1g) +skysčio 8 ml(±1ml) .</t>
  </si>
  <si>
    <t>Cinko oksido eugenolinis sileris, rentgenokontrastinis. Pakuotė:  14(±1)  g +10 (±1) ml</t>
  </si>
  <si>
    <t>Dervų pagrindu, fasuojamas dvigubame švirkšte pastos pavidalu.
Geros plombavimo savybės, biosuderinamumas. Sudėtis: epoksidinė oligomerinė derva, etilenglikolio salicilatas, bismuto subkarbonatas.Turi būti rentgenokontrastinė,  netirpi audinių skystyje, netepti dantų. Darbo trukmė apie 35 min. 23'temp. Švirkšte 13,5(±0,5)  g.</t>
  </si>
  <si>
    <t>Silanuoti, rentgeno kontrastiniai, elastingi, l.atsparūs nuovargiui,žymėti spalviniu kodu,  Rinkinys: įv. dydžių: 1,3mm, 1,6 mm, 1,9 mm ne mažiau po 5 vnt. + ne mažiau 4 grąžtai.</t>
  </si>
  <si>
    <t>Švirkšte  2,1(±0,1)  g.</t>
  </si>
  <si>
    <t>Švirkšte  2,1 (±0,1) g.</t>
  </si>
  <si>
    <t>Įpakavimas: dvigubame švirkšte pastos pavidale; spalvos A2,A3,skaidri; švirkštelyje 11 (±1)  g. Reikalavimai: 
- atsparus drėgmei,
- dvigubo kietėjimo,
- lengvai pašalinamas perteklius,
- maža pooperacinio jautrumo tikimybė,
- puikios mechaninės savybės.</t>
  </si>
  <si>
    <t>Skirti pulpos pašalinimui iš kanalo, atitinka ISO020-060 standartą, įvairių dydžių, vienkartiniai, rankiniai.</t>
  </si>
  <si>
    <t>Rinkinyje ne mažiau 6 vnt.  Pagaminti iš nikelio-titano lydynio. Dydžiai X1/X2/X3/X4/X5;</t>
  </si>
  <si>
    <t>Aštrūs, įv. dydžių, ilgis 19mm,  25mm.</t>
  </si>
  <si>
    <t>Komplekte : milteliai 37(±2)  g  + skystis 16 ml  (±2 ml).  Skirta laikinai protezų fiksacijai ("Relyx Temp NE" arba lygiavertė)</t>
  </si>
  <si>
    <t>Pakuotė: 16(±1)  g</t>
  </si>
  <si>
    <t>Pakuotė: 11 (±1) ml</t>
  </si>
  <si>
    <t>Medžiaga – nailoninis termoplastikas, kapsulė įpakuota drėgmei atsparioje pakuotėje, rausvos spalvos. Kapsulės skersmuo : 24(±1)  mm, ilgis 65(±1)  mm </t>
  </si>
  <si>
    <t>Komplekte  100(±1)  g + 105(±1) ml</t>
  </si>
  <si>
    <t>Pakuotėje ne daugiau 0,5 kg</t>
  </si>
  <si>
    <t>Komplekte : 5,6(±0,5) kg + 1(±0,10)  l. Grafito neturi, fosfatinė pakavimo masė skirta keramikos karkasų liejimui, skirta lėtam ir greitam kaitinimui. Su universaliu skysčiu.</t>
  </si>
  <si>
    <t>Komplektas : 2x15(±2) ml, skiediklis 30 (±2) ml. Dviejų spalvų lakas, taikant dvigubo sluoksniavimo technologiją, spalvos: auksinė ir sidabrinė, specialus skiediklis.</t>
  </si>
  <si>
    <t>22(±1)  mm diametro, su deimanto priemaišom.</t>
  </si>
  <si>
    <t>80(±1)  mm diametro.</t>
  </si>
  <si>
    <t>Komplekte: milteliai 100 (±5)  g + skystis 40(±5)  ml. Naudojamas pastoviam cementavimui. Normalaus kietėjimo. ("Harward" arba lygiavertis)</t>
  </si>
  <si>
    <t>Pakuotė:  100(±5)  g</t>
  </si>
  <si>
    <t>Pakuotė:  40(±5)  ml</t>
  </si>
  <si>
    <t>Dentino pakaitalas. Skatina dentino remineralizaciją. Išlaiko pulpą gyvybingą ir greitina jos gijimą. Sudėtyje yra trikalcio silikatas, dikalcio silikatas, kalcio karbonatas, geležies oksidas, cirkonio oksidas ir kt. Skystis-kalcio chlorido tirpalas. Pakuotė: kapsulės,  15x0,7g (±0,1g)  miltelių ir  15x0,18(±0,1) ml skysčio.</t>
  </si>
  <si>
    <t xml:space="preserve">Savaime kietėjantis, fluoridą išskiriantis dvikomponentis mikrostiklo kompozitas dantų plombavimui, susidedantis iš bazinės ir katalizatoriaus pastų bei surišimo skysčio; akrilatai 70 proc., stiklas 0,02-2mm . Pakuotėje  12(±2) g + 12 (±2) g </t>
  </si>
  <si>
    <t>Sidabro amalgamos plombos kapsulėse po 600(±5)  mg.              
Ag 40 % (±5), Sn 30% (±1), Cu 26% (±1)</t>
  </si>
  <si>
    <t>Švelnus ir veiksmingas skalavimo skystis savo sudėtyje neturi alkoholio. Sudetyje yra cinko, chlorheksidino ir ksilitolio – veikia antibakteriškai, saugo nuo dantenų uždegimo ir ėduonies. Sudėtyje esantis aktyvus fluoridas (0,05% NaF) stiprina dantų emalį. But.  500 (±50) ml skysčio.</t>
  </si>
  <si>
    <t>Rinkinys: ne mažiau 10 doz.x 0,14(±0,01) g+skystis sumaišymui.</t>
  </si>
  <si>
    <t>Plastikiniai  siurbliai 15(±1) cm ilgio, vienkartiniai.Paskirtis: skysčių  ir  smulkių  dalelių  atsiurbimui  iš burnos  ertmės.</t>
  </si>
  <si>
    <t>Nerūdijančio plieno, tvirti, nelūžtantys, nelankstūs. Darbinė dalis 140 (±10) mm, patikimai laiko adatą. Pažymėti CE ženklu.</t>
  </si>
  <si>
    <t>S formos. Darbinė dalis lenkta, 115 mm  (±2 mm). Pažymėtos CE ženklu.</t>
  </si>
  <si>
    <t>Šviesai laidžios, ilgis 10 (±5) mm .</t>
  </si>
  <si>
    <t>Keramikos ir lietiems darbams. 
Komplekte :
atspaud.medžiaga 900 (±50) g +
korekcinė medžiaga 140(±10)  ml +
aktyvatorius 60 (±10) ml ("Xantopren"  arba lygiavertė)</t>
  </si>
  <si>
    <t>Pakuotė:  900(±50) g</t>
  </si>
  <si>
    <t>Pakuotė: 140(±10) ml. Aukšto, žemo, labai žemo klampumo</t>
  </si>
  <si>
    <t>Komplekte:  600ml (±50) (bazinė medžiaga  300 (±25) ml + 300(±25) ml katalizatorius);
korekcinė medžiaga 50(±5)  ml x 2.  
Naudojama keramikos ir lietiems darbams</t>
  </si>
  <si>
    <t>Pakuotė:   600(±50) ml (bazinė medžiaga  300 (±25) ml + 300(±25) ml katalizatorius)</t>
  </si>
  <si>
    <t>Apvalios, 120(±2)  mm storio</t>
  </si>
  <si>
    <t>Komplektas: milteliai 100(±10)  g + skystis 250(±10)  ml. Naudojama plastikiniams vainikėliams, įklotams gaminti, bei pataisyti. Šaltos polimerizacijos. Kietėja per 3-4 min. Trijų spalvų L,M,D</t>
  </si>
  <si>
    <t>Komplekte: 80 (±5) g milteliai+50(±5)  ml skystis+ adhezyvas (GC "Reline" arba lygiavertis)</t>
  </si>
  <si>
    <t>Komplekte :  milteliai 1000(±50) g + skystis 500(±10) ml.  Karštos polimerizacijos plastmasė plokštelių gamybai. Pasižymi elastingumu ir patvarumu. Gaunamas paviršius be porų. Spalvos pagal Heraeus Kulzer spalvų raktą</t>
  </si>
  <si>
    <t>Komplekte:  milteliai 1000(±50) g + skystis 500(±50) ml.  Šaltos polimerizacijos plastmasė plokštelių pataisoms ir individualiems šaukštams. To paties gamintojo kaip ir karštos polimerizacijos plastmasė.</t>
  </si>
  <si>
    <t>kapsu-lė</t>
  </si>
  <si>
    <t>Mato viene-tas</t>
  </si>
  <si>
    <t>dėž.</t>
  </si>
  <si>
    <t>Siūlomos prekės pavadini-mas, kilmės šalis, gaminto-jas, pakuotė</t>
  </si>
  <si>
    <t xml:space="preserve">Orienta-cinis
(mato vnt.) poreikis </t>
  </si>
  <si>
    <t>Vakuuminiai siurbliai</t>
  </si>
  <si>
    <t>9.1.</t>
  </si>
  <si>
    <t>9.2.</t>
  </si>
  <si>
    <t>9.3.</t>
  </si>
  <si>
    <t>9 pirkimo dalis iš viso :  </t>
  </si>
  <si>
    <t>21.1.</t>
  </si>
  <si>
    <t>21.2.</t>
  </si>
  <si>
    <t>90.</t>
  </si>
  <si>
    <t>Atviro konkurso sąlygų</t>
  </si>
  <si>
    <t>Tinkančios 29.1 siūlomai sistemai</t>
  </si>
  <si>
    <t>Koferdamo gumos laikiklis</t>
  </si>
  <si>
    <t>Pagamintas iš medicininio metalo, atsparaus dezinfekcijai ir sterilizacijai</t>
  </si>
  <si>
    <t>Odontologinė kalkė (artikuliacinis popierius)</t>
  </si>
  <si>
    <t>Dvipusė, įvairių storių, skirta sukandimui, terapiniam ir artopediniam darbui. Pakuotėje ne mažiau 12 lapelių.</t>
  </si>
  <si>
    <t>Popieriniai plombinės medžiagos maišymo lapeliai</t>
  </si>
  <si>
    <r>
      <t xml:space="preserve">Podelis: 7,5x7,5 cm (3,0x3,0)dm.  </t>
    </r>
    <r>
      <rPr>
        <sz val="9"/>
        <color rgb="FF000000"/>
        <rFont val="Calibri"/>
        <family val="2"/>
        <charset val="186"/>
      </rPr>
      <t>±</t>
    </r>
    <r>
      <rPr>
        <sz val="9"/>
        <color rgb="FF000000"/>
        <rFont val="Times New Roman"/>
        <family val="1"/>
        <charset val="1"/>
      </rPr>
      <t>1cm. Pakuotė: ne mažiau 10 vnt.</t>
    </r>
  </si>
  <si>
    <t>Įvairių dydžių. Pakuotėje ne mažiau  100 vnt.</t>
  </si>
  <si>
    <t>Plombavimo teptukai</t>
  </si>
  <si>
    <t>Naudojamas plombavimui.Pažymėti CE ženklu</t>
  </si>
  <si>
    <t>Ofisinis balinimo švirkštas</t>
  </si>
  <si>
    <r>
      <t>Balinantis gelis 1x3 ml švirkštas (rinkinys) 35% CP(</t>
    </r>
    <r>
      <rPr>
        <sz val="11"/>
        <color rgb="FF000000"/>
        <rFont val="Calibri"/>
        <family val="2"/>
        <charset val="186"/>
      </rPr>
      <t>~12,2% HP medžiaga)</t>
    </r>
  </si>
  <si>
    <t>Nujautrinantis ir atstatantis gelis po balinimo</t>
  </si>
  <si>
    <t>Gelis (putos) mažinantis dantų jautrumą. Sudėtyje yra fluorido, ksilito ir natrio nitrito. Naudojama prieš ir po balinimo procedūros.</t>
  </si>
  <si>
    <t>Chirurginės silikoninės gumytės dantų šinavimui</t>
  </si>
  <si>
    <t>Keletos elastingumų. Pakuotėje ne mažiau 100 vnt.</t>
  </si>
  <si>
    <r>
      <t>Skirta apnašų valymui virš dantenų. Tinka sodapūtei</t>
    </r>
    <r>
      <rPr>
        <i/>
        <sz val="9"/>
        <rFont val="Times New Roman"/>
        <family val="1"/>
        <charset val="186"/>
      </rPr>
      <t xml:space="preserve"> Prophyflex</t>
    </r>
    <r>
      <rPr>
        <sz val="9"/>
        <rFont val="Times New Roman"/>
        <family val="1"/>
        <charset val="186"/>
      </rPr>
      <t>.
Sudėtis: natrio hidrokarbonatas (maistinė soda)
Mažiau agresyvi kristalų forma, 76 µm granulės.
Pakuotė:  250 g (±50 g) buteliukas.</t>
    </r>
  </si>
  <si>
    <t xml:space="preserve">Sudėtyje  36 % fosforo rūgšties. Pakuotė: švirkštas ne mažiau  10 ml </t>
  </si>
  <si>
    <t>Dvigubo kietėjimo cementas restauracijoms ir kulties atstatymui</t>
  </si>
  <si>
    <t xml:space="preserve">Turi atitikti ES standartų reikalavimus. Turi būti pažymėti CE ženklu
Skirtas danties kulties atstatymui, stiklo pluošto kaičių cementavimui, vainikėlių cementavimui rinkinys 10g cemento +4ml 1bondas+4ml 2bondas, galimos spalvos mėlyna, balta ir dentino, 40s pašvietimas
</t>
  </si>
  <si>
    <t>10.1.</t>
  </si>
  <si>
    <t xml:space="preserve">Įpakavimas:dvigubame švirkšte pastos pavidale.
Reikalavimai:savaiminio ėsdinimo ir surišimo. Ne mažiau 8,5 g </t>
  </si>
  <si>
    <t>10.2.</t>
  </si>
  <si>
    <t>10 pirkimo dalis iš viso :  </t>
  </si>
  <si>
    <t>Vienpusiai zondai, apvalus. Duralite metalo kotelis su spalvotais ˛žiedais kontrolei, rūšiavimui. Formos 23, 408, 3A, 6, 6A, 6XL, 9, 17</t>
  </si>
  <si>
    <t>Periodontologiniai,vienpusiai,apvalus DuraLite metalo kotelis su spalvotais ˛iedais, formos N12(˛ymėjimai 1-2-3-4-5-6-7-8-9-10-11-12mm),N15(1-2-3..-15mm),NWHO,N22(2-4-6-8-12mm),N33(3-6-9-12mm),N8-11(3-6-8-11mm)</t>
  </si>
  <si>
    <t>Plombavimo instrumentai titanuota darbine dalimi, pagaminti iš aukščiausios kokybės nerudijančio plieno, išploninti, lankstūs DuraLite, formos 26T, 9T, LRT,  7T,  37T, 38T,  50T,51T, 20T</t>
  </si>
  <si>
    <t>91.</t>
  </si>
  <si>
    <t>Dantų šepetėliai impregnuoti dantų pasta</t>
  </si>
  <si>
    <t>92.</t>
  </si>
  <si>
    <t>16 spalvų pagal klasikinį Vita raktą, 3 efektiniai opakai. But. 3(±0,5)  ml. Tinkantis darbui su lydiniais, kurių terminis išsiplėtimo koeficientas WAK duomenys siekia 13,8 –15,4 μm/m·K (25 – 600 °C temperatūra) kepimo temperatūra 910 °C -900 °C.
Turi būti suderinama su įstaigos turima Kiss keramika.
Pateikti CE sertifikato skaitmeninę kopiją</t>
  </si>
  <si>
    <t>16 spalvų pagal klasikinį Vita raktą. Buteliukas ne mažiau kaip 20g. Tinkantis darbui su lydiniais, kurių terminis išsiplėtimo koeficientas WAK duomenys siekia 13,8 –15,4 μm/m·K (25 – 600 °C temperatūra) kepimo temperatūra 910 °C -900 °C.
Turi būti suderinama su įstaigos turima Kiss keramika.
Pateikti CE sertifikato skaitmeninę kopiją</t>
  </si>
  <si>
    <t>Tinkantis darbui su lydiniais, kurių terminis išsiplėtimo koeficientas WAK duomenys siekia 13,8 –15,4 μm/m·K (25 – 600 °C temperatūra) kepimo temperatūra 910 °C -900 °C.
Turi būti suderinama su įstaigos turima Kiss keramika.
Pateikti CE sertifikato skaitmeninę kopiją</t>
  </si>
  <si>
    <t>2 spalvos, galimybė maišyti tarpusavyje. Tinkantis darbui su lydiniais, kurių terminis išsiplėtimo koeficientas WAK duomenys siekia 13,8 –15,4 μm/m·K (25 – 600 °C temperatūra) kepimo temperatūra 910 °C -900 °C.
Turi būti suderinama su įstaigos turima Kiss keramika</t>
  </si>
  <si>
    <t>6 spalvos, galimybė maišant tarpusavyje 13 atspalvių. Tinkantis darbui su lydiniais, kurių terminis išsiplėtimo koeficientas WAK duomenys siekia 13,8 –15,4 μm/m·K (25 – 600 °C temperatūra) kepimo temperatūra 910 °C -900 °C.
Turi būti suderinama su įstaigos turima Kiss keramika</t>
  </si>
  <si>
    <t>Buteliukas ne mažiau  kaip 2 ml. Skystis pastiniam opakui skiesti.Pateikti CE sertifikato skaitmeninę kopiją.</t>
  </si>
  <si>
    <t xml:space="preserve">skirtas glazūros milteliams </t>
  </si>
  <si>
    <r>
      <t>Metalas keramikos karkasų liejimui. Išsiplėtimo koeficientas- - 14,3</t>
    </r>
    <r>
      <rPr>
        <sz val="9"/>
        <color rgb="FF000000"/>
        <rFont val="Calibri"/>
        <family val="2"/>
        <charset val="186"/>
      </rPr>
      <t>µ</t>
    </r>
    <r>
      <rPr>
        <sz val="9"/>
        <color rgb="FF000000"/>
        <rFont val="Times New Roman"/>
        <family val="1"/>
        <charset val="186"/>
      </rPr>
      <t>m/m K(25-600) tankis 8,8,g/cm3, kietumas pagal Vickerį - 330 HV, liejimo temperatūra - 1270-1370.  To paties gamintojo kaip ir keramikos masė Duceram Kiss.</t>
    </r>
  </si>
  <si>
    <t>Štiftai modelių gamybai su adatėle.</t>
  </si>
  <si>
    <t>Skirtos metalo apdirbimui 2,3mm diametro, kietmetalio, įvairaus konusiškumo</t>
  </si>
  <si>
    <t>6 spalvos, galimybė maišant tarpusavyje išgauti 21 atspalvį.
("Power Chroma" arba analogiška)Tinkantis darbui su lydiniais, kurių terminis išsiplėtimo koeficientas WAK duomenys siekia 13,8 –15,4 μm/m·K (25 – 600 °C temperatūra) kepimo temperatūra 910 °C -900 °C.
Turi būti suderinama su įstaigos turima Kiss keramika.</t>
  </si>
  <si>
    <t>2 spalvos, galimybė maišant su  opaliniais efektais gauti 12 papildomų atspalvių. Tinkantis darbui su lydiniais, kurių terminis išsiplėtimo koeficientas WAK duomenys siekia 13,8 –15,4 μm/m·K (25 – 600 °C temperatūra) kepimo temperatūra 910 °C -900 °C.
Turi būti suderinama su įstaigos turima Kiss keramika</t>
  </si>
  <si>
    <t>Kepimo temperatūra 650 °C 
Buteliukas ne mažiau kaip 12 g.
Turi būti suderinama su įstaigos turima Kiss keramika.Pateikti CE sertifikato skaitmeninę kopiją.</t>
  </si>
  <si>
    <t>4 klasės gipsas, spalva šv.ruda, kietumas po valandos ne mažiau -54 N/mm, išsiplėtimo koeficientas ne didesnis negu  -0,08%.</t>
  </si>
  <si>
    <t>Komplektas:  45x400g + 2 l.  Maišymo santykis 100g/15ml, išsiplėtimo koeficientas 0,9-1,65%, maišymo laikas 90-120min., kietumas 15-20 N/kv. cm</t>
  </si>
  <si>
    <r>
      <t>CoCr lydinys lankų karkasų liejimui, sudėtis Co 63%</t>
    </r>
    <r>
      <rPr>
        <sz val="9"/>
        <color rgb="FF000000"/>
        <rFont val="Calibri"/>
        <family val="2"/>
        <charset val="186"/>
      </rPr>
      <t>±</t>
    </r>
    <r>
      <rPr>
        <sz val="9"/>
        <color rgb="FF000000"/>
        <rFont val="Times New Roman"/>
        <family val="1"/>
        <charset val="186"/>
      </rPr>
      <t>1%, Cr29%±1%, Mo 5,5 %, kietumas pagal Vickerį-380, tankis-8,1 g/cm3, elastingumo koeficientas-250 Gpa, liejimo temperatūra -1200-1385 C, sudėtyje nėra nikelio.</t>
    </r>
  </si>
  <si>
    <t>III klasės gipsas, spalva-mėlyna, kietumas po valandos -30 N/mm, išsiplėtimo koeficientas-0,16%</t>
  </si>
  <si>
    <t>CoCr lydinys lietiems darbams, kietumas pagal Vickerį-295 HV,  liejimo temperatūra -1305-1400 C, sudėtyje nėra nikelio, berilio, paladžio.</t>
  </si>
  <si>
    <t>22.1.</t>
  </si>
  <si>
    <t>22.2.</t>
  </si>
  <si>
    <t>2.</t>
  </si>
  <si>
    <t>15.1.</t>
  </si>
  <si>
    <t>15.2.</t>
  </si>
  <si>
    <t>15 pirkimo dalis iš viso:</t>
  </si>
  <si>
    <t>20.3.</t>
  </si>
  <si>
    <t>20.4.</t>
  </si>
  <si>
    <t>20.5.</t>
  </si>
  <si>
    <t>20.6.</t>
  </si>
  <si>
    <t>20.7.</t>
  </si>
  <si>
    <t>20.8.</t>
  </si>
  <si>
    <t>20.9.</t>
  </si>
  <si>
    <t>20.10.</t>
  </si>
  <si>
    <t>20.11.</t>
  </si>
  <si>
    <t>20.12.</t>
  </si>
  <si>
    <t>20.13.</t>
  </si>
  <si>
    <t>20.14.</t>
  </si>
  <si>
    <t>20 pirkimo dalis iš viso :  </t>
  </si>
  <si>
    <t>21 pirkimo dalis iš viso:</t>
  </si>
  <si>
    <t>22.3.</t>
  </si>
  <si>
    <t>22.4.</t>
  </si>
  <si>
    <t>22.5.</t>
  </si>
  <si>
    <t>22.6.</t>
  </si>
  <si>
    <t>22.7.</t>
  </si>
  <si>
    <t>22.8.</t>
  </si>
  <si>
    <t>22.9.</t>
  </si>
  <si>
    <t>22.10.</t>
  </si>
  <si>
    <t>22.11.</t>
  </si>
  <si>
    <t>22.12.</t>
  </si>
  <si>
    <t>22.13.</t>
  </si>
  <si>
    <t>22 pirkimo dalis iš viso :  </t>
  </si>
  <si>
    <t xml:space="preserve">Mediniai kaišteliai plombos formavimui </t>
  </si>
  <si>
    <t>86 pirkimo dalis iš viso :  </t>
  </si>
  <si>
    <t>93.</t>
  </si>
  <si>
    <t>Vienkartiniai dantų šepetėliai pacientui</t>
  </si>
  <si>
    <t>VšĮ Vilniaus miesto klinikinė ligoninė, Antakalnio g. 124, Vilnius</t>
  </si>
  <si>
    <r>
      <t>Skirta  vainikėlių bei tiltų cementavimui. („Relyx luting cement“ arba lygiavertė).Pakuotėje : milteliai 16(±1)  g + skystis 11</t>
    </r>
    <r>
      <rPr>
        <b/>
        <sz val="9"/>
        <color rgb="FF000000"/>
        <rFont val="Times New Roman"/>
        <family val="1"/>
        <charset val="186"/>
      </rPr>
      <t xml:space="preserve">(±1) </t>
    </r>
    <r>
      <rPr>
        <sz val="9"/>
        <color rgb="FF000000"/>
        <rFont val="Times New Roman"/>
        <family val="1"/>
        <charset val="186"/>
      </rPr>
      <t xml:space="preserve"> ml.</t>
    </r>
  </si>
  <si>
    <t>Didinamieji akiniai  odontologams</t>
  </si>
  <si>
    <t>Šviesoje kietinamas kompozitas Ormocerų pagrindu</t>
  </si>
  <si>
    <t xml:space="preserve">Turi atitikti ES standartų reikalavimus. Turi būti pažymėti CE ženklu
Univeraslus nanohibridinis kompozitas turintis savyje Ormocerų užpildą, mažai traukiasi (1,25proc), gerai poliruojasi,visų klasių ertmėms rinkinys (5šv.x3g A2, A3, GA3,25, A3,5, storasluoksnis U+20 vienkartinių bondo dozių)
</t>
  </si>
  <si>
    <t>Rinkinys</t>
  </si>
  <si>
    <t>1.13</t>
  </si>
  <si>
    <t>Šviesoje kietinamas kompozitas Ormocerų pagrindu, storo sluoksnio</t>
  </si>
  <si>
    <t>Turi atitikti ES standartų reikalavimus. Turi būti pažymėti CE ženklu. Storo sluoksnio kompozitas, universalios spalvos, švirkšte ne mažiau 3g</t>
  </si>
  <si>
    <t>Įvairių storių</t>
  </si>
  <si>
    <t xml:space="preserve">Turi atitikti ES standartų reikalavimus. Turi būti pažymėti CE ženklu
Kietėjimo laikas  ne daugiau  kaip 10 s, prailgintas darbo laikas ne daugiau 90 s. Geros poliravimo savybės, mažas dėvėjimasis, rentgeno kontrastiškas. Spalvos nuo A1-A5, B1-B5, C1-C3, OPA1, OPA2, OPA3, OPA4, Pakuotė - švirkštas. Švirkšte: 3,8g+/-0,01
</t>
  </si>
  <si>
    <t xml:space="preserve">Turi atitikti ES standartų reikalavimus. Turi būti pažymėti CE ženklu
Takus submikroninis kompozitas švirkštuose ne daugiau 1,7g+/-0,01, spalvos OPA1, OPA2, OPA3, OPA4, OPA5,A1, A2.,A3, A4,B1, B2, C4
</t>
  </si>
  <si>
    <t>1.1</t>
  </si>
  <si>
    <t>1.14</t>
  </si>
  <si>
    <t>1.15</t>
  </si>
  <si>
    <t>Antgaliai korekcinės atspaudinės masės dispenseriui maišyti</t>
  </si>
  <si>
    <t xml:space="preserve">Pakuotė:  250 (±10)  ml  </t>
  </si>
  <si>
    <t xml:space="preserve">Pakuotė:  100 (±10)  g  </t>
  </si>
  <si>
    <t>94.</t>
  </si>
  <si>
    <t>95.</t>
  </si>
  <si>
    <t>25.1</t>
  </si>
  <si>
    <t>25.2</t>
  </si>
  <si>
    <t>25  pirkimo dalis iš viso:</t>
  </si>
  <si>
    <t>29.1</t>
  </si>
  <si>
    <t>29.2</t>
  </si>
  <si>
    <t>29.3</t>
  </si>
  <si>
    <t>29 pirkimo dalis iš viso:</t>
  </si>
  <si>
    <t>30.1</t>
  </si>
  <si>
    <t>30.2</t>
  </si>
  <si>
    <t>30.3</t>
  </si>
  <si>
    <t>30.4</t>
  </si>
  <si>
    <t>30.5</t>
  </si>
  <si>
    <t>30.6</t>
  </si>
  <si>
    <t>30 pirkimo dalis iš viso :  </t>
  </si>
  <si>
    <t>39.1</t>
  </si>
  <si>
    <t>39.2</t>
  </si>
  <si>
    <t>39 pirkimo dalis iš viso:</t>
  </si>
  <si>
    <t>42.1</t>
  </si>
  <si>
    <t>42.2</t>
  </si>
  <si>
    <t>42.3</t>
  </si>
  <si>
    <t>42.4</t>
  </si>
  <si>
    <t>42.5</t>
  </si>
  <si>
    <t>42.6</t>
  </si>
  <si>
    <t>42.7</t>
  </si>
  <si>
    <t>42.8</t>
  </si>
  <si>
    <t>42  pirkimo dalis iš viso :  </t>
  </si>
  <si>
    <t>45.1</t>
  </si>
  <si>
    <t>45.2</t>
  </si>
  <si>
    <t>45.3</t>
  </si>
  <si>
    <t>45.4</t>
  </si>
  <si>
    <t>45.5</t>
  </si>
  <si>
    <t>45 pirkimo dalis iš viso :  </t>
  </si>
  <si>
    <t>54.1</t>
  </si>
  <si>
    <t>54.2</t>
  </si>
  <si>
    <t>54.3</t>
  </si>
  <si>
    <t>54.4</t>
  </si>
  <si>
    <t>54.5</t>
  </si>
  <si>
    <t>54.6</t>
  </si>
  <si>
    <t>54.7</t>
  </si>
  <si>
    <t>54.8</t>
  </si>
  <si>
    <t>54.9</t>
  </si>
  <si>
    <t>54.10</t>
  </si>
  <si>
    <t>54 pirkimo dalis iš viso :  </t>
  </si>
  <si>
    <t>55.1</t>
  </si>
  <si>
    <t>55.2</t>
  </si>
  <si>
    <t>55.3</t>
  </si>
  <si>
    <t>55.4</t>
  </si>
  <si>
    <t>55 pirkimo dalis iš viso :  </t>
  </si>
  <si>
    <t>56.1</t>
  </si>
  <si>
    <t>56.2</t>
  </si>
  <si>
    <t>56.2.1</t>
  </si>
  <si>
    <t>56.2.2</t>
  </si>
  <si>
    <t>56.2.3</t>
  </si>
  <si>
    <t>56.2.4</t>
  </si>
  <si>
    <t>56 pirkimo dalis iš viso:</t>
  </si>
  <si>
    <t>61.1</t>
  </si>
  <si>
    <t>61.2</t>
  </si>
  <si>
    <t>61.3</t>
  </si>
  <si>
    <t>61 pirkimo dalis iš viso :  </t>
  </si>
  <si>
    <t>67.1</t>
  </si>
  <si>
    <t>67.2</t>
  </si>
  <si>
    <t>67 pirkimo dalis iš viso :  </t>
  </si>
  <si>
    <t>70.1</t>
  </si>
  <si>
    <t>70.2</t>
  </si>
  <si>
    <t>70.3</t>
  </si>
  <si>
    <t>70.4</t>
  </si>
  <si>
    <t>70 pirkimo dalis iš viso :  </t>
  </si>
  <si>
    <t>75.1</t>
  </si>
  <si>
    <t>75.1.1</t>
  </si>
  <si>
    <t>75.1.2</t>
  </si>
  <si>
    <t>75.2</t>
  </si>
  <si>
    <t>75.2.1</t>
  </si>
  <si>
    <t>75.2.2</t>
  </si>
  <si>
    <t>75.2.3</t>
  </si>
  <si>
    <t>75.2.4</t>
  </si>
  <si>
    <t>75.3</t>
  </si>
  <si>
    <t>Polivinil-siloksaninė masė atspaudams (A-tipo) (75.3.1-75.3.3 to paties gamintojo):</t>
  </si>
  <si>
    <t>75.3.1</t>
  </si>
  <si>
    <t>75.3.2</t>
  </si>
  <si>
    <t>75.3.3</t>
  </si>
  <si>
    <t>75 pirkimo dalis iš viso :  </t>
  </si>
  <si>
    <t>75.3.4.</t>
  </si>
  <si>
    <t>79.1</t>
  </si>
  <si>
    <t>79.2</t>
  </si>
  <si>
    <t>79.3</t>
  </si>
  <si>
    <t>79 pirkimo dalis iš viso:</t>
  </si>
  <si>
    <t>Cinko fosfatinis cementas (82.1-82.3  to paties gamintojo):</t>
  </si>
  <si>
    <t>82.1</t>
  </si>
  <si>
    <t>82.2</t>
  </si>
  <si>
    <t>82.3</t>
  </si>
  <si>
    <t>82 pirkimo dalis iš viso:</t>
  </si>
  <si>
    <t>Derva modifikuotas stiklo jonomerinis cementas (83.1-83.3  to paties gamintojo):</t>
  </si>
  <si>
    <t>83.1</t>
  </si>
  <si>
    <t>83.2</t>
  </si>
  <si>
    <t>83.3</t>
  </si>
  <si>
    <t>83 pirkimo dalis iš viso :  </t>
  </si>
  <si>
    <t>86.1</t>
  </si>
  <si>
    <t>86.2</t>
  </si>
  <si>
    <t>87.1</t>
  </si>
  <si>
    <t>87.2</t>
  </si>
  <si>
    <t>87.3</t>
  </si>
  <si>
    <t>87.4</t>
  </si>
  <si>
    <t>87.5</t>
  </si>
  <si>
    <t>87.6</t>
  </si>
  <si>
    <t>87.7</t>
  </si>
  <si>
    <t>87.8</t>
  </si>
  <si>
    <t>87.9</t>
  </si>
  <si>
    <t>87 pirkimo dalis iš viso :  </t>
  </si>
  <si>
    <t>88.1</t>
  </si>
  <si>
    <t>88.1.1</t>
  </si>
  <si>
    <t>88.1.2</t>
  </si>
  <si>
    <t>88.1.3</t>
  </si>
  <si>
    <t>88.1.4</t>
  </si>
  <si>
    <t>88.1.5</t>
  </si>
  <si>
    <t>88.1.6</t>
  </si>
  <si>
    <t>88.1.7</t>
  </si>
  <si>
    <t>88.1.8</t>
  </si>
  <si>
    <t>88.1.9</t>
  </si>
  <si>
    <t>88.1.10</t>
  </si>
  <si>
    <t>88.1.11</t>
  </si>
  <si>
    <t>88.2</t>
  </si>
  <si>
    <t>88.3</t>
  </si>
  <si>
    <t>88.4</t>
  </si>
  <si>
    <t>88.5</t>
  </si>
  <si>
    <t>88.6</t>
  </si>
  <si>
    <t>88.7</t>
  </si>
  <si>
    <t>88.8</t>
  </si>
  <si>
    <t>88.9</t>
  </si>
  <si>
    <t>88.10</t>
  </si>
  <si>
    <t>88 pirkimo dalis iš viso :  </t>
  </si>
  <si>
    <t>5-os kartos surišimo sistema su nujautrintoju. Sukuria labai stiprią adheziją su dentinu bei emaliu. Viename buteliuke  4ml (±1 ml) .</t>
  </si>
  <si>
    <t>Silikoninė atspaudinė medžiaga C tipo(75.2.1-75.2.4 to paties gamintojo)</t>
  </si>
  <si>
    <t>54.11</t>
  </si>
  <si>
    <t>Plombos poliravimo ratukai</t>
  </si>
  <si>
    <t xml:space="preserve">Dviejų žingsnių deimantiniai ratukai plombos šlifavimui ir poliravimui su metaliniu laikikliu Autoklavuojami. Pakuotėje ne mažiau 5+5 ratukai ir 1 laikiklis. </t>
  </si>
  <si>
    <t xml:space="preserve">STOMATOLOGINIŲ IR DANTŲ PROTEZAVIMO PRIEMONIŲ  TECHNINĖ  SPECIFIKACIJA </t>
  </si>
  <si>
    <t xml:space="preserve">Turi atitikti ES standartų reikalavimus. Turi būti pažymėti CE ženklu
 Didinimas: 3.0x - 3.2x;
Darbinis atstumas: nuo 350 iki 450 mm;
Svoris: 36 g (±5g);
Dizainas: galima pasirinkti iš 5 rėmelio
formų ir jų spalvų palečių.
</t>
  </si>
  <si>
    <t>Greitai kietėjanti plastmasė (79.1-79.3 to paties gamintojo):</t>
  </si>
  <si>
    <t>Monokonusinė gutaperča skirta plombuoti kanalus paruoštus Protaper tipo instrumentais. Dėžutėje ne mažiau 60 vnt.</t>
  </si>
  <si>
    <r>
      <t xml:space="preserve">Antgalis turi būti nedidelių gabaritų, nesunkus, patogus darbui, svoris ne daugiau 53 g. Kompaktiška galvutė: skersmuo ne didesnis negu 12mm, galvutės aukštis ne didesnis negu 13,4mm. Galia ne mažiau 25W. Dviejų darbinių ratų (sparnuočių) technologija, ne mažiau 36 ašmenų sparnuotėje, kas užtikrina mažą vibraciją bei padidina turbinos galingumą. Esant didelėms apkrovoms, užtikrina pastovų sukimą, pastovią galią. Greito stabdymo sistema. Nulinio įtraukimo funkcija, užtikrinanti turbinos ilgaamžiškumą. Keraminiai rutuliniai guoliai. Radialinis oro srautas, trys oro padavimo taškai, kas mažina turbinos vibraciją. Apšvietimas ne mažiau 25000 lux, greitis ne mažiau 360.000/390.000 aps. Trys purškimo taškai. Galvutė su mygtuku. Autoklavuojamas prie 135 laipsnių temperatūros. Optinė lemputė su 25000lux apšvietimu, turi nepateikti savybių autoklavuojant (135 lais.) Turi tikti turimoms </t>
    </r>
    <r>
      <rPr>
        <i/>
        <sz val="9"/>
        <color theme="1"/>
        <rFont val="Times New Roman"/>
        <family val="1"/>
        <charset val="186"/>
      </rPr>
      <t>„Roto Quick“</t>
    </r>
    <r>
      <rPr>
        <sz val="9"/>
        <color theme="1"/>
        <rFont val="Times New Roman"/>
        <family val="1"/>
        <charset val="186"/>
      </rPr>
      <t xml:space="preserve"> jungtims. Garantija ne mažiau 12 mėn.</t>
    </r>
  </si>
  <si>
    <r>
      <t xml:space="preserve">Antgalis turi būti nedidelių gabaritų, nesunkus, patogus darbui, svoris ne daugiau 53 g. Kompaktiška galvutė: skersmuo ne didesnis negu 12mm, galvutės aukštis ne didesnis negu 13,4mm. Galia ne mažiau 25W. Dviejų darbinių ratų (sparnuočių) technologija, ne mažiau 36 ašmenų sparnuotėje, kas užtikrina mažą vibraciją bei padidina turbinos galingumą. Esant didelėms apkrovoms, užtikrina pastovų sukimą, pastovią galią. Greito stabdymo sistema. Nulinio įtraukimo funkcija, užtikrinanti turbinos ilgaamžiškumą. Keraminiai rutuliniai guoliai. Radialinis oro srautas, trys oro padavimo taškai, kas mažina turbinos vibraciją. Apšvietimas ne mažiau 25000 lux, greitis ne mažiau 360.000/390.000 aps. Trys purškimo taškai. Galvutė su mygtuku. Autoklavuojamas prie 135 laipsnių temperatūros. Optinė lemputė su 25000lux apšvietimu, turi nepateikti savybių autoklavuojant (135 lais.) Turi tikti turimoms </t>
    </r>
    <r>
      <rPr>
        <i/>
        <sz val="9"/>
        <color theme="1"/>
        <rFont val="Times New Roman"/>
        <family val="1"/>
        <charset val="186"/>
      </rPr>
      <t>„Morita“</t>
    </r>
    <r>
      <rPr>
        <sz val="9"/>
        <color theme="1"/>
        <rFont val="Times New Roman"/>
        <family val="1"/>
        <charset val="186"/>
      </rPr>
      <t xml:space="preserve"> jungtims. Garantija ne mažiau 12 mėn.</t>
    </r>
  </si>
  <si>
    <t>Derva modifikuotas dvigubo kietėjimo savaime besirišantis stiklojonomerinis cementas "automix" švirkštuose.</t>
  </si>
  <si>
    <t>Skirtas vainikėlių, tiltų, kaiščių ir t.t.cementavimui . Trijų spalvų."Panavia" arba lygiavertis. Švirkšte ne mažiau  8 g.  Pakuotėje ne mažiau 3 švirkštai.</t>
  </si>
  <si>
    <t>Turi tikti 84 poz.</t>
  </si>
  <si>
    <t>2 priedas</t>
  </si>
  <si>
    <t>Pakuotė: 140(±10) ml. Aukšto, žemo, labai žemo klampumo. Turi tikti prekei nurodytai pozicijoje 75.3.2.</t>
  </si>
  <si>
    <t>Protezavimo medžiagos skirtos keramikos darbams :              </t>
  </si>
  <si>
    <t>Protezavimo medžiagos skirtos lankams, lietiems darbams :              </t>
  </si>
  <si>
    <t>89.1</t>
  </si>
  <si>
    <t>89.2</t>
  </si>
  <si>
    <t>89.3</t>
  </si>
  <si>
    <t>89.4</t>
  </si>
  <si>
    <t>89.5</t>
  </si>
  <si>
    <t>89.6</t>
  </si>
  <si>
    <t>89.7</t>
  </si>
  <si>
    <t>89 pirkimo dalis iš viso :  </t>
  </si>
  <si>
    <t>91.1</t>
  </si>
  <si>
    <t>91.2</t>
  </si>
  <si>
    <t>91.3</t>
  </si>
  <si>
    <t>91.4</t>
  </si>
  <si>
    <t>91.5</t>
  </si>
  <si>
    <t>91.6</t>
  </si>
  <si>
    <t>91.7</t>
  </si>
  <si>
    <t>91 pirkimo dalis iš viso :   </t>
  </si>
  <si>
    <t>95.1</t>
  </si>
  <si>
    <t>95.2</t>
  </si>
  <si>
    <t>95 pirkimo dalis iš viso :   </t>
  </si>
  <si>
    <t>96.</t>
  </si>
  <si>
    <t>Gluma 2bond , 4 ml, Kulzer( Vokietija)</t>
  </si>
  <si>
    <t>Single bond universal, 5ml, 3M Vokieija</t>
  </si>
  <si>
    <t>Ėsdintojas Blue Each 10ml, Cerkamed, Lenkija</t>
  </si>
  <si>
    <t>Estelite Asteria šv.rinkinys(7šv.x4gr) Tokuyama Japonija</t>
  </si>
  <si>
    <t>G-aenial Universal flow, 3,4g, GC, Japonija</t>
  </si>
  <si>
    <t>Filtek Z550 (4šv.x4g+6ml), 3M, Vokietija</t>
  </si>
  <si>
    <t>Estelite Q įvairios spalvos nuo A1-A5, B1-B5, C1-C3, OPA1, OPA2, OPA3, OPA4, ,švirkštai po 3,8g, Tokuyama, Japonija</t>
  </si>
  <si>
    <t>Estelite universal flow Medium, spalvos OPA1, OPA2, OPA3, OPA4, OPA5,A1, A2.,A3, A4,B1, B2, C4, 1,7g, Tokuyama, Japonija</t>
  </si>
  <si>
    <t>Admira Fusion rinkinys(7šv.x3g+20 Futura bond U dozių), VOCO, Vokietija</t>
  </si>
  <si>
    <t>Admira fusion X-tra 3g, VOCO, Vokietija</t>
  </si>
  <si>
    <t>Aplikatoriai SF, F, R, 100 vnt Dochem, Kinija</t>
  </si>
  <si>
    <t>Shield Force Plus 3ml, Tokuyama, Japonija</t>
  </si>
  <si>
    <t>Šaltukas Cold spray 200ml, Pol-intech, lenkija</t>
  </si>
  <si>
    <t>MDChelcream 2x7g, Meta, Korėja</t>
  </si>
  <si>
    <t>Citric acid 40%, 200ml, Cerkamed, Lenkija</t>
  </si>
  <si>
    <t>One coat 7 Universal bond, 5ml, Coltene, Šveicarija</t>
  </si>
  <si>
    <t>Fissurit FX švirkštukai  2x2,5g, VOCO, Vokietija</t>
  </si>
  <si>
    <t>Cavity Liner 1,5g, VOCO, Vokietija</t>
  </si>
  <si>
    <t>Twinky star Flow Blue/Pink 2g, VOCO, Vokietija</t>
  </si>
  <si>
    <t>Biodentinas 15 kapsulių+15 dozių skysčio, Septodont, Prancūzija</t>
  </si>
  <si>
    <t>coltosol F, 38g, Coltene Šveicarija</t>
  </si>
  <si>
    <t>Caryosan 60+25, Spofa</t>
  </si>
  <si>
    <t>Bond Force II Pen 2ml, Tokuyama, Japonija</t>
  </si>
  <si>
    <t>Ketac-cem 33g+12ml, 3M, Vokietija</t>
  </si>
  <si>
    <t>Charisma PPF 12+12g, Kulzer Vokietija</t>
  </si>
  <si>
    <t>Ketac-Molar 12,5+8,5ml, 3m Vokietija</t>
  </si>
  <si>
    <t>Rebilda DC 10g+Futura bond DC 2 butx4ml, VOCO, Vokietija</t>
  </si>
  <si>
    <t>Relyx U200 8,5g, 3M, Vokietija</t>
  </si>
  <si>
    <t>Calcimol 13+11g, VOCO, Vokietija</t>
  </si>
  <si>
    <t>Illumene 10proc. Karbamido peroksidas, Dentsply, Vokietija</t>
  </si>
  <si>
    <t>Illumene 16proc. Karbamido peroksidas, Dentsply, Vokietija</t>
  </si>
  <si>
    <t>Endomethasone 14g+10ml, Septodont, Prancuzija</t>
  </si>
  <si>
    <t>Adseal 13,5g, Meta, Koreja</t>
  </si>
  <si>
    <t>Chloraxid 2 proc.,200ml, Cerkamed, Lenkija</t>
  </si>
  <si>
    <t>Natrioperboratas, 10g Cerkamed, Lenkija</t>
  </si>
  <si>
    <t>Glassix Plus Nr1,2,3,4, po 10 vnt, Nordin, Šveicarija</t>
  </si>
  <si>
    <t>Glassix Plus rinkinys (Nr1,2,3,4, 4x5vnt)Nordin, Šveicarija</t>
  </si>
  <si>
    <t>Gluco Check 2 proc, 200ml Cerkamed, Lenkija</t>
  </si>
  <si>
    <t>Eucalyptol 10 ml, Cerkamed, Lenkija</t>
  </si>
  <si>
    <t>Eugenolis 10ml, Cerkamed, Lenkija</t>
  </si>
  <si>
    <t>MTA+ 10x0,14g+skystis, Cerkamed, Lenkija</t>
  </si>
  <si>
    <t>Calcipast 2,1g,  Cerkamed, Lenkija</t>
  </si>
  <si>
    <t>Calcipast+I su jodoformu  2,1g, Cerkamed, Lenkija</t>
  </si>
  <si>
    <t>Alustat 10 ml, Cerkamed, Lenkija</t>
  </si>
  <si>
    <t>everStick Perio 1x8cm, GC, Japonija</t>
  </si>
  <si>
    <t>Relyx U200  11g, 3M, Vokietija</t>
  </si>
  <si>
    <t>Relyx U200 Automix 6v.8,5g, 3M, Vokietija</t>
  </si>
  <si>
    <t>K-file 21/25/31 006,008,010,045…80,6vntDentsply Maillefer, Šveicarija</t>
  </si>
  <si>
    <t>Lentulo 17/21/25mm 001,002,003,004, 4 vnt Dentsply Maillefer</t>
  </si>
  <si>
    <t>Kflexofile 21/25/31mm 15…40 6vnt, Dentsply maillefer, Sveicarija</t>
  </si>
  <si>
    <t>Hedstroemfile 21/25/31mm 6vnt, Dentsply Maillefer, Šveicarija</t>
  </si>
  <si>
    <t>k-reamer 21/25/31mm 015...040, 6vnt, Dentsply Maillefer, Šveicarija</t>
  </si>
  <si>
    <t>Fingerspreader 21/25 mm A,B,C,D, 4vnt, Dentsply Maillefer, Šveicarija</t>
  </si>
  <si>
    <t>Pulpoekstraktoriai 10vnt, ASS, Dentsply Maillefer, Šveicarija</t>
  </si>
  <si>
    <t>Nitiflex 21/25mm 015-60, 6vnt, Dentsply Maillefer, Šveicarija</t>
  </si>
  <si>
    <t>C-file 21/25mm 006,008,010,015 ,6vnt, Dentsply Maillefer, Šveicarija</t>
  </si>
  <si>
    <t>Senseaus Profinder 18/21/25mm 010,013,017, 6 vnt, Dentsply Maillefer, Šveicarija</t>
  </si>
  <si>
    <t>Largo 28/32mm 1..6, 6vnt, Dentsply Maillefer, Šveicarija</t>
  </si>
  <si>
    <t>NEXT pro taper X1/X2/X3/X4/X5 6vnt, Dentsply Sirona, Šveicarija</t>
  </si>
  <si>
    <t>Pro Taper Gold Sx, S1, S2, F1, F2, F3, F4, F5,6vnt, Dentsply Sirona, Šveicarija</t>
  </si>
  <si>
    <t>Gutapercha ProTaper F2, F3, F4, F5. 60 vnt</t>
  </si>
  <si>
    <t>Simple Dam rinkinys, Coltene, Sveicarija</t>
  </si>
  <si>
    <t>Rubberdam 36 vnt, Cerkamed Lenkija</t>
  </si>
  <si>
    <t>Koferdamo žiedai, vnt, coltene šveicarija</t>
  </si>
  <si>
    <t>Ubistesin /Ubistesin Forte 4proc artikainas, 50 karp po 1,7 ml metalinėje dėžutėje, 3M, Vokietija</t>
  </si>
  <si>
    <t>Scandonest 3proc.mepivacainas, 50 vnt po 1,8 ml  Septodont, Prancūzija</t>
  </si>
  <si>
    <t>Alveogyl 10g, Septodont, Prancūzija</t>
  </si>
  <si>
    <t>Neocones, 50 vnt, Septodont, Prancuzija</t>
  </si>
  <si>
    <t>Dentalinės adatos 100 vnt, 03/25, 04/35mm, Dochem, Kinija</t>
  </si>
  <si>
    <t>Karpulinis sviirkstas, vnt, Pol-intech, Lenkija</t>
  </si>
  <si>
    <t>Gelatamp, 50 vnt, Coltene, Roeco</t>
  </si>
  <si>
    <t>Cotton rolls 2000vnt, Dochem, Kinija</t>
  </si>
  <si>
    <t>Veidrodėliai, vnt, Polintech, Lenkija</t>
  </si>
  <si>
    <t>Nordent veidrodeliu koteliai, vnt, Nordent, JAV</t>
  </si>
  <si>
    <t>Nordent Explorer 23, 408, 3A, 6, 6A, 6XL, 9, 17, Nordent JAV</t>
  </si>
  <si>
    <t>Perio zondai Nordent, JAV</t>
  </si>
  <si>
    <t>Pincetai, Nordent, JAV</t>
  </si>
  <si>
    <t>Špatelis, vnt, Polintech</t>
  </si>
  <si>
    <t>Šepetėlis Tokuyama, Japonija</t>
  </si>
  <si>
    <t>Nordent instrumentai, 26T, 9T, LRT,  7T,  37T, 38T,  50T,51T, 20T, JAV</t>
  </si>
  <si>
    <t>Nordent Gracey kiuretės įv,dydžio, JAV</t>
  </si>
  <si>
    <t>Replės, Polintech, Lenkija</t>
  </si>
  <si>
    <t>Morita turbininis antgalis su sviesa, TwinPower PAR 4HX-O, 25W, J.Morita Japonija</t>
  </si>
  <si>
    <t>Morita turbininis antgalis su sviesa, TwinPower PAR 4HX-NK, 25W, J.Morita Japonija</t>
  </si>
  <si>
    <t>Metalinės juostelės 4mm 12vnt, M, Pol-intech, Lenkija</t>
  </si>
  <si>
    <t>Sof-lex diskai C,M,F,SF, 50vnt, 3M ESPE, Vokietija</t>
  </si>
  <si>
    <t>Sof-lex disku rinkinys, 240vnt, 3M ESPE, Vokietija</t>
  </si>
  <si>
    <t>Sof-lex disku laikiklis, vnt, 3M, Vokietija</t>
  </si>
  <si>
    <t>Sof-lex juosteles, 150vnt.,3M, Vokietija</t>
  </si>
  <si>
    <t>Prisma Gloss fine, Extrafine, 4g, Dentsply</t>
  </si>
  <si>
    <t>Šepetėliai poliravimui, vnt., NTI Vokietija</t>
  </si>
  <si>
    <t>EVE Easycomp Twist diskeliai pilki</t>
  </si>
  <si>
    <t>EVE Easycomp Twist diskeliai melyni</t>
  </si>
  <si>
    <t>Sof-Lex diamond polishers rink. 5+5 vnt+laikiklis</t>
  </si>
  <si>
    <t>6072   EVE Diacomp Ultra polyras formų, vieno žingsnio (1vnt)</t>
  </si>
  <si>
    <t>Palodent V3 matricų rinkinys, Intro kit, Dentsply, Vokietija</t>
  </si>
  <si>
    <t>Palodent V3 matricu papildymas 3,5mm, 50vnt</t>
  </si>
  <si>
    <t>Palodent V3 matricu papildymas 4,5mm, 50vnt</t>
  </si>
  <si>
    <t>Palodent V3 matricu papildymas 5,5mm, 50vnt</t>
  </si>
  <si>
    <t>Palodent V3 matricu papildymas 6,5mm, 50vnt</t>
  </si>
  <si>
    <t>Morita tepalas Multispray, 400 ml</t>
  </si>
  <si>
    <t>Kromopan 450g</t>
  </si>
  <si>
    <t>Alligat 453g</t>
  </si>
  <si>
    <t>Protesil 900+140+60ml rinkinys</t>
  </si>
  <si>
    <t>Protesil baze 900ml</t>
  </si>
  <si>
    <t>Protesil korekcine 140 ml</t>
  </si>
  <si>
    <t>Protesil aktyvatorius 60ml</t>
  </si>
  <si>
    <t>Expres STD 300+300ml, 3M</t>
  </si>
  <si>
    <t>Expres STD 300+300ml,+2x50ml korekcine 3M</t>
  </si>
  <si>
    <t>Express korekcine 50+50ml</t>
  </si>
  <si>
    <t>Antgaliai</t>
  </si>
  <si>
    <t>Mai6ymo antgaliai 50 vnt</t>
  </si>
  <si>
    <t>Vykdantysis direktorius    Linas Stankevičius</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</si>
</sst>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rgb="FF000000"/>
      <name val="Calibri"/>
      <family val="2"/>
      <charset val="186"/>
    </font>
    <font>
      <sz val="11"/>
      <color rgb="FF000000"/>
      <name val="Times New Roman"/>
      <family val="1"/>
      <charset val="1"/>
    </font>
    <font>
      <b/>
      <sz val="12"/>
      <color rgb="FF000000"/>
      <name val="Times New Roman"/>
      <family val="1"/>
      <charset val="1"/>
    </font>
    <font>
      <b/>
      <sz val="11"/>
      <color rgb="FF000000"/>
      <name val="Times New Roman"/>
      <family val="1"/>
      <charset val="1"/>
    </font>
    <font>
      <sz val="8"/>
      <color rgb="FF000000"/>
      <name val="Times New Roman"/>
      <family val="1"/>
      <charset val="1"/>
    </font>
    <font>
      <sz val="10"/>
      <color rgb="FF000000"/>
      <name val="Calibri"/>
      <family val="2"/>
      <charset val="186"/>
    </font>
    <font>
      <sz val="10"/>
      <name val="Times New Roman"/>
      <family val="1"/>
      <charset val="186"/>
    </font>
    <font>
      <sz val="11"/>
      <name val="Times New Roman"/>
      <family val="1"/>
      <charset val="186"/>
    </font>
    <font>
      <b/>
      <sz val="11"/>
      <color rgb="FF000000"/>
      <name val="Calibri"/>
      <family val="2"/>
      <charset val="186"/>
    </font>
    <font>
      <b/>
      <sz val="11"/>
      <name val="Times New Roman"/>
      <family val="1"/>
      <charset val="186"/>
    </font>
    <font>
      <sz val="9"/>
      <name val="Times New Roman"/>
      <family val="1"/>
      <charset val="186"/>
    </font>
    <font>
      <b/>
      <sz val="11"/>
      <color rgb="FF000000"/>
      <name val="Times New Roman"/>
      <family val="1"/>
      <charset val="186"/>
    </font>
    <font>
      <b/>
      <sz val="8"/>
      <color rgb="FF000000"/>
      <name val="Times New Roman"/>
      <family val="1"/>
      <charset val="186"/>
    </font>
    <font>
      <sz val="8"/>
      <color rgb="FF000000"/>
      <name val="Times New Roman"/>
      <family val="1"/>
      <charset val="186"/>
    </font>
    <font>
      <sz val="9"/>
      <color rgb="FF000000"/>
      <name val="Times New Roman"/>
      <family val="1"/>
      <charset val="186"/>
    </font>
    <font>
      <b/>
      <sz val="9"/>
      <color rgb="FF000000"/>
      <name val="Times New Roman"/>
      <family val="1"/>
      <charset val="186"/>
    </font>
    <font>
      <sz val="9"/>
      <color rgb="FF000000"/>
      <name val="Calibri"/>
      <family val="2"/>
      <charset val="186"/>
    </font>
    <font>
      <sz val="11"/>
      <color rgb="FF000000"/>
      <name val="Times New Roman"/>
      <family val="1"/>
      <charset val="186"/>
    </font>
    <font>
      <b/>
      <sz val="10"/>
      <color rgb="FF000000"/>
      <name val="Times New Roman"/>
      <family val="1"/>
      <charset val="186"/>
    </font>
    <font>
      <sz val="12"/>
      <color rgb="FF000000"/>
      <name val="Times New Roman"/>
      <family val="1"/>
      <charset val="186"/>
    </font>
    <font>
      <sz val="11"/>
      <color rgb="FF000000"/>
      <name val="Liberation Serif"/>
      <family val="1"/>
      <charset val="186"/>
    </font>
    <font>
      <sz val="10"/>
      <color rgb="FF000000"/>
      <name val="Times New Roman"/>
      <family val="1"/>
      <charset val="186"/>
    </font>
    <font>
      <b/>
      <sz val="14"/>
      <color rgb="FF000000"/>
      <name val="Times New Roman"/>
      <family val="1"/>
      <charset val="186"/>
    </font>
    <font>
      <sz val="14"/>
      <color rgb="FF000000"/>
      <name val="Calibri"/>
      <family val="2"/>
      <charset val="186"/>
    </font>
    <font>
      <sz val="9"/>
      <color rgb="FF000000"/>
      <name val="Times New Roman"/>
      <family val="1"/>
      <charset val="1"/>
    </font>
    <font>
      <sz val="11"/>
      <color theme="1"/>
      <name val="Calibri"/>
      <family val="2"/>
      <charset val="186"/>
    </font>
    <font>
      <i/>
      <sz val="9"/>
      <name val="Times New Roman"/>
      <family val="1"/>
      <charset val="186"/>
    </font>
    <font>
      <b/>
      <sz val="10"/>
      <color theme="1"/>
      <name val="Times New Roman"/>
      <family val="1"/>
      <charset val="186"/>
    </font>
    <font>
      <b/>
      <sz val="11"/>
      <color theme="1"/>
      <name val="Times New Roman"/>
      <family val="1"/>
      <charset val="186"/>
    </font>
    <font>
      <sz val="11"/>
      <color theme="1"/>
      <name val="Times New Roman"/>
      <family val="1"/>
      <charset val="186"/>
    </font>
    <font>
      <sz val="9"/>
      <color theme="1"/>
      <name val="Times New Roman"/>
      <family val="1"/>
      <charset val="186"/>
    </font>
    <font>
      <i/>
      <sz val="9"/>
      <color theme="1"/>
      <name val="Times New Roman"/>
      <family val="1"/>
      <charset val="186"/>
    </font>
    <font>
      <b/>
      <sz val="10"/>
      <color rgb="FF000000"/>
      <name val="Times New Roman"/>
      <family val="1"/>
      <charset val="1"/>
    </font>
    <font>
      <sz val="8"/>
      <name val="Calibri"/>
      <family val="2"/>
      <charset val="186"/>
    </font>
    <font>
      <b/>
      <i/>
      <sz val="11"/>
      <color rgb="FF000000"/>
      <name val="Times New Roman"/>
      <family val="1"/>
      <charset val="186"/>
    </font>
    <font>
      <b/>
      <sz val="9"/>
      <color rgb="FF000000"/>
      <name val="Times New Roman"/>
      <family val="1"/>
      <charset val="1"/>
    </font>
    <font>
      <b/>
      <i/>
      <sz val="11"/>
      <color rgb="FF000000"/>
      <name val="Calibri"/>
      <family val="2"/>
      <charset val="186"/>
    </font>
  </fonts>
  <fills count="12">
    <fill>
      <patternFill patternType="none"/>
    </fill>
    <fill>
      <patternFill patternType="gray125"/>
    </fill>
    <fill>
      <patternFill patternType="solid">
        <fgColor rgb="FFFFFFFF"/>
        <bgColor rgb="FFEEEEEE"/>
      </patternFill>
    </fill>
    <fill>
      <patternFill patternType="solid">
        <fgColor rgb="FFFFFF00"/>
        <bgColor rgb="FFFFFF00"/>
      </patternFill>
    </fill>
    <fill>
      <patternFill patternType="solid">
        <fgColor rgb="FFFF6600"/>
        <bgColor rgb="FFFF9900"/>
      </patternFill>
    </fill>
    <fill>
      <patternFill patternType="solid">
        <fgColor rgb="FFFFCC00"/>
        <bgColor rgb="FFFFFF00"/>
      </patternFill>
    </fill>
    <fill>
      <patternFill patternType="solid">
        <fgColor rgb="FFFF9999"/>
        <bgColor rgb="FFFF8080"/>
      </patternFill>
    </fill>
    <fill>
      <patternFill patternType="solid">
        <fgColor rgb="FFEEEEEE"/>
        <bgColor rgb="FFFFFFFF"/>
      </patternFill>
    </fill>
    <fill>
      <patternFill patternType="solid">
        <fgColor rgb="FFFF99FF"/>
        <bgColor rgb="FFFF9999"/>
      </patternFill>
    </fill>
    <fill>
      <patternFill patternType="solid">
        <fgColor rgb="FF99FF66"/>
        <bgColor rgb="FF99CC00"/>
      </patternFill>
    </fill>
    <fill>
      <patternFill patternType="solid">
        <fgColor theme="0"/>
        <bgColor indexed="64"/>
      </patternFill>
    </fill>
    <fill>
      <patternFill patternType="solid">
        <fgColor theme="0"/>
        <bgColor rgb="FFEEEEEE"/>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style="medium">
        <color rgb="FF000000"/>
      </left>
      <right/>
      <top/>
      <bottom style="medium">
        <color rgb="FF000000"/>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s>
  <cellStyleXfs count="1">
    <xf numFmtId="0" fontId="0" fillId="0" borderId="0"/>
  </cellStyleXfs>
  <cellXfs count="249">
    <xf numFmtId="0" fontId="0" fillId="0" borderId="0" xfId="0"/>
    <xf numFmtId="0" fontId="1" fillId="2" borderId="0" xfId="0" applyFont="1" applyFill="1"/>
    <xf numFmtId="0" fontId="0" fillId="2" borderId="0" xfId="0" applyFill="1"/>
    <xf numFmtId="0" fontId="3" fillId="2" borderId="0" xfId="0" applyFont="1" applyFill="1" applyAlignment="1">
      <alignment horizontal="center"/>
    </xf>
    <xf numFmtId="0" fontId="5" fillId="2" borderId="0" xfId="0" applyFont="1" applyFill="1" applyAlignment="1">
      <alignment vertical="center" wrapText="1"/>
    </xf>
    <xf numFmtId="0" fontId="0" fillId="2" borderId="0" xfId="0" applyFill="1" applyAlignment="1">
      <alignment vertical="center"/>
    </xf>
    <xf numFmtId="0" fontId="0" fillId="2" borderId="0" xfId="0" applyFill="1" applyAlignment="1">
      <alignment vertical="center" wrapText="1"/>
    </xf>
    <xf numFmtId="0" fontId="0" fillId="0" borderId="0" xfId="0" applyAlignment="1">
      <alignment horizontal="center"/>
    </xf>
    <xf numFmtId="0" fontId="8" fillId="3" borderId="0" xfId="0" applyFont="1" applyFill="1" applyAlignment="1">
      <alignment horizontal="center"/>
    </xf>
    <xf numFmtId="0" fontId="0" fillId="3" borderId="0" xfId="0" applyFill="1" applyAlignment="1">
      <alignment horizontal="center"/>
    </xf>
    <xf numFmtId="0" fontId="8" fillId="0" borderId="0" xfId="0" applyFont="1" applyAlignment="1">
      <alignment horizontal="center"/>
    </xf>
    <xf numFmtId="0" fontId="8" fillId="4" borderId="0" xfId="0" applyFont="1" applyFill="1" applyAlignment="1">
      <alignment horizontal="center"/>
    </xf>
    <xf numFmtId="0" fontId="0" fillId="4" borderId="0" xfId="0" applyFill="1" applyAlignment="1">
      <alignment horizontal="center"/>
    </xf>
    <xf numFmtId="0" fontId="8" fillId="5" borderId="0" xfId="0" applyFont="1" applyFill="1" applyAlignment="1">
      <alignment horizontal="center"/>
    </xf>
    <xf numFmtId="0" fontId="0" fillId="5" borderId="0" xfId="0" applyFill="1" applyAlignment="1">
      <alignment horizontal="center"/>
    </xf>
    <xf numFmtId="0" fontId="8" fillId="6" borderId="0" xfId="0" applyFont="1" applyFill="1" applyAlignment="1">
      <alignment horizontal="center"/>
    </xf>
    <xf numFmtId="0" fontId="0" fillId="6" borderId="0" xfId="0" applyFill="1" applyAlignment="1">
      <alignment horizontal="center"/>
    </xf>
    <xf numFmtId="0" fontId="8" fillId="7" borderId="0" xfId="0" applyFont="1" applyFill="1" applyAlignment="1">
      <alignment horizontal="center"/>
    </xf>
    <xf numFmtId="0" fontId="0" fillId="7" borderId="0" xfId="0" applyFill="1" applyAlignment="1">
      <alignment horizontal="center"/>
    </xf>
    <xf numFmtId="0" fontId="8" fillId="8" borderId="0" xfId="0" applyFont="1" applyFill="1" applyAlignment="1">
      <alignment horizontal="center"/>
    </xf>
    <xf numFmtId="0" fontId="0" fillId="8" borderId="0" xfId="0" applyFill="1" applyAlignment="1">
      <alignment horizontal="center"/>
    </xf>
    <xf numFmtId="0" fontId="8" fillId="9" borderId="0" xfId="0" applyFont="1" applyFill="1" applyAlignment="1">
      <alignment horizontal="center"/>
    </xf>
    <xf numFmtId="0" fontId="0" fillId="9" borderId="0" xfId="0" applyFill="1" applyAlignment="1">
      <alignment horizontal="center"/>
    </xf>
    <xf numFmtId="0" fontId="8" fillId="0" borderId="0" xfId="0" applyFont="1"/>
    <xf numFmtId="0" fontId="8" fillId="2" borderId="0" xfId="0" applyFont="1" applyFill="1"/>
    <xf numFmtId="0" fontId="13" fillId="0" borderId="1" xfId="0" applyFont="1" applyBorder="1" applyAlignment="1">
      <alignment horizontal="center" vertical="center"/>
    </xf>
    <xf numFmtId="0" fontId="13" fillId="0" borderId="1" xfId="0" applyFont="1" applyBorder="1" applyAlignment="1">
      <alignment vertical="center" wrapText="1"/>
    </xf>
    <xf numFmtId="2" fontId="13" fillId="0" borderId="1" xfId="0" applyNumberFormat="1" applyFont="1" applyBorder="1" applyAlignment="1">
      <alignment vertical="center"/>
    </xf>
    <xf numFmtId="0" fontId="13" fillId="0" borderId="1" xfId="0" applyFont="1" applyBorder="1" applyAlignment="1">
      <alignment vertical="center"/>
    </xf>
    <xf numFmtId="0" fontId="13" fillId="0" borderId="0" xfId="0" applyFont="1" applyAlignment="1">
      <alignment vertical="center"/>
    </xf>
    <xf numFmtId="0" fontId="17" fillId="0" borderId="1" xfId="0" applyFont="1" applyBorder="1" applyAlignment="1">
      <alignment horizontal="center" vertical="center" wrapText="1"/>
    </xf>
    <xf numFmtId="0" fontId="17" fillId="0" borderId="0" xfId="0" applyFont="1" applyAlignment="1">
      <alignment vertical="center"/>
    </xf>
    <xf numFmtId="0" fontId="12" fillId="0" borderId="1" xfId="0" applyFont="1" applyBorder="1" applyAlignment="1">
      <alignment horizontal="right" vertical="center"/>
    </xf>
    <xf numFmtId="0" fontId="0" fillId="0" borderId="0" xfId="0" applyAlignment="1">
      <alignment vertical="center"/>
    </xf>
    <xf numFmtId="0" fontId="17"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17" fillId="2" borderId="0" xfId="0" applyFont="1" applyFill="1" applyAlignment="1">
      <alignment horizontal="center"/>
    </xf>
    <xf numFmtId="0" fontId="17" fillId="2" borderId="1" xfId="0" applyFont="1" applyFill="1" applyBorder="1" applyAlignment="1">
      <alignment horizontal="center" vertical="center"/>
    </xf>
    <xf numFmtId="0" fontId="17" fillId="0" borderId="0" xfId="0" applyFont="1" applyAlignment="1">
      <alignment vertical="center" wrapText="1"/>
    </xf>
    <xf numFmtId="0" fontId="0" fillId="10" borderId="0" xfId="0" applyFill="1"/>
    <xf numFmtId="0" fontId="14" fillId="0" borderId="1" xfId="0" applyFont="1" applyBorder="1" applyAlignment="1">
      <alignment horizontal="left" vertical="center" wrapText="1"/>
    </xf>
    <xf numFmtId="0" fontId="1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7"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0" fillId="2" borderId="1" xfId="0" applyFill="1" applyBorder="1" applyAlignment="1">
      <alignment vertical="center"/>
    </xf>
    <xf numFmtId="0" fontId="11" fillId="2" borderId="1" xfId="0" applyFont="1" applyFill="1" applyBorder="1" applyAlignment="1">
      <alignment vertical="center"/>
    </xf>
    <xf numFmtId="0" fontId="11" fillId="0" borderId="1" xfId="0" applyFont="1" applyBorder="1" applyAlignment="1">
      <alignment vertical="center" wrapText="1"/>
    </xf>
    <xf numFmtId="0" fontId="17" fillId="0" borderId="1" xfId="0" applyFont="1" applyBorder="1" applyAlignment="1">
      <alignment vertical="center" wrapText="1"/>
    </xf>
    <xf numFmtId="0" fontId="17" fillId="11"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2" fontId="0" fillId="2" borderId="1" xfId="0" applyNumberFormat="1" applyFill="1" applyBorder="1" applyAlignment="1">
      <alignment vertical="center"/>
    </xf>
    <xf numFmtId="2" fontId="11" fillId="2" borderId="1" xfId="0" applyNumberFormat="1" applyFont="1" applyFill="1" applyBorder="1" applyAlignment="1">
      <alignment vertical="center"/>
    </xf>
    <xf numFmtId="0" fontId="14" fillId="2" borderId="1" xfId="0" applyFont="1" applyFill="1" applyBorder="1" applyAlignment="1">
      <alignment horizontal="left" vertical="center" wrapText="1"/>
    </xf>
    <xf numFmtId="0" fontId="3" fillId="11" borderId="1" xfId="0" applyFont="1" applyFill="1" applyBorder="1" applyAlignment="1">
      <alignment horizontal="right" vertical="center"/>
    </xf>
    <xf numFmtId="0" fontId="11" fillId="11" borderId="1" xfId="0" applyFont="1" applyFill="1" applyBorder="1" applyAlignment="1">
      <alignment vertical="center"/>
    </xf>
    <xf numFmtId="0" fontId="6" fillId="2" borderId="1" xfId="0" applyFont="1" applyFill="1" applyBorder="1" applyAlignment="1">
      <alignment horizontal="center" vertical="center"/>
    </xf>
    <xf numFmtId="0" fontId="8" fillId="2" borderId="1" xfId="0" applyFont="1" applyFill="1" applyBorder="1" applyAlignment="1">
      <alignment vertical="center"/>
    </xf>
    <xf numFmtId="0" fontId="3" fillId="2" borderId="1" xfId="0" applyFont="1" applyFill="1" applyBorder="1" applyAlignment="1">
      <alignment vertical="center"/>
    </xf>
    <xf numFmtId="0" fontId="17" fillId="2" borderId="1" xfId="0" applyFont="1" applyFill="1" applyBorder="1" applyAlignment="1">
      <alignment vertical="center" wrapText="1"/>
    </xf>
    <xf numFmtId="0" fontId="17" fillId="0" borderId="1" xfId="0" applyFont="1" applyBorder="1" applyAlignment="1">
      <alignment horizontal="center" vertical="center"/>
    </xf>
    <xf numFmtId="0" fontId="1" fillId="0" borderId="1" xfId="0" applyFont="1" applyBorder="1" applyAlignment="1">
      <alignment vertical="center"/>
    </xf>
    <xf numFmtId="0" fontId="3" fillId="0" borderId="1" xfId="0" applyFont="1" applyBorder="1" applyAlignment="1">
      <alignment vertical="center"/>
    </xf>
    <xf numFmtId="0" fontId="12" fillId="0" borderId="0" xfId="0" applyFont="1" applyAlignment="1">
      <alignment vertical="center" wrapText="1"/>
    </xf>
    <xf numFmtId="2" fontId="13" fillId="0" borderId="0" xfId="0" applyNumberFormat="1" applyFont="1" applyAlignment="1">
      <alignment vertical="center"/>
    </xf>
    <xf numFmtId="0" fontId="12" fillId="0" borderId="0" xfId="0" applyFont="1" applyAlignment="1">
      <alignment vertical="center"/>
    </xf>
    <xf numFmtId="0" fontId="17" fillId="2" borderId="0" xfId="0" applyFont="1" applyFill="1" applyAlignment="1">
      <alignment wrapText="1"/>
    </xf>
    <xf numFmtId="0" fontId="11" fillId="2" borderId="0" xfId="0" applyFont="1" applyFill="1" applyAlignment="1">
      <alignment horizontal="center"/>
    </xf>
    <xf numFmtId="0" fontId="17" fillId="2" borderId="0" xfId="0" applyFont="1" applyFill="1"/>
    <xf numFmtId="0" fontId="11" fillId="11" borderId="1" xfId="0" applyFont="1" applyFill="1" applyBorder="1" applyAlignment="1">
      <alignment horizontal="left" vertical="center" wrapText="1"/>
    </xf>
    <xf numFmtId="0" fontId="17" fillId="0" borderId="0" xfId="0" applyFont="1" applyAlignment="1">
      <alignment wrapText="1"/>
    </xf>
    <xf numFmtId="0" fontId="21"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1" fillId="0" borderId="1" xfId="0" applyFont="1" applyBorder="1" applyAlignment="1">
      <alignment horizontal="left" vertical="center" wrapText="1"/>
    </xf>
    <xf numFmtId="0" fontId="21" fillId="2" borderId="0" xfId="0" applyFont="1" applyFill="1" applyAlignment="1">
      <alignment horizontal="center"/>
    </xf>
    <xf numFmtId="0" fontId="21" fillId="2" borderId="1" xfId="0" applyFont="1" applyFill="1" applyBorder="1" applyAlignment="1">
      <alignment horizontal="center" vertical="center"/>
    </xf>
    <xf numFmtId="16" fontId="21" fillId="2" borderId="1" xfId="0" applyNumberFormat="1" applyFont="1" applyFill="1" applyBorder="1" applyAlignment="1">
      <alignment horizontal="center" vertical="center"/>
    </xf>
    <xf numFmtId="0" fontId="21" fillId="11" borderId="1" xfId="0" applyFont="1" applyFill="1" applyBorder="1" applyAlignment="1">
      <alignment horizontal="center" vertical="center"/>
    </xf>
    <xf numFmtId="16" fontId="21" fillId="11"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0" fontId="21" fillId="0" borderId="1" xfId="0" applyFont="1" applyBorder="1" applyAlignment="1">
      <alignment horizontal="center" vertical="center"/>
    </xf>
    <xf numFmtId="49" fontId="21" fillId="0" borderId="1" xfId="0" quotePrefix="1" applyNumberFormat="1" applyFont="1" applyBorder="1" applyAlignment="1">
      <alignment horizontal="center" vertical="center"/>
    </xf>
    <xf numFmtId="0" fontId="5" fillId="0" borderId="0" xfId="0" applyFont="1" applyAlignment="1">
      <alignment horizontal="center"/>
    </xf>
    <xf numFmtId="0" fontId="17" fillId="2" borderId="0" xfId="0" applyFont="1" applyFill="1" applyAlignment="1">
      <alignment horizontal="center" wrapText="1"/>
    </xf>
    <xf numFmtId="0" fontId="7" fillId="0" borderId="1" xfId="0" applyFont="1" applyBorder="1" applyAlignment="1">
      <alignment horizontal="center" vertical="center" wrapText="1"/>
    </xf>
    <xf numFmtId="0" fontId="17" fillId="0" borderId="0" xfId="0" applyFont="1" applyAlignment="1">
      <alignment horizontal="center" wrapText="1"/>
    </xf>
    <xf numFmtId="0" fontId="17" fillId="0" borderId="1" xfId="0" applyFont="1" applyBorder="1" applyAlignment="1">
      <alignment horizontal="left" vertical="center" wrapText="1"/>
    </xf>
    <xf numFmtId="0" fontId="11" fillId="0" borderId="1" xfId="0" applyFont="1" applyBorder="1" applyAlignment="1">
      <alignment horizontal="left" wrapText="1"/>
    </xf>
    <xf numFmtId="0" fontId="11" fillId="0" borderId="1" xfId="0" applyFont="1" applyBorder="1" applyAlignment="1">
      <alignment vertical="center"/>
    </xf>
    <xf numFmtId="0" fontId="17" fillId="10" borderId="1" xfId="0" applyFont="1" applyFill="1" applyBorder="1" applyAlignment="1">
      <alignment vertical="center" wrapText="1"/>
    </xf>
    <xf numFmtId="0" fontId="10" fillId="0" borderId="1" xfId="0" applyFont="1" applyBorder="1" applyAlignment="1">
      <alignment horizontal="center" vertical="center"/>
    </xf>
    <xf numFmtId="0" fontId="22" fillId="0" borderId="1" xfId="0" applyFont="1" applyBorder="1" applyAlignment="1">
      <alignment horizontal="right" vertical="center"/>
    </xf>
    <xf numFmtId="2" fontId="22" fillId="0" borderId="0" xfId="0" applyNumberFormat="1" applyFont="1" applyAlignment="1">
      <alignment vertical="center"/>
    </xf>
    <xf numFmtId="0" fontId="23" fillId="0" borderId="0" xfId="0" applyFont="1"/>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xf>
    <xf numFmtId="0" fontId="14" fillId="2" borderId="0" xfId="0" applyFont="1" applyFill="1" applyAlignment="1">
      <alignment horizontal="left" wrapText="1"/>
    </xf>
    <xf numFmtId="0" fontId="15" fillId="2" borderId="0" xfId="0" applyFont="1" applyFill="1" applyAlignment="1">
      <alignment horizontal="left"/>
    </xf>
    <xf numFmtId="0" fontId="10"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0" fillId="11" borderId="1" xfId="0" applyFont="1" applyFill="1" applyBorder="1" applyAlignment="1">
      <alignment horizontal="left" vertical="center" wrapText="1"/>
    </xf>
    <xf numFmtId="0" fontId="16" fillId="0" borderId="0" xfId="0" applyFont="1" applyAlignment="1">
      <alignment horizontal="left" wrapText="1"/>
    </xf>
    <xf numFmtId="0" fontId="17" fillId="2" borderId="1" xfId="0" applyFont="1" applyFill="1" applyBorder="1" applyAlignment="1">
      <alignment vertical="top" wrapText="1"/>
    </xf>
    <xf numFmtId="0" fontId="16" fillId="2" borderId="0" xfId="0" applyFont="1" applyFill="1" applyAlignment="1">
      <alignment horizontal="center"/>
    </xf>
    <xf numFmtId="0" fontId="21" fillId="11"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4" fillId="2" borderId="1" xfId="0" applyFont="1" applyFill="1" applyBorder="1" applyAlignment="1">
      <alignment horizontal="center" wrapText="1"/>
    </xf>
    <xf numFmtId="0" fontId="14" fillId="2" borderId="1" xfId="0" applyFont="1" applyFill="1" applyBorder="1" applyAlignment="1">
      <alignment horizontal="center"/>
    </xf>
    <xf numFmtId="0" fontId="11" fillId="0" borderId="1" xfId="0" applyFont="1" applyBorder="1" applyAlignment="1">
      <alignment vertical="center" wrapText="1"/>
    </xf>
    <xf numFmtId="16" fontId="21" fillId="0" borderId="1" xfId="0" applyNumberFormat="1" applyFont="1" applyBorder="1" applyAlignment="1">
      <alignment horizontal="center" vertical="center" wrapText="1"/>
    </xf>
    <xf numFmtId="0" fontId="21" fillId="0" borderId="1" xfId="0" applyFont="1" applyBorder="1" applyAlignment="1">
      <alignment horizontal="left" vertical="top" wrapText="1"/>
    </xf>
    <xf numFmtId="0" fontId="17" fillId="0" borderId="1" xfId="0" applyFont="1" applyBorder="1" applyAlignment="1">
      <alignment vertical="center"/>
    </xf>
    <xf numFmtId="0" fontId="14" fillId="0" borderId="0" xfId="0" applyFont="1" applyAlignment="1">
      <alignment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3" fillId="0" borderId="1" xfId="0" applyFont="1" applyFill="1" applyBorder="1" applyAlignment="1">
      <alignment horizontal="right" vertical="center"/>
    </xf>
    <xf numFmtId="0" fontId="1" fillId="0" borderId="1" xfId="0" applyFont="1" applyFill="1" applyBorder="1" applyAlignment="1">
      <alignment vertical="center"/>
    </xf>
    <xf numFmtId="0" fontId="0" fillId="0" borderId="0" xfId="0" applyFill="1"/>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0" fillId="0" borderId="1" xfId="0" applyFill="1" applyBorder="1" applyAlignment="1">
      <alignment vertical="center"/>
    </xf>
    <xf numFmtId="0" fontId="11" fillId="0" borderId="1" xfId="0" applyFont="1" applyFill="1" applyBorder="1" applyAlignment="1">
      <alignment vertical="center"/>
    </xf>
    <xf numFmtId="0" fontId="28" fillId="2" borderId="1" xfId="0" applyFont="1" applyFill="1" applyBorder="1" applyAlignment="1">
      <alignment vertical="center" wrapText="1"/>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30" fillId="2" borderId="1" xfId="0" applyFont="1" applyFill="1" applyBorder="1" applyAlignment="1">
      <alignment horizontal="left" vertical="center" wrapText="1"/>
    </xf>
    <xf numFmtId="0" fontId="29" fillId="2" borderId="1" xfId="0" applyFont="1" applyFill="1" applyBorder="1" applyAlignment="1">
      <alignment vertical="center"/>
    </xf>
    <xf numFmtId="0" fontId="25" fillId="0" borderId="0" xfId="0" applyFont="1"/>
    <xf numFmtId="0" fontId="11" fillId="0" borderId="1" xfId="0" applyFont="1" applyFill="1" applyBorder="1" applyAlignment="1">
      <alignment vertical="center" wrapText="1"/>
    </xf>
    <xf numFmtId="0" fontId="1" fillId="0" borderId="1" xfId="0" applyFont="1" applyFill="1" applyBorder="1" applyAlignment="1">
      <alignment horizontal="center" vertical="center"/>
    </xf>
    <xf numFmtId="0" fontId="3" fillId="0" borderId="1" xfId="0" applyFont="1" applyFill="1" applyBorder="1" applyAlignment="1">
      <alignment vertical="center"/>
    </xf>
    <xf numFmtId="0" fontId="14"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0" borderId="1" xfId="0" applyFont="1" applyFill="1" applyBorder="1" applyAlignment="1">
      <alignment vertical="center" wrapText="1"/>
    </xf>
    <xf numFmtId="0" fontId="11" fillId="0" borderId="1" xfId="0" applyFont="1" applyBorder="1" applyAlignment="1">
      <alignment horizontal="center" vertical="center"/>
    </xf>
    <xf numFmtId="16" fontId="21" fillId="2" borderId="1" xfId="0" quotePrefix="1" applyNumberFormat="1" applyFont="1" applyFill="1" applyBorder="1" applyAlignment="1">
      <alignment horizontal="center" vertical="center"/>
    </xf>
    <xf numFmtId="0" fontId="18" fillId="2" borderId="1" xfId="0" quotePrefix="1" applyFont="1" applyFill="1" applyBorder="1" applyAlignment="1">
      <alignment horizontal="center" vertical="center"/>
    </xf>
    <xf numFmtId="0" fontId="21" fillId="2" borderId="1" xfId="0" quotePrefix="1" applyFont="1" applyFill="1" applyBorder="1" applyAlignment="1">
      <alignment horizontal="center" vertical="center"/>
    </xf>
    <xf numFmtId="0" fontId="21" fillId="0" borderId="1" xfId="0" quotePrefix="1" applyFont="1" applyFill="1" applyBorder="1" applyAlignment="1">
      <alignment horizontal="center" vertical="center"/>
    </xf>
    <xf numFmtId="0" fontId="18" fillId="11" borderId="1" xfId="0" quotePrefix="1" applyFont="1" applyFill="1" applyBorder="1" applyAlignment="1">
      <alignment horizontal="center" vertical="center"/>
    </xf>
    <xf numFmtId="17" fontId="21" fillId="2" borderId="1" xfId="0" quotePrefix="1" applyNumberFormat="1" applyFont="1" applyFill="1" applyBorder="1" applyAlignment="1">
      <alignment horizontal="center" vertical="center"/>
    </xf>
    <xf numFmtId="0" fontId="3" fillId="0" borderId="1" xfId="0" quotePrefix="1" applyFont="1" applyFill="1" applyBorder="1" applyAlignment="1">
      <alignment horizontal="center" vertical="center"/>
    </xf>
    <xf numFmtId="0" fontId="27" fillId="2" borderId="1" xfId="0" quotePrefix="1" applyFont="1" applyFill="1" applyBorder="1" applyAlignment="1">
      <alignment horizontal="center" vertical="center"/>
    </xf>
    <xf numFmtId="0" fontId="18" fillId="0" borderId="1" xfId="0" quotePrefix="1" applyFont="1" applyFill="1" applyBorder="1" applyAlignment="1">
      <alignment horizontal="center" vertical="center"/>
    </xf>
    <xf numFmtId="14" fontId="21" fillId="2" borderId="1" xfId="0" quotePrefix="1" applyNumberFormat="1" applyFont="1" applyFill="1" applyBorder="1" applyAlignment="1">
      <alignment horizontal="center" vertical="center"/>
    </xf>
    <xf numFmtId="0" fontId="21" fillId="0" borderId="1" xfId="0" quotePrefix="1" applyFont="1" applyBorder="1" applyAlignment="1">
      <alignment horizontal="center" vertical="center"/>
    </xf>
    <xf numFmtId="0" fontId="18" fillId="0" borderId="1" xfId="0" quotePrefix="1" applyFont="1" applyBorder="1" applyAlignment="1">
      <alignment horizontal="center" vertical="center"/>
    </xf>
    <xf numFmtId="17" fontId="21" fillId="0" borderId="1" xfId="0" quotePrefix="1" applyNumberFormat="1" applyFont="1" applyBorder="1" applyAlignment="1">
      <alignment horizontal="center" vertical="center"/>
    </xf>
    <xf numFmtId="14" fontId="21" fillId="0" borderId="1" xfId="0" quotePrefix="1" applyNumberFormat="1" applyFont="1" applyBorder="1" applyAlignment="1">
      <alignment horizontal="center" vertical="center"/>
    </xf>
    <xf numFmtId="0" fontId="11" fillId="2" borderId="1" xfId="0" quotePrefix="1" applyFont="1" applyFill="1" applyBorder="1" applyAlignment="1">
      <alignment horizontal="center" vertical="center"/>
    </xf>
    <xf numFmtId="16" fontId="21" fillId="11" borderId="1" xfId="0" quotePrefix="1" applyNumberFormat="1" applyFont="1" applyFill="1" applyBorder="1" applyAlignment="1">
      <alignment horizontal="center" vertical="center"/>
    </xf>
    <xf numFmtId="0" fontId="17" fillId="11" borderId="1" xfId="0" applyFont="1" applyFill="1" applyBorder="1" applyAlignment="1">
      <alignment vertical="center" wrapText="1"/>
    </xf>
    <xf numFmtId="0" fontId="17" fillId="11" borderId="1" xfId="0" applyFont="1" applyFill="1" applyBorder="1" applyAlignment="1">
      <alignment horizontal="center" vertical="center" wrapText="1"/>
    </xf>
    <xf numFmtId="0" fontId="14" fillId="11" borderId="1" xfId="0" applyFont="1" applyFill="1" applyBorder="1" applyAlignment="1">
      <alignment horizontal="left" vertical="center" wrapText="1"/>
    </xf>
    <xf numFmtId="0" fontId="21" fillId="11" borderId="1" xfId="0" quotePrefix="1" applyFont="1" applyFill="1" applyBorder="1" applyAlignment="1">
      <alignment horizontal="center" vertical="center"/>
    </xf>
    <xf numFmtId="0" fontId="7" fillId="11" borderId="1" xfId="0" applyFont="1" applyFill="1" applyBorder="1" applyAlignment="1">
      <alignment horizontal="center" vertical="center" wrapText="1"/>
    </xf>
    <xf numFmtId="0" fontId="21" fillId="11" borderId="1" xfId="0" quotePrefix="1" applyFont="1" applyFill="1" applyBorder="1" applyAlignment="1">
      <alignment horizontal="center" vertical="center" wrapText="1"/>
    </xf>
    <xf numFmtId="0" fontId="14" fillId="11" borderId="1" xfId="0" applyFont="1" applyFill="1" applyBorder="1" applyAlignment="1">
      <alignment horizontal="left" vertical="top" wrapText="1"/>
    </xf>
    <xf numFmtId="16" fontId="21" fillId="11" borderId="1" xfId="0" quotePrefix="1" applyNumberFormat="1" applyFont="1" applyFill="1" applyBorder="1" applyAlignment="1">
      <alignment horizontal="center" vertical="center" wrapText="1"/>
    </xf>
    <xf numFmtId="0" fontId="14" fillId="10" borderId="1" xfId="0" applyFont="1" applyFill="1" applyBorder="1" applyAlignment="1">
      <alignment horizontal="justify" vertical="center"/>
    </xf>
    <xf numFmtId="0" fontId="21" fillId="10" borderId="0" xfId="0" applyFont="1" applyFill="1"/>
    <xf numFmtId="0" fontId="21" fillId="11" borderId="1" xfId="0" quotePrefix="1" applyFont="1" applyFill="1" applyBorder="1" applyAlignment="1">
      <alignment horizontal="center" vertical="top" wrapText="1"/>
    </xf>
    <xf numFmtId="0" fontId="21" fillId="10" borderId="0" xfId="0" applyFont="1" applyFill="1" applyAlignment="1">
      <alignment vertical="top" wrapText="1"/>
    </xf>
    <xf numFmtId="0" fontId="7" fillId="11" borderId="1" xfId="0" applyFont="1" applyFill="1" applyBorder="1" applyAlignment="1">
      <alignment horizontal="center" vertical="top" wrapText="1"/>
    </xf>
    <xf numFmtId="0" fontId="17" fillId="11" borderId="1" xfId="0" applyFont="1" applyFill="1" applyBorder="1" applyAlignment="1">
      <alignment horizontal="center" vertical="top" wrapText="1"/>
    </xf>
    <xf numFmtId="0" fontId="0" fillId="2" borderId="0" xfId="0" applyFill="1" applyAlignment="1">
      <alignment vertical="top" wrapText="1"/>
    </xf>
    <xf numFmtId="0" fontId="32" fillId="0" borderId="1" xfId="0" quotePrefix="1" applyFont="1" applyFill="1" applyBorder="1" applyAlignment="1">
      <alignment horizontal="center" vertical="center"/>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4" fillId="2" borderId="1" xfId="0" applyFont="1" applyFill="1" applyBorder="1" applyAlignment="1">
      <alignment vertical="center" wrapText="1"/>
    </xf>
    <xf numFmtId="2" fontId="24" fillId="2" borderId="1" xfId="0" applyNumberFormat="1" applyFont="1" applyFill="1" applyBorder="1" applyAlignment="1">
      <alignment vertical="center" wrapText="1"/>
    </xf>
    <xf numFmtId="0" fontId="14"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24" fillId="2" borderId="1" xfId="0" applyFont="1" applyFill="1" applyBorder="1" applyAlignment="1">
      <alignment horizontal="center" vertical="top" wrapText="1"/>
    </xf>
    <xf numFmtId="0" fontId="24" fillId="2" borderId="1" xfId="0" applyFont="1" applyFill="1" applyBorder="1" applyAlignment="1">
      <alignment vertical="top" wrapText="1"/>
    </xf>
    <xf numFmtId="2" fontId="24" fillId="2" borderId="1" xfId="0" applyNumberFormat="1" applyFont="1" applyFill="1" applyBorder="1" applyAlignment="1">
      <alignment vertical="top" wrapText="1"/>
    </xf>
    <xf numFmtId="2" fontId="24" fillId="2" borderId="1" xfId="0" applyNumberFormat="1" applyFont="1" applyFill="1" applyBorder="1" applyAlignment="1">
      <alignment vertical="center"/>
    </xf>
    <xf numFmtId="0" fontId="34" fillId="2" borderId="1" xfId="0" applyFont="1" applyFill="1" applyBorder="1" applyAlignment="1">
      <alignment vertical="center"/>
    </xf>
    <xf numFmtId="0" fontId="35" fillId="2" borderId="1" xfId="0" applyFont="1" applyFill="1" applyBorder="1" applyAlignment="1">
      <alignment horizontal="right" vertical="center"/>
    </xf>
    <xf numFmtId="0" fontId="35" fillId="2" borderId="1" xfId="0" applyFont="1" applyFill="1" applyBorder="1" applyAlignment="1">
      <alignment horizontal="right" vertical="center" wrapText="1"/>
    </xf>
    <xf numFmtId="0" fontId="16" fillId="2" borderId="1" xfId="0" applyFont="1" applyFill="1" applyBorder="1" applyAlignment="1">
      <alignment vertical="center"/>
    </xf>
    <xf numFmtId="0" fontId="16" fillId="2" borderId="1" xfId="0" applyFont="1" applyFill="1" applyBorder="1" applyAlignment="1">
      <alignment vertical="center" wrapText="1"/>
    </xf>
    <xf numFmtId="2" fontId="16" fillId="2" borderId="1" xfId="0" applyNumberFormat="1" applyFont="1" applyFill="1" applyBorder="1" applyAlignment="1">
      <alignment vertical="center"/>
    </xf>
    <xf numFmtId="2" fontId="16" fillId="2" borderId="1" xfId="0" applyNumberFormat="1"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1" fillId="0" borderId="1"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3" fillId="0" borderId="1" xfId="0" applyFont="1" applyBorder="1" applyAlignment="1">
      <alignment horizontal="right" vertical="center"/>
    </xf>
    <xf numFmtId="0" fontId="9"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3" fillId="2" borderId="1" xfId="0" applyFont="1" applyFill="1" applyBorder="1" applyAlignment="1">
      <alignment vertical="center" wrapText="1"/>
    </xf>
    <xf numFmtId="0" fontId="3" fillId="2" borderId="1" xfId="0" applyFont="1" applyFill="1" applyBorder="1" applyAlignment="1">
      <alignment horizontal="right" vertical="center"/>
    </xf>
    <xf numFmtId="0" fontId="1" fillId="2" borderId="1" xfId="0" applyFont="1" applyFill="1" applyBorder="1" applyAlignment="1">
      <alignment vertical="center" wrapText="1"/>
    </xf>
    <xf numFmtId="0" fontId="2" fillId="2" borderId="0" xfId="0" applyFont="1" applyFill="1" applyAlignment="1">
      <alignment horizontal="center"/>
    </xf>
    <xf numFmtId="0" fontId="3" fillId="2" borderId="0" xfId="0" applyFont="1" applyFill="1" applyAlignment="1">
      <alignment horizontal="center"/>
    </xf>
    <xf numFmtId="0" fontId="3" fillId="2" borderId="1" xfId="0" applyFont="1" applyFill="1" applyBorder="1" applyAlignment="1">
      <alignment horizontal="left" vertical="center"/>
    </xf>
    <xf numFmtId="0" fontId="14" fillId="0" borderId="1" xfId="0" applyFont="1" applyBorder="1" applyAlignment="1">
      <alignment vertical="center" wrapText="1"/>
    </xf>
    <xf numFmtId="2" fontId="14" fillId="0" borderId="1" xfId="0" applyNumberFormat="1" applyFont="1" applyBorder="1" applyAlignment="1">
      <alignment vertical="center" wrapText="1"/>
    </xf>
    <xf numFmtId="0" fontId="35" fillId="2" borderId="1" xfId="0" applyFont="1" applyFill="1" applyBorder="1" applyAlignment="1">
      <alignment horizontal="center" vertical="center" wrapText="1"/>
    </xf>
    <xf numFmtId="2" fontId="1" fillId="2" borderId="1" xfId="0" applyNumberFormat="1" applyFont="1" applyFill="1" applyBorder="1" applyAlignment="1">
      <alignment vertical="center"/>
    </xf>
    <xf numFmtId="2" fontId="34" fillId="2" borderId="1" xfId="0" applyNumberFormat="1" applyFont="1" applyFill="1" applyBorder="1" applyAlignment="1">
      <alignment vertical="center"/>
    </xf>
    <xf numFmtId="0" fontId="35" fillId="2" borderId="5" xfId="0" applyFont="1" applyFill="1" applyBorder="1" applyAlignment="1">
      <alignment horizontal="center" vertical="center" wrapText="1"/>
    </xf>
    <xf numFmtId="0" fontId="24" fillId="2" borderId="5" xfId="0" applyFont="1" applyFill="1" applyBorder="1" applyAlignment="1">
      <alignment vertical="center" wrapText="1"/>
    </xf>
    <xf numFmtId="0" fontId="24" fillId="2"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4" fillId="11" borderId="1" xfId="0" applyFont="1" applyFill="1" applyBorder="1" applyAlignment="1">
      <alignment horizontal="right" vertical="center"/>
    </xf>
    <xf numFmtId="0" fontId="16" fillId="11" borderId="1" xfId="0" applyFont="1" applyFill="1" applyBorder="1" applyAlignment="1">
      <alignment vertical="center"/>
    </xf>
    <xf numFmtId="0" fontId="14" fillId="11" borderId="1" xfId="0" applyFont="1" applyFill="1" applyBorder="1" applyAlignment="1">
      <alignment horizontal="right" vertical="center" wrapText="1"/>
    </xf>
    <xf numFmtId="0" fontId="36" fillId="2" borderId="1" xfId="0" applyFont="1" applyFill="1" applyBorder="1" applyAlignment="1">
      <alignment vertical="center"/>
    </xf>
    <xf numFmtId="2" fontId="16" fillId="2" borderId="1" xfId="0" applyNumberFormat="1" applyFont="1" applyFill="1" applyBorder="1" applyAlignment="1">
      <alignment horizontal="center" vertical="center"/>
    </xf>
    <xf numFmtId="0" fontId="16" fillId="0" borderId="1" xfId="0" applyFont="1" applyFill="1" applyBorder="1" applyAlignment="1">
      <alignment vertical="center" wrapText="1"/>
    </xf>
    <xf numFmtId="2" fontId="8" fillId="2" borderId="1" xfId="0" applyNumberFormat="1" applyFont="1" applyFill="1" applyBorder="1" applyAlignment="1">
      <alignment horizontal="center" vertical="center"/>
    </xf>
    <xf numFmtId="2" fontId="3" fillId="2" borderId="1" xfId="0" applyNumberFormat="1" applyFont="1" applyFill="1" applyBorder="1" applyAlignment="1">
      <alignment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xf>
    <xf numFmtId="0" fontId="30" fillId="0" borderId="6" xfId="0" applyFont="1" applyBorder="1" applyAlignment="1">
      <alignment horizontal="center" vertical="center" wrapText="1"/>
    </xf>
    <xf numFmtId="0" fontId="24" fillId="2" borderId="5" xfId="0" applyFont="1" applyFill="1" applyBorder="1" applyAlignment="1">
      <alignment vertical="center"/>
    </xf>
    <xf numFmtId="0" fontId="16" fillId="2" borderId="7" xfId="0" applyFont="1" applyFill="1" applyBorder="1" applyAlignment="1">
      <alignment vertical="center" wrapText="1"/>
    </xf>
    <xf numFmtId="0" fontId="16" fillId="2" borderId="8" xfId="0" applyFont="1" applyFill="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vertical="center"/>
    </xf>
    <xf numFmtId="2" fontId="1" fillId="0" borderId="1" xfId="0" applyNumberFormat="1" applyFont="1" applyBorder="1" applyAlignment="1">
      <alignment vertical="center"/>
    </xf>
    <xf numFmtId="2" fontId="24" fillId="0" borderId="1" xfId="0" applyNumberFormat="1" applyFont="1" applyBorder="1" applyAlignment="1">
      <alignment vertical="center"/>
    </xf>
    <xf numFmtId="0" fontId="17" fillId="0" borderId="0" xfId="0" applyFont="1" applyAlignme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99"/>
      <rgbColor rgb="FFFF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6"/>
  <sheetViews>
    <sheetView tabSelected="1" zoomScaleNormal="100" workbookViewId="0">
      <selection activeCell="E320" sqref="E320"/>
    </sheetView>
  </sheetViews>
  <sheetFormatPr defaultRowHeight="14.4"/>
  <cols>
    <col min="1" max="1" width="6.33203125" style="89" customWidth="1"/>
    <col min="2" max="2" width="29.88671875" style="77" customWidth="1"/>
    <col min="3" max="3" width="6.44140625" style="92" customWidth="1"/>
    <col min="4" max="4" width="6" style="7" customWidth="1"/>
    <col min="5" max="5" width="36.5546875" style="108" bestFit="1" customWidth="1"/>
    <col min="6" max="6" width="14.5546875" customWidth="1"/>
    <col min="7" max="7" width="7.77734375" bestFit="1" customWidth="1"/>
    <col min="8" max="8" width="8" bestFit="1" customWidth="1"/>
    <col min="9" max="9" width="11.5546875" bestFit="1" customWidth="1"/>
    <col min="10" max="10" width="8.88671875" bestFit="1" customWidth="1"/>
    <col min="11" max="11" width="8.21875" bestFit="1" customWidth="1"/>
    <col min="12" max="12" width="8.88671875" bestFit="1" customWidth="1"/>
    <col min="13" max="1025" width="8.109375"/>
  </cols>
  <sheetData>
    <row r="1" spans="1:12" s="75" customFormat="1" ht="13.8">
      <c r="A1" s="81"/>
      <c r="B1" s="73"/>
      <c r="C1" s="90"/>
      <c r="D1" s="36"/>
      <c r="E1" s="103"/>
      <c r="J1" s="75" t="s">
        <v>576</v>
      </c>
    </row>
    <row r="2" spans="1:12" s="75" customFormat="1" ht="13.8">
      <c r="A2" s="81"/>
      <c r="B2" s="73"/>
      <c r="C2" s="90"/>
      <c r="D2" s="36"/>
      <c r="E2" s="103"/>
      <c r="J2" s="75" t="s">
        <v>825</v>
      </c>
    </row>
    <row r="3" spans="1:12" s="2" customFormat="1">
      <c r="A3" s="81"/>
      <c r="B3" s="73"/>
      <c r="C3" s="90"/>
      <c r="D3" s="36"/>
      <c r="E3" s="103"/>
      <c r="F3" s="1"/>
      <c r="G3" s="1"/>
      <c r="H3" s="1"/>
    </row>
    <row r="4" spans="1:12" ht="15.6">
      <c r="A4" s="218" t="s">
        <v>816</v>
      </c>
      <c r="B4" s="218"/>
      <c r="C4" s="218"/>
      <c r="D4" s="218"/>
      <c r="E4" s="218"/>
      <c r="F4" s="218"/>
      <c r="G4" s="218"/>
      <c r="H4" s="218"/>
      <c r="I4" s="218"/>
      <c r="J4" s="218"/>
      <c r="K4" s="218"/>
      <c r="L4" s="218"/>
    </row>
    <row r="5" spans="1:12">
      <c r="A5" s="81"/>
      <c r="B5" s="74"/>
      <c r="C5" s="36"/>
      <c r="D5" s="36"/>
      <c r="E5" s="104"/>
      <c r="F5" s="3"/>
      <c r="G5" s="3"/>
      <c r="H5" s="3"/>
      <c r="I5" s="3"/>
      <c r="J5" s="3"/>
      <c r="K5" s="3"/>
      <c r="L5" s="3"/>
    </row>
    <row r="6" spans="1:12">
      <c r="A6" s="219" t="s">
        <v>661</v>
      </c>
      <c r="B6" s="219"/>
      <c r="C6" s="219"/>
      <c r="D6" s="219"/>
      <c r="E6" s="219"/>
      <c r="F6" s="219"/>
      <c r="G6" s="219"/>
      <c r="H6" s="219"/>
      <c r="I6" s="219"/>
      <c r="J6" s="219"/>
      <c r="K6" s="219"/>
      <c r="L6" s="219"/>
    </row>
    <row r="7" spans="1:12" s="4" customFormat="1" ht="51">
      <c r="A7" s="43" t="s">
        <v>0</v>
      </c>
      <c r="B7" s="46" t="s">
        <v>1</v>
      </c>
      <c r="C7" s="78" t="s">
        <v>564</v>
      </c>
      <c r="D7" s="41" t="s">
        <v>567</v>
      </c>
      <c r="E7" s="43" t="s">
        <v>2</v>
      </c>
      <c r="F7" s="112" t="s">
        <v>566</v>
      </c>
      <c r="G7" s="42" t="s">
        <v>459</v>
      </c>
      <c r="H7" s="42" t="s">
        <v>460</v>
      </c>
      <c r="I7" s="42" t="s">
        <v>3</v>
      </c>
      <c r="J7" s="42" t="s">
        <v>4</v>
      </c>
      <c r="K7" s="42" t="s">
        <v>5</v>
      </c>
      <c r="L7" s="42" t="s">
        <v>6</v>
      </c>
    </row>
    <row r="8" spans="1:12" s="110" customFormat="1" ht="12">
      <c r="A8" s="115">
        <v>1</v>
      </c>
      <c r="B8" s="114">
        <v>2</v>
      </c>
      <c r="C8" s="114">
        <v>3</v>
      </c>
      <c r="D8" s="115">
        <v>4</v>
      </c>
      <c r="E8" s="114">
        <v>5</v>
      </c>
      <c r="F8" s="115">
        <v>6</v>
      </c>
      <c r="G8" s="115">
        <v>7</v>
      </c>
      <c r="H8" s="115">
        <v>8</v>
      </c>
      <c r="I8" s="115">
        <v>9</v>
      </c>
      <c r="J8" s="115">
        <v>10</v>
      </c>
      <c r="K8" s="115">
        <v>11</v>
      </c>
      <c r="L8" s="115">
        <v>12</v>
      </c>
    </row>
    <row r="9" spans="1:12" s="5" customFormat="1">
      <c r="A9" s="86" t="s">
        <v>7</v>
      </c>
      <c r="B9" s="215" t="s">
        <v>8</v>
      </c>
      <c r="C9" s="215"/>
      <c r="D9" s="215"/>
      <c r="E9" s="215"/>
      <c r="F9" s="215"/>
      <c r="G9" s="215"/>
      <c r="H9" s="215"/>
      <c r="I9" s="215"/>
      <c r="J9" s="215"/>
      <c r="K9" s="215"/>
      <c r="L9" s="215"/>
    </row>
    <row r="10" spans="1:12" ht="36">
      <c r="A10" s="163" t="s">
        <v>673</v>
      </c>
      <c r="B10" s="164" t="s">
        <v>457</v>
      </c>
      <c r="C10" s="165" t="s">
        <v>13</v>
      </c>
      <c r="D10" s="54">
        <v>120</v>
      </c>
      <c r="E10" s="166" t="s">
        <v>811</v>
      </c>
      <c r="F10" s="182" t="s">
        <v>849</v>
      </c>
      <c r="G10" s="45">
        <v>37.15</v>
      </c>
      <c r="H10" s="45">
        <v>44.951500000000003</v>
      </c>
      <c r="I10" s="45">
        <v>9.2874999999999996</v>
      </c>
      <c r="J10" s="45">
        <v>21</v>
      </c>
      <c r="K10" s="184">
        <v>11.237875000000001</v>
      </c>
      <c r="L10" s="45">
        <v>1348.5450000000001</v>
      </c>
    </row>
    <row r="11" spans="1:12" ht="72">
      <c r="A11" s="167" t="s">
        <v>12</v>
      </c>
      <c r="B11" s="164" t="s">
        <v>15</v>
      </c>
      <c r="C11" s="165" t="s">
        <v>16</v>
      </c>
      <c r="D11" s="54">
        <v>10</v>
      </c>
      <c r="E11" s="166" t="s">
        <v>508</v>
      </c>
      <c r="F11" s="182" t="s">
        <v>850</v>
      </c>
      <c r="G11" s="183">
        <v>52.38</v>
      </c>
      <c r="H11" s="183">
        <v>63.379800000000003</v>
      </c>
      <c r="I11" s="183">
        <v>10.476000000000001</v>
      </c>
      <c r="J11" s="183">
        <v>21</v>
      </c>
      <c r="K11" s="183">
        <v>12.67596</v>
      </c>
      <c r="L11" s="184">
        <v>126.75960000000001</v>
      </c>
    </row>
    <row r="12" spans="1:12" ht="36">
      <c r="A12" s="167" t="s">
        <v>14</v>
      </c>
      <c r="B12" s="164" t="s">
        <v>18</v>
      </c>
      <c r="C12" s="165" t="s">
        <v>45</v>
      </c>
      <c r="D12" s="54">
        <v>30</v>
      </c>
      <c r="E12" s="166" t="s">
        <v>594</v>
      </c>
      <c r="F12" s="182" t="s">
        <v>851</v>
      </c>
      <c r="G12" s="183">
        <v>7.22</v>
      </c>
      <c r="H12" s="183">
        <v>8.7362000000000002</v>
      </c>
      <c r="I12" s="183">
        <v>7.22</v>
      </c>
      <c r="J12" s="183">
        <v>21</v>
      </c>
      <c r="K12" s="183">
        <v>8.7362000000000002</v>
      </c>
      <c r="L12" s="183">
        <f>H12*D12</f>
        <v>262.08600000000001</v>
      </c>
    </row>
    <row r="13" spans="1:12" ht="72">
      <c r="A13" s="167" t="s">
        <v>17</v>
      </c>
      <c r="B13" s="164" t="s">
        <v>21</v>
      </c>
      <c r="C13" s="168" t="s">
        <v>10</v>
      </c>
      <c r="D13" s="54">
        <v>25</v>
      </c>
      <c r="E13" s="166" t="s">
        <v>509</v>
      </c>
      <c r="F13" s="182" t="s">
        <v>852</v>
      </c>
      <c r="G13" s="184">
        <v>268.23</v>
      </c>
      <c r="H13" s="184">
        <v>324.55829999999997</v>
      </c>
      <c r="I13" s="184">
        <v>268.23</v>
      </c>
      <c r="J13" s="184">
        <v>21</v>
      </c>
      <c r="K13" s="184">
        <v>324.55829999999997</v>
      </c>
      <c r="L13" s="184">
        <f>D13*H13</f>
        <v>8113.9574999999995</v>
      </c>
    </row>
    <row r="14" spans="1:12" ht="36">
      <c r="A14" s="167" t="s">
        <v>20</v>
      </c>
      <c r="B14" s="164" t="s">
        <v>23</v>
      </c>
      <c r="C14" s="165" t="s">
        <v>19</v>
      </c>
      <c r="D14" s="54">
        <v>34</v>
      </c>
      <c r="E14" s="166" t="s">
        <v>510</v>
      </c>
      <c r="F14" s="182" t="s">
        <v>853</v>
      </c>
      <c r="G14" s="185">
        <v>38.5</v>
      </c>
      <c r="H14" s="185">
        <v>46.585000000000001</v>
      </c>
      <c r="I14" s="185">
        <v>11.32</v>
      </c>
      <c r="J14" s="185">
        <v>21</v>
      </c>
      <c r="K14" s="185">
        <v>13.701435</v>
      </c>
      <c r="L14" s="185">
        <v>465.84879000000001</v>
      </c>
    </row>
    <row r="15" spans="1:12" s="6" customFormat="1" ht="50.4" customHeight="1">
      <c r="A15" s="169" t="s">
        <v>22</v>
      </c>
      <c r="B15" s="164" t="s">
        <v>25</v>
      </c>
      <c r="C15" s="168" t="s">
        <v>10</v>
      </c>
      <c r="D15" s="165">
        <v>5</v>
      </c>
      <c r="E15" s="166" t="s">
        <v>511</v>
      </c>
      <c r="F15" s="182" t="s">
        <v>854</v>
      </c>
      <c r="G15" s="185">
        <v>105.1</v>
      </c>
      <c r="H15" s="185">
        <v>127.17100000000001</v>
      </c>
      <c r="I15" s="185">
        <v>105.1</v>
      </c>
      <c r="J15" s="185">
        <v>21</v>
      </c>
      <c r="K15" s="185">
        <v>127.17100000000001</v>
      </c>
      <c r="L15" s="185">
        <v>635.85500000000002</v>
      </c>
    </row>
    <row r="16" spans="1:12" s="6" customFormat="1" ht="145.19999999999999" customHeight="1">
      <c r="A16" s="169" t="s">
        <v>24</v>
      </c>
      <c r="B16" s="186" t="s">
        <v>9</v>
      </c>
      <c r="C16" s="187" t="s">
        <v>28</v>
      </c>
      <c r="D16" s="188">
        <v>60</v>
      </c>
      <c r="E16" s="170" t="s">
        <v>671</v>
      </c>
      <c r="F16" s="42" t="s">
        <v>855</v>
      </c>
      <c r="G16" s="184">
        <v>29.25</v>
      </c>
      <c r="H16" s="184">
        <f>G16*1.21</f>
        <v>35.392499999999998</v>
      </c>
      <c r="I16" s="184">
        <v>29.25</v>
      </c>
      <c r="J16" s="184">
        <v>21</v>
      </c>
      <c r="K16" s="184">
        <v>35.392499999999998</v>
      </c>
      <c r="L16" s="184">
        <f>D16*H16</f>
        <v>2123.5499999999997</v>
      </c>
    </row>
    <row r="17" spans="1:12" s="6" customFormat="1" ht="72.599999999999994" customHeight="1">
      <c r="A17" s="171" t="s">
        <v>26</v>
      </c>
      <c r="B17" s="164" t="s">
        <v>23</v>
      </c>
      <c r="C17" s="168" t="s">
        <v>28</v>
      </c>
      <c r="D17" s="165">
        <v>40</v>
      </c>
      <c r="E17" s="166" t="s">
        <v>672</v>
      </c>
      <c r="F17" s="42" t="s">
        <v>856</v>
      </c>
      <c r="G17" s="185">
        <v>18</v>
      </c>
      <c r="H17" s="184">
        <f>G17*1.21</f>
        <v>21.78</v>
      </c>
      <c r="I17" s="185">
        <v>18</v>
      </c>
      <c r="J17" s="184">
        <v>21</v>
      </c>
      <c r="K17" s="184">
        <v>21.78</v>
      </c>
      <c r="L17" s="185">
        <f>K17*D17</f>
        <v>871.2</v>
      </c>
    </row>
    <row r="18" spans="1:12" s="178" customFormat="1" ht="90.75" customHeight="1">
      <c r="A18" s="174" t="s">
        <v>29</v>
      </c>
      <c r="B18" s="175" t="s">
        <v>664</v>
      </c>
      <c r="C18" s="176" t="s">
        <v>666</v>
      </c>
      <c r="D18" s="177">
        <v>80</v>
      </c>
      <c r="E18" s="170" t="s">
        <v>665</v>
      </c>
      <c r="F18" s="189" t="s">
        <v>857</v>
      </c>
      <c r="G18" s="191">
        <v>185</v>
      </c>
      <c r="H18" s="190">
        <f>G18*1.21</f>
        <v>223.85</v>
      </c>
      <c r="I18" s="191">
        <v>185</v>
      </c>
      <c r="J18" s="190">
        <v>21</v>
      </c>
      <c r="K18" s="190">
        <v>223.85</v>
      </c>
      <c r="L18" s="191">
        <f>K18*D18</f>
        <v>17908</v>
      </c>
    </row>
    <row r="19" spans="1:12" s="6" customFormat="1" ht="44.25" customHeight="1">
      <c r="A19" s="169" t="s">
        <v>31</v>
      </c>
      <c r="B19" s="164" t="s">
        <v>668</v>
      </c>
      <c r="C19" s="168" t="s">
        <v>28</v>
      </c>
      <c r="D19" s="165">
        <v>20</v>
      </c>
      <c r="E19" s="172" t="s">
        <v>669</v>
      </c>
      <c r="F19" s="182" t="s">
        <v>858</v>
      </c>
      <c r="G19" s="185">
        <v>52</v>
      </c>
      <c r="H19" s="184">
        <f>G19*1.21</f>
        <v>62.92</v>
      </c>
      <c r="I19" s="185">
        <v>52</v>
      </c>
      <c r="J19" s="184">
        <v>21</v>
      </c>
      <c r="K19" s="184">
        <v>62.92</v>
      </c>
      <c r="L19" s="184">
        <f>K19*D19</f>
        <v>1258.4000000000001</v>
      </c>
    </row>
    <row r="20" spans="1:12" s="2" customFormat="1" ht="36">
      <c r="A20" s="169" t="s">
        <v>33</v>
      </c>
      <c r="B20" s="164" t="s">
        <v>27</v>
      </c>
      <c r="C20" s="165" t="s">
        <v>28</v>
      </c>
      <c r="D20" s="165">
        <v>1800</v>
      </c>
      <c r="E20" s="173" t="s">
        <v>670</v>
      </c>
      <c r="F20" s="182" t="s">
        <v>859</v>
      </c>
      <c r="G20" s="184">
        <v>2.4500000000000002</v>
      </c>
      <c r="H20" s="184">
        <f>G20*1.21</f>
        <v>2.9645000000000001</v>
      </c>
      <c r="I20" s="184">
        <v>2.4500000000000001E-2</v>
      </c>
      <c r="J20" s="184">
        <v>21</v>
      </c>
      <c r="K20" s="184">
        <v>2.9645000000000001E-2</v>
      </c>
      <c r="L20" s="184">
        <f>K20*D20</f>
        <v>53.361000000000004</v>
      </c>
    </row>
    <row r="21" spans="1:12" s="5" customFormat="1" ht="42" customHeight="1">
      <c r="A21" s="167" t="s">
        <v>35</v>
      </c>
      <c r="B21" s="164" t="s">
        <v>30</v>
      </c>
      <c r="C21" s="165" t="s">
        <v>16</v>
      </c>
      <c r="D21" s="54">
        <v>12</v>
      </c>
      <c r="E21" s="166" t="s">
        <v>458</v>
      </c>
      <c r="F21" s="182" t="s">
        <v>860</v>
      </c>
      <c r="G21" s="184">
        <v>45.23</v>
      </c>
      <c r="H21" s="184">
        <v>54.728299999999997</v>
      </c>
      <c r="I21" s="184">
        <v>15.076000000000001</v>
      </c>
      <c r="J21" s="184">
        <v>21</v>
      </c>
      <c r="K21" s="184">
        <v>18.241959999999999</v>
      </c>
      <c r="L21" s="184">
        <f>K21*D21</f>
        <v>218.90351999999999</v>
      </c>
    </row>
    <row r="22" spans="1:12" s="2" customFormat="1" ht="36">
      <c r="A22" s="167" t="s">
        <v>667</v>
      </c>
      <c r="B22" s="164" t="s">
        <v>32</v>
      </c>
      <c r="C22" s="165" t="s">
        <v>16</v>
      </c>
      <c r="D22" s="54">
        <v>1600</v>
      </c>
      <c r="E22" s="166" t="s">
        <v>512</v>
      </c>
      <c r="F22" s="182" t="s">
        <v>861</v>
      </c>
      <c r="G22" s="184">
        <v>3.12</v>
      </c>
      <c r="H22" s="184">
        <v>3.7751999999999999</v>
      </c>
      <c r="I22" s="184">
        <v>1.5599999999999999E-2</v>
      </c>
      <c r="J22" s="184">
        <v>21</v>
      </c>
      <c r="K22" s="184">
        <v>1.8876E-2</v>
      </c>
      <c r="L22" s="184">
        <v>30.201599999999999</v>
      </c>
    </row>
    <row r="23" spans="1:12" ht="27.6">
      <c r="A23" s="167" t="s">
        <v>674</v>
      </c>
      <c r="B23" s="164" t="s">
        <v>34</v>
      </c>
      <c r="C23" s="165" t="s">
        <v>19</v>
      </c>
      <c r="D23" s="54">
        <v>70</v>
      </c>
      <c r="E23" s="166" t="s">
        <v>513</v>
      </c>
      <c r="F23" s="182" t="s">
        <v>862</v>
      </c>
      <c r="G23" s="192">
        <v>15</v>
      </c>
      <c r="H23" s="183">
        <f>G23*1.21</f>
        <v>18.149999999999999</v>
      </c>
      <c r="I23" s="183">
        <f>G23/14</f>
        <v>1.0714285714285714</v>
      </c>
      <c r="J23" s="183">
        <v>21</v>
      </c>
      <c r="K23" s="183">
        <f>H23/14</f>
        <v>1.2964285714285713</v>
      </c>
      <c r="L23" s="183">
        <f>K23*D23</f>
        <v>90.749999999999986</v>
      </c>
    </row>
    <row r="24" spans="1:12" ht="36">
      <c r="A24" s="167" t="s">
        <v>675</v>
      </c>
      <c r="B24" s="164" t="s">
        <v>36</v>
      </c>
      <c r="C24" s="165" t="s">
        <v>16</v>
      </c>
      <c r="D24" s="54">
        <v>1000</v>
      </c>
      <c r="E24" s="166" t="s">
        <v>514</v>
      </c>
      <c r="F24" s="182" t="s">
        <v>863</v>
      </c>
      <c r="G24" s="183">
        <v>4.1500000000000004</v>
      </c>
      <c r="H24" s="183">
        <f>G24*1.21</f>
        <v>5.0215000000000005</v>
      </c>
      <c r="I24" s="183">
        <f>G24/200</f>
        <v>2.0750000000000001E-2</v>
      </c>
      <c r="J24" s="183">
        <v>21</v>
      </c>
      <c r="K24" s="183">
        <f>H24/200</f>
        <v>2.5107500000000001E-2</v>
      </c>
      <c r="L24" s="183">
        <f>K24*D24</f>
        <v>25.107500000000002</v>
      </c>
    </row>
    <row r="25" spans="1:12">
      <c r="A25" s="216" t="s">
        <v>37</v>
      </c>
      <c r="B25" s="216"/>
      <c r="C25" s="216"/>
      <c r="D25" s="216"/>
      <c r="E25" s="216"/>
      <c r="F25" s="216"/>
      <c r="G25" s="216"/>
      <c r="H25" s="216"/>
      <c r="I25" s="216"/>
      <c r="J25" s="216"/>
      <c r="K25" s="216"/>
      <c r="L25" s="193">
        <f>SUM(L10:L24)</f>
        <v>33532.525509999992</v>
      </c>
    </row>
    <row r="26" spans="1:12" s="33" customFormat="1" ht="108">
      <c r="A26" s="86" t="s">
        <v>627</v>
      </c>
      <c r="B26" s="52" t="s">
        <v>465</v>
      </c>
      <c r="C26" s="30" t="s">
        <v>466</v>
      </c>
      <c r="D26" s="47">
        <v>10</v>
      </c>
      <c r="E26" s="60" t="s">
        <v>515</v>
      </c>
      <c r="F26" s="195" t="s">
        <v>864</v>
      </c>
      <c r="G26" s="194">
        <v>45.55</v>
      </c>
      <c r="H26" s="194">
        <f>G26*1.21</f>
        <v>55.115499999999997</v>
      </c>
      <c r="I26" s="194">
        <v>45.55</v>
      </c>
      <c r="J26" s="194">
        <v>21</v>
      </c>
      <c r="K26" s="194">
        <f>I26*1.21</f>
        <v>55.115499999999997</v>
      </c>
      <c r="L26" s="183">
        <f>K26*D26</f>
        <v>551.15499999999997</v>
      </c>
    </row>
    <row r="27" spans="1:12" s="33" customFormat="1" ht="45.6">
      <c r="A27" s="86" t="s">
        <v>40</v>
      </c>
      <c r="B27" s="52" t="s">
        <v>454</v>
      </c>
      <c r="C27" s="30" t="s">
        <v>28</v>
      </c>
      <c r="D27" s="35">
        <v>6</v>
      </c>
      <c r="E27" s="34" t="s">
        <v>516</v>
      </c>
      <c r="F27" s="195" t="s">
        <v>865</v>
      </c>
      <c r="G27" s="195">
        <v>45.25</v>
      </c>
      <c r="H27" s="194">
        <f>G27*1.21</f>
        <v>54.752499999999998</v>
      </c>
      <c r="I27" s="195">
        <v>45.25</v>
      </c>
      <c r="J27" s="195">
        <v>21</v>
      </c>
      <c r="K27" s="194">
        <f>I27*1.21</f>
        <v>54.752499999999998</v>
      </c>
      <c r="L27" s="183">
        <f>K27*D27</f>
        <v>328.51499999999999</v>
      </c>
    </row>
    <row r="28" spans="1:12" s="33" customFormat="1" ht="41.4">
      <c r="A28" s="86" t="s">
        <v>46</v>
      </c>
      <c r="B28" s="52" t="s">
        <v>468</v>
      </c>
      <c r="C28" s="30" t="s">
        <v>28</v>
      </c>
      <c r="D28" s="35">
        <v>20</v>
      </c>
      <c r="E28" s="34" t="s">
        <v>507</v>
      </c>
      <c r="F28" s="195" t="s">
        <v>866</v>
      </c>
      <c r="G28" s="195">
        <v>8.5500000000000007</v>
      </c>
      <c r="H28" s="194">
        <f>G28*1.21</f>
        <v>10.345500000000001</v>
      </c>
      <c r="I28" s="195">
        <v>8.5500000000000007</v>
      </c>
      <c r="J28" s="195">
        <v>21</v>
      </c>
      <c r="K28" s="194">
        <f>I28*1.21</f>
        <v>10.345500000000001</v>
      </c>
      <c r="L28" s="183">
        <f>K28*D28</f>
        <v>206.91000000000003</v>
      </c>
    </row>
    <row r="29" spans="1:12" s="33" customFormat="1" ht="35.25" customHeight="1">
      <c r="A29" s="86" t="s">
        <v>48</v>
      </c>
      <c r="B29" s="52" t="s">
        <v>467</v>
      </c>
      <c r="C29" s="30" t="s">
        <v>28</v>
      </c>
      <c r="D29" s="35">
        <v>10</v>
      </c>
      <c r="E29" s="48" t="s">
        <v>517</v>
      </c>
      <c r="F29" s="195" t="s">
        <v>867</v>
      </c>
      <c r="G29" s="194">
        <v>26.86</v>
      </c>
      <c r="H29" s="194">
        <f>G29*1.21</f>
        <v>32.500599999999999</v>
      </c>
      <c r="I29" s="194">
        <v>26.86</v>
      </c>
      <c r="J29" s="194">
        <v>21</v>
      </c>
      <c r="K29" s="194">
        <f>I29*1.21</f>
        <v>32.500599999999999</v>
      </c>
      <c r="L29" s="183">
        <f>K29*D29</f>
        <v>325.00599999999997</v>
      </c>
    </row>
    <row r="30" spans="1:12" ht="72">
      <c r="A30" s="86" t="s">
        <v>54</v>
      </c>
      <c r="B30" s="49" t="s">
        <v>38</v>
      </c>
      <c r="C30" s="46" t="s">
        <v>45</v>
      </c>
      <c r="D30" s="46">
        <v>2</v>
      </c>
      <c r="E30" s="60" t="s">
        <v>544</v>
      </c>
      <c r="F30" s="197" t="s">
        <v>868</v>
      </c>
      <c r="G30" s="198">
        <v>157.5</v>
      </c>
      <c r="H30" s="194">
        <f>G30*1.21</f>
        <v>190.57499999999999</v>
      </c>
      <c r="I30" s="196">
        <v>157.5</v>
      </c>
      <c r="J30" s="196">
        <v>21</v>
      </c>
      <c r="K30" s="194">
        <f>I30*1.21</f>
        <v>190.57499999999999</v>
      </c>
      <c r="L30" s="183">
        <f>K30*D30</f>
        <v>381.15</v>
      </c>
    </row>
    <row r="31" spans="1:12" s="5" customFormat="1">
      <c r="A31" s="86" t="s">
        <v>55</v>
      </c>
      <c r="B31" s="215" t="s">
        <v>41</v>
      </c>
      <c r="C31" s="215"/>
      <c r="D31" s="215"/>
      <c r="E31" s="215"/>
      <c r="F31" s="215"/>
      <c r="G31" s="215"/>
      <c r="H31" s="215"/>
      <c r="I31" s="215"/>
      <c r="J31" s="215"/>
      <c r="K31" s="215"/>
      <c r="L31" s="215"/>
    </row>
    <row r="32" spans="1:12" s="2" customFormat="1" ht="78" customHeight="1">
      <c r="A32" s="83" t="s">
        <v>470</v>
      </c>
      <c r="B32" s="66" t="s">
        <v>42</v>
      </c>
      <c r="C32" s="46" t="s">
        <v>19</v>
      </c>
      <c r="D32" s="37">
        <v>760</v>
      </c>
      <c r="E32" s="60" t="s">
        <v>43</v>
      </c>
      <c r="F32" s="182" t="s">
        <v>869</v>
      </c>
      <c r="G32" s="184">
        <v>6.75</v>
      </c>
      <c r="H32" s="184">
        <f>G32*1.21</f>
        <v>8.1675000000000004</v>
      </c>
      <c r="I32" s="184">
        <f>G32/38</f>
        <v>0.17763157894736842</v>
      </c>
      <c r="J32" s="184">
        <v>21</v>
      </c>
      <c r="K32" s="184">
        <f>I32*1.21</f>
        <v>0.21493421052631578</v>
      </c>
      <c r="L32" s="184">
        <f>K32*D32</f>
        <v>163.35</v>
      </c>
    </row>
    <row r="33" spans="1:12" ht="36">
      <c r="A33" s="82" t="s">
        <v>471</v>
      </c>
      <c r="B33" s="66" t="s">
        <v>44</v>
      </c>
      <c r="C33" s="46" t="s">
        <v>45</v>
      </c>
      <c r="D33" s="37">
        <v>20</v>
      </c>
      <c r="E33" s="60" t="s">
        <v>518</v>
      </c>
      <c r="F33" s="182" t="s">
        <v>870</v>
      </c>
      <c r="G33" s="185">
        <v>12</v>
      </c>
      <c r="H33" s="185">
        <f>G33*1.21</f>
        <v>14.52</v>
      </c>
      <c r="I33" s="185">
        <v>12</v>
      </c>
      <c r="J33" s="185">
        <v>21</v>
      </c>
      <c r="K33" s="185">
        <f>I33*1.21</f>
        <v>14.52</v>
      </c>
      <c r="L33" s="185">
        <f>K33*D33</f>
        <v>290.39999999999998</v>
      </c>
    </row>
    <row r="34" spans="1:12">
      <c r="A34" s="216" t="s">
        <v>472</v>
      </c>
      <c r="B34" s="216"/>
      <c r="C34" s="216"/>
      <c r="D34" s="216"/>
      <c r="E34" s="216"/>
      <c r="F34" s="216"/>
      <c r="G34" s="216"/>
      <c r="H34" s="216"/>
      <c r="I34" s="216"/>
      <c r="J34" s="216"/>
      <c r="K34" s="216"/>
      <c r="L34" s="51">
        <f>SUM(L32:L33)</f>
        <v>453.75</v>
      </c>
    </row>
    <row r="35" spans="1:12" ht="72">
      <c r="A35" s="113" t="s">
        <v>57</v>
      </c>
      <c r="B35" s="49" t="s">
        <v>47</v>
      </c>
      <c r="C35" s="46" t="s">
        <v>28</v>
      </c>
      <c r="D35" s="46">
        <v>10</v>
      </c>
      <c r="E35" s="60" t="s">
        <v>519</v>
      </c>
      <c r="F35" s="197" t="s">
        <v>871</v>
      </c>
      <c r="G35" s="199">
        <v>87</v>
      </c>
      <c r="H35" s="199">
        <f>G35*1.21</f>
        <v>105.27</v>
      </c>
      <c r="I35" s="199">
        <v>87</v>
      </c>
      <c r="J35" s="199">
        <v>21</v>
      </c>
      <c r="K35" s="199">
        <f>I35*1.21</f>
        <v>105.27</v>
      </c>
      <c r="L35" s="199">
        <f>D35*K35</f>
        <v>1052.7</v>
      </c>
    </row>
    <row r="36" spans="1:12" s="5" customFormat="1">
      <c r="A36" s="86" t="s">
        <v>58</v>
      </c>
      <c r="B36" s="215" t="s">
        <v>49</v>
      </c>
      <c r="C36" s="215"/>
      <c r="D36" s="215"/>
      <c r="E36" s="215"/>
      <c r="F36" s="215"/>
      <c r="G36" s="215"/>
      <c r="H36" s="215"/>
      <c r="I36" s="215"/>
      <c r="J36" s="215"/>
      <c r="K36" s="215"/>
      <c r="L36" s="215"/>
    </row>
    <row r="37" spans="1:12" s="2" customFormat="1" ht="36">
      <c r="A37" s="83" t="s">
        <v>569</v>
      </c>
      <c r="B37" s="66" t="s">
        <v>50</v>
      </c>
      <c r="C37" s="46" t="s">
        <v>45</v>
      </c>
      <c r="D37" s="37">
        <v>20</v>
      </c>
      <c r="E37" s="60" t="s">
        <v>51</v>
      </c>
      <c r="F37" s="182" t="s">
        <v>872</v>
      </c>
      <c r="G37" s="184">
        <v>32.56</v>
      </c>
      <c r="H37" s="184">
        <f>G37*1.21</f>
        <v>39.397600000000004</v>
      </c>
      <c r="I37" s="184">
        <v>32.56</v>
      </c>
      <c r="J37" s="184">
        <v>21</v>
      </c>
      <c r="K37" s="184">
        <f>I37*1.21</f>
        <v>39.397600000000004</v>
      </c>
      <c r="L37" s="184">
        <f>K37*D37</f>
        <v>787.95200000000011</v>
      </c>
    </row>
    <row r="38" spans="1:12" ht="60">
      <c r="A38" s="82" t="s">
        <v>570</v>
      </c>
      <c r="B38" s="66" t="s">
        <v>52</v>
      </c>
      <c r="C38" s="46" t="s">
        <v>45</v>
      </c>
      <c r="D38" s="37">
        <v>7</v>
      </c>
      <c r="E38" s="105" t="s">
        <v>545</v>
      </c>
      <c r="F38" s="182" t="s">
        <v>873</v>
      </c>
      <c r="G38" s="184">
        <v>39.89</v>
      </c>
      <c r="H38" s="184">
        <f>G38*1.21</f>
        <v>48.2669</v>
      </c>
      <c r="I38" s="184">
        <v>39.89</v>
      </c>
      <c r="J38" s="184">
        <v>21</v>
      </c>
      <c r="K38" s="184">
        <f>I38*1.21</f>
        <v>48.2669</v>
      </c>
      <c r="L38" s="184">
        <f>K38*D38</f>
        <v>337.86829999999998</v>
      </c>
    </row>
    <row r="39" spans="1:12" ht="36">
      <c r="A39" s="83" t="s">
        <v>571</v>
      </c>
      <c r="B39" s="66" t="s">
        <v>53</v>
      </c>
      <c r="C39" s="46" t="s">
        <v>45</v>
      </c>
      <c r="D39" s="37">
        <v>7</v>
      </c>
      <c r="E39" s="105" t="s">
        <v>520</v>
      </c>
      <c r="F39" s="182" t="s">
        <v>874</v>
      </c>
      <c r="G39" s="184">
        <v>32.049999999999997</v>
      </c>
      <c r="H39" s="184">
        <f>G39*1.21</f>
        <v>38.780499999999996</v>
      </c>
      <c r="I39" s="184">
        <v>32.049999999999997</v>
      </c>
      <c r="J39" s="184">
        <v>21</v>
      </c>
      <c r="K39" s="184">
        <f>I39*1.21</f>
        <v>38.780499999999996</v>
      </c>
      <c r="L39" s="184">
        <f>K39*D39</f>
        <v>271.46349999999995</v>
      </c>
    </row>
    <row r="40" spans="1:12">
      <c r="A40" s="216" t="s">
        <v>572</v>
      </c>
      <c r="B40" s="216"/>
      <c r="C40" s="216"/>
      <c r="D40" s="216"/>
      <c r="E40" s="216"/>
      <c r="F40" s="216"/>
      <c r="G40" s="216"/>
      <c r="H40" s="216"/>
      <c r="I40" s="216"/>
      <c r="J40" s="216"/>
      <c r="K40" s="216"/>
      <c r="L40" s="51">
        <f>SUM(L37:L39)</f>
        <v>1397.2838000000002</v>
      </c>
    </row>
    <row r="41" spans="1:12" s="5" customFormat="1">
      <c r="A41" s="86" t="s">
        <v>61</v>
      </c>
      <c r="B41" s="215"/>
      <c r="C41" s="215"/>
      <c r="D41" s="215"/>
      <c r="E41" s="215"/>
      <c r="F41" s="215"/>
      <c r="G41" s="215"/>
      <c r="H41" s="215"/>
      <c r="I41" s="215"/>
      <c r="J41" s="215"/>
      <c r="K41" s="215"/>
      <c r="L41" s="215"/>
    </row>
    <row r="42" spans="1:12" s="38" customFormat="1" ht="118.8" customHeight="1">
      <c r="A42" s="117" t="s">
        <v>597</v>
      </c>
      <c r="B42" s="53" t="s">
        <v>595</v>
      </c>
      <c r="C42" s="30" t="s">
        <v>10</v>
      </c>
      <c r="D42" s="30">
        <v>20</v>
      </c>
      <c r="E42" s="118" t="s">
        <v>596</v>
      </c>
      <c r="F42" s="221" t="s">
        <v>875</v>
      </c>
      <c r="G42" s="222">
        <v>102.5</v>
      </c>
      <c r="H42" s="222">
        <f>G42*1.21</f>
        <v>124.02499999999999</v>
      </c>
      <c r="I42" s="222">
        <v>102.5</v>
      </c>
      <c r="J42" s="222">
        <v>21</v>
      </c>
      <c r="K42" s="222">
        <f>I42*1.21</f>
        <v>124.02499999999999</v>
      </c>
      <c r="L42" s="222">
        <f>K42*D42</f>
        <v>2480.5</v>
      </c>
    </row>
    <row r="43" spans="1:12" s="38" customFormat="1" ht="41.4">
      <c r="A43" s="117" t="s">
        <v>599</v>
      </c>
      <c r="B43" s="145" t="s">
        <v>97</v>
      </c>
      <c r="C43" s="57" t="s">
        <v>28</v>
      </c>
      <c r="D43" s="57">
        <v>20</v>
      </c>
      <c r="E43" s="105" t="s">
        <v>598</v>
      </c>
      <c r="F43" s="221" t="s">
        <v>876</v>
      </c>
      <c r="G43" s="221">
        <v>62.95</v>
      </c>
      <c r="H43" s="221">
        <f>G43*1.21</f>
        <v>76.169499999999999</v>
      </c>
      <c r="I43" s="221">
        <v>62.95</v>
      </c>
      <c r="J43" s="221">
        <v>21</v>
      </c>
      <c r="K43" s="222">
        <f>I43*1.21</f>
        <v>76.169499999999999</v>
      </c>
      <c r="L43" s="222">
        <f>K43*D43</f>
        <v>1523.3899999999999</v>
      </c>
    </row>
    <row r="44" spans="1:12">
      <c r="A44" s="216" t="s">
        <v>600</v>
      </c>
      <c r="B44" s="216"/>
      <c r="C44" s="216"/>
      <c r="D44" s="216"/>
      <c r="E44" s="216"/>
      <c r="F44" s="216"/>
      <c r="G44" s="216"/>
      <c r="H44" s="216"/>
      <c r="I44" s="216"/>
      <c r="J44" s="216"/>
      <c r="K44" s="216"/>
      <c r="L44" s="59">
        <f>SUM(L42:L43)</f>
        <v>4003.89</v>
      </c>
    </row>
    <row r="45" spans="1:12" s="38" customFormat="1" ht="39.6">
      <c r="A45" s="79" t="s">
        <v>63</v>
      </c>
      <c r="B45" s="52" t="s">
        <v>455</v>
      </c>
      <c r="C45" s="30" t="s">
        <v>10</v>
      </c>
      <c r="D45" s="30">
        <v>6</v>
      </c>
      <c r="E45" s="106" t="s">
        <v>521</v>
      </c>
      <c r="F45" s="53"/>
      <c r="G45" s="53"/>
      <c r="H45" s="53"/>
      <c r="I45" s="53"/>
      <c r="J45" s="53"/>
      <c r="K45" s="53"/>
      <c r="L45" s="53"/>
    </row>
    <row r="46" spans="1:12" ht="36">
      <c r="A46" s="86" t="s">
        <v>68</v>
      </c>
      <c r="B46" s="49" t="s">
        <v>56</v>
      </c>
      <c r="C46" s="46" t="s">
        <v>563</v>
      </c>
      <c r="D46" s="37">
        <v>200</v>
      </c>
      <c r="E46" s="60" t="s">
        <v>546</v>
      </c>
      <c r="F46" s="56" t="s">
        <v>11</v>
      </c>
      <c r="G46" s="45" t="s">
        <v>11</v>
      </c>
      <c r="H46" s="45" t="s">
        <v>11</v>
      </c>
      <c r="I46" s="45" t="s">
        <v>11</v>
      </c>
      <c r="J46" s="45" t="s">
        <v>11</v>
      </c>
      <c r="K46" s="45" t="s">
        <v>11</v>
      </c>
      <c r="L46" s="45"/>
    </row>
    <row r="47" spans="1:12" s="5" customFormat="1" ht="24">
      <c r="A47" s="86" t="s">
        <v>71</v>
      </c>
      <c r="B47" s="49" t="s">
        <v>59</v>
      </c>
      <c r="C47" s="57" t="s">
        <v>45</v>
      </c>
      <c r="D47" s="37">
        <v>20</v>
      </c>
      <c r="E47" s="60" t="s">
        <v>60</v>
      </c>
      <c r="F47" s="223" t="s">
        <v>877</v>
      </c>
      <c r="G47" s="185">
        <v>19</v>
      </c>
      <c r="H47" s="185">
        <f>G47*1.21</f>
        <v>22.99</v>
      </c>
      <c r="I47" s="185">
        <v>19</v>
      </c>
      <c r="J47" s="185">
        <v>21</v>
      </c>
      <c r="K47" s="185">
        <v>22.99</v>
      </c>
      <c r="L47" s="185">
        <f>K47*D47</f>
        <v>459.79999999999995</v>
      </c>
    </row>
    <row r="48" spans="1:12" s="2" customFormat="1" ht="27.6">
      <c r="A48" s="86" t="s">
        <v>73</v>
      </c>
      <c r="B48" s="49" t="s">
        <v>62</v>
      </c>
      <c r="C48" s="46" t="s">
        <v>70</v>
      </c>
      <c r="D48" s="46">
        <v>4</v>
      </c>
      <c r="E48" s="60" t="s">
        <v>491</v>
      </c>
      <c r="F48" s="50"/>
      <c r="G48" s="50"/>
      <c r="H48" s="50"/>
      <c r="I48" s="50"/>
      <c r="J48" s="50"/>
      <c r="K48" s="50"/>
      <c r="L48" s="50"/>
    </row>
    <row r="49" spans="1:12" s="5" customFormat="1">
      <c r="A49" s="86" t="s">
        <v>94</v>
      </c>
      <c r="B49" s="215" t="s">
        <v>64</v>
      </c>
      <c r="C49" s="215"/>
      <c r="D49" s="215"/>
      <c r="E49" s="215"/>
      <c r="F49" s="215"/>
      <c r="G49" s="215"/>
      <c r="H49" s="215"/>
      <c r="I49" s="215"/>
      <c r="J49" s="215"/>
      <c r="K49" s="215"/>
      <c r="L49" s="215"/>
    </row>
    <row r="50" spans="1:12" s="2" customFormat="1" ht="48">
      <c r="A50" s="82" t="s">
        <v>628</v>
      </c>
      <c r="B50" s="66" t="s">
        <v>65</v>
      </c>
      <c r="C50" s="57" t="s">
        <v>28</v>
      </c>
      <c r="D50" s="37">
        <v>20</v>
      </c>
      <c r="E50" s="60" t="s">
        <v>66</v>
      </c>
      <c r="F50" s="182" t="s">
        <v>878</v>
      </c>
      <c r="G50" s="185">
        <v>12</v>
      </c>
      <c r="H50" s="185">
        <f>G50*1.21</f>
        <v>14.52</v>
      </c>
      <c r="I50" s="185">
        <v>12</v>
      </c>
      <c r="J50" s="185">
        <v>21</v>
      </c>
      <c r="K50" s="185">
        <v>14.52</v>
      </c>
      <c r="L50" s="185">
        <f>K50*D50</f>
        <v>290.39999999999998</v>
      </c>
    </row>
    <row r="51" spans="1:12" s="2" customFormat="1" ht="48">
      <c r="A51" s="82" t="s">
        <v>629</v>
      </c>
      <c r="B51" s="66" t="s">
        <v>67</v>
      </c>
      <c r="C51" s="57" t="s">
        <v>28</v>
      </c>
      <c r="D51" s="37">
        <v>20</v>
      </c>
      <c r="E51" s="60" t="s">
        <v>66</v>
      </c>
      <c r="F51" s="182" t="s">
        <v>879</v>
      </c>
      <c r="G51" s="192">
        <v>12</v>
      </c>
      <c r="H51" s="192">
        <v>14.52</v>
      </c>
      <c r="I51" s="192">
        <v>12</v>
      </c>
      <c r="J51" s="192">
        <v>21</v>
      </c>
      <c r="K51" s="192">
        <v>14.52</v>
      </c>
      <c r="L51" s="192">
        <v>290.39999999999998</v>
      </c>
    </row>
    <row r="52" spans="1:12">
      <c r="A52" s="216" t="s">
        <v>630</v>
      </c>
      <c r="B52" s="216"/>
      <c r="C52" s="216"/>
      <c r="D52" s="216"/>
      <c r="E52" s="216"/>
      <c r="F52" s="216"/>
      <c r="G52" s="216"/>
      <c r="H52" s="216"/>
      <c r="I52" s="216"/>
      <c r="J52" s="216"/>
      <c r="K52" s="216"/>
      <c r="L52" s="224">
        <f>SUM(L50:L51)</f>
        <v>580.79999999999995</v>
      </c>
    </row>
    <row r="53" spans="1:12" s="127" customFormat="1" ht="36" customHeight="1">
      <c r="A53" s="121" t="s">
        <v>99</v>
      </c>
      <c r="B53" s="122" t="s">
        <v>587</v>
      </c>
      <c r="C53" s="123" t="s">
        <v>28</v>
      </c>
      <c r="D53" s="123">
        <v>20</v>
      </c>
      <c r="E53" s="124" t="s">
        <v>588</v>
      </c>
      <c r="F53" s="125"/>
      <c r="G53" s="125"/>
      <c r="H53" s="125"/>
      <c r="I53" s="125"/>
      <c r="J53" s="125"/>
      <c r="K53" s="125"/>
      <c r="L53" s="126"/>
    </row>
    <row r="54" spans="1:12" s="127" customFormat="1" ht="55.2">
      <c r="A54" s="121" t="s">
        <v>120</v>
      </c>
      <c r="B54" s="128" t="s">
        <v>589</v>
      </c>
      <c r="C54" s="123" t="s">
        <v>28</v>
      </c>
      <c r="D54" s="123">
        <v>20</v>
      </c>
      <c r="E54" s="124" t="s">
        <v>590</v>
      </c>
      <c r="F54" s="125"/>
      <c r="G54" s="125"/>
      <c r="H54" s="125"/>
      <c r="I54" s="125"/>
      <c r="J54" s="125"/>
      <c r="K54" s="125"/>
      <c r="L54" s="126"/>
    </row>
    <row r="55" spans="1:12" ht="76.5" customHeight="1">
      <c r="A55" s="86" t="s">
        <v>122</v>
      </c>
      <c r="B55" s="49" t="s">
        <v>69</v>
      </c>
      <c r="C55" s="46" t="s">
        <v>70</v>
      </c>
      <c r="D55" s="46">
        <v>30</v>
      </c>
      <c r="E55" s="60" t="s">
        <v>547</v>
      </c>
      <c r="F55" s="50"/>
      <c r="G55" s="50"/>
      <c r="H55" s="50"/>
      <c r="I55" s="50"/>
      <c r="J55" s="50"/>
      <c r="K55" s="50"/>
      <c r="L55" s="50"/>
    </row>
    <row r="56" spans="1:12" ht="78.75" customHeight="1">
      <c r="A56" s="86" t="s">
        <v>125</v>
      </c>
      <c r="B56" s="49" t="s">
        <v>72</v>
      </c>
      <c r="C56" s="57" t="s">
        <v>28</v>
      </c>
      <c r="D56" s="46">
        <v>2</v>
      </c>
      <c r="E56" s="60" t="s">
        <v>492</v>
      </c>
      <c r="F56" s="50"/>
      <c r="G56" s="50"/>
      <c r="H56" s="50"/>
      <c r="I56" s="50"/>
      <c r="J56" s="50"/>
      <c r="K56" s="50"/>
      <c r="L56" s="50"/>
    </row>
    <row r="57" spans="1:12" s="5" customFormat="1" ht="18" customHeight="1">
      <c r="A57" s="86" t="s">
        <v>128</v>
      </c>
      <c r="B57" s="215" t="s">
        <v>74</v>
      </c>
      <c r="C57" s="215"/>
      <c r="D57" s="215"/>
      <c r="E57" s="215"/>
      <c r="F57" s="215"/>
      <c r="G57" s="215"/>
      <c r="H57" s="215"/>
      <c r="I57" s="215"/>
      <c r="J57" s="215"/>
      <c r="K57" s="215"/>
      <c r="L57" s="215"/>
    </row>
    <row r="58" spans="1:12" s="2" customFormat="1" ht="48">
      <c r="A58" s="83" t="s">
        <v>473</v>
      </c>
      <c r="B58" s="66" t="s">
        <v>75</v>
      </c>
      <c r="C58" s="46" t="s">
        <v>81</v>
      </c>
      <c r="D58" s="37">
        <v>15</v>
      </c>
      <c r="E58" s="60" t="s">
        <v>522</v>
      </c>
      <c r="F58" s="182" t="s">
        <v>880</v>
      </c>
      <c r="G58" s="185">
        <v>69</v>
      </c>
      <c r="H58" s="185">
        <f>G58*1.21</f>
        <v>83.49</v>
      </c>
      <c r="I58" s="185">
        <v>69</v>
      </c>
      <c r="J58" s="185">
        <v>21</v>
      </c>
      <c r="K58" s="185">
        <f>I58*1.21</f>
        <v>83.49</v>
      </c>
      <c r="L58" s="185">
        <f>K58*D58</f>
        <v>1252.3499999999999</v>
      </c>
    </row>
    <row r="59" spans="1:12" s="2" customFormat="1" ht="103.5" customHeight="1">
      <c r="A59" s="82" t="s">
        <v>474</v>
      </c>
      <c r="B59" s="66" t="s">
        <v>76</v>
      </c>
      <c r="C59" s="46" t="s">
        <v>19</v>
      </c>
      <c r="D59" s="37">
        <v>81</v>
      </c>
      <c r="E59" s="60" t="s">
        <v>523</v>
      </c>
      <c r="F59" s="182" t="s">
        <v>881</v>
      </c>
      <c r="G59" s="184">
        <v>19.850000000000001</v>
      </c>
      <c r="H59" s="185">
        <f>G59*1.21</f>
        <v>24.0185</v>
      </c>
      <c r="I59" s="184">
        <v>19.850000000000001</v>
      </c>
      <c r="J59" s="184">
        <v>21</v>
      </c>
      <c r="K59" s="185">
        <f>I59*1.21</f>
        <v>24.0185</v>
      </c>
      <c r="L59" s="185">
        <f t="shared" ref="L59:L61" si="0">K59*D59</f>
        <v>1945.4984999999999</v>
      </c>
    </row>
    <row r="60" spans="1:12" ht="36">
      <c r="A60" s="82" t="s">
        <v>631</v>
      </c>
      <c r="B60" s="66" t="s">
        <v>484</v>
      </c>
      <c r="C60" s="46" t="s">
        <v>16</v>
      </c>
      <c r="D60" s="37">
        <v>12000</v>
      </c>
      <c r="E60" s="60" t="s">
        <v>493</v>
      </c>
      <c r="F60" s="182" t="s">
        <v>882</v>
      </c>
      <c r="G60" s="184">
        <v>2.15</v>
      </c>
      <c r="H60" s="184">
        <f>G60*1.21</f>
        <v>2.6014999999999997</v>
      </c>
      <c r="I60" s="184">
        <f>G60/200</f>
        <v>1.0749999999999999E-2</v>
      </c>
      <c r="J60" s="184">
        <v>21</v>
      </c>
      <c r="K60" s="184">
        <f>I60*1.21</f>
        <v>1.3007499999999998E-2</v>
      </c>
      <c r="L60" s="185">
        <f t="shared" si="0"/>
        <v>156.08999999999997</v>
      </c>
    </row>
    <row r="61" spans="1:12" ht="36">
      <c r="A61" s="82" t="s">
        <v>632</v>
      </c>
      <c r="B61" s="66" t="s">
        <v>77</v>
      </c>
      <c r="C61" s="46" t="s">
        <v>19</v>
      </c>
      <c r="D61" s="37">
        <v>20</v>
      </c>
      <c r="E61" s="60" t="s">
        <v>78</v>
      </c>
      <c r="F61" s="182" t="s">
        <v>883</v>
      </c>
      <c r="G61" s="184">
        <v>7.24</v>
      </c>
      <c r="H61" s="184">
        <v>8.7966999999999995</v>
      </c>
      <c r="I61" s="184">
        <v>0.72399999999999998</v>
      </c>
      <c r="J61" s="184">
        <v>21</v>
      </c>
      <c r="K61" s="184">
        <v>0.87604000000000004</v>
      </c>
      <c r="L61" s="185">
        <v>17.520800000000001</v>
      </c>
    </row>
    <row r="62" spans="1:12" ht="36">
      <c r="A62" s="82" t="s">
        <v>633</v>
      </c>
      <c r="B62" s="66" t="s">
        <v>79</v>
      </c>
      <c r="C62" s="46" t="s">
        <v>28</v>
      </c>
      <c r="D62" s="37">
        <v>320</v>
      </c>
      <c r="E62" s="60" t="s">
        <v>461</v>
      </c>
      <c r="F62" s="182" t="s">
        <v>884</v>
      </c>
      <c r="G62" s="185">
        <v>42</v>
      </c>
      <c r="H62" s="185">
        <v>50.82</v>
      </c>
      <c r="I62" s="185">
        <v>4.2</v>
      </c>
      <c r="J62" s="185">
        <v>21</v>
      </c>
      <c r="K62" s="185">
        <v>5.0819999999999999</v>
      </c>
      <c r="L62" s="185">
        <v>1626.24</v>
      </c>
    </row>
    <row r="63" spans="1:12" ht="48">
      <c r="A63" s="82" t="s">
        <v>634</v>
      </c>
      <c r="B63" s="66" t="s">
        <v>80</v>
      </c>
      <c r="C63" s="46" t="s">
        <v>81</v>
      </c>
      <c r="D63" s="37">
        <v>5</v>
      </c>
      <c r="E63" s="105" t="s">
        <v>524</v>
      </c>
      <c r="F63" s="182" t="s">
        <v>885</v>
      </c>
      <c r="G63" s="184">
        <v>118.44</v>
      </c>
      <c r="H63" s="184">
        <v>143.3124</v>
      </c>
      <c r="I63" s="184">
        <v>118.44</v>
      </c>
      <c r="J63" s="184">
        <v>21</v>
      </c>
      <c r="K63" s="184">
        <v>143.3124</v>
      </c>
      <c r="L63" s="184">
        <v>716.56200000000001</v>
      </c>
    </row>
    <row r="64" spans="1:12" ht="36">
      <c r="A64" s="82" t="s">
        <v>635</v>
      </c>
      <c r="B64" s="66" t="s">
        <v>82</v>
      </c>
      <c r="C64" s="46" t="s">
        <v>16</v>
      </c>
      <c r="D64" s="37">
        <v>2000</v>
      </c>
      <c r="E64" s="60" t="s">
        <v>494</v>
      </c>
      <c r="F64" s="182" t="s">
        <v>886</v>
      </c>
      <c r="G64" s="184">
        <v>6.5</v>
      </c>
      <c r="H64" s="184">
        <f>G64*1.21</f>
        <v>7.8650000000000002</v>
      </c>
      <c r="I64" s="184">
        <f>G64/200</f>
        <v>3.2500000000000001E-2</v>
      </c>
      <c r="J64" s="184">
        <v>21</v>
      </c>
      <c r="K64" s="184">
        <f>I64*1.21</f>
        <v>3.9324999999999999E-2</v>
      </c>
      <c r="L64" s="184">
        <f>D64*K64</f>
        <v>78.649999999999991</v>
      </c>
    </row>
    <row r="65" spans="1:12" ht="24">
      <c r="A65" s="82" t="s">
        <v>636</v>
      </c>
      <c r="B65" s="66" t="s">
        <v>83</v>
      </c>
      <c r="C65" s="46" t="s">
        <v>16</v>
      </c>
      <c r="D65" s="37">
        <v>40</v>
      </c>
      <c r="E65" s="60" t="s">
        <v>84</v>
      </c>
      <c r="F65" s="182" t="s">
        <v>887</v>
      </c>
      <c r="G65" s="184">
        <v>4.5199999999999996</v>
      </c>
      <c r="H65" s="184">
        <f>G65*1.21</f>
        <v>5.469199999999999</v>
      </c>
      <c r="I65" s="184">
        <f>G65/10</f>
        <v>0.45199999999999996</v>
      </c>
      <c r="J65" s="184">
        <v>21</v>
      </c>
      <c r="K65" s="184">
        <f>I65*1.21</f>
        <v>0.54691999999999996</v>
      </c>
      <c r="L65" s="184">
        <f>K65*D65</f>
        <v>21.876799999999999</v>
      </c>
    </row>
    <row r="66" spans="1:12" ht="24">
      <c r="A66" s="82" t="s">
        <v>637</v>
      </c>
      <c r="B66" s="66" t="s">
        <v>85</v>
      </c>
      <c r="C66" s="46" t="s">
        <v>70</v>
      </c>
      <c r="D66" s="37">
        <v>5</v>
      </c>
      <c r="E66" s="60" t="s">
        <v>86</v>
      </c>
      <c r="F66" s="182" t="s">
        <v>888</v>
      </c>
      <c r="G66" s="184">
        <v>4.5199999999999996</v>
      </c>
      <c r="H66" s="184">
        <f>G66*1.21</f>
        <v>5.469199999999999</v>
      </c>
      <c r="I66" s="184">
        <v>4.5199999999999996</v>
      </c>
      <c r="J66" s="184">
        <v>21</v>
      </c>
      <c r="K66" s="184">
        <f>I66*1.21</f>
        <v>5.469199999999999</v>
      </c>
      <c r="L66" s="184">
        <f>K66*D66</f>
        <v>27.345999999999997</v>
      </c>
    </row>
    <row r="67" spans="1:12" ht="36">
      <c r="A67" s="82" t="s">
        <v>638</v>
      </c>
      <c r="B67" s="66" t="s">
        <v>87</v>
      </c>
      <c r="C67" s="57" t="s">
        <v>10</v>
      </c>
      <c r="D67" s="37">
        <v>1</v>
      </c>
      <c r="E67" s="60" t="s">
        <v>548</v>
      </c>
      <c r="F67" s="182" t="s">
        <v>889</v>
      </c>
      <c r="G67" s="185">
        <v>25</v>
      </c>
      <c r="H67" s="185">
        <f>G67*1.21</f>
        <v>30.25</v>
      </c>
      <c r="I67" s="185">
        <v>25</v>
      </c>
      <c r="J67" s="185">
        <v>21</v>
      </c>
      <c r="K67" s="185">
        <f>I67*1.21</f>
        <v>30.25</v>
      </c>
      <c r="L67" s="185">
        <f>K67*D67</f>
        <v>30.25</v>
      </c>
    </row>
    <row r="68" spans="1:12" ht="24">
      <c r="A68" s="83" t="s">
        <v>639</v>
      </c>
      <c r="B68" s="66" t="s">
        <v>88</v>
      </c>
      <c r="C68" s="46" t="s">
        <v>19</v>
      </c>
      <c r="D68" s="37">
        <v>42</v>
      </c>
      <c r="E68" s="60" t="s">
        <v>525</v>
      </c>
      <c r="F68" s="182" t="s">
        <v>890</v>
      </c>
      <c r="G68" s="184">
        <v>7.12</v>
      </c>
      <c r="H68" s="184">
        <f>G68*1.21</f>
        <v>8.6151999999999997</v>
      </c>
      <c r="I68" s="184">
        <f>G68/2.1</f>
        <v>3.3904761904761904</v>
      </c>
      <c r="J68" s="184">
        <v>21</v>
      </c>
      <c r="K68" s="184">
        <f>I68*1.21</f>
        <v>4.1024761904761906</v>
      </c>
      <c r="L68" s="185">
        <f>K68*D68</f>
        <v>172.304</v>
      </c>
    </row>
    <row r="69" spans="1:12" ht="36">
      <c r="A69" s="82" t="s">
        <v>640</v>
      </c>
      <c r="B69" s="66" t="s">
        <v>89</v>
      </c>
      <c r="C69" s="46" t="s">
        <v>19</v>
      </c>
      <c r="D69" s="37">
        <v>21</v>
      </c>
      <c r="E69" s="60" t="s">
        <v>526</v>
      </c>
      <c r="F69" s="182" t="s">
        <v>891</v>
      </c>
      <c r="G69" s="184">
        <v>8.25</v>
      </c>
      <c r="H69" s="184">
        <f>G69*1.21</f>
        <v>9.9824999999999999</v>
      </c>
      <c r="I69" s="184">
        <f>G69/2.1</f>
        <v>3.9285714285714284</v>
      </c>
      <c r="J69" s="184">
        <v>21</v>
      </c>
      <c r="K69" s="184">
        <f>I69*1.21</f>
        <v>4.7535714285714281</v>
      </c>
      <c r="L69" s="185">
        <f>K69*D69</f>
        <v>99.824999999999989</v>
      </c>
    </row>
    <row r="70" spans="1:12" ht="24">
      <c r="A70" s="82" t="s">
        <v>641</v>
      </c>
      <c r="B70" s="66" t="s">
        <v>90</v>
      </c>
      <c r="C70" s="46" t="s">
        <v>16</v>
      </c>
      <c r="D70" s="37">
        <v>100</v>
      </c>
      <c r="E70" s="60" t="s">
        <v>91</v>
      </c>
      <c r="F70" s="182" t="s">
        <v>892</v>
      </c>
      <c r="G70" s="184">
        <v>3.8</v>
      </c>
      <c r="H70" s="184">
        <f>G70*1.21</f>
        <v>4.5979999999999999</v>
      </c>
      <c r="I70" s="184">
        <f>G70/10</f>
        <v>0.38</v>
      </c>
      <c r="J70" s="184">
        <v>21</v>
      </c>
      <c r="K70" s="184">
        <f>I70*1.21</f>
        <v>0.45979999999999999</v>
      </c>
      <c r="L70" s="185">
        <f>K70*D70</f>
        <v>45.98</v>
      </c>
    </row>
    <row r="71" spans="1:12" ht="24">
      <c r="A71" s="82" t="s">
        <v>642</v>
      </c>
      <c r="B71" s="66" t="s">
        <v>92</v>
      </c>
      <c r="C71" s="46" t="s">
        <v>45</v>
      </c>
      <c r="D71" s="37">
        <v>5</v>
      </c>
      <c r="E71" s="60" t="s">
        <v>93</v>
      </c>
      <c r="F71" s="182" t="s">
        <v>893</v>
      </c>
      <c r="G71" s="184">
        <v>49.85</v>
      </c>
      <c r="H71" s="184">
        <f>G71*1.21</f>
        <v>60.3185</v>
      </c>
      <c r="I71" s="184">
        <v>49.85</v>
      </c>
      <c r="J71" s="184">
        <v>21</v>
      </c>
      <c r="K71" s="184">
        <f>I71*1.21</f>
        <v>60.3185</v>
      </c>
      <c r="L71" s="185">
        <f>K71*D71</f>
        <v>301.59249999999997</v>
      </c>
    </row>
    <row r="72" spans="1:12">
      <c r="A72" s="216" t="s">
        <v>643</v>
      </c>
      <c r="B72" s="216"/>
      <c r="C72" s="216"/>
      <c r="D72" s="216"/>
      <c r="E72" s="216"/>
      <c r="F72" s="216"/>
      <c r="G72" s="216"/>
      <c r="H72" s="216"/>
      <c r="I72" s="216"/>
      <c r="J72" s="216"/>
      <c r="K72" s="216"/>
      <c r="L72" s="225">
        <f>SUM(L58:L71)</f>
        <v>6492.0855999999985</v>
      </c>
    </row>
    <row r="73" spans="1:12">
      <c r="A73" s="86" t="s">
        <v>130</v>
      </c>
      <c r="B73" s="215" t="s">
        <v>95</v>
      </c>
      <c r="C73" s="215"/>
      <c r="D73" s="215"/>
      <c r="E73" s="215"/>
      <c r="F73" s="215"/>
      <c r="G73" s="215"/>
      <c r="H73" s="215"/>
      <c r="I73" s="215"/>
      <c r="J73" s="215"/>
      <c r="K73" s="215"/>
      <c r="L73" s="215"/>
    </row>
    <row r="74" spans="1:12" ht="96">
      <c r="A74" s="83" t="s">
        <v>573</v>
      </c>
      <c r="B74" s="66" t="s">
        <v>96</v>
      </c>
      <c r="C74" s="46" t="s">
        <v>28</v>
      </c>
      <c r="D74" s="46">
        <v>4</v>
      </c>
      <c r="E74" s="105" t="s">
        <v>527</v>
      </c>
      <c r="F74" s="197" t="s">
        <v>894</v>
      </c>
      <c r="G74" s="199">
        <v>91</v>
      </c>
      <c r="H74" s="199">
        <f>G74*1.21</f>
        <v>110.11</v>
      </c>
      <c r="I74" s="199">
        <v>91</v>
      </c>
      <c r="J74" s="199">
        <v>21</v>
      </c>
      <c r="K74" s="199">
        <f>I74*1.21</f>
        <v>110.11</v>
      </c>
      <c r="L74" s="199">
        <f>K74*D74</f>
        <v>440.44</v>
      </c>
    </row>
    <row r="75" spans="1:12" ht="41.4">
      <c r="A75" s="82" t="s">
        <v>574</v>
      </c>
      <c r="B75" s="145" t="s">
        <v>97</v>
      </c>
      <c r="C75" s="57" t="s">
        <v>28</v>
      </c>
      <c r="D75" s="57">
        <v>4</v>
      </c>
      <c r="E75" s="105" t="s">
        <v>98</v>
      </c>
      <c r="F75" s="197" t="s">
        <v>895</v>
      </c>
      <c r="G75" s="221">
        <v>62.95</v>
      </c>
      <c r="H75" s="221">
        <f>G75*1.21</f>
        <v>76.169499999999999</v>
      </c>
      <c r="I75" s="221">
        <v>62.95</v>
      </c>
      <c r="J75" s="221">
        <v>21</v>
      </c>
      <c r="K75" s="222">
        <f>I75*1.21</f>
        <v>76.169499999999999</v>
      </c>
      <c r="L75" s="222">
        <f>K75*D75</f>
        <v>304.678</v>
      </c>
    </row>
    <row r="76" spans="1:12">
      <c r="A76" s="216" t="s">
        <v>644</v>
      </c>
      <c r="B76" s="216"/>
      <c r="C76" s="216"/>
      <c r="D76" s="216"/>
      <c r="E76" s="216"/>
      <c r="F76" s="216"/>
      <c r="G76" s="216"/>
      <c r="H76" s="216"/>
      <c r="I76" s="216"/>
      <c r="J76" s="216"/>
      <c r="K76" s="216"/>
      <c r="L76" s="59">
        <f>SUM(L74:L75)</f>
        <v>745.11799999999994</v>
      </c>
    </row>
    <row r="77" spans="1:12" s="5" customFormat="1">
      <c r="A77" s="86" t="s">
        <v>132</v>
      </c>
      <c r="B77" s="215" t="s">
        <v>100</v>
      </c>
      <c r="C77" s="215"/>
      <c r="D77" s="215"/>
      <c r="E77" s="215"/>
      <c r="F77" s="215"/>
      <c r="G77" s="215"/>
      <c r="H77" s="215"/>
      <c r="I77" s="215"/>
      <c r="J77" s="215"/>
      <c r="K77" s="215"/>
      <c r="L77" s="215"/>
    </row>
    <row r="78" spans="1:12" s="2" customFormat="1" ht="72">
      <c r="A78" s="82" t="s">
        <v>625</v>
      </c>
      <c r="B78" s="66" t="s">
        <v>101</v>
      </c>
      <c r="C78" s="46" t="s">
        <v>28</v>
      </c>
      <c r="D78" s="37">
        <v>120</v>
      </c>
      <c r="E78" s="60" t="s">
        <v>102</v>
      </c>
      <c r="F78" s="226" t="s">
        <v>896</v>
      </c>
      <c r="G78" s="227">
        <v>8.7100000000000009</v>
      </c>
      <c r="H78" s="184">
        <f>G78*1.21</f>
        <v>10.539100000000001</v>
      </c>
      <c r="I78" s="184">
        <f>G78/6</f>
        <v>1.4516666666666669</v>
      </c>
      <c r="J78" s="184">
        <f>I78*1.21</f>
        <v>1.7565166666666669</v>
      </c>
      <c r="K78" s="184">
        <v>21</v>
      </c>
      <c r="L78" s="184">
        <f>J78*D78</f>
        <v>210.78200000000004</v>
      </c>
    </row>
    <row r="79" spans="1:12" s="2" customFormat="1" ht="57">
      <c r="A79" s="82" t="s">
        <v>626</v>
      </c>
      <c r="B79" s="66" t="s">
        <v>103</v>
      </c>
      <c r="C79" s="46" t="s">
        <v>28</v>
      </c>
      <c r="D79" s="37">
        <v>120</v>
      </c>
      <c r="E79" s="60" t="s">
        <v>486</v>
      </c>
      <c r="F79" s="226" t="s">
        <v>897</v>
      </c>
      <c r="G79" s="227">
        <v>7.41</v>
      </c>
      <c r="H79" s="184">
        <f t="shared" ref="H79:H90" si="1">G79*1.21</f>
        <v>8.9660999999999991</v>
      </c>
      <c r="I79" s="184">
        <f>G79/4</f>
        <v>1.8525</v>
      </c>
      <c r="J79" s="184">
        <f t="shared" ref="J79:J90" si="2">I79*1.21</f>
        <v>2.2415249999999998</v>
      </c>
      <c r="K79" s="184">
        <v>21</v>
      </c>
      <c r="L79" s="184">
        <f t="shared" ref="L79:L90" si="3">J79*D79</f>
        <v>268.98299999999995</v>
      </c>
    </row>
    <row r="80" spans="1:12" s="2" customFormat="1" ht="60">
      <c r="A80" s="82" t="s">
        <v>645</v>
      </c>
      <c r="B80" s="66" t="s">
        <v>104</v>
      </c>
      <c r="C80" s="46" t="s">
        <v>28</v>
      </c>
      <c r="D80" s="37">
        <v>120</v>
      </c>
      <c r="E80" s="60" t="s">
        <v>503</v>
      </c>
      <c r="F80" s="226" t="s">
        <v>898</v>
      </c>
      <c r="G80" s="227">
        <v>7.06</v>
      </c>
      <c r="H80" s="184">
        <f t="shared" si="1"/>
        <v>8.5425999999999984</v>
      </c>
      <c r="I80" s="184">
        <f>G80/6</f>
        <v>1.1766666666666665</v>
      </c>
      <c r="J80" s="184">
        <f t="shared" si="2"/>
        <v>1.4237666666666664</v>
      </c>
      <c r="K80" s="184">
        <v>21</v>
      </c>
      <c r="L80" s="184">
        <f t="shared" si="3"/>
        <v>170.85199999999998</v>
      </c>
    </row>
    <row r="81" spans="1:12" ht="60">
      <c r="A81" s="82" t="s">
        <v>646</v>
      </c>
      <c r="B81" s="66" t="s">
        <v>105</v>
      </c>
      <c r="C81" s="46" t="s">
        <v>28</v>
      </c>
      <c r="D81" s="37">
        <v>60</v>
      </c>
      <c r="E81" s="60" t="s">
        <v>106</v>
      </c>
      <c r="F81" s="229" t="s">
        <v>899</v>
      </c>
      <c r="G81" s="181">
        <v>7.06</v>
      </c>
      <c r="H81" s="184">
        <f t="shared" si="1"/>
        <v>8.5425999999999984</v>
      </c>
      <c r="I81" s="181">
        <f>G81/6</f>
        <v>1.1766666666666665</v>
      </c>
      <c r="J81" s="184">
        <f t="shared" si="2"/>
        <v>1.4237666666666664</v>
      </c>
      <c r="K81" s="181">
        <v>21</v>
      </c>
      <c r="L81" s="184">
        <f t="shared" si="3"/>
        <v>85.425999999999988</v>
      </c>
    </row>
    <row r="82" spans="1:12" ht="68.400000000000006">
      <c r="A82" s="82" t="s">
        <v>647</v>
      </c>
      <c r="B82" s="66" t="s">
        <v>107</v>
      </c>
      <c r="C82" s="46" t="s">
        <v>28</v>
      </c>
      <c r="D82" s="37">
        <v>60</v>
      </c>
      <c r="E82" s="60" t="s">
        <v>108</v>
      </c>
      <c r="F82" s="229" t="s">
        <v>900</v>
      </c>
      <c r="G82" s="185">
        <v>8.5</v>
      </c>
      <c r="H82" s="185">
        <f t="shared" si="1"/>
        <v>10.285</v>
      </c>
      <c r="I82" s="185">
        <f>G82/6</f>
        <v>1.4166666666666667</v>
      </c>
      <c r="J82" s="185">
        <f t="shared" si="2"/>
        <v>1.7141666666666666</v>
      </c>
      <c r="K82" s="185">
        <v>21</v>
      </c>
      <c r="L82" s="185">
        <f t="shared" si="3"/>
        <v>102.85</v>
      </c>
    </row>
    <row r="83" spans="1:12" ht="48">
      <c r="A83" s="82" t="s">
        <v>648</v>
      </c>
      <c r="B83" s="66" t="s">
        <v>109</v>
      </c>
      <c r="C83" s="46" t="s">
        <v>28</v>
      </c>
      <c r="D83" s="37">
        <v>80</v>
      </c>
      <c r="E83" s="60" t="s">
        <v>110</v>
      </c>
      <c r="F83" s="228" t="s">
        <v>901</v>
      </c>
      <c r="G83" s="184">
        <v>9.5500000000000007</v>
      </c>
      <c r="H83" s="184">
        <f t="shared" si="1"/>
        <v>11.5555</v>
      </c>
      <c r="I83" s="184">
        <f>G83/4</f>
        <v>2.3875000000000002</v>
      </c>
      <c r="J83" s="184">
        <f t="shared" si="2"/>
        <v>2.8888750000000001</v>
      </c>
      <c r="K83" s="184">
        <v>21</v>
      </c>
      <c r="L83" s="184">
        <f t="shared" si="3"/>
        <v>231.11</v>
      </c>
    </row>
    <row r="84" spans="1:12" ht="48">
      <c r="A84" s="82" t="s">
        <v>649</v>
      </c>
      <c r="B84" s="66" t="s">
        <v>111</v>
      </c>
      <c r="C84" s="46" t="s">
        <v>28</v>
      </c>
      <c r="D84" s="37">
        <v>300</v>
      </c>
      <c r="E84" s="60" t="s">
        <v>528</v>
      </c>
      <c r="F84" s="228" t="s">
        <v>902</v>
      </c>
      <c r="G84" s="184">
        <v>7.84</v>
      </c>
      <c r="H84" s="184">
        <f t="shared" si="1"/>
        <v>9.4863999999999997</v>
      </c>
      <c r="I84" s="184">
        <f>G84/10</f>
        <v>0.78400000000000003</v>
      </c>
      <c r="J84" s="184">
        <f t="shared" si="2"/>
        <v>0.94864000000000004</v>
      </c>
      <c r="K84" s="184">
        <v>21</v>
      </c>
      <c r="L84" s="184">
        <f t="shared" si="3"/>
        <v>284.59199999999998</v>
      </c>
    </row>
    <row r="85" spans="1:12" ht="60">
      <c r="A85" s="82" t="s">
        <v>650</v>
      </c>
      <c r="B85" s="66" t="s">
        <v>112</v>
      </c>
      <c r="C85" s="46" t="s">
        <v>28</v>
      </c>
      <c r="D85" s="37">
        <v>60</v>
      </c>
      <c r="E85" s="60" t="s">
        <v>113</v>
      </c>
      <c r="F85" s="228" t="s">
        <v>903</v>
      </c>
      <c r="G85" s="183">
        <v>19.5</v>
      </c>
      <c r="H85" s="184">
        <f t="shared" si="1"/>
        <v>23.594999999999999</v>
      </c>
      <c r="I85" s="183">
        <f>G85/6</f>
        <v>3.25</v>
      </c>
      <c r="J85" s="184">
        <f t="shared" si="2"/>
        <v>3.9325000000000001</v>
      </c>
      <c r="K85" s="183">
        <v>21</v>
      </c>
      <c r="L85" s="184">
        <f t="shared" si="3"/>
        <v>235.95000000000002</v>
      </c>
    </row>
    <row r="86" spans="1:12" ht="60">
      <c r="A86" s="82" t="s">
        <v>651</v>
      </c>
      <c r="B86" s="66" t="s">
        <v>114</v>
      </c>
      <c r="C86" s="46" t="s">
        <v>28</v>
      </c>
      <c r="D86" s="37">
        <v>72</v>
      </c>
      <c r="E86" s="60" t="s">
        <v>115</v>
      </c>
      <c r="F86" s="228" t="s">
        <v>904</v>
      </c>
      <c r="G86" s="183">
        <v>10.45</v>
      </c>
      <c r="H86" s="184">
        <f t="shared" si="1"/>
        <v>12.644499999999999</v>
      </c>
      <c r="I86" s="183">
        <f>G86/6</f>
        <v>1.7416666666666665</v>
      </c>
      <c r="J86" s="184">
        <f t="shared" si="2"/>
        <v>2.1074166666666665</v>
      </c>
      <c r="K86" s="183">
        <v>21</v>
      </c>
      <c r="L86" s="184">
        <f t="shared" si="3"/>
        <v>151.73399999999998</v>
      </c>
    </row>
    <row r="87" spans="1:12" ht="60">
      <c r="A87" s="82" t="s">
        <v>652</v>
      </c>
      <c r="B87" s="66" t="s">
        <v>116</v>
      </c>
      <c r="C87" s="46" t="s">
        <v>28</v>
      </c>
      <c r="D87" s="37">
        <v>36</v>
      </c>
      <c r="E87" s="60" t="s">
        <v>117</v>
      </c>
      <c r="F87" s="228" t="s">
        <v>905</v>
      </c>
      <c r="G87" s="192">
        <v>13.5</v>
      </c>
      <c r="H87" s="185">
        <f t="shared" si="1"/>
        <v>16.335000000000001</v>
      </c>
      <c r="I87" s="192">
        <f>G87/6</f>
        <v>2.25</v>
      </c>
      <c r="J87" s="185">
        <f t="shared" si="2"/>
        <v>2.7225000000000001</v>
      </c>
      <c r="K87" s="192">
        <v>21</v>
      </c>
      <c r="L87" s="185">
        <f t="shared" si="3"/>
        <v>98.01</v>
      </c>
    </row>
    <row r="88" spans="1:12" ht="41.4">
      <c r="A88" s="82" t="s">
        <v>653</v>
      </c>
      <c r="B88" s="66" t="s">
        <v>118</v>
      </c>
      <c r="C88" s="46" t="s">
        <v>28</v>
      </c>
      <c r="D88" s="46">
        <v>300</v>
      </c>
      <c r="E88" s="60" t="s">
        <v>119</v>
      </c>
      <c r="F88" s="228" t="s">
        <v>906</v>
      </c>
      <c r="G88" s="183">
        <v>10.56</v>
      </c>
      <c r="H88" s="184">
        <f t="shared" si="1"/>
        <v>12.7776</v>
      </c>
      <c r="I88" s="183">
        <f>G88/6</f>
        <v>1.76</v>
      </c>
      <c r="J88" s="185">
        <f t="shared" si="2"/>
        <v>2.1295999999999999</v>
      </c>
      <c r="K88" s="183">
        <v>21</v>
      </c>
      <c r="L88" s="184">
        <f t="shared" si="3"/>
        <v>638.88</v>
      </c>
    </row>
    <row r="89" spans="1:12" s="33" customFormat="1" ht="45.75" customHeight="1">
      <c r="A89" s="85" t="s">
        <v>654</v>
      </c>
      <c r="B89" s="109" t="s">
        <v>469</v>
      </c>
      <c r="C89" s="46" t="s">
        <v>81</v>
      </c>
      <c r="D89" s="37">
        <v>40</v>
      </c>
      <c r="E89" s="40" t="s">
        <v>529</v>
      </c>
      <c r="F89" s="232" t="s">
        <v>907</v>
      </c>
      <c r="G89" s="230">
        <v>69.849999999999994</v>
      </c>
      <c r="H89" s="230">
        <f t="shared" si="1"/>
        <v>84.518499999999989</v>
      </c>
      <c r="I89" s="230">
        <v>69.849999999999994</v>
      </c>
      <c r="J89" s="230">
        <f t="shared" si="2"/>
        <v>84.518499999999989</v>
      </c>
      <c r="K89" s="230">
        <v>21</v>
      </c>
      <c r="L89" s="231">
        <f t="shared" si="3"/>
        <v>3380.74</v>
      </c>
    </row>
    <row r="90" spans="1:12" s="31" customFormat="1" ht="69" customHeight="1">
      <c r="A90" s="84" t="s">
        <v>655</v>
      </c>
      <c r="B90" s="53" t="s">
        <v>456</v>
      </c>
      <c r="C90" s="46" t="s">
        <v>81</v>
      </c>
      <c r="D90" s="54">
        <v>10</v>
      </c>
      <c r="E90" s="40" t="s">
        <v>495</v>
      </c>
      <c r="F90" s="232" t="s">
        <v>908</v>
      </c>
      <c r="G90" s="230">
        <v>40.5</v>
      </c>
      <c r="H90" s="230">
        <f t="shared" si="1"/>
        <v>49.004999999999995</v>
      </c>
      <c r="I90" s="230">
        <v>40.5</v>
      </c>
      <c r="J90" s="230">
        <f t="shared" si="2"/>
        <v>49.004999999999995</v>
      </c>
      <c r="K90" s="230">
        <v>21</v>
      </c>
      <c r="L90" s="231">
        <f t="shared" si="3"/>
        <v>490.04999999999995</v>
      </c>
    </row>
    <row r="91" spans="1:12">
      <c r="A91" s="216" t="s">
        <v>656</v>
      </c>
      <c r="B91" s="216"/>
      <c r="C91" s="216"/>
      <c r="D91" s="216"/>
      <c r="E91" s="216"/>
      <c r="F91" s="216"/>
      <c r="G91" s="216"/>
      <c r="H91" s="216"/>
      <c r="I91" s="216"/>
      <c r="J91" s="216"/>
      <c r="K91" s="216"/>
      <c r="L91" s="51">
        <f>SUM(L78:L90)</f>
        <v>6349.9589999999998</v>
      </c>
    </row>
    <row r="92" spans="1:12" ht="27.6">
      <c r="A92" s="86" t="s">
        <v>134</v>
      </c>
      <c r="B92" s="49" t="s">
        <v>123</v>
      </c>
      <c r="C92" s="57" t="s">
        <v>28</v>
      </c>
      <c r="D92" s="46">
        <v>200</v>
      </c>
      <c r="E92" s="60" t="s">
        <v>124</v>
      </c>
      <c r="F92" s="50"/>
      <c r="G92" s="50"/>
      <c r="H92" s="50"/>
      <c r="I92" s="50"/>
      <c r="J92" s="50"/>
      <c r="K92" s="50"/>
      <c r="L92" s="50"/>
    </row>
    <row r="93" spans="1:12" ht="24">
      <c r="A93" s="86" t="s">
        <v>139</v>
      </c>
      <c r="B93" s="49" t="s">
        <v>121</v>
      </c>
      <c r="C93" s="57" t="s">
        <v>28</v>
      </c>
      <c r="D93" s="46">
        <v>10</v>
      </c>
      <c r="E93" s="60" t="s">
        <v>462</v>
      </c>
      <c r="F93" s="50"/>
      <c r="G93" s="50"/>
      <c r="H93" s="50"/>
      <c r="I93" s="50"/>
      <c r="J93" s="50"/>
      <c r="K93" s="50"/>
      <c r="L93" s="50"/>
    </row>
    <row r="94" spans="1:12">
      <c r="A94" s="86" t="s">
        <v>150</v>
      </c>
      <c r="B94" s="215" t="s">
        <v>463</v>
      </c>
      <c r="C94" s="215"/>
      <c r="D94" s="215"/>
      <c r="E94" s="215"/>
      <c r="F94" s="215"/>
      <c r="G94" s="215"/>
      <c r="H94" s="215"/>
      <c r="I94" s="215"/>
      <c r="J94" s="215"/>
      <c r="K94" s="215"/>
      <c r="L94" s="215"/>
    </row>
    <row r="95" spans="1:12" ht="60">
      <c r="A95" s="148" t="s">
        <v>681</v>
      </c>
      <c r="B95" s="66" t="s">
        <v>126</v>
      </c>
      <c r="C95" s="46" t="s">
        <v>81</v>
      </c>
      <c r="D95" s="46">
        <v>10</v>
      </c>
      <c r="E95" s="60" t="s">
        <v>504</v>
      </c>
      <c r="F95" s="232" t="s">
        <v>908</v>
      </c>
      <c r="G95" s="196">
        <v>42.52</v>
      </c>
      <c r="H95" s="196">
        <f>G95*1.21</f>
        <v>51.449200000000005</v>
      </c>
      <c r="I95" s="196">
        <v>42.52</v>
      </c>
      <c r="J95" s="196">
        <f>I95*1.21</f>
        <v>51.449200000000005</v>
      </c>
      <c r="K95" s="196">
        <v>21</v>
      </c>
      <c r="L95" s="196">
        <f>J95*D95</f>
        <v>514.49200000000008</v>
      </c>
    </row>
    <row r="96" spans="1:12" ht="36">
      <c r="A96" s="148" t="s">
        <v>682</v>
      </c>
      <c r="B96" s="66" t="s">
        <v>127</v>
      </c>
      <c r="C96" s="46" t="s">
        <v>39</v>
      </c>
      <c r="D96" s="46">
        <v>10</v>
      </c>
      <c r="E96" s="60" t="s">
        <v>819</v>
      </c>
      <c r="F96" s="197" t="s">
        <v>909</v>
      </c>
      <c r="G96" s="199">
        <v>8</v>
      </c>
      <c r="H96" s="198">
        <f>G96*1.21</f>
        <v>9.68</v>
      </c>
      <c r="I96" s="199">
        <v>8</v>
      </c>
      <c r="J96" s="198">
        <f>I96*1.21</f>
        <v>9.68</v>
      </c>
      <c r="K96" s="199">
        <v>21</v>
      </c>
      <c r="L96" s="198">
        <f>J96*D96</f>
        <v>96.8</v>
      </c>
    </row>
    <row r="97" spans="1:12">
      <c r="A97" s="216" t="s">
        <v>683</v>
      </c>
      <c r="B97" s="216"/>
      <c r="C97" s="216"/>
      <c r="D97" s="216"/>
      <c r="E97" s="216"/>
      <c r="F97" s="216"/>
      <c r="G97" s="216"/>
      <c r="H97" s="216"/>
      <c r="I97" s="216"/>
      <c r="J97" s="216"/>
      <c r="K97" s="216"/>
      <c r="L97" s="233">
        <f>SUM(L95:L96)</f>
        <v>611.29200000000003</v>
      </c>
    </row>
    <row r="98" spans="1:12" s="5" customFormat="1">
      <c r="A98" s="149" t="s">
        <v>153</v>
      </c>
      <c r="B98" s="49" t="s">
        <v>129</v>
      </c>
      <c r="C98" s="46" t="s">
        <v>19</v>
      </c>
      <c r="D98" s="37">
        <v>500</v>
      </c>
      <c r="E98" s="60"/>
      <c r="F98" s="56" t="s">
        <v>11</v>
      </c>
      <c r="G98" s="45" t="s">
        <v>11</v>
      </c>
      <c r="H98" s="45" t="s">
        <v>11</v>
      </c>
      <c r="I98" s="45" t="s">
        <v>11</v>
      </c>
      <c r="J98" s="45" t="s">
        <v>11</v>
      </c>
      <c r="K98" s="45" t="s">
        <v>11</v>
      </c>
      <c r="L98" s="45"/>
    </row>
    <row r="99" spans="1:12" s="5" customFormat="1">
      <c r="A99" s="149" t="s">
        <v>156</v>
      </c>
      <c r="B99" s="49" t="s">
        <v>131</v>
      </c>
      <c r="C99" s="46" t="s">
        <v>16</v>
      </c>
      <c r="D99" s="37">
        <v>100</v>
      </c>
      <c r="E99" s="60"/>
      <c r="F99" s="56" t="s">
        <v>11</v>
      </c>
      <c r="G99" s="45" t="s">
        <v>11</v>
      </c>
      <c r="H99" s="45" t="s">
        <v>11</v>
      </c>
      <c r="I99" s="45" t="s">
        <v>11</v>
      </c>
      <c r="J99" s="45" t="s">
        <v>11</v>
      </c>
      <c r="K99" s="45" t="s">
        <v>11</v>
      </c>
      <c r="L99" s="45"/>
    </row>
    <row r="100" spans="1:12" s="5" customFormat="1">
      <c r="A100" s="149" t="s">
        <v>159</v>
      </c>
      <c r="B100" s="49" t="s">
        <v>133</v>
      </c>
      <c r="C100" s="46" t="s">
        <v>19</v>
      </c>
      <c r="D100" s="37">
        <v>450</v>
      </c>
      <c r="E100" s="60"/>
      <c r="F100" s="56" t="s">
        <v>11</v>
      </c>
      <c r="G100" s="45" t="s">
        <v>11</v>
      </c>
      <c r="H100" s="45" t="s">
        <v>11</v>
      </c>
      <c r="I100" s="45" t="s">
        <v>11</v>
      </c>
      <c r="J100" s="45" t="s">
        <v>11</v>
      </c>
      <c r="K100" s="45" t="s">
        <v>11</v>
      </c>
      <c r="L100" s="45"/>
    </row>
    <row r="101" spans="1:12" s="2" customFormat="1">
      <c r="A101" s="86" t="s">
        <v>162</v>
      </c>
      <c r="B101" s="220" t="s">
        <v>135</v>
      </c>
      <c r="C101" s="220"/>
      <c r="D101" s="220"/>
      <c r="E101" s="220"/>
      <c r="F101" s="220"/>
      <c r="G101" s="220"/>
      <c r="H101" s="220"/>
      <c r="I101" s="220"/>
      <c r="J101" s="220"/>
      <c r="K101" s="220"/>
      <c r="L101" s="220"/>
    </row>
    <row r="102" spans="1:12" ht="84">
      <c r="A102" s="150" t="s">
        <v>684</v>
      </c>
      <c r="B102" s="66" t="s">
        <v>136</v>
      </c>
      <c r="C102" s="57" t="s">
        <v>10</v>
      </c>
      <c r="D102" s="46">
        <v>2</v>
      </c>
      <c r="E102" s="60" t="s">
        <v>137</v>
      </c>
      <c r="F102" s="197" t="s">
        <v>910</v>
      </c>
      <c r="G102" s="198">
        <v>195</v>
      </c>
      <c r="H102" s="198">
        <f>G102*1.21</f>
        <v>235.95</v>
      </c>
      <c r="I102" s="198">
        <v>195</v>
      </c>
      <c r="J102" s="198">
        <f>I102*1.21</f>
        <v>235.95</v>
      </c>
      <c r="K102" s="198">
        <v>21</v>
      </c>
      <c r="L102" s="234">
        <f>J102*D102</f>
        <v>471.9</v>
      </c>
    </row>
    <row r="103" spans="1:12" ht="24">
      <c r="A103" s="150" t="s">
        <v>685</v>
      </c>
      <c r="B103" s="66" t="s">
        <v>138</v>
      </c>
      <c r="C103" s="57" t="s">
        <v>28</v>
      </c>
      <c r="D103" s="46">
        <v>20</v>
      </c>
      <c r="E103" s="60" t="s">
        <v>577</v>
      </c>
      <c r="F103" s="197" t="s">
        <v>911</v>
      </c>
      <c r="G103" s="50">
        <v>7.1</v>
      </c>
      <c r="H103" s="198">
        <f>G103*1.21</f>
        <v>8.5909999999999993</v>
      </c>
      <c r="I103" s="50">
        <v>7.1</v>
      </c>
      <c r="J103" s="198">
        <f>I103*1.21</f>
        <v>8.5909999999999993</v>
      </c>
      <c r="K103" s="50">
        <v>21</v>
      </c>
      <c r="L103" s="234">
        <f>J103*D103</f>
        <v>171.82</v>
      </c>
    </row>
    <row r="104" spans="1:12" s="127" customFormat="1" ht="36">
      <c r="A104" s="151" t="s">
        <v>686</v>
      </c>
      <c r="B104" s="146" t="s">
        <v>578</v>
      </c>
      <c r="C104" s="129" t="s">
        <v>28</v>
      </c>
      <c r="D104" s="130">
        <v>2</v>
      </c>
      <c r="E104" s="131" t="s">
        <v>579</v>
      </c>
      <c r="F104" s="235" t="s">
        <v>912</v>
      </c>
      <c r="G104" s="132">
        <v>11</v>
      </c>
      <c r="H104" s="198">
        <f>G104*1.21</f>
        <v>13.309999999999999</v>
      </c>
      <c r="I104" s="132">
        <v>11</v>
      </c>
      <c r="J104" s="198">
        <f>I104*1.21</f>
        <v>13.309999999999999</v>
      </c>
      <c r="K104" s="132">
        <v>21</v>
      </c>
      <c r="L104" s="234">
        <f>J104*D104</f>
        <v>26.619999999999997</v>
      </c>
    </row>
    <row r="105" spans="1:12">
      <c r="A105" s="216" t="s">
        <v>687</v>
      </c>
      <c r="B105" s="216"/>
      <c r="C105" s="216"/>
      <c r="D105" s="216"/>
      <c r="E105" s="216"/>
      <c r="F105" s="216"/>
      <c r="G105" s="216"/>
      <c r="H105" s="216"/>
      <c r="I105" s="216"/>
      <c r="J105" s="216"/>
      <c r="K105" s="216"/>
      <c r="L105" s="236">
        <f>SUM(L102:L104)</f>
        <v>670.34</v>
      </c>
    </row>
    <row r="106" spans="1:12" s="5" customFormat="1">
      <c r="A106" s="149" t="s">
        <v>165</v>
      </c>
      <c r="B106" s="215" t="s">
        <v>140</v>
      </c>
      <c r="C106" s="215"/>
      <c r="D106" s="215"/>
      <c r="E106" s="215"/>
      <c r="F106" s="215"/>
      <c r="G106" s="215"/>
      <c r="H106" s="215"/>
      <c r="I106" s="215"/>
      <c r="J106" s="215"/>
      <c r="K106" s="215"/>
      <c r="L106" s="215"/>
    </row>
    <row r="107" spans="1:12" s="2" customFormat="1" ht="72">
      <c r="A107" s="150" t="s">
        <v>688</v>
      </c>
      <c r="B107" s="66" t="s">
        <v>141</v>
      </c>
      <c r="C107" s="46" t="s">
        <v>490</v>
      </c>
      <c r="D107" s="37">
        <v>6000</v>
      </c>
      <c r="E107" s="105" t="s">
        <v>142</v>
      </c>
      <c r="F107" s="182" t="s">
        <v>913</v>
      </c>
      <c r="G107" s="45">
        <v>22.8</v>
      </c>
      <c r="H107" s="45">
        <f>G107*1.05</f>
        <v>23.94</v>
      </c>
      <c r="I107" s="45">
        <f>G107/50</f>
        <v>0.45600000000000002</v>
      </c>
      <c r="J107" s="45">
        <f>H107/50</f>
        <v>0.4788</v>
      </c>
      <c r="K107" s="45">
        <v>5</v>
      </c>
      <c r="L107" s="45">
        <f>J107*D107</f>
        <v>2872.8</v>
      </c>
    </row>
    <row r="108" spans="1:12" s="2" customFormat="1" ht="60">
      <c r="A108" s="150" t="s">
        <v>689</v>
      </c>
      <c r="B108" s="66" t="s">
        <v>141</v>
      </c>
      <c r="C108" s="46" t="s">
        <v>490</v>
      </c>
      <c r="D108" s="37">
        <v>500</v>
      </c>
      <c r="E108" s="105" t="s">
        <v>143</v>
      </c>
      <c r="F108" s="182" t="s">
        <v>914</v>
      </c>
      <c r="G108" s="184">
        <v>25.71</v>
      </c>
      <c r="H108" s="184">
        <f>G108*1.05</f>
        <v>26.995500000000003</v>
      </c>
      <c r="I108" s="184">
        <f>G108/50</f>
        <v>0.51419999999999999</v>
      </c>
      <c r="J108" s="184">
        <f>H108/50</f>
        <v>0.53991000000000011</v>
      </c>
      <c r="K108" s="184">
        <v>5</v>
      </c>
      <c r="L108" s="45">
        <f>J108*D108</f>
        <v>269.95500000000004</v>
      </c>
    </row>
    <row r="109" spans="1:12" ht="72">
      <c r="A109" s="150" t="s">
        <v>690</v>
      </c>
      <c r="B109" s="66" t="s">
        <v>144</v>
      </c>
      <c r="C109" s="46" t="s">
        <v>19</v>
      </c>
      <c r="D109" s="37">
        <v>50</v>
      </c>
      <c r="E109" s="105" t="s">
        <v>145</v>
      </c>
      <c r="F109" s="182" t="s">
        <v>915</v>
      </c>
      <c r="G109" s="185">
        <v>29</v>
      </c>
      <c r="H109" s="185">
        <f>G109*1.21</f>
        <v>35.089999999999996</v>
      </c>
      <c r="I109" s="185">
        <f>29/10</f>
        <v>2.9</v>
      </c>
      <c r="J109" s="185">
        <f>I109*1.21</f>
        <v>3.5089999999999999</v>
      </c>
      <c r="K109" s="185">
        <v>21</v>
      </c>
      <c r="L109" s="185">
        <f>J109*D109</f>
        <v>175.45</v>
      </c>
    </row>
    <row r="110" spans="1:12" ht="60">
      <c r="A110" s="150" t="s">
        <v>691</v>
      </c>
      <c r="B110" s="66" t="s">
        <v>146</v>
      </c>
      <c r="C110" s="46" t="s">
        <v>70</v>
      </c>
      <c r="D110" s="46">
        <v>5</v>
      </c>
      <c r="E110" s="60" t="s">
        <v>496</v>
      </c>
      <c r="F110" s="197" t="s">
        <v>916</v>
      </c>
      <c r="G110" s="196">
        <v>39.51</v>
      </c>
      <c r="H110" s="196">
        <f>G110*1.05</f>
        <v>41.485500000000002</v>
      </c>
      <c r="I110" s="196">
        <v>39.51</v>
      </c>
      <c r="J110" s="196">
        <f>I110*1.05</f>
        <v>41.485500000000002</v>
      </c>
      <c r="K110" s="196">
        <v>5</v>
      </c>
      <c r="L110" s="185">
        <f>J110*D110</f>
        <v>207.42750000000001</v>
      </c>
    </row>
    <row r="111" spans="1:12" ht="60" customHeight="1">
      <c r="A111" s="150" t="s">
        <v>692</v>
      </c>
      <c r="B111" s="66" t="s">
        <v>147</v>
      </c>
      <c r="C111" s="46" t="s">
        <v>28</v>
      </c>
      <c r="D111" s="37">
        <v>6000</v>
      </c>
      <c r="E111" s="60" t="s">
        <v>148</v>
      </c>
      <c r="F111" s="182" t="s">
        <v>917</v>
      </c>
      <c r="G111" s="183">
        <v>2.95</v>
      </c>
      <c r="H111" s="183">
        <f>G111*1.05</f>
        <v>3.0975000000000001</v>
      </c>
      <c r="I111" s="183">
        <f>G111/100</f>
        <v>2.9500000000000002E-2</v>
      </c>
      <c r="J111" s="183">
        <f>H111/100</f>
        <v>3.0975000000000003E-2</v>
      </c>
      <c r="K111" s="183">
        <v>5</v>
      </c>
      <c r="L111" s="184">
        <f>J111*D111</f>
        <v>185.85000000000002</v>
      </c>
    </row>
    <row r="112" spans="1:12" s="5" customFormat="1" ht="36">
      <c r="A112" s="150" t="s">
        <v>693</v>
      </c>
      <c r="B112" s="66" t="s">
        <v>149</v>
      </c>
      <c r="C112" s="46" t="s">
        <v>28</v>
      </c>
      <c r="D112" s="37">
        <v>10</v>
      </c>
      <c r="E112" s="60"/>
      <c r="F112" s="182" t="s">
        <v>918</v>
      </c>
      <c r="G112" s="183">
        <v>9.5</v>
      </c>
      <c r="H112" s="183">
        <f>G112*1.21</f>
        <v>11.494999999999999</v>
      </c>
      <c r="I112" s="183">
        <v>9.5</v>
      </c>
      <c r="J112" s="183">
        <v>11.494999999999999</v>
      </c>
      <c r="K112" s="183">
        <v>21</v>
      </c>
      <c r="L112" s="184">
        <f>J112*D112</f>
        <v>114.94999999999999</v>
      </c>
    </row>
    <row r="113" spans="1:12" s="2" customFormat="1">
      <c r="A113" s="216" t="s">
        <v>694</v>
      </c>
      <c r="B113" s="216"/>
      <c r="C113" s="216"/>
      <c r="D113" s="216"/>
      <c r="E113" s="216"/>
      <c r="F113" s="216"/>
      <c r="G113" s="216"/>
      <c r="H113" s="216"/>
      <c r="I113" s="216"/>
      <c r="J113" s="216"/>
      <c r="K113" s="216"/>
      <c r="L113" s="51">
        <f>SUM(L107:L112)</f>
        <v>3826.4324999999994</v>
      </c>
    </row>
    <row r="114" spans="1:12">
      <c r="A114" s="152" t="s">
        <v>167</v>
      </c>
      <c r="B114" s="76" t="s">
        <v>452</v>
      </c>
      <c r="C114" s="54" t="s">
        <v>28</v>
      </c>
      <c r="D114" s="54">
        <v>300</v>
      </c>
      <c r="E114" s="111" t="s">
        <v>453</v>
      </c>
      <c r="F114" s="61"/>
      <c r="G114" s="61"/>
      <c r="H114" s="61"/>
      <c r="I114" s="61"/>
      <c r="J114" s="61"/>
      <c r="K114" s="61"/>
      <c r="L114" s="62"/>
    </row>
    <row r="115" spans="1:12" s="39" customFormat="1" ht="48">
      <c r="A115" s="149" t="s">
        <v>168</v>
      </c>
      <c r="B115" s="49" t="s">
        <v>151</v>
      </c>
      <c r="C115" s="57" t="s">
        <v>16</v>
      </c>
      <c r="D115" s="63">
        <v>100</v>
      </c>
      <c r="E115" s="60" t="s">
        <v>152</v>
      </c>
      <c r="F115" s="56" t="s">
        <v>11</v>
      </c>
      <c r="G115" s="45" t="s">
        <v>11</v>
      </c>
      <c r="H115" s="45" t="s">
        <v>11</v>
      </c>
      <c r="I115" s="45" t="s">
        <v>11</v>
      </c>
      <c r="J115" s="45" t="s">
        <v>11</v>
      </c>
      <c r="K115" s="45" t="s">
        <v>11</v>
      </c>
      <c r="L115" s="45"/>
    </row>
    <row r="116" spans="1:12" s="5" customFormat="1" ht="60">
      <c r="A116" s="149" t="s">
        <v>169</v>
      </c>
      <c r="B116" s="49" t="s">
        <v>154</v>
      </c>
      <c r="C116" s="57" t="s">
        <v>28</v>
      </c>
      <c r="D116" s="37">
        <v>1000</v>
      </c>
      <c r="E116" s="60" t="s">
        <v>155</v>
      </c>
      <c r="F116" s="223" t="s">
        <v>919</v>
      </c>
      <c r="G116" s="45">
        <v>20</v>
      </c>
      <c r="H116" s="45">
        <f>G116*1.21</f>
        <v>24.2</v>
      </c>
      <c r="I116" s="45">
        <f>G116/50</f>
        <v>0.4</v>
      </c>
      <c r="J116" s="45">
        <f>H116/50</f>
        <v>0.48399999999999999</v>
      </c>
      <c r="K116" s="45">
        <v>21</v>
      </c>
      <c r="L116" s="45">
        <f>J116*D116</f>
        <v>484</v>
      </c>
    </row>
    <row r="117" spans="1:12" s="2" customFormat="1" ht="24">
      <c r="A117" s="149" t="s">
        <v>174</v>
      </c>
      <c r="B117" s="49" t="s">
        <v>157</v>
      </c>
      <c r="C117" s="46" t="s">
        <v>28</v>
      </c>
      <c r="D117" s="37">
        <v>20</v>
      </c>
      <c r="E117" s="60" t="s">
        <v>158</v>
      </c>
      <c r="F117" s="44" t="s">
        <v>11</v>
      </c>
      <c r="G117" s="45" t="s">
        <v>11</v>
      </c>
      <c r="H117" s="45" t="s">
        <v>11</v>
      </c>
      <c r="I117" s="45" t="s">
        <v>11</v>
      </c>
      <c r="J117" s="45" t="s">
        <v>11</v>
      </c>
      <c r="K117" s="45" t="s">
        <v>11</v>
      </c>
      <c r="L117" s="45" t="s">
        <v>11</v>
      </c>
    </row>
    <row r="118" spans="1:12" ht="34.200000000000003">
      <c r="A118" s="149" t="s">
        <v>177</v>
      </c>
      <c r="B118" s="49" t="s">
        <v>160</v>
      </c>
      <c r="C118" s="46" t="s">
        <v>28</v>
      </c>
      <c r="D118" s="37">
        <v>25000</v>
      </c>
      <c r="E118" s="105" t="s">
        <v>161</v>
      </c>
      <c r="F118" s="223" t="s">
        <v>920</v>
      </c>
      <c r="G118" s="45">
        <v>6.5</v>
      </c>
      <c r="H118" s="45">
        <f>G118*1.21</f>
        <v>7.8650000000000002</v>
      </c>
      <c r="I118" s="45">
        <f>G118/2000</f>
        <v>3.2499999999999999E-3</v>
      </c>
      <c r="J118" s="45">
        <f>H118/2000</f>
        <v>3.9325000000000002E-3</v>
      </c>
      <c r="K118" s="45">
        <v>21</v>
      </c>
      <c r="L118" s="45">
        <f>J118*D118</f>
        <v>98.3125</v>
      </c>
    </row>
    <row r="119" spans="1:12" ht="24">
      <c r="A119" s="149" t="s">
        <v>178</v>
      </c>
      <c r="B119" s="49" t="s">
        <v>163</v>
      </c>
      <c r="C119" s="46" t="s">
        <v>28</v>
      </c>
      <c r="D119" s="37">
        <v>20000</v>
      </c>
      <c r="E119" s="105" t="s">
        <v>164</v>
      </c>
      <c r="F119" s="56" t="s">
        <v>11</v>
      </c>
      <c r="G119" s="45" t="s">
        <v>11</v>
      </c>
      <c r="H119" s="45" t="s">
        <v>11</v>
      </c>
      <c r="I119" s="45" t="s">
        <v>11</v>
      </c>
      <c r="J119" s="45" t="s">
        <v>11</v>
      </c>
      <c r="K119" s="45" t="s">
        <v>11</v>
      </c>
      <c r="L119" s="45"/>
    </row>
    <row r="120" spans="1:12" ht="48">
      <c r="A120" s="149" t="s">
        <v>179</v>
      </c>
      <c r="B120" s="49" t="s">
        <v>166</v>
      </c>
      <c r="C120" s="46" t="s">
        <v>39</v>
      </c>
      <c r="D120" s="46">
        <v>5</v>
      </c>
      <c r="E120" s="60" t="s">
        <v>485</v>
      </c>
      <c r="F120" s="50"/>
      <c r="G120" s="50"/>
      <c r="H120" s="50"/>
      <c r="I120" s="50"/>
      <c r="J120" s="50"/>
      <c r="K120" s="50"/>
      <c r="L120" s="50"/>
    </row>
    <row r="121" spans="1:12" ht="36">
      <c r="A121" s="149" t="s">
        <v>180</v>
      </c>
      <c r="B121" s="49" t="s">
        <v>568</v>
      </c>
      <c r="C121" s="57" t="s">
        <v>28</v>
      </c>
      <c r="D121" s="46">
        <v>400</v>
      </c>
      <c r="E121" s="60" t="s">
        <v>549</v>
      </c>
      <c r="F121" s="50"/>
      <c r="G121" s="50"/>
      <c r="H121" s="50"/>
      <c r="I121" s="50"/>
      <c r="J121" s="50"/>
      <c r="K121" s="50"/>
      <c r="L121" s="50"/>
    </row>
    <row r="122" spans="1:12">
      <c r="A122" s="149" t="s">
        <v>183</v>
      </c>
      <c r="B122" s="215" t="s">
        <v>170</v>
      </c>
      <c r="C122" s="215"/>
      <c r="D122" s="215"/>
      <c r="E122" s="215"/>
      <c r="F122" s="215"/>
      <c r="G122" s="215"/>
      <c r="H122" s="215"/>
      <c r="I122" s="215"/>
      <c r="J122" s="215"/>
      <c r="K122" s="215"/>
      <c r="L122" s="215"/>
    </row>
    <row r="123" spans="1:12" ht="27.6">
      <c r="A123" s="150" t="s">
        <v>695</v>
      </c>
      <c r="B123" s="66" t="s">
        <v>171</v>
      </c>
      <c r="C123" s="46" t="s">
        <v>28</v>
      </c>
      <c r="D123" s="37">
        <v>16000</v>
      </c>
      <c r="E123" s="60" t="s">
        <v>11</v>
      </c>
      <c r="F123" s="56" t="s">
        <v>11</v>
      </c>
      <c r="G123" s="45" t="s">
        <v>11</v>
      </c>
      <c r="H123" s="45" t="s">
        <v>11</v>
      </c>
      <c r="I123" s="45" t="s">
        <v>11</v>
      </c>
      <c r="J123" s="45" t="s">
        <v>11</v>
      </c>
      <c r="K123" s="45" t="s">
        <v>11</v>
      </c>
      <c r="L123" s="45"/>
    </row>
    <row r="124" spans="1:12" s="5" customFormat="1">
      <c r="A124" s="150" t="s">
        <v>696</v>
      </c>
      <c r="B124" s="66" t="s">
        <v>172</v>
      </c>
      <c r="C124" s="57" t="s">
        <v>28</v>
      </c>
      <c r="D124" s="46">
        <v>5</v>
      </c>
      <c r="E124" s="60" t="s">
        <v>173</v>
      </c>
      <c r="F124" s="50"/>
      <c r="G124" s="50"/>
      <c r="H124" s="50"/>
      <c r="I124" s="50"/>
      <c r="J124" s="50"/>
      <c r="K124" s="50"/>
      <c r="L124" s="50"/>
    </row>
    <row r="125" spans="1:12" s="2" customFormat="1">
      <c r="A125" s="216" t="s">
        <v>697</v>
      </c>
      <c r="B125" s="216"/>
      <c r="C125" s="216"/>
      <c r="D125" s="216"/>
      <c r="E125" s="216"/>
      <c r="F125" s="216"/>
      <c r="G125" s="216"/>
      <c r="H125" s="216"/>
      <c r="I125" s="216"/>
      <c r="J125" s="216"/>
      <c r="K125" s="216"/>
      <c r="L125" s="64"/>
    </row>
    <row r="126" spans="1:12">
      <c r="A126" s="149" t="s">
        <v>196</v>
      </c>
      <c r="B126" s="49" t="s">
        <v>175</v>
      </c>
      <c r="C126" s="46" t="s">
        <v>565</v>
      </c>
      <c r="D126" s="46">
        <v>30</v>
      </c>
      <c r="E126" s="60" t="s">
        <v>176</v>
      </c>
      <c r="F126" s="50"/>
      <c r="G126" s="50"/>
      <c r="H126" s="50"/>
      <c r="I126" s="50"/>
      <c r="J126" s="50"/>
      <c r="K126" s="50"/>
      <c r="L126" s="50"/>
    </row>
    <row r="127" spans="1:12">
      <c r="A127" s="149" t="s">
        <v>206</v>
      </c>
      <c r="B127" s="49" t="s">
        <v>181</v>
      </c>
      <c r="C127" s="57" t="s">
        <v>28</v>
      </c>
      <c r="D127" s="46">
        <v>10</v>
      </c>
      <c r="E127" s="60" t="s">
        <v>182</v>
      </c>
      <c r="F127" s="50"/>
      <c r="G127" s="50"/>
      <c r="H127" s="50"/>
      <c r="I127" s="50"/>
      <c r="J127" s="50"/>
      <c r="K127" s="50"/>
      <c r="L127" s="50"/>
    </row>
    <row r="128" spans="1:12">
      <c r="A128" s="149" t="s">
        <v>209</v>
      </c>
      <c r="B128" s="215" t="s">
        <v>184</v>
      </c>
      <c r="C128" s="215"/>
      <c r="D128" s="215"/>
      <c r="E128" s="215"/>
      <c r="F128" s="215"/>
      <c r="G128" s="215"/>
      <c r="H128" s="215"/>
      <c r="I128" s="215"/>
      <c r="J128" s="215"/>
      <c r="K128" s="215"/>
      <c r="L128" s="215"/>
    </row>
    <row r="129" spans="1:12" s="5" customFormat="1" ht="24">
      <c r="A129" s="150" t="s">
        <v>698</v>
      </c>
      <c r="B129" s="66" t="s">
        <v>185</v>
      </c>
      <c r="C129" s="46" t="s">
        <v>28</v>
      </c>
      <c r="D129" s="37">
        <v>30</v>
      </c>
      <c r="E129" s="60" t="s">
        <v>186</v>
      </c>
      <c r="F129" s="182" t="s">
        <v>921</v>
      </c>
      <c r="G129" s="183">
        <v>1.45</v>
      </c>
      <c r="H129" s="183">
        <f>G129*1.21</f>
        <v>1.7544999999999999</v>
      </c>
      <c r="I129" s="183">
        <v>1.45</v>
      </c>
      <c r="J129" s="183">
        <f>I129*1.21</f>
        <v>1.7544999999999999</v>
      </c>
      <c r="K129" s="183">
        <v>21</v>
      </c>
      <c r="L129" s="183">
        <f>J129*D129</f>
        <v>52.634999999999998</v>
      </c>
    </row>
    <row r="130" spans="1:12" s="2" customFormat="1" ht="36">
      <c r="A130" s="150" t="s">
        <v>699</v>
      </c>
      <c r="B130" s="66" t="s">
        <v>187</v>
      </c>
      <c r="C130" s="46" t="s">
        <v>28</v>
      </c>
      <c r="D130" s="37">
        <v>30</v>
      </c>
      <c r="E130" s="60" t="s">
        <v>188</v>
      </c>
      <c r="F130" s="182" t="s">
        <v>922</v>
      </c>
      <c r="G130" s="185">
        <v>16.5</v>
      </c>
      <c r="H130" s="192">
        <f>G130*1.21</f>
        <v>19.965</v>
      </c>
      <c r="I130" s="185">
        <v>16.5</v>
      </c>
      <c r="J130" s="192">
        <f>I130*1.21</f>
        <v>19.965</v>
      </c>
      <c r="K130" s="185">
        <v>21</v>
      </c>
      <c r="L130" s="192">
        <f>J130*D130</f>
        <v>598.95000000000005</v>
      </c>
    </row>
    <row r="131" spans="1:12" s="2" customFormat="1" ht="36">
      <c r="A131" s="150" t="s">
        <v>700</v>
      </c>
      <c r="B131" s="66" t="s">
        <v>189</v>
      </c>
      <c r="C131" s="46" t="s">
        <v>28</v>
      </c>
      <c r="D131" s="37">
        <v>60</v>
      </c>
      <c r="E131" s="60" t="s">
        <v>601</v>
      </c>
      <c r="F131" s="182" t="s">
        <v>923</v>
      </c>
      <c r="G131" s="192">
        <v>12.5</v>
      </c>
      <c r="H131" s="192">
        <f>G131*1.21</f>
        <v>15.125</v>
      </c>
      <c r="I131" s="192">
        <v>12.5</v>
      </c>
      <c r="J131" s="192">
        <f>I131*1.21</f>
        <v>15.125</v>
      </c>
      <c r="K131" s="192">
        <v>21</v>
      </c>
      <c r="L131" s="192">
        <f>J131*D131</f>
        <v>907.5</v>
      </c>
    </row>
    <row r="132" spans="1:12" ht="60">
      <c r="A132" s="153" t="s">
        <v>701</v>
      </c>
      <c r="B132" s="66" t="s">
        <v>190</v>
      </c>
      <c r="C132" s="57" t="s">
        <v>28</v>
      </c>
      <c r="D132" s="46">
        <v>20</v>
      </c>
      <c r="E132" s="60" t="s">
        <v>602</v>
      </c>
      <c r="F132" s="197" t="s">
        <v>924</v>
      </c>
      <c r="G132" s="198">
        <v>21</v>
      </c>
      <c r="H132" s="198">
        <f>G132*1.21</f>
        <v>25.41</v>
      </c>
      <c r="I132" s="198">
        <v>21</v>
      </c>
      <c r="J132" s="198">
        <f>I132*1.21</f>
        <v>25.41</v>
      </c>
      <c r="K132" s="198">
        <v>21</v>
      </c>
      <c r="L132" s="192">
        <f>J132*D132</f>
        <v>508.2</v>
      </c>
    </row>
    <row r="133" spans="1:12" ht="24">
      <c r="A133" s="150" t="s">
        <v>702</v>
      </c>
      <c r="B133" s="66" t="s">
        <v>191</v>
      </c>
      <c r="C133" s="57" t="s">
        <v>28</v>
      </c>
      <c r="D133" s="37">
        <v>20</v>
      </c>
      <c r="E133" s="60" t="s">
        <v>192</v>
      </c>
      <c r="F133" s="182" t="s">
        <v>925</v>
      </c>
      <c r="G133" s="192">
        <v>5</v>
      </c>
      <c r="H133" s="192">
        <f>G133*1.21</f>
        <v>6.05</v>
      </c>
      <c r="I133" s="192">
        <v>5</v>
      </c>
      <c r="J133" s="192">
        <v>6.05</v>
      </c>
      <c r="K133" s="192">
        <v>21</v>
      </c>
      <c r="L133" s="192">
        <f>J133*D133</f>
        <v>121</v>
      </c>
    </row>
    <row r="134" spans="1:12" ht="24">
      <c r="A134" s="150" t="s">
        <v>703</v>
      </c>
      <c r="B134" s="66" t="s">
        <v>193</v>
      </c>
      <c r="C134" s="46" t="s">
        <v>28</v>
      </c>
      <c r="D134" s="37">
        <v>20</v>
      </c>
      <c r="E134" s="60" t="s">
        <v>194</v>
      </c>
      <c r="F134" s="182" t="s">
        <v>926</v>
      </c>
      <c r="G134" s="192">
        <v>3</v>
      </c>
      <c r="H134" s="192">
        <f>G134*1.21</f>
        <v>3.63</v>
      </c>
      <c r="I134" s="192">
        <v>3</v>
      </c>
      <c r="J134" s="192">
        <v>3.63</v>
      </c>
      <c r="K134" s="192">
        <v>21</v>
      </c>
      <c r="L134" s="192">
        <f>J134*D134</f>
        <v>72.599999999999994</v>
      </c>
    </row>
    <row r="135" spans="1:12" ht="24">
      <c r="A135" s="150" t="s">
        <v>704</v>
      </c>
      <c r="B135" s="66" t="s">
        <v>585</v>
      </c>
      <c r="C135" s="46" t="s">
        <v>28</v>
      </c>
      <c r="D135" s="37">
        <v>4</v>
      </c>
      <c r="E135" s="60" t="s">
        <v>586</v>
      </c>
      <c r="F135" s="182" t="s">
        <v>927</v>
      </c>
      <c r="G135" s="183">
        <v>8.5</v>
      </c>
      <c r="H135" s="183">
        <f>G135*1.21</f>
        <v>10.285</v>
      </c>
      <c r="I135" s="183">
        <v>8.5</v>
      </c>
      <c r="J135" s="183">
        <v>10.285</v>
      </c>
      <c r="K135" s="183">
        <v>21</v>
      </c>
      <c r="L135" s="192">
        <f>J135*D135</f>
        <v>41.14</v>
      </c>
    </row>
    <row r="136" spans="1:12" ht="60">
      <c r="A136" s="150" t="s">
        <v>705</v>
      </c>
      <c r="B136" s="66" t="s">
        <v>195</v>
      </c>
      <c r="C136" s="46" t="s">
        <v>28</v>
      </c>
      <c r="D136" s="37">
        <v>60</v>
      </c>
      <c r="E136" s="60" t="s">
        <v>603</v>
      </c>
      <c r="F136" s="182" t="s">
        <v>928</v>
      </c>
      <c r="G136" s="183">
        <v>19.2</v>
      </c>
      <c r="H136" s="183">
        <f>G136*1.21</f>
        <v>23.231999999999999</v>
      </c>
      <c r="I136" s="183">
        <v>19.2</v>
      </c>
      <c r="J136" s="183">
        <v>23.231999999999999</v>
      </c>
      <c r="K136" s="183">
        <v>21</v>
      </c>
      <c r="L136" s="183">
        <f>J136*D136</f>
        <v>1393.92</v>
      </c>
    </row>
    <row r="137" spans="1:12">
      <c r="A137" s="216" t="s">
        <v>706</v>
      </c>
      <c r="B137" s="216"/>
      <c r="C137" s="216"/>
      <c r="D137" s="216"/>
      <c r="E137" s="216"/>
      <c r="F137" s="216"/>
      <c r="G137" s="216"/>
      <c r="H137" s="216"/>
      <c r="I137" s="216"/>
      <c r="J137" s="216"/>
      <c r="K137" s="216"/>
      <c r="L137" s="51">
        <f>SUM(L129:L136)</f>
        <v>3695.9449999999997</v>
      </c>
    </row>
    <row r="138" spans="1:12" s="127" customFormat="1" ht="27.6">
      <c r="A138" s="154" t="s">
        <v>212</v>
      </c>
      <c r="B138" s="128" t="s">
        <v>582</v>
      </c>
      <c r="C138" s="123" t="s">
        <v>45</v>
      </c>
      <c r="D138" s="123">
        <v>200</v>
      </c>
      <c r="E138" s="131" t="s">
        <v>583</v>
      </c>
      <c r="F138" s="125"/>
      <c r="G138" s="125"/>
      <c r="H138" s="125"/>
      <c r="I138" s="125"/>
      <c r="J138" s="125"/>
      <c r="K138" s="125"/>
      <c r="L138" s="133"/>
    </row>
    <row r="139" spans="1:12" s="127" customFormat="1" ht="27.6">
      <c r="A139" s="154" t="s">
        <v>215</v>
      </c>
      <c r="B139" s="128" t="s">
        <v>657</v>
      </c>
      <c r="C139" s="123" t="s">
        <v>45</v>
      </c>
      <c r="D139" s="123">
        <v>10</v>
      </c>
      <c r="E139" s="131" t="s">
        <v>584</v>
      </c>
      <c r="F139" s="125"/>
      <c r="G139" s="125"/>
      <c r="H139" s="125"/>
      <c r="I139" s="125"/>
      <c r="J139" s="125"/>
      <c r="K139" s="125"/>
      <c r="L139" s="133"/>
    </row>
    <row r="140" spans="1:12">
      <c r="A140" s="162" t="s">
        <v>216</v>
      </c>
      <c r="B140" s="215" t="s">
        <v>197</v>
      </c>
      <c r="C140" s="215"/>
      <c r="D140" s="215"/>
      <c r="E140" s="215"/>
      <c r="F140" s="215"/>
      <c r="G140" s="215"/>
      <c r="H140" s="215"/>
      <c r="I140" s="215"/>
      <c r="J140" s="215"/>
      <c r="K140" s="215"/>
      <c r="L140" s="215"/>
    </row>
    <row r="141" spans="1:12" ht="36">
      <c r="A141" s="150" t="s">
        <v>707</v>
      </c>
      <c r="B141" s="66" t="s">
        <v>198</v>
      </c>
      <c r="C141" s="46" t="s">
        <v>28</v>
      </c>
      <c r="D141" s="37">
        <v>6</v>
      </c>
      <c r="E141" s="60" t="s">
        <v>550</v>
      </c>
      <c r="F141" s="44" t="s">
        <v>11</v>
      </c>
      <c r="G141" s="45" t="s">
        <v>11</v>
      </c>
      <c r="H141" s="45" t="s">
        <v>11</v>
      </c>
      <c r="I141" s="45" t="s">
        <v>11</v>
      </c>
      <c r="J141" s="45" t="s">
        <v>11</v>
      </c>
      <c r="K141" s="45" t="s">
        <v>11</v>
      </c>
      <c r="L141" s="45" t="s">
        <v>11</v>
      </c>
    </row>
    <row r="142" spans="1:12" ht="24">
      <c r="A142" s="150" t="s">
        <v>708</v>
      </c>
      <c r="B142" s="66" t="s">
        <v>199</v>
      </c>
      <c r="C142" s="46" t="s">
        <v>28</v>
      </c>
      <c r="D142" s="37">
        <v>20</v>
      </c>
      <c r="E142" s="60" t="s">
        <v>200</v>
      </c>
      <c r="F142" s="44" t="s">
        <v>11</v>
      </c>
      <c r="G142" s="45" t="s">
        <v>11</v>
      </c>
      <c r="H142" s="45" t="s">
        <v>11</v>
      </c>
      <c r="I142" s="45" t="s">
        <v>11</v>
      </c>
      <c r="J142" s="45" t="s">
        <v>11</v>
      </c>
      <c r="K142" s="45" t="s">
        <v>11</v>
      </c>
      <c r="L142" s="45" t="s">
        <v>11</v>
      </c>
    </row>
    <row r="143" spans="1:12" ht="24">
      <c r="A143" s="150" t="s">
        <v>709</v>
      </c>
      <c r="B143" s="66" t="s">
        <v>201</v>
      </c>
      <c r="C143" s="46" t="s">
        <v>28</v>
      </c>
      <c r="D143" s="37">
        <v>4</v>
      </c>
      <c r="E143" s="60" t="s">
        <v>202</v>
      </c>
      <c r="F143" s="44" t="s">
        <v>11</v>
      </c>
      <c r="G143" s="45" t="s">
        <v>11</v>
      </c>
      <c r="H143" s="45" t="s">
        <v>11</v>
      </c>
      <c r="I143" s="45" t="s">
        <v>11</v>
      </c>
      <c r="J143" s="45" t="s">
        <v>11</v>
      </c>
      <c r="K143" s="45" t="s">
        <v>11</v>
      </c>
      <c r="L143" s="45" t="s">
        <v>11</v>
      </c>
    </row>
    <row r="144" spans="1:12" ht="24">
      <c r="A144" s="150" t="s">
        <v>710</v>
      </c>
      <c r="B144" s="66" t="s">
        <v>203</v>
      </c>
      <c r="C144" s="46" t="s">
        <v>28</v>
      </c>
      <c r="D144" s="37">
        <v>5</v>
      </c>
      <c r="E144" s="60" t="s">
        <v>551</v>
      </c>
      <c r="F144" s="44" t="s">
        <v>11</v>
      </c>
      <c r="G144" s="45" t="s">
        <v>11</v>
      </c>
      <c r="H144" s="45" t="s">
        <v>11</v>
      </c>
      <c r="I144" s="45" t="s">
        <v>11</v>
      </c>
      <c r="J144" s="45" t="s">
        <v>11</v>
      </c>
      <c r="K144" s="45" t="s">
        <v>11</v>
      </c>
      <c r="L144" s="45" t="s">
        <v>11</v>
      </c>
    </row>
    <row r="145" spans="1:15" ht="24">
      <c r="A145" s="150" t="s">
        <v>711</v>
      </c>
      <c r="B145" s="66" t="s">
        <v>204</v>
      </c>
      <c r="C145" s="46" t="s">
        <v>28</v>
      </c>
      <c r="D145" s="37">
        <v>5</v>
      </c>
      <c r="E145" s="60" t="s">
        <v>205</v>
      </c>
      <c r="F145" s="44"/>
      <c r="G145" s="45"/>
      <c r="H145" s="45"/>
      <c r="I145" s="45"/>
      <c r="J145" s="45"/>
      <c r="K145" s="45"/>
      <c r="L145" s="45"/>
    </row>
    <row r="146" spans="1:15">
      <c r="A146" s="216" t="s">
        <v>712</v>
      </c>
      <c r="B146" s="216"/>
      <c r="C146" s="216"/>
      <c r="D146" s="216"/>
      <c r="E146" s="216"/>
      <c r="F146" s="216"/>
      <c r="G146" s="216"/>
      <c r="H146" s="216"/>
      <c r="I146" s="216"/>
      <c r="J146" s="216"/>
      <c r="K146" s="216"/>
      <c r="L146" s="45"/>
    </row>
    <row r="147" spans="1:15" ht="48">
      <c r="A147" s="149" t="s">
        <v>218</v>
      </c>
      <c r="B147" s="49" t="s">
        <v>207</v>
      </c>
      <c r="C147" s="57" t="s">
        <v>28</v>
      </c>
      <c r="D147" s="46">
        <v>50</v>
      </c>
      <c r="E147" s="60" t="s">
        <v>208</v>
      </c>
      <c r="F147" s="197" t="s">
        <v>929</v>
      </c>
      <c r="G147" s="58">
        <v>19.899999999999999</v>
      </c>
      <c r="H147" s="58">
        <f>G147*1.21</f>
        <v>24.078999999999997</v>
      </c>
      <c r="I147" s="58">
        <v>19.899999999999999</v>
      </c>
      <c r="J147" s="58">
        <f>I147*1.21</f>
        <v>24.078999999999997</v>
      </c>
      <c r="K147" s="58">
        <v>21</v>
      </c>
      <c r="L147" s="58">
        <f>J147*D147</f>
        <v>1203.9499999999998</v>
      </c>
    </row>
    <row r="148" spans="1:15" ht="96">
      <c r="A148" s="149" t="s">
        <v>220</v>
      </c>
      <c r="B148" s="49" t="s">
        <v>210</v>
      </c>
      <c r="C148" s="46" t="s">
        <v>28</v>
      </c>
      <c r="D148" s="37">
        <v>20</v>
      </c>
      <c r="E148" s="105" t="s">
        <v>211</v>
      </c>
      <c r="F148" s="223" t="s">
        <v>930</v>
      </c>
      <c r="G148" s="237">
        <v>15</v>
      </c>
      <c r="H148" s="58">
        <f>G148*1.21</f>
        <v>18.149999999999999</v>
      </c>
      <c r="I148" s="237">
        <v>15</v>
      </c>
      <c r="J148" s="237">
        <v>18.149999999999999</v>
      </c>
      <c r="K148" s="237">
        <v>21</v>
      </c>
      <c r="L148" s="58">
        <f>J148*D148</f>
        <v>363</v>
      </c>
    </row>
    <row r="149" spans="1:15" s="5" customFormat="1" ht="72">
      <c r="A149" s="149" t="s">
        <v>239</v>
      </c>
      <c r="B149" s="49" t="s">
        <v>213</v>
      </c>
      <c r="C149" s="46" t="s">
        <v>28</v>
      </c>
      <c r="D149" s="37">
        <v>25</v>
      </c>
      <c r="E149" s="105" t="s">
        <v>214</v>
      </c>
      <c r="F149" s="56" t="s">
        <v>11</v>
      </c>
      <c r="G149" s="65" t="s">
        <v>11</v>
      </c>
      <c r="H149" s="65" t="s">
        <v>11</v>
      </c>
      <c r="I149" s="65" t="s">
        <v>11</v>
      </c>
      <c r="J149" s="65" t="s">
        <v>11</v>
      </c>
      <c r="K149" s="65" t="s">
        <v>11</v>
      </c>
      <c r="L149" s="65" t="s">
        <v>11</v>
      </c>
    </row>
    <row r="150" spans="1:15" s="5" customFormat="1" ht="36">
      <c r="A150" s="149" t="s">
        <v>242</v>
      </c>
      <c r="B150" s="49" t="s">
        <v>475</v>
      </c>
      <c r="C150" s="46" t="s">
        <v>28</v>
      </c>
      <c r="D150" s="37">
        <v>10</v>
      </c>
      <c r="E150" s="60" t="s">
        <v>476</v>
      </c>
      <c r="F150" s="44" t="s">
        <v>11</v>
      </c>
      <c r="G150" s="45" t="s">
        <v>11</v>
      </c>
      <c r="H150" s="45" t="s">
        <v>11</v>
      </c>
      <c r="I150" s="45" t="s">
        <v>11</v>
      </c>
      <c r="J150" s="45" t="s">
        <v>11</v>
      </c>
      <c r="K150" s="45" t="s">
        <v>11</v>
      </c>
      <c r="L150" s="65"/>
    </row>
    <row r="151" spans="1:15" s="2" customFormat="1" ht="82.2" customHeight="1">
      <c r="A151" s="149" t="s">
        <v>250</v>
      </c>
      <c r="B151" s="49" t="s">
        <v>217</v>
      </c>
      <c r="C151" s="46" t="s">
        <v>28</v>
      </c>
      <c r="D151" s="37">
        <v>3</v>
      </c>
      <c r="E151" s="105" t="s">
        <v>464</v>
      </c>
      <c r="F151" s="45"/>
      <c r="G151" s="45"/>
      <c r="H151" s="45"/>
      <c r="I151" s="45"/>
      <c r="J151" s="45"/>
      <c r="K151" s="45"/>
      <c r="L151" s="45"/>
      <c r="O151" s="24"/>
    </row>
    <row r="152" spans="1:15" s="139" customFormat="1" ht="228">
      <c r="A152" s="155" t="s">
        <v>258</v>
      </c>
      <c r="B152" s="134" t="s">
        <v>219</v>
      </c>
      <c r="C152" s="135" t="s">
        <v>28</v>
      </c>
      <c r="D152" s="136">
        <v>4</v>
      </c>
      <c r="E152" s="137" t="s">
        <v>821</v>
      </c>
      <c r="F152" s="238" t="s">
        <v>931</v>
      </c>
      <c r="G152" s="239">
        <v>718.07</v>
      </c>
      <c r="H152" s="239">
        <v>868.86469999999997</v>
      </c>
      <c r="I152" s="239">
        <v>718.07</v>
      </c>
      <c r="J152" s="239">
        <v>868.86469999999997</v>
      </c>
      <c r="K152" s="239">
        <v>21</v>
      </c>
      <c r="L152" s="239">
        <v>5213.1899999999996</v>
      </c>
    </row>
    <row r="153" spans="1:15" s="139" customFormat="1" ht="228">
      <c r="A153" s="155" t="s">
        <v>261</v>
      </c>
      <c r="B153" s="134" t="s">
        <v>219</v>
      </c>
      <c r="C153" s="135" t="s">
        <v>28</v>
      </c>
      <c r="D153" s="136">
        <v>2</v>
      </c>
      <c r="E153" s="137" t="s">
        <v>820</v>
      </c>
      <c r="F153" s="238" t="s">
        <v>932</v>
      </c>
      <c r="G153" s="138">
        <v>718.07</v>
      </c>
      <c r="H153" s="138">
        <v>868.86469999999997</v>
      </c>
      <c r="I153" s="138">
        <v>718.07</v>
      </c>
      <c r="J153" s="138">
        <v>868.86469999999997</v>
      </c>
      <c r="K153" s="138">
        <v>21</v>
      </c>
      <c r="L153" s="138">
        <f>J153*D153</f>
        <v>1737.7293999999999</v>
      </c>
    </row>
    <row r="154" spans="1:15" s="127" customFormat="1" ht="27.6">
      <c r="A154" s="156" t="s">
        <v>264</v>
      </c>
      <c r="B154" s="140" t="s">
        <v>591</v>
      </c>
      <c r="C154" s="130" t="s">
        <v>45</v>
      </c>
      <c r="D154" s="123">
        <v>10</v>
      </c>
      <c r="E154" s="131" t="s">
        <v>592</v>
      </c>
      <c r="F154" s="141"/>
      <c r="G154" s="126"/>
      <c r="H154" s="126"/>
      <c r="I154" s="126"/>
      <c r="J154" s="126"/>
      <c r="K154" s="126"/>
      <c r="L154" s="126"/>
    </row>
    <row r="155" spans="1:15">
      <c r="A155" s="149" t="s">
        <v>268</v>
      </c>
      <c r="B155" s="215" t="s">
        <v>221</v>
      </c>
      <c r="C155" s="215"/>
      <c r="D155" s="215"/>
      <c r="E155" s="215"/>
      <c r="F155" s="215"/>
      <c r="G155" s="215"/>
      <c r="H155" s="215"/>
      <c r="I155" s="215"/>
      <c r="J155" s="215"/>
      <c r="K155" s="215"/>
      <c r="L155" s="215"/>
    </row>
    <row r="156" spans="1:15" s="5" customFormat="1" ht="36.6" thickBot="1">
      <c r="A156" s="150" t="s">
        <v>713</v>
      </c>
      <c r="B156" s="66" t="s">
        <v>222</v>
      </c>
      <c r="C156" s="46" t="s">
        <v>28</v>
      </c>
      <c r="D156" s="37">
        <v>72</v>
      </c>
      <c r="E156" s="60" t="s">
        <v>223</v>
      </c>
      <c r="F156" s="240" t="s">
        <v>933</v>
      </c>
      <c r="G156" s="241">
        <v>3.45</v>
      </c>
      <c r="H156" s="241">
        <v>4.1745000000000001</v>
      </c>
      <c r="I156" s="241">
        <v>0.28749999999999998</v>
      </c>
      <c r="J156" s="183">
        <f>I156*1.21</f>
        <v>0.34787499999999999</v>
      </c>
      <c r="K156" s="183">
        <v>21</v>
      </c>
      <c r="L156" s="183">
        <f>J156*D156</f>
        <v>25.047000000000001</v>
      </c>
    </row>
    <row r="157" spans="1:15" s="2" customFormat="1" ht="36.6" thickBot="1">
      <c r="A157" s="150" t="s">
        <v>714</v>
      </c>
      <c r="B157" s="66" t="s">
        <v>224</v>
      </c>
      <c r="C157" s="46" t="s">
        <v>28</v>
      </c>
      <c r="D157" s="37">
        <v>600</v>
      </c>
      <c r="E157" s="60" t="s">
        <v>225</v>
      </c>
      <c r="F157" s="240" t="s">
        <v>934</v>
      </c>
      <c r="G157" s="241">
        <v>12.42</v>
      </c>
      <c r="H157" s="241">
        <f t="shared" ref="H157:H166" si="4">G157*1.21</f>
        <v>15.0282</v>
      </c>
      <c r="I157" s="241">
        <v>0.24840000000000001</v>
      </c>
      <c r="J157" s="183">
        <f>I157*1.21</f>
        <v>0.300564</v>
      </c>
      <c r="K157" s="183">
        <v>21</v>
      </c>
      <c r="L157" s="183">
        <f>J157*D157</f>
        <v>180.33840000000001</v>
      </c>
    </row>
    <row r="158" spans="1:15" ht="96">
      <c r="A158" s="150" t="s">
        <v>715</v>
      </c>
      <c r="B158" s="66" t="s">
        <v>226</v>
      </c>
      <c r="C158" s="46" t="s">
        <v>45</v>
      </c>
      <c r="D158" s="37">
        <v>3</v>
      </c>
      <c r="E158" s="105" t="s">
        <v>227</v>
      </c>
      <c r="F158" s="228" t="s">
        <v>935</v>
      </c>
      <c r="G158" s="183">
        <v>69.98</v>
      </c>
      <c r="H158" s="241">
        <f t="shared" si="4"/>
        <v>84.675799999999995</v>
      </c>
      <c r="I158" s="183">
        <v>69.98</v>
      </c>
      <c r="J158" s="183">
        <f>I158*1.21</f>
        <v>84.675799999999995</v>
      </c>
      <c r="K158" s="183">
        <v>21</v>
      </c>
      <c r="L158" s="183">
        <f>J158*D158</f>
        <v>254.0274</v>
      </c>
    </row>
    <row r="159" spans="1:15" ht="60">
      <c r="A159" s="150" t="s">
        <v>716</v>
      </c>
      <c r="B159" s="66" t="s">
        <v>228</v>
      </c>
      <c r="C159" s="57" t="s">
        <v>28</v>
      </c>
      <c r="D159" s="46">
        <v>30</v>
      </c>
      <c r="E159" s="60" t="s">
        <v>229</v>
      </c>
      <c r="F159" s="242" t="s">
        <v>936</v>
      </c>
      <c r="G159" s="196">
        <v>7.5</v>
      </c>
      <c r="H159" s="241">
        <f t="shared" si="4"/>
        <v>9.0749999999999993</v>
      </c>
      <c r="I159" s="196">
        <v>7.5</v>
      </c>
      <c r="J159" s="183">
        <f>I159*1.21</f>
        <v>9.0749999999999993</v>
      </c>
      <c r="K159" s="196">
        <v>21</v>
      </c>
      <c r="L159" s="183">
        <f>J159*D159</f>
        <v>272.25</v>
      </c>
    </row>
    <row r="160" spans="1:15" ht="36">
      <c r="A160" s="150" t="s">
        <v>717</v>
      </c>
      <c r="B160" s="66" t="s">
        <v>230</v>
      </c>
      <c r="C160" s="46" t="s">
        <v>28</v>
      </c>
      <c r="D160" s="37">
        <v>1600</v>
      </c>
      <c r="E160" s="60" t="s">
        <v>231</v>
      </c>
      <c r="F160" s="228" t="s">
        <v>937</v>
      </c>
      <c r="G160" s="183">
        <v>19.25</v>
      </c>
      <c r="H160" s="241">
        <f t="shared" si="4"/>
        <v>23.2925</v>
      </c>
      <c r="I160" s="183">
        <f>G160/150</f>
        <v>0.12833333333333333</v>
      </c>
      <c r="J160" s="183">
        <f>I160*1.21</f>
        <v>0.15528333333333333</v>
      </c>
      <c r="K160" s="183">
        <v>21</v>
      </c>
      <c r="L160" s="183">
        <f t="shared" ref="L160:L166" si="5">J160*D160</f>
        <v>248.45333333333332</v>
      </c>
    </row>
    <row r="161" spans="1:12" ht="36">
      <c r="A161" s="150" t="s">
        <v>718</v>
      </c>
      <c r="B161" s="66" t="s">
        <v>240</v>
      </c>
      <c r="C161" s="46" t="s">
        <v>19</v>
      </c>
      <c r="D161" s="37">
        <v>90</v>
      </c>
      <c r="E161" s="60" t="s">
        <v>241</v>
      </c>
      <c r="F161" s="228" t="s">
        <v>938</v>
      </c>
      <c r="G161" s="192">
        <v>35</v>
      </c>
      <c r="H161" s="192">
        <f t="shared" si="4"/>
        <v>42.35</v>
      </c>
      <c r="I161" s="192">
        <f>G161/4</f>
        <v>8.75</v>
      </c>
      <c r="J161" s="192">
        <f>I161*1.21</f>
        <v>10.5875</v>
      </c>
      <c r="K161" s="192">
        <v>21</v>
      </c>
      <c r="L161" s="192">
        <f t="shared" si="5"/>
        <v>952.875</v>
      </c>
    </row>
    <row r="162" spans="1:12" ht="36">
      <c r="A162" s="150" t="s">
        <v>719</v>
      </c>
      <c r="B162" s="66" t="s">
        <v>232</v>
      </c>
      <c r="C162" s="46" t="s">
        <v>28</v>
      </c>
      <c r="D162" s="37">
        <v>60</v>
      </c>
      <c r="E162" s="105" t="s">
        <v>233</v>
      </c>
      <c r="F162" s="228" t="s">
        <v>939</v>
      </c>
      <c r="G162" s="183">
        <v>0.78</v>
      </c>
      <c r="H162" s="192">
        <f t="shared" si="4"/>
        <v>0.94379999999999997</v>
      </c>
      <c r="I162" s="183">
        <v>0.78</v>
      </c>
      <c r="J162" s="183">
        <v>0.94</v>
      </c>
      <c r="K162" s="183">
        <v>21</v>
      </c>
      <c r="L162" s="183">
        <f t="shared" si="5"/>
        <v>56.4</v>
      </c>
    </row>
    <row r="163" spans="1:12" ht="24">
      <c r="A163" s="150" t="s">
        <v>720</v>
      </c>
      <c r="B163" s="66" t="s">
        <v>234</v>
      </c>
      <c r="C163" s="46" t="s">
        <v>28</v>
      </c>
      <c r="D163" s="37">
        <v>60</v>
      </c>
      <c r="E163" s="60" t="s">
        <v>235</v>
      </c>
      <c r="F163" s="182" t="s">
        <v>940</v>
      </c>
      <c r="G163" s="183">
        <v>2.9</v>
      </c>
      <c r="H163" s="183">
        <f t="shared" si="4"/>
        <v>3.5089999999999999</v>
      </c>
      <c r="I163" s="183">
        <v>2.9</v>
      </c>
      <c r="J163" s="183">
        <f>I163*1.21</f>
        <v>3.5089999999999999</v>
      </c>
      <c r="K163" s="183">
        <v>21</v>
      </c>
      <c r="L163" s="183">
        <f t="shared" si="5"/>
        <v>210.54</v>
      </c>
    </row>
    <row r="164" spans="1:12" ht="36">
      <c r="A164" s="150" t="s">
        <v>721</v>
      </c>
      <c r="B164" s="66" t="s">
        <v>236</v>
      </c>
      <c r="C164" s="46" t="s">
        <v>28</v>
      </c>
      <c r="D164" s="37">
        <v>60</v>
      </c>
      <c r="E164" s="60" t="s">
        <v>235</v>
      </c>
      <c r="F164" s="182" t="s">
        <v>941</v>
      </c>
      <c r="G164" s="183">
        <v>2.9</v>
      </c>
      <c r="H164" s="183">
        <f t="shared" si="4"/>
        <v>3.5089999999999999</v>
      </c>
      <c r="I164" s="183">
        <v>2.9</v>
      </c>
      <c r="J164" s="183">
        <f>I164*1.21</f>
        <v>3.5089999999999999</v>
      </c>
      <c r="K164" s="183">
        <v>21</v>
      </c>
      <c r="L164" s="183">
        <f t="shared" si="5"/>
        <v>210.54</v>
      </c>
    </row>
    <row r="165" spans="1:12" ht="36">
      <c r="A165" s="153" t="s">
        <v>722</v>
      </c>
      <c r="B165" s="66" t="s">
        <v>814</v>
      </c>
      <c r="C165" s="46" t="s">
        <v>45</v>
      </c>
      <c r="D165" s="37">
        <v>20</v>
      </c>
      <c r="E165" s="60" t="s">
        <v>815</v>
      </c>
      <c r="F165" s="182" t="s">
        <v>942</v>
      </c>
      <c r="G165" s="192">
        <v>32</v>
      </c>
      <c r="H165" s="192">
        <f t="shared" si="4"/>
        <v>38.72</v>
      </c>
      <c r="I165" s="192">
        <v>32</v>
      </c>
      <c r="J165" s="192">
        <f>I165*1.21</f>
        <v>38.72</v>
      </c>
      <c r="K165" s="192">
        <v>21</v>
      </c>
      <c r="L165" s="192">
        <f t="shared" si="5"/>
        <v>774.4</v>
      </c>
    </row>
    <row r="166" spans="1:12" ht="48">
      <c r="A166" s="150" t="s">
        <v>813</v>
      </c>
      <c r="B166" s="66" t="s">
        <v>237</v>
      </c>
      <c r="C166" s="46" t="s">
        <v>28</v>
      </c>
      <c r="D166" s="37">
        <v>100</v>
      </c>
      <c r="E166" s="60" t="s">
        <v>238</v>
      </c>
      <c r="F166" s="182" t="s">
        <v>943</v>
      </c>
      <c r="G166" s="183">
        <v>4.6500000000000004</v>
      </c>
      <c r="H166" s="183">
        <f t="shared" si="4"/>
        <v>5.6265000000000001</v>
      </c>
      <c r="I166" s="183">
        <v>4.6500000000000004</v>
      </c>
      <c r="J166" s="183">
        <f>I166*1.21</f>
        <v>5.6265000000000001</v>
      </c>
      <c r="K166" s="183">
        <v>21</v>
      </c>
      <c r="L166" s="183">
        <f t="shared" si="5"/>
        <v>562.65</v>
      </c>
    </row>
    <row r="167" spans="1:12">
      <c r="A167" s="216" t="s">
        <v>723</v>
      </c>
      <c r="B167" s="216"/>
      <c r="C167" s="216"/>
      <c r="D167" s="216"/>
      <c r="E167" s="216"/>
      <c r="F167" s="216"/>
      <c r="G167" s="216"/>
      <c r="H167" s="216"/>
      <c r="I167" s="216"/>
      <c r="J167" s="216"/>
      <c r="K167" s="216"/>
      <c r="L167" s="51">
        <f>SUM(L156:L166)</f>
        <v>3747.5211333333336</v>
      </c>
    </row>
    <row r="168" spans="1:12">
      <c r="A168" s="86" t="s">
        <v>271</v>
      </c>
      <c r="B168" s="215" t="s">
        <v>243</v>
      </c>
      <c r="C168" s="215"/>
      <c r="D168" s="215"/>
      <c r="E168" s="215"/>
      <c r="F168" s="215"/>
      <c r="G168" s="215"/>
      <c r="H168" s="215"/>
      <c r="I168" s="215"/>
      <c r="J168" s="215"/>
      <c r="K168" s="215"/>
      <c r="L168" s="215"/>
    </row>
    <row r="169" spans="1:12" s="2" customFormat="1" ht="48">
      <c r="A169" s="153" t="s">
        <v>724</v>
      </c>
      <c r="B169" s="66" t="s">
        <v>244</v>
      </c>
      <c r="C169" s="46" t="s">
        <v>28</v>
      </c>
      <c r="D169" s="37">
        <v>240</v>
      </c>
      <c r="E169" s="60" t="s">
        <v>245</v>
      </c>
      <c r="F169" s="44" t="s">
        <v>11</v>
      </c>
      <c r="G169" s="45" t="s">
        <v>11</v>
      </c>
      <c r="H169" s="45" t="s">
        <v>11</v>
      </c>
      <c r="I169" s="45" t="s">
        <v>11</v>
      </c>
      <c r="J169" s="45" t="s">
        <v>11</v>
      </c>
      <c r="K169" s="45" t="s">
        <v>11</v>
      </c>
      <c r="L169" s="45" t="s">
        <v>11</v>
      </c>
    </row>
    <row r="170" spans="1:12" ht="60">
      <c r="A170" s="150" t="s">
        <v>725</v>
      </c>
      <c r="B170" s="66" t="s">
        <v>246</v>
      </c>
      <c r="C170" s="46" t="s">
        <v>81</v>
      </c>
      <c r="D170" s="37">
        <v>6</v>
      </c>
      <c r="E170" s="60" t="s">
        <v>497</v>
      </c>
      <c r="F170" s="44" t="s">
        <v>11</v>
      </c>
      <c r="G170" s="45" t="s">
        <v>11</v>
      </c>
      <c r="H170" s="45" t="s">
        <v>11</v>
      </c>
      <c r="I170" s="45" t="s">
        <v>11</v>
      </c>
      <c r="J170" s="45" t="s">
        <v>11</v>
      </c>
      <c r="K170" s="45" t="s">
        <v>11</v>
      </c>
      <c r="L170" s="45" t="s">
        <v>11</v>
      </c>
    </row>
    <row r="171" spans="1:12">
      <c r="A171" s="150" t="s">
        <v>726</v>
      </c>
      <c r="B171" s="66" t="s">
        <v>247</v>
      </c>
      <c r="C171" s="46" t="s">
        <v>28</v>
      </c>
      <c r="D171" s="37">
        <v>400</v>
      </c>
      <c r="E171" s="60" t="s">
        <v>552</v>
      </c>
      <c r="F171" s="44" t="s">
        <v>11</v>
      </c>
      <c r="G171" s="45" t="s">
        <v>11</v>
      </c>
      <c r="H171" s="45" t="s">
        <v>11</v>
      </c>
      <c r="I171" s="45" t="s">
        <v>11</v>
      </c>
      <c r="J171" s="45" t="s">
        <v>11</v>
      </c>
      <c r="K171" s="45" t="s">
        <v>11</v>
      </c>
      <c r="L171" s="45" t="s">
        <v>11</v>
      </c>
    </row>
    <row r="172" spans="1:12">
      <c r="A172" s="150" t="s">
        <v>727</v>
      </c>
      <c r="B172" s="66" t="s">
        <v>248</v>
      </c>
      <c r="C172" s="46" t="s">
        <v>28</v>
      </c>
      <c r="D172" s="37">
        <v>50</v>
      </c>
      <c r="E172" s="60" t="s">
        <v>249</v>
      </c>
      <c r="F172" s="44"/>
      <c r="G172" s="45"/>
      <c r="H172" s="45"/>
      <c r="I172" s="45"/>
      <c r="J172" s="45"/>
      <c r="K172" s="45"/>
      <c r="L172" s="45"/>
    </row>
    <row r="173" spans="1:12">
      <c r="A173" s="216" t="s">
        <v>728</v>
      </c>
      <c r="B173" s="216"/>
      <c r="C173" s="216"/>
      <c r="D173" s="216"/>
      <c r="E173" s="216"/>
      <c r="F173" s="216"/>
      <c r="G173" s="216"/>
      <c r="H173" s="216"/>
      <c r="I173" s="216"/>
      <c r="J173" s="216"/>
      <c r="K173" s="216"/>
      <c r="L173" s="45"/>
    </row>
    <row r="174" spans="1:12">
      <c r="A174" s="149" t="s">
        <v>278</v>
      </c>
      <c r="B174" s="215" t="s">
        <v>251</v>
      </c>
      <c r="C174" s="215"/>
      <c r="D174" s="215"/>
      <c r="E174" s="215"/>
      <c r="F174" s="215"/>
      <c r="G174" s="215"/>
      <c r="H174" s="215"/>
      <c r="I174" s="215"/>
      <c r="J174" s="215"/>
      <c r="K174" s="215"/>
      <c r="L174" s="215"/>
    </row>
    <row r="175" spans="1:12" ht="120">
      <c r="A175" s="150" t="s">
        <v>729</v>
      </c>
      <c r="B175" s="66" t="s">
        <v>252</v>
      </c>
      <c r="C175" s="57" t="s">
        <v>10</v>
      </c>
      <c r="D175" s="46">
        <v>5</v>
      </c>
      <c r="E175" s="60" t="s">
        <v>505</v>
      </c>
      <c r="F175" s="243" t="s">
        <v>944</v>
      </c>
      <c r="G175" s="58">
        <v>285</v>
      </c>
      <c r="H175" s="58">
        <f>G175*1.21</f>
        <v>344.84999999999997</v>
      </c>
      <c r="I175" s="58">
        <v>285</v>
      </c>
      <c r="J175" s="58">
        <f>I175*1.21</f>
        <v>344.84999999999997</v>
      </c>
      <c r="K175" s="58">
        <v>21</v>
      </c>
      <c r="L175" s="58">
        <f>J175*D175</f>
        <v>1724.2499999999998</v>
      </c>
    </row>
    <row r="176" spans="1:12">
      <c r="A176" s="150" t="s">
        <v>730</v>
      </c>
      <c r="B176" s="217" t="s">
        <v>253</v>
      </c>
      <c r="C176" s="217"/>
      <c r="D176" s="217"/>
      <c r="E176" s="217"/>
      <c r="F176" s="217"/>
      <c r="G176" s="217"/>
      <c r="H176" s="217"/>
      <c r="I176" s="217"/>
      <c r="J176" s="217"/>
      <c r="K176" s="217"/>
      <c r="L176" s="217"/>
    </row>
    <row r="177" spans="1:12" ht="36">
      <c r="A177" s="157" t="s">
        <v>731</v>
      </c>
      <c r="B177" s="66" t="s">
        <v>254</v>
      </c>
      <c r="C177" s="46" t="s">
        <v>45</v>
      </c>
      <c r="D177" s="46">
        <v>50</v>
      </c>
      <c r="E177" s="60" t="s">
        <v>498</v>
      </c>
      <c r="F177" s="243" t="s">
        <v>945</v>
      </c>
      <c r="G177" s="50">
        <v>34.5</v>
      </c>
      <c r="H177" s="50">
        <f>G177*1.21</f>
        <v>41.744999999999997</v>
      </c>
      <c r="I177" s="50">
        <f>G177/50</f>
        <v>0.69</v>
      </c>
      <c r="J177" s="50">
        <f>I177*1.21</f>
        <v>0.83489999999999986</v>
      </c>
      <c r="K177" s="50">
        <v>21</v>
      </c>
      <c r="L177" s="50">
        <f>J177*D177</f>
        <v>41.74499999999999</v>
      </c>
    </row>
    <row r="178" spans="1:12" ht="36">
      <c r="A178" s="150" t="s">
        <v>732</v>
      </c>
      <c r="B178" s="66" t="s">
        <v>255</v>
      </c>
      <c r="C178" s="46" t="s">
        <v>45</v>
      </c>
      <c r="D178" s="46">
        <v>50</v>
      </c>
      <c r="E178" s="60" t="s">
        <v>498</v>
      </c>
      <c r="F178" s="243" t="s">
        <v>946</v>
      </c>
      <c r="G178" s="50">
        <v>34.5</v>
      </c>
      <c r="H178" s="50">
        <f t="shared" ref="H178:H180" si="6">G178*1.21</f>
        <v>41.744999999999997</v>
      </c>
      <c r="I178" s="50">
        <f t="shared" ref="I178:I179" si="7">G178/50</f>
        <v>0.69</v>
      </c>
      <c r="J178" s="50">
        <f t="shared" ref="J178:J180" si="8">I178*1.21</f>
        <v>0.83489999999999986</v>
      </c>
      <c r="K178" s="50">
        <v>21</v>
      </c>
      <c r="L178" s="50">
        <f t="shared" ref="L178:L180" si="9">J178*D178</f>
        <v>41.74499999999999</v>
      </c>
    </row>
    <row r="179" spans="1:12" ht="36">
      <c r="A179" s="150" t="s">
        <v>733</v>
      </c>
      <c r="B179" s="66" t="s">
        <v>256</v>
      </c>
      <c r="C179" s="46" t="s">
        <v>45</v>
      </c>
      <c r="D179" s="46">
        <v>50</v>
      </c>
      <c r="E179" s="60" t="s">
        <v>498</v>
      </c>
      <c r="F179" s="243" t="s">
        <v>947</v>
      </c>
      <c r="G179" s="50">
        <v>34.5</v>
      </c>
      <c r="H179" s="50">
        <f t="shared" si="6"/>
        <v>41.744999999999997</v>
      </c>
      <c r="I179" s="50">
        <f t="shared" si="7"/>
        <v>0.69</v>
      </c>
      <c r="J179" s="50">
        <f t="shared" si="8"/>
        <v>0.83489999999999986</v>
      </c>
      <c r="K179" s="50">
        <v>21</v>
      </c>
      <c r="L179" s="50">
        <f t="shared" si="9"/>
        <v>41.74499999999999</v>
      </c>
    </row>
    <row r="180" spans="1:12" ht="36">
      <c r="A180" s="150" t="s">
        <v>734</v>
      </c>
      <c r="B180" s="66" t="s">
        <v>257</v>
      </c>
      <c r="C180" s="46" t="s">
        <v>45</v>
      </c>
      <c r="D180" s="46">
        <v>50</v>
      </c>
      <c r="E180" s="60" t="s">
        <v>498</v>
      </c>
      <c r="F180" s="243" t="s">
        <v>948</v>
      </c>
      <c r="G180" s="50">
        <v>34.5</v>
      </c>
      <c r="H180" s="50">
        <f t="shared" si="6"/>
        <v>41.744999999999997</v>
      </c>
      <c r="I180" s="50">
        <f>G180/50</f>
        <v>0.69</v>
      </c>
      <c r="J180" s="50">
        <f t="shared" si="8"/>
        <v>0.83489999999999986</v>
      </c>
      <c r="K180" s="50">
        <v>21</v>
      </c>
      <c r="L180" s="50">
        <f t="shared" si="9"/>
        <v>41.74499999999999</v>
      </c>
    </row>
    <row r="181" spans="1:12">
      <c r="A181" s="216" t="s">
        <v>735</v>
      </c>
      <c r="B181" s="216"/>
      <c r="C181" s="216"/>
      <c r="D181" s="216"/>
      <c r="E181" s="216"/>
      <c r="F181" s="216"/>
      <c r="G181" s="216"/>
      <c r="H181" s="216"/>
      <c r="I181" s="216"/>
      <c r="J181" s="216"/>
      <c r="K181" s="216"/>
      <c r="L181" s="64">
        <v>1891.23</v>
      </c>
    </row>
    <row r="182" spans="1:12" ht="24">
      <c r="A182" s="149" t="s">
        <v>281</v>
      </c>
      <c r="B182" s="49" t="s">
        <v>259</v>
      </c>
      <c r="C182" s="46" t="s">
        <v>28</v>
      </c>
      <c r="D182" s="37">
        <v>140</v>
      </c>
      <c r="E182" s="105" t="s">
        <v>260</v>
      </c>
      <c r="F182" s="56" t="s">
        <v>11</v>
      </c>
      <c r="G182" s="45" t="s">
        <v>11</v>
      </c>
      <c r="H182" s="45" t="s">
        <v>11</v>
      </c>
      <c r="I182" s="45" t="s">
        <v>11</v>
      </c>
      <c r="J182" s="45" t="s">
        <v>11</v>
      </c>
      <c r="K182" s="45" t="s">
        <v>11</v>
      </c>
      <c r="L182" s="65" t="s">
        <v>11</v>
      </c>
    </row>
    <row r="183" spans="1:12" s="5" customFormat="1" ht="27.6">
      <c r="A183" s="149" t="s">
        <v>283</v>
      </c>
      <c r="B183" s="49" t="s">
        <v>262</v>
      </c>
      <c r="C183" s="46" t="s">
        <v>28</v>
      </c>
      <c r="D183" s="37">
        <v>150</v>
      </c>
      <c r="E183" s="105" t="s">
        <v>263</v>
      </c>
      <c r="F183" s="56" t="s">
        <v>11</v>
      </c>
      <c r="G183" s="45" t="s">
        <v>11</v>
      </c>
      <c r="H183" s="45" t="s">
        <v>11</v>
      </c>
      <c r="I183" s="45" t="s">
        <v>11</v>
      </c>
      <c r="J183" s="45" t="s">
        <v>11</v>
      </c>
      <c r="K183" s="45" t="s">
        <v>11</v>
      </c>
      <c r="L183" s="65" t="s">
        <v>11</v>
      </c>
    </row>
    <row r="184" spans="1:12" s="2" customFormat="1" ht="48">
      <c r="A184" s="149" t="s">
        <v>286</v>
      </c>
      <c r="B184" s="49" t="s">
        <v>265</v>
      </c>
      <c r="C184" s="57" t="s">
        <v>19</v>
      </c>
      <c r="D184" s="46" t="s">
        <v>266</v>
      </c>
      <c r="E184" s="60" t="s">
        <v>267</v>
      </c>
      <c r="F184" s="56" t="s">
        <v>11</v>
      </c>
      <c r="G184" s="45" t="s">
        <v>11</v>
      </c>
      <c r="H184" s="45" t="s">
        <v>11</v>
      </c>
      <c r="I184" s="45" t="s">
        <v>11</v>
      </c>
      <c r="J184" s="45" t="s">
        <v>11</v>
      </c>
      <c r="K184" s="45" t="s">
        <v>11</v>
      </c>
      <c r="L184" s="65" t="s">
        <v>11</v>
      </c>
    </row>
    <row r="185" spans="1:12" ht="24">
      <c r="A185" s="149" t="s">
        <v>288</v>
      </c>
      <c r="B185" s="49" t="s">
        <v>269</v>
      </c>
      <c r="C185" s="46" t="s">
        <v>16</v>
      </c>
      <c r="D185" s="37">
        <v>200</v>
      </c>
      <c r="E185" s="105" t="s">
        <v>270</v>
      </c>
      <c r="F185" s="56" t="s">
        <v>11</v>
      </c>
      <c r="G185" s="45" t="s">
        <v>11</v>
      </c>
      <c r="H185" s="45" t="s">
        <v>11</v>
      </c>
      <c r="I185" s="45" t="s">
        <v>11</v>
      </c>
      <c r="J185" s="45" t="s">
        <v>11</v>
      </c>
      <c r="K185" s="45" t="s">
        <v>11</v>
      </c>
      <c r="L185" s="65" t="s">
        <v>11</v>
      </c>
    </row>
    <row r="186" spans="1:12">
      <c r="A186" s="149" t="s">
        <v>294</v>
      </c>
      <c r="B186" s="215" t="s">
        <v>272</v>
      </c>
      <c r="C186" s="215"/>
      <c r="D186" s="215"/>
      <c r="E186" s="215"/>
      <c r="F186" s="215"/>
      <c r="G186" s="215"/>
      <c r="H186" s="215"/>
      <c r="I186" s="215"/>
      <c r="J186" s="215"/>
      <c r="K186" s="215"/>
      <c r="L186" s="215"/>
    </row>
    <row r="187" spans="1:12" ht="36">
      <c r="A187" s="150" t="s">
        <v>736</v>
      </c>
      <c r="B187" s="66" t="s">
        <v>273</v>
      </c>
      <c r="C187" s="46" t="s">
        <v>28</v>
      </c>
      <c r="D187" s="37">
        <v>7800</v>
      </c>
      <c r="E187" s="60" t="s">
        <v>274</v>
      </c>
      <c r="F187" s="44" t="s">
        <v>11</v>
      </c>
      <c r="G187" s="45" t="s">
        <v>11</v>
      </c>
      <c r="H187" s="45" t="s">
        <v>11</v>
      </c>
      <c r="I187" s="45" t="s">
        <v>11</v>
      </c>
      <c r="J187" s="45" t="s">
        <v>11</v>
      </c>
      <c r="K187" s="45" t="s">
        <v>11</v>
      </c>
      <c r="L187" s="45" t="s">
        <v>11</v>
      </c>
    </row>
    <row r="188" spans="1:12" ht="36">
      <c r="A188" s="150" t="s">
        <v>737</v>
      </c>
      <c r="B188" s="66" t="s">
        <v>275</v>
      </c>
      <c r="C188" s="46" t="s">
        <v>28</v>
      </c>
      <c r="D188" s="37">
        <v>2400</v>
      </c>
      <c r="E188" s="60" t="s">
        <v>506</v>
      </c>
      <c r="F188" s="44" t="s">
        <v>11</v>
      </c>
      <c r="G188" s="45" t="s">
        <v>11</v>
      </c>
      <c r="H188" s="45" t="s">
        <v>11</v>
      </c>
      <c r="I188" s="45" t="s">
        <v>11</v>
      </c>
      <c r="J188" s="45" t="s">
        <v>11</v>
      </c>
      <c r="K188" s="45" t="s">
        <v>11</v>
      </c>
      <c r="L188" s="45" t="s">
        <v>11</v>
      </c>
    </row>
    <row r="189" spans="1:12" ht="36">
      <c r="A189" s="150" t="s">
        <v>738</v>
      </c>
      <c r="B189" s="66" t="s">
        <v>276</v>
      </c>
      <c r="C189" s="46" t="s">
        <v>28</v>
      </c>
      <c r="D189" s="37">
        <v>8000</v>
      </c>
      <c r="E189" s="60" t="s">
        <v>277</v>
      </c>
      <c r="F189" s="44" t="s">
        <v>11</v>
      </c>
      <c r="G189" s="45" t="s">
        <v>11</v>
      </c>
      <c r="H189" s="45" t="s">
        <v>11</v>
      </c>
      <c r="I189" s="45" t="s">
        <v>11</v>
      </c>
      <c r="J189" s="45" t="s">
        <v>11</v>
      </c>
      <c r="K189" s="45" t="s">
        <v>11</v>
      </c>
      <c r="L189" s="45" t="s">
        <v>11</v>
      </c>
    </row>
    <row r="190" spans="1:12">
      <c r="A190" s="216" t="s">
        <v>739</v>
      </c>
      <c r="B190" s="216"/>
      <c r="C190" s="216"/>
      <c r="D190" s="216"/>
      <c r="E190" s="216"/>
      <c r="F190" s="216"/>
      <c r="G190" s="216"/>
      <c r="H190" s="216"/>
      <c r="I190" s="216"/>
      <c r="J190" s="216"/>
      <c r="K190" s="216"/>
      <c r="L190" s="51"/>
    </row>
    <row r="191" spans="1:12">
      <c r="A191" s="149" t="s">
        <v>296</v>
      </c>
      <c r="B191" s="49" t="s">
        <v>279</v>
      </c>
      <c r="C191" s="46" t="s">
        <v>28</v>
      </c>
      <c r="D191" s="37">
        <v>40</v>
      </c>
      <c r="E191" s="60" t="s">
        <v>280</v>
      </c>
      <c r="F191" s="44" t="s">
        <v>11</v>
      </c>
      <c r="G191" s="45" t="s">
        <v>11</v>
      </c>
      <c r="H191" s="45" t="s">
        <v>11</v>
      </c>
      <c r="I191" s="45" t="s">
        <v>11</v>
      </c>
      <c r="J191" s="45" t="s">
        <v>11</v>
      </c>
      <c r="K191" s="45" t="s">
        <v>11</v>
      </c>
      <c r="L191" s="65" t="s">
        <v>11</v>
      </c>
    </row>
    <row r="192" spans="1:12" s="127" customFormat="1" ht="27.6">
      <c r="A192" s="156" t="s">
        <v>299</v>
      </c>
      <c r="B192" s="140" t="s">
        <v>580</v>
      </c>
      <c r="C192" s="130" t="s">
        <v>45</v>
      </c>
      <c r="D192" s="123">
        <v>200</v>
      </c>
      <c r="E192" s="131" t="s">
        <v>581</v>
      </c>
      <c r="F192" s="141"/>
      <c r="G192" s="126"/>
      <c r="H192" s="126"/>
      <c r="I192" s="126"/>
      <c r="J192" s="126"/>
      <c r="K192" s="126"/>
      <c r="L192" s="142"/>
    </row>
    <row r="193" spans="1:12" ht="48">
      <c r="A193" s="149" t="s">
        <v>309</v>
      </c>
      <c r="B193" s="49" t="s">
        <v>282</v>
      </c>
      <c r="C193" s="57" t="s">
        <v>28</v>
      </c>
      <c r="D193" s="46">
        <v>8</v>
      </c>
      <c r="E193" s="60" t="s">
        <v>499</v>
      </c>
      <c r="F193" s="50"/>
      <c r="G193" s="50"/>
      <c r="H193" s="50"/>
      <c r="I193" s="50"/>
      <c r="J193" s="50"/>
      <c r="K193" s="50"/>
      <c r="L193" s="50"/>
    </row>
    <row r="194" spans="1:12" ht="48">
      <c r="A194" s="149" t="s">
        <v>311</v>
      </c>
      <c r="B194" s="49" t="s">
        <v>284</v>
      </c>
      <c r="C194" s="57" t="s">
        <v>28</v>
      </c>
      <c r="D194" s="46">
        <v>20</v>
      </c>
      <c r="E194" s="60" t="s">
        <v>285</v>
      </c>
      <c r="F194" s="50"/>
      <c r="G194" s="50"/>
      <c r="H194" s="50"/>
      <c r="I194" s="50"/>
      <c r="J194" s="50"/>
      <c r="K194" s="50"/>
      <c r="L194" s="50"/>
    </row>
    <row r="195" spans="1:12">
      <c r="A195" s="149" t="s">
        <v>478</v>
      </c>
      <c r="B195" s="49" t="s">
        <v>287</v>
      </c>
      <c r="C195" s="46" t="s">
        <v>28</v>
      </c>
      <c r="D195" s="37">
        <v>100</v>
      </c>
      <c r="E195" s="60" t="s">
        <v>530</v>
      </c>
      <c r="F195" s="45" t="s">
        <v>11</v>
      </c>
      <c r="G195" s="45" t="s">
        <v>11</v>
      </c>
      <c r="H195" s="45" t="s">
        <v>11</v>
      </c>
      <c r="I195" s="45" t="s">
        <v>11</v>
      </c>
      <c r="J195" s="45" t="s">
        <v>11</v>
      </c>
      <c r="K195" s="45" t="s">
        <v>11</v>
      </c>
      <c r="L195" s="65"/>
    </row>
    <row r="196" spans="1:12" s="5" customFormat="1">
      <c r="A196" s="149" t="s">
        <v>479</v>
      </c>
      <c r="B196" s="215" t="s">
        <v>289</v>
      </c>
      <c r="C196" s="215"/>
      <c r="D196" s="215"/>
      <c r="E196" s="215"/>
      <c r="F196" s="215"/>
      <c r="G196" s="215"/>
      <c r="H196" s="215"/>
      <c r="I196" s="215"/>
      <c r="J196" s="215"/>
      <c r="K196" s="215"/>
      <c r="L196" s="215"/>
    </row>
    <row r="197" spans="1:12" s="2" customFormat="1" ht="36">
      <c r="A197" s="150" t="s">
        <v>740</v>
      </c>
      <c r="B197" s="66" t="s">
        <v>290</v>
      </c>
      <c r="C197" s="46" t="s">
        <v>28</v>
      </c>
      <c r="D197" s="37">
        <v>90</v>
      </c>
      <c r="E197" s="60" t="s">
        <v>291</v>
      </c>
      <c r="F197" s="45"/>
      <c r="G197" s="45"/>
      <c r="H197" s="45"/>
      <c r="I197" s="45"/>
      <c r="J197" s="45"/>
      <c r="K197" s="45"/>
      <c r="L197" s="65"/>
    </row>
    <row r="198" spans="1:12" s="2" customFormat="1" ht="36">
      <c r="A198" s="150" t="s">
        <v>741</v>
      </c>
      <c r="B198" s="66" t="s">
        <v>292</v>
      </c>
      <c r="C198" s="46" t="s">
        <v>28</v>
      </c>
      <c r="D198" s="37">
        <v>10</v>
      </c>
      <c r="E198" s="60" t="s">
        <v>293</v>
      </c>
      <c r="F198" s="45"/>
      <c r="G198" s="45"/>
      <c r="H198" s="45"/>
      <c r="I198" s="45"/>
      <c r="J198" s="45"/>
      <c r="K198" s="45"/>
      <c r="L198" s="65"/>
    </row>
    <row r="199" spans="1:12" s="2" customFormat="1">
      <c r="A199" s="216" t="s">
        <v>742</v>
      </c>
      <c r="B199" s="216"/>
      <c r="C199" s="216"/>
      <c r="D199" s="216"/>
      <c r="E199" s="216"/>
      <c r="F199" s="216"/>
      <c r="G199" s="216"/>
      <c r="H199" s="216"/>
      <c r="I199" s="216"/>
      <c r="J199" s="216"/>
      <c r="K199" s="216"/>
      <c r="L199" s="65"/>
    </row>
    <row r="200" spans="1:12" s="2" customFormat="1" ht="84">
      <c r="A200" s="149" t="s">
        <v>480</v>
      </c>
      <c r="B200" s="49" t="s">
        <v>295</v>
      </c>
      <c r="C200" s="46" t="s">
        <v>28</v>
      </c>
      <c r="D200" s="37">
        <v>2000</v>
      </c>
      <c r="E200" s="107" t="s">
        <v>477</v>
      </c>
      <c r="F200" s="45" t="s">
        <v>11</v>
      </c>
      <c r="G200" s="45" t="s">
        <v>11</v>
      </c>
      <c r="H200" s="45" t="s">
        <v>11</v>
      </c>
      <c r="I200" s="45" t="s">
        <v>11</v>
      </c>
      <c r="J200" s="45" t="s">
        <v>11</v>
      </c>
      <c r="K200" s="45" t="s">
        <v>11</v>
      </c>
      <c r="L200" s="65"/>
    </row>
    <row r="201" spans="1:12" ht="21" customHeight="1">
      <c r="A201" s="149" t="s">
        <v>315</v>
      </c>
      <c r="B201" s="49" t="s">
        <v>297</v>
      </c>
      <c r="C201" s="46" t="s">
        <v>19</v>
      </c>
      <c r="D201" s="37">
        <v>30</v>
      </c>
      <c r="E201" s="60" t="s">
        <v>298</v>
      </c>
      <c r="F201" s="45"/>
      <c r="G201" s="45"/>
      <c r="H201" s="45"/>
      <c r="I201" s="45"/>
      <c r="J201" s="45"/>
      <c r="K201" s="45"/>
      <c r="L201" s="45"/>
    </row>
    <row r="202" spans="1:12">
      <c r="A202" s="149" t="s">
        <v>327</v>
      </c>
      <c r="B202" s="215" t="s">
        <v>300</v>
      </c>
      <c r="C202" s="215"/>
      <c r="D202" s="215"/>
      <c r="E202" s="215"/>
      <c r="F202" s="215"/>
      <c r="G202" s="215"/>
      <c r="H202" s="215"/>
      <c r="I202" s="215"/>
      <c r="J202" s="215"/>
      <c r="K202" s="215"/>
      <c r="L202" s="215"/>
    </row>
    <row r="203" spans="1:12" ht="27.6">
      <c r="A203" s="150" t="s">
        <v>743</v>
      </c>
      <c r="B203" s="66" t="s">
        <v>301</v>
      </c>
      <c r="C203" s="46" t="s">
        <v>28</v>
      </c>
      <c r="D203" s="37">
        <v>4</v>
      </c>
      <c r="E203" s="60" t="s">
        <v>302</v>
      </c>
      <c r="F203" s="45"/>
      <c r="G203" s="45"/>
      <c r="H203" s="45"/>
      <c r="I203" s="45"/>
      <c r="J203" s="45"/>
      <c r="K203" s="45"/>
      <c r="L203" s="45"/>
    </row>
    <row r="204" spans="1:12">
      <c r="A204" s="150" t="s">
        <v>744</v>
      </c>
      <c r="B204" s="66" t="s">
        <v>303</v>
      </c>
      <c r="C204" s="46" t="s">
        <v>28</v>
      </c>
      <c r="D204" s="37">
        <v>2</v>
      </c>
      <c r="E204" s="60" t="s">
        <v>304</v>
      </c>
      <c r="F204" s="45" t="s">
        <v>11</v>
      </c>
      <c r="G204" s="45" t="s">
        <v>11</v>
      </c>
      <c r="H204" s="45" t="s">
        <v>11</v>
      </c>
      <c r="I204" s="45" t="s">
        <v>11</v>
      </c>
      <c r="J204" s="45" t="s">
        <v>11</v>
      </c>
      <c r="K204" s="45" t="s">
        <v>11</v>
      </c>
      <c r="L204" s="45" t="s">
        <v>11</v>
      </c>
    </row>
    <row r="205" spans="1:12">
      <c r="A205" s="150" t="s">
        <v>745</v>
      </c>
      <c r="B205" s="66" t="s">
        <v>305</v>
      </c>
      <c r="C205" s="46" t="s">
        <v>28</v>
      </c>
      <c r="D205" s="37">
        <v>2</v>
      </c>
      <c r="E205" s="60" t="s">
        <v>306</v>
      </c>
      <c r="F205" s="45" t="s">
        <v>11</v>
      </c>
      <c r="G205" s="45" t="s">
        <v>11</v>
      </c>
      <c r="H205" s="45" t="s">
        <v>11</v>
      </c>
      <c r="I205" s="45" t="s">
        <v>11</v>
      </c>
      <c r="J205" s="45" t="s">
        <v>11</v>
      </c>
      <c r="K205" s="45" t="s">
        <v>11</v>
      </c>
      <c r="L205" s="45" t="s">
        <v>11</v>
      </c>
    </row>
    <row r="206" spans="1:12" ht="36">
      <c r="A206" s="150" t="s">
        <v>746</v>
      </c>
      <c r="B206" s="66" t="s">
        <v>307</v>
      </c>
      <c r="C206" s="46" t="s">
        <v>28</v>
      </c>
      <c r="D206" s="37">
        <v>2</v>
      </c>
      <c r="E206" s="60" t="s">
        <v>308</v>
      </c>
      <c r="F206" s="45" t="s">
        <v>11</v>
      </c>
      <c r="G206" s="45" t="s">
        <v>11</v>
      </c>
      <c r="H206" s="45" t="s">
        <v>11</v>
      </c>
      <c r="I206" s="45" t="s">
        <v>11</v>
      </c>
      <c r="J206" s="45" t="s">
        <v>11</v>
      </c>
      <c r="K206" s="45" t="s">
        <v>11</v>
      </c>
      <c r="L206" s="45" t="s">
        <v>11</v>
      </c>
    </row>
    <row r="207" spans="1:12">
      <c r="A207" s="216" t="s">
        <v>747</v>
      </c>
      <c r="B207" s="216"/>
      <c r="C207" s="216"/>
      <c r="D207" s="216"/>
      <c r="E207" s="216"/>
      <c r="F207" s="216"/>
      <c r="G207" s="216"/>
      <c r="H207" s="216"/>
      <c r="I207" s="216"/>
      <c r="J207" s="216"/>
      <c r="K207" s="216"/>
      <c r="L207" s="51"/>
    </row>
    <row r="208" spans="1:12" s="127" customFormat="1" ht="88.5" customHeight="1">
      <c r="A208" s="179" t="s">
        <v>329</v>
      </c>
      <c r="B208" s="128" t="s">
        <v>663</v>
      </c>
      <c r="C208" s="130" t="s">
        <v>28</v>
      </c>
      <c r="D208" s="123">
        <v>2</v>
      </c>
      <c r="E208" s="143" t="s">
        <v>817</v>
      </c>
      <c r="F208" s="125"/>
      <c r="G208" s="125"/>
      <c r="H208" s="125"/>
      <c r="I208" s="125"/>
      <c r="J208" s="125"/>
      <c r="K208" s="125"/>
      <c r="L208" s="133"/>
    </row>
    <row r="209" spans="1:12" ht="27.6">
      <c r="A209" s="149" t="s">
        <v>331</v>
      </c>
      <c r="B209" s="49" t="s">
        <v>310</v>
      </c>
      <c r="C209" s="46" t="s">
        <v>16</v>
      </c>
      <c r="D209" s="37">
        <v>2000</v>
      </c>
      <c r="E209" s="105" t="s">
        <v>448</v>
      </c>
      <c r="F209" s="45" t="s">
        <v>11</v>
      </c>
      <c r="G209" s="45" t="s">
        <v>11</v>
      </c>
      <c r="H209" s="45" t="s">
        <v>11</v>
      </c>
      <c r="I209" s="45" t="s">
        <v>11</v>
      </c>
      <c r="J209" s="45" t="s">
        <v>11</v>
      </c>
      <c r="K209" s="45" t="s">
        <v>11</v>
      </c>
      <c r="L209" s="65"/>
    </row>
    <row r="210" spans="1:12" ht="41.4">
      <c r="A210" s="149" t="s">
        <v>333</v>
      </c>
      <c r="B210" s="49" t="s">
        <v>312</v>
      </c>
      <c r="C210" s="46" t="s">
        <v>313</v>
      </c>
      <c r="D210" s="37">
        <v>7</v>
      </c>
      <c r="E210" s="105" t="s">
        <v>500</v>
      </c>
      <c r="F210" s="184" t="s">
        <v>949</v>
      </c>
      <c r="G210" s="45">
        <v>24</v>
      </c>
      <c r="H210" s="45">
        <f>G210*1.21</f>
        <v>29.04</v>
      </c>
      <c r="I210" s="45">
        <v>24</v>
      </c>
      <c r="J210" s="45">
        <v>29.04</v>
      </c>
      <c r="K210" s="45">
        <v>21</v>
      </c>
      <c r="L210" s="65">
        <f>J210*D210</f>
        <v>203.28</v>
      </c>
    </row>
    <row r="211" spans="1:12" s="127" customFormat="1" ht="60">
      <c r="A211" s="156" t="s">
        <v>337</v>
      </c>
      <c r="B211" s="140" t="s">
        <v>314</v>
      </c>
      <c r="C211" s="130" t="s">
        <v>70</v>
      </c>
      <c r="D211" s="130">
        <v>40</v>
      </c>
      <c r="E211" s="144" t="s">
        <v>593</v>
      </c>
      <c r="F211" s="132"/>
      <c r="G211" s="132"/>
      <c r="H211" s="132"/>
      <c r="I211" s="132"/>
      <c r="J211" s="132"/>
      <c r="K211" s="132"/>
      <c r="L211" s="132"/>
    </row>
    <row r="212" spans="1:12" ht="24" customHeight="1">
      <c r="A212" s="149" t="s">
        <v>339</v>
      </c>
      <c r="B212" s="215" t="s">
        <v>316</v>
      </c>
      <c r="C212" s="215"/>
      <c r="D212" s="215"/>
      <c r="E212" s="215"/>
      <c r="F212" s="215"/>
      <c r="G212" s="215"/>
      <c r="H212" s="215"/>
      <c r="I212" s="215"/>
      <c r="J212" s="215"/>
      <c r="K212" s="215"/>
      <c r="L212" s="215"/>
    </row>
    <row r="213" spans="1:12">
      <c r="A213" s="158" t="s">
        <v>748</v>
      </c>
      <c r="B213" s="205" t="s">
        <v>317</v>
      </c>
      <c r="C213" s="205"/>
      <c r="D213" s="205"/>
      <c r="E213" s="205"/>
      <c r="F213" s="205"/>
      <c r="G213" s="205"/>
      <c r="H213" s="205"/>
      <c r="I213" s="205"/>
      <c r="J213" s="205"/>
      <c r="K213" s="205"/>
      <c r="L213" s="205"/>
    </row>
    <row r="214" spans="1:12" ht="27.6">
      <c r="A214" s="150" t="s">
        <v>749</v>
      </c>
      <c r="B214" s="66" t="s">
        <v>318</v>
      </c>
      <c r="C214" s="46" t="s">
        <v>19</v>
      </c>
      <c r="D214" s="78">
        <v>81540</v>
      </c>
      <c r="E214" s="60" t="s">
        <v>319</v>
      </c>
      <c r="F214" s="55" t="s">
        <v>950</v>
      </c>
      <c r="G214" s="55">
        <v>4.5</v>
      </c>
      <c r="H214" s="55">
        <f>G214*1.21</f>
        <v>5.4450000000000003</v>
      </c>
      <c r="I214" s="55">
        <f>G214/450</f>
        <v>0.01</v>
      </c>
      <c r="J214" s="55">
        <f>I214*1.21</f>
        <v>1.21E-2</v>
      </c>
      <c r="K214" s="55">
        <v>21</v>
      </c>
      <c r="L214" s="55">
        <f>J214*D214</f>
        <v>986.63400000000001</v>
      </c>
    </row>
    <row r="215" spans="1:12" ht="24">
      <c r="A215" s="150" t="s">
        <v>750</v>
      </c>
      <c r="B215" s="66" t="s">
        <v>320</v>
      </c>
      <c r="C215" s="46" t="s">
        <v>19</v>
      </c>
      <c r="D215" s="78">
        <v>27180</v>
      </c>
      <c r="E215" s="60" t="s">
        <v>321</v>
      </c>
      <c r="F215" s="55" t="s">
        <v>951</v>
      </c>
      <c r="G215" s="55">
        <v>5.5</v>
      </c>
      <c r="H215" s="180">
        <f>G215*1.21</f>
        <v>6.6549999999999994</v>
      </c>
      <c r="I215" s="55">
        <f>G215/453</f>
        <v>1.2141280353200883E-2</v>
      </c>
      <c r="J215" s="180">
        <f>I215*1.21</f>
        <v>1.4690949227373068E-2</v>
      </c>
      <c r="K215" s="55">
        <v>21</v>
      </c>
      <c r="L215" s="180">
        <f>J215*D215</f>
        <v>399.3</v>
      </c>
    </row>
    <row r="216" spans="1:12">
      <c r="A216" s="158" t="s">
        <v>751</v>
      </c>
      <c r="B216" s="205" t="s">
        <v>812</v>
      </c>
      <c r="C216" s="205"/>
      <c r="D216" s="205"/>
      <c r="E216" s="205"/>
      <c r="F216" s="205"/>
      <c r="G216" s="205"/>
      <c r="H216" s="205"/>
      <c r="I216" s="205"/>
      <c r="J216" s="205"/>
      <c r="K216" s="205"/>
      <c r="L216" s="205"/>
    </row>
    <row r="217" spans="1:12" s="2" customFormat="1" ht="72">
      <c r="A217" s="158" t="s">
        <v>752</v>
      </c>
      <c r="B217" s="53" t="s">
        <v>322</v>
      </c>
      <c r="C217" s="30" t="s">
        <v>81</v>
      </c>
      <c r="D217" s="67">
        <v>15</v>
      </c>
      <c r="E217" s="40" t="s">
        <v>553</v>
      </c>
      <c r="F217" s="244" t="s">
        <v>952</v>
      </c>
      <c r="G217" s="246">
        <v>22</v>
      </c>
      <c r="H217" s="246">
        <f>G217*1.21</f>
        <v>26.619999999999997</v>
      </c>
      <c r="I217" s="246">
        <v>22</v>
      </c>
      <c r="J217" s="246">
        <v>26.62</v>
      </c>
      <c r="K217" s="246">
        <v>21</v>
      </c>
      <c r="L217" s="246">
        <f>J217*D217</f>
        <v>399.3</v>
      </c>
    </row>
    <row r="218" spans="1:12">
      <c r="A218" s="158" t="s">
        <v>753</v>
      </c>
      <c r="B218" s="53" t="s">
        <v>323</v>
      </c>
      <c r="C218" s="30" t="s">
        <v>45</v>
      </c>
      <c r="D218" s="67">
        <v>40</v>
      </c>
      <c r="E218" s="40" t="s">
        <v>554</v>
      </c>
      <c r="F218" s="244" t="s">
        <v>953</v>
      </c>
      <c r="G218" s="246">
        <v>15</v>
      </c>
      <c r="H218" s="246">
        <f t="shared" ref="H218:H220" si="10">G218*1.21</f>
        <v>18.149999999999999</v>
      </c>
      <c r="I218" s="246">
        <v>15</v>
      </c>
      <c r="J218" s="246">
        <v>18.149999999999999</v>
      </c>
      <c r="K218" s="246">
        <v>21</v>
      </c>
      <c r="L218" s="246">
        <f>J218*D218</f>
        <v>726</v>
      </c>
    </row>
    <row r="219" spans="1:12" s="2" customFormat="1" ht="24">
      <c r="A219" s="158" t="s">
        <v>754</v>
      </c>
      <c r="B219" s="53" t="s">
        <v>324</v>
      </c>
      <c r="C219" s="30" t="s">
        <v>45</v>
      </c>
      <c r="D219" s="67">
        <v>40</v>
      </c>
      <c r="E219" s="40" t="s">
        <v>555</v>
      </c>
      <c r="F219" s="244" t="s">
        <v>954</v>
      </c>
      <c r="G219" s="68">
        <v>5.5</v>
      </c>
      <c r="H219" s="246">
        <f t="shared" si="10"/>
        <v>6.6549999999999994</v>
      </c>
      <c r="I219" s="68">
        <v>5.5</v>
      </c>
      <c r="J219" s="68">
        <v>6.66</v>
      </c>
      <c r="K219" s="68">
        <v>21</v>
      </c>
      <c r="L219" s="246">
        <f t="shared" ref="L219:L220" si="11">J219*D219</f>
        <v>266.39999999999998</v>
      </c>
    </row>
    <row r="220" spans="1:12" s="2" customFormat="1" ht="24">
      <c r="A220" s="158" t="s">
        <v>755</v>
      </c>
      <c r="B220" s="53" t="s">
        <v>325</v>
      </c>
      <c r="C220" s="30" t="s">
        <v>45</v>
      </c>
      <c r="D220" s="67">
        <v>50</v>
      </c>
      <c r="E220" s="40" t="s">
        <v>501</v>
      </c>
      <c r="F220" s="244" t="s">
        <v>955</v>
      </c>
      <c r="G220" s="68">
        <v>5.8</v>
      </c>
      <c r="H220" s="246">
        <f t="shared" si="10"/>
        <v>7.0179999999999998</v>
      </c>
      <c r="I220" s="68">
        <v>5.8</v>
      </c>
      <c r="J220" s="68">
        <v>7.02</v>
      </c>
      <c r="K220" s="68">
        <v>21</v>
      </c>
      <c r="L220" s="246">
        <f t="shared" si="11"/>
        <v>351</v>
      </c>
    </row>
    <row r="221" spans="1:12">
      <c r="A221" s="158" t="s">
        <v>756</v>
      </c>
      <c r="B221" s="205" t="s">
        <v>757</v>
      </c>
      <c r="C221" s="205"/>
      <c r="D221" s="205"/>
      <c r="E221" s="205"/>
      <c r="F221" s="205"/>
      <c r="G221" s="205"/>
      <c r="H221" s="205"/>
      <c r="I221" s="205"/>
      <c r="J221" s="205"/>
      <c r="K221" s="205"/>
      <c r="L221" s="205"/>
    </row>
    <row r="222" spans="1:12" ht="48">
      <c r="A222" s="158" t="s">
        <v>758</v>
      </c>
      <c r="B222" s="53" t="s">
        <v>326</v>
      </c>
      <c r="C222" s="30" t="s">
        <v>81</v>
      </c>
      <c r="D222" s="67">
        <v>5</v>
      </c>
      <c r="E222" s="40" t="s">
        <v>556</v>
      </c>
      <c r="F222" s="244" t="s">
        <v>957</v>
      </c>
      <c r="G222" s="245">
        <v>81.75</v>
      </c>
      <c r="H222" s="245">
        <f>G222*1.21</f>
        <v>98.917500000000004</v>
      </c>
      <c r="I222" s="245">
        <v>81.75</v>
      </c>
      <c r="J222" s="245">
        <f>I222*1.21</f>
        <v>98.917500000000004</v>
      </c>
      <c r="K222" s="245">
        <v>21</v>
      </c>
      <c r="L222" s="245">
        <f>J222*D222</f>
        <v>494.58750000000003</v>
      </c>
    </row>
    <row r="223" spans="1:12" ht="24">
      <c r="A223" s="158" t="s">
        <v>759</v>
      </c>
      <c r="B223" s="53" t="s">
        <v>323</v>
      </c>
      <c r="C223" s="30" t="s">
        <v>45</v>
      </c>
      <c r="D223" s="67">
        <v>20</v>
      </c>
      <c r="E223" s="40" t="s">
        <v>557</v>
      </c>
      <c r="F223" s="244" t="s">
        <v>956</v>
      </c>
      <c r="G223" s="245">
        <v>49.75</v>
      </c>
      <c r="H223" s="245">
        <f>G223*1.21</f>
        <v>60.197499999999998</v>
      </c>
      <c r="I223" s="245">
        <v>49.75</v>
      </c>
      <c r="J223" s="245">
        <f>I223*1.21</f>
        <v>60.197499999999998</v>
      </c>
      <c r="K223" s="245">
        <v>21</v>
      </c>
      <c r="L223" s="245">
        <f>J223*D223</f>
        <v>1203.95</v>
      </c>
    </row>
    <row r="224" spans="1:12" ht="24">
      <c r="A224" s="158" t="s">
        <v>760</v>
      </c>
      <c r="B224" s="53" t="s">
        <v>324</v>
      </c>
      <c r="C224" s="30" t="s">
        <v>45</v>
      </c>
      <c r="D224" s="67">
        <v>10</v>
      </c>
      <c r="E224" s="40" t="s">
        <v>826</v>
      </c>
      <c r="F224" s="244" t="s">
        <v>958</v>
      </c>
      <c r="G224" s="247">
        <v>32.5</v>
      </c>
      <c r="H224" s="245">
        <f>G224*1.21</f>
        <v>39.324999999999996</v>
      </c>
      <c r="I224" s="247">
        <v>32.5</v>
      </c>
      <c r="J224" s="245">
        <f>I224*1.21</f>
        <v>39.324999999999996</v>
      </c>
      <c r="K224" s="245">
        <v>21</v>
      </c>
      <c r="L224" s="245">
        <f>J224*D224</f>
        <v>393.24999999999994</v>
      </c>
    </row>
    <row r="225" spans="1:12" ht="27.6">
      <c r="A225" s="158" t="s">
        <v>762</v>
      </c>
      <c r="B225" s="53" t="s">
        <v>676</v>
      </c>
      <c r="C225" s="30" t="s">
        <v>28</v>
      </c>
      <c r="D225" s="67">
        <v>20</v>
      </c>
      <c r="E225" s="40" t="s">
        <v>959</v>
      </c>
      <c r="F225" s="244" t="s">
        <v>960</v>
      </c>
      <c r="G225" s="68">
        <v>8.52</v>
      </c>
      <c r="H225" s="245">
        <f>G225*1.21</f>
        <v>10.309199999999999</v>
      </c>
      <c r="I225" s="68">
        <v>8.52</v>
      </c>
      <c r="J225" s="245">
        <f>I225*1.21</f>
        <v>10.309199999999999</v>
      </c>
      <c r="K225" s="68">
        <v>21</v>
      </c>
      <c r="L225" s="245">
        <f>J225*D225</f>
        <v>206.18399999999997</v>
      </c>
    </row>
    <row r="226" spans="1:12">
      <c r="A226" s="209" t="s">
        <v>761</v>
      </c>
      <c r="B226" s="209"/>
      <c r="C226" s="209"/>
      <c r="D226" s="209"/>
      <c r="E226" s="209"/>
      <c r="F226" s="209"/>
      <c r="G226" s="209"/>
      <c r="H226" s="209"/>
      <c r="I226" s="209"/>
      <c r="J226" s="209"/>
      <c r="K226" s="209"/>
      <c r="L226" s="95">
        <v>5426.61</v>
      </c>
    </row>
    <row r="227" spans="1:12" ht="36">
      <c r="A227" s="159" t="s">
        <v>342</v>
      </c>
      <c r="B227" s="52" t="s">
        <v>328</v>
      </c>
      <c r="C227" s="30" t="s">
        <v>81</v>
      </c>
      <c r="D227" s="67">
        <v>6</v>
      </c>
      <c r="E227" s="40" t="s">
        <v>531</v>
      </c>
      <c r="F227" s="68" t="s">
        <v>11</v>
      </c>
      <c r="G227" s="68" t="s">
        <v>11</v>
      </c>
      <c r="H227" s="68" t="s">
        <v>11</v>
      </c>
      <c r="I227" s="68" t="s">
        <v>11</v>
      </c>
      <c r="J227" s="68" t="s">
        <v>11</v>
      </c>
      <c r="K227" s="68" t="s">
        <v>11</v>
      </c>
      <c r="L227" s="69"/>
    </row>
    <row r="228" spans="1:12">
      <c r="A228" s="159" t="s">
        <v>348</v>
      </c>
      <c r="B228" s="52" t="s">
        <v>330</v>
      </c>
      <c r="C228" s="30" t="s">
        <v>16</v>
      </c>
      <c r="D228" s="67">
        <v>750</v>
      </c>
      <c r="E228" s="40"/>
      <c r="F228" s="68" t="s">
        <v>11</v>
      </c>
      <c r="G228" s="68" t="s">
        <v>11</v>
      </c>
      <c r="H228" s="68" t="s">
        <v>11</v>
      </c>
      <c r="I228" s="68" t="s">
        <v>11</v>
      </c>
      <c r="J228" s="68" t="s">
        <v>11</v>
      </c>
      <c r="K228" s="68" t="s">
        <v>11</v>
      </c>
      <c r="L228" s="69"/>
    </row>
    <row r="229" spans="1:12">
      <c r="A229" s="159" t="s">
        <v>355</v>
      </c>
      <c r="B229" s="52" t="s">
        <v>332</v>
      </c>
      <c r="C229" s="91" t="s">
        <v>28</v>
      </c>
      <c r="D229" s="67">
        <v>50</v>
      </c>
      <c r="E229" s="40" t="s">
        <v>558</v>
      </c>
      <c r="F229" s="68"/>
      <c r="G229" s="68"/>
      <c r="H229" s="68"/>
      <c r="I229" s="68"/>
      <c r="J229" s="68"/>
      <c r="K229" s="68"/>
      <c r="L229" s="68"/>
    </row>
    <row r="230" spans="1:12">
      <c r="A230" s="159" t="s">
        <v>369</v>
      </c>
      <c r="B230" s="200" t="s">
        <v>818</v>
      </c>
      <c r="C230" s="200"/>
      <c r="D230" s="200"/>
      <c r="E230" s="200"/>
      <c r="F230" s="200"/>
      <c r="G230" s="200"/>
      <c r="H230" s="200"/>
      <c r="I230" s="200"/>
      <c r="J230" s="200"/>
      <c r="K230" s="200"/>
      <c r="L230" s="200"/>
    </row>
    <row r="231" spans="1:12" ht="48">
      <c r="A231" s="160" t="s">
        <v>763</v>
      </c>
      <c r="B231" s="53" t="s">
        <v>334</v>
      </c>
      <c r="C231" s="30" t="s">
        <v>81</v>
      </c>
      <c r="D231" s="67">
        <v>1</v>
      </c>
      <c r="E231" s="40" t="s">
        <v>559</v>
      </c>
      <c r="F231" s="68"/>
      <c r="G231" s="68"/>
      <c r="H231" s="68"/>
      <c r="I231" s="68"/>
      <c r="J231" s="68"/>
      <c r="K231" s="68"/>
      <c r="L231" s="68"/>
    </row>
    <row r="232" spans="1:12">
      <c r="A232" s="158" t="s">
        <v>764</v>
      </c>
      <c r="B232" s="53" t="s">
        <v>335</v>
      </c>
      <c r="C232" s="91" t="s">
        <v>45</v>
      </c>
      <c r="D232" s="67">
        <v>2</v>
      </c>
      <c r="E232" s="40" t="s">
        <v>677</v>
      </c>
      <c r="F232" s="68"/>
      <c r="G232" s="68"/>
      <c r="H232" s="68"/>
      <c r="I232" s="68"/>
      <c r="J232" s="68"/>
      <c r="K232" s="68"/>
      <c r="L232" s="68"/>
    </row>
    <row r="233" spans="1:12">
      <c r="A233" s="158" t="s">
        <v>765</v>
      </c>
      <c r="B233" s="53" t="s">
        <v>336</v>
      </c>
      <c r="C233" s="30" t="s">
        <v>45</v>
      </c>
      <c r="D233" s="67">
        <v>2</v>
      </c>
      <c r="E233" s="40" t="s">
        <v>678</v>
      </c>
      <c r="F233" s="68"/>
      <c r="G233" s="68"/>
      <c r="H233" s="68"/>
      <c r="I233" s="68"/>
      <c r="J233" s="68"/>
      <c r="K233" s="68"/>
      <c r="L233" s="68"/>
    </row>
    <row r="234" spans="1:12">
      <c r="A234" s="209" t="s">
        <v>766</v>
      </c>
      <c r="B234" s="209"/>
      <c r="C234" s="209"/>
      <c r="D234" s="209"/>
      <c r="E234" s="209"/>
      <c r="F234" s="209"/>
      <c r="G234" s="209"/>
      <c r="H234" s="209"/>
      <c r="I234" s="209"/>
      <c r="J234" s="209"/>
      <c r="K234" s="209"/>
      <c r="L234" s="68"/>
    </row>
    <row r="235" spans="1:12" ht="41.4">
      <c r="A235" s="101" t="s">
        <v>394</v>
      </c>
      <c r="B235" s="52" t="s">
        <v>338</v>
      </c>
      <c r="C235" s="30" t="s">
        <v>81</v>
      </c>
      <c r="D235" s="67">
        <v>4</v>
      </c>
      <c r="E235" s="40" t="s">
        <v>560</v>
      </c>
      <c r="F235" s="68" t="s">
        <v>11</v>
      </c>
      <c r="G235" s="68" t="s">
        <v>11</v>
      </c>
      <c r="H235" s="68" t="s">
        <v>11</v>
      </c>
      <c r="I235" s="68" t="s">
        <v>11</v>
      </c>
      <c r="J235" s="68" t="s">
        <v>11</v>
      </c>
      <c r="K235" s="68" t="s">
        <v>11</v>
      </c>
      <c r="L235" s="69"/>
    </row>
    <row r="236" spans="1:12" ht="24">
      <c r="A236" s="101" t="s">
        <v>402</v>
      </c>
      <c r="B236" s="52" t="s">
        <v>340</v>
      </c>
      <c r="C236" s="30" t="s">
        <v>19</v>
      </c>
      <c r="D236" s="67">
        <v>200</v>
      </c>
      <c r="E236" s="40" t="s">
        <v>341</v>
      </c>
      <c r="F236" s="68" t="s">
        <v>11</v>
      </c>
      <c r="G236" s="68" t="s">
        <v>11</v>
      </c>
      <c r="H236" s="68" t="s">
        <v>11</v>
      </c>
      <c r="I236" s="68" t="s">
        <v>11</v>
      </c>
      <c r="J236" s="68" t="s">
        <v>11</v>
      </c>
      <c r="K236" s="68" t="s">
        <v>11</v>
      </c>
      <c r="L236" s="69" t="s">
        <v>11</v>
      </c>
    </row>
    <row r="237" spans="1:12">
      <c r="A237" s="102" t="s">
        <v>406</v>
      </c>
      <c r="B237" s="211" t="s">
        <v>767</v>
      </c>
      <c r="C237" s="211"/>
      <c r="D237" s="211"/>
      <c r="E237" s="211"/>
      <c r="F237" s="211"/>
      <c r="G237" s="211"/>
      <c r="H237" s="211"/>
      <c r="I237" s="211"/>
      <c r="J237" s="211"/>
      <c r="K237" s="211"/>
      <c r="L237" s="211"/>
    </row>
    <row r="238" spans="1:12" ht="36">
      <c r="A238" s="88" t="s">
        <v>768</v>
      </c>
      <c r="B238" s="93" t="s">
        <v>343</v>
      </c>
      <c r="C238" s="30" t="s">
        <v>81</v>
      </c>
      <c r="D238" s="67">
        <v>4</v>
      </c>
      <c r="E238" s="40" t="s">
        <v>541</v>
      </c>
      <c r="F238" s="26"/>
      <c r="G238" s="26"/>
      <c r="H238" s="27"/>
      <c r="I238" s="27"/>
      <c r="J238" s="27"/>
      <c r="K238" s="27"/>
      <c r="L238" s="27"/>
    </row>
    <row r="239" spans="1:12">
      <c r="A239" s="88" t="s">
        <v>769</v>
      </c>
      <c r="B239" s="93" t="s">
        <v>344</v>
      </c>
      <c r="C239" s="30" t="s">
        <v>45</v>
      </c>
      <c r="D239" s="67">
        <v>30</v>
      </c>
      <c r="E239" s="40" t="s">
        <v>542</v>
      </c>
      <c r="F239" s="26"/>
      <c r="G239" s="26"/>
      <c r="H239" s="27"/>
      <c r="I239" s="27"/>
      <c r="J239" s="27"/>
      <c r="K239" s="27"/>
      <c r="L239" s="27"/>
    </row>
    <row r="240" spans="1:12">
      <c r="A240" s="88" t="s">
        <v>770</v>
      </c>
      <c r="B240" s="93" t="s">
        <v>345</v>
      </c>
      <c r="C240" s="30" t="s">
        <v>45</v>
      </c>
      <c r="D240" s="67">
        <v>30</v>
      </c>
      <c r="E240" s="40" t="s">
        <v>543</v>
      </c>
      <c r="F240" s="26"/>
      <c r="G240" s="28"/>
      <c r="H240" s="27"/>
      <c r="I240" s="27"/>
      <c r="J240" s="27"/>
      <c r="K240" s="27"/>
      <c r="L240" s="27"/>
    </row>
    <row r="241" spans="1:13" ht="17.399999999999999">
      <c r="A241" s="212" t="s">
        <v>771</v>
      </c>
      <c r="B241" s="213"/>
      <c r="C241" s="213"/>
      <c r="D241" s="213"/>
      <c r="E241" s="213"/>
      <c r="F241" s="213"/>
      <c r="G241" s="213"/>
      <c r="H241" s="213"/>
      <c r="I241" s="213"/>
      <c r="J241" s="213"/>
      <c r="K241" s="214"/>
      <c r="L241" s="98"/>
    </row>
    <row r="242" spans="1:13" s="23" customFormat="1" ht="15" customHeight="1">
      <c r="A242" s="102" t="s">
        <v>408</v>
      </c>
      <c r="B242" s="211" t="s">
        <v>772</v>
      </c>
      <c r="C242" s="211"/>
      <c r="D242" s="211"/>
      <c r="E242" s="211"/>
      <c r="F242" s="211"/>
      <c r="G242" s="211"/>
      <c r="H242" s="211"/>
      <c r="I242" s="211"/>
      <c r="J242" s="211"/>
      <c r="K242" s="211"/>
      <c r="L242" s="211"/>
      <c r="M242" s="70"/>
    </row>
    <row r="243" spans="1:13" ht="36">
      <c r="A243" s="88" t="s">
        <v>773</v>
      </c>
      <c r="B243" s="93" t="s">
        <v>346</v>
      </c>
      <c r="C243" s="30" t="s">
        <v>45</v>
      </c>
      <c r="D243" s="67">
        <v>6</v>
      </c>
      <c r="E243" s="40" t="s">
        <v>662</v>
      </c>
      <c r="F243" s="28" t="s">
        <v>11</v>
      </c>
      <c r="G243" s="28"/>
      <c r="H243" s="28" t="s">
        <v>11</v>
      </c>
      <c r="I243" s="28" t="s">
        <v>11</v>
      </c>
      <c r="J243" s="28" t="s">
        <v>11</v>
      </c>
      <c r="K243" s="28" t="s">
        <v>11</v>
      </c>
      <c r="L243" s="28" t="s">
        <v>11</v>
      </c>
      <c r="M243" s="71"/>
    </row>
    <row r="244" spans="1:13">
      <c r="A244" s="88" t="s">
        <v>774</v>
      </c>
      <c r="B244" s="93" t="s">
        <v>344</v>
      </c>
      <c r="C244" s="30" t="s">
        <v>45</v>
      </c>
      <c r="D244" s="67">
        <v>8</v>
      </c>
      <c r="E244" s="40" t="s">
        <v>532</v>
      </c>
      <c r="F244" s="28"/>
      <c r="G244" s="28"/>
      <c r="H244" s="28"/>
      <c r="I244" s="28"/>
      <c r="J244" s="28"/>
      <c r="K244" s="28"/>
      <c r="L244" s="28"/>
      <c r="M244" s="71"/>
    </row>
    <row r="245" spans="1:13">
      <c r="A245" s="88" t="s">
        <v>775</v>
      </c>
      <c r="B245" s="93" t="s">
        <v>345</v>
      </c>
      <c r="C245" s="30" t="s">
        <v>45</v>
      </c>
      <c r="D245" s="67">
        <v>8</v>
      </c>
      <c r="E245" s="40" t="s">
        <v>533</v>
      </c>
      <c r="F245" s="28"/>
      <c r="G245" s="28"/>
      <c r="H245" s="28"/>
      <c r="I245" s="28"/>
      <c r="J245" s="28"/>
      <c r="K245" s="28"/>
      <c r="L245" s="28"/>
      <c r="M245" s="71"/>
    </row>
    <row r="246" spans="1:13" s="100" customFormat="1" ht="18">
      <c r="A246" s="212" t="s">
        <v>776</v>
      </c>
      <c r="B246" s="213"/>
      <c r="C246" s="213"/>
      <c r="D246" s="213"/>
      <c r="E246" s="213"/>
      <c r="F246" s="213"/>
      <c r="G246" s="213"/>
      <c r="H246" s="213"/>
      <c r="I246" s="213"/>
      <c r="J246" s="213"/>
      <c r="K246" s="214"/>
      <c r="L246" s="32"/>
      <c r="M246" s="99"/>
    </row>
    <row r="247" spans="1:13" s="23" customFormat="1" ht="61.5" customHeight="1">
      <c r="A247" s="102" t="s">
        <v>419</v>
      </c>
      <c r="B247" s="94" t="s">
        <v>822</v>
      </c>
      <c r="C247" s="30" t="s">
        <v>45</v>
      </c>
      <c r="D247" s="67">
        <v>10</v>
      </c>
      <c r="E247" s="40" t="s">
        <v>823</v>
      </c>
      <c r="F247" s="28" t="s">
        <v>11</v>
      </c>
      <c r="G247" s="28"/>
      <c r="H247" s="28" t="s">
        <v>11</v>
      </c>
      <c r="I247" s="28" t="s">
        <v>11</v>
      </c>
      <c r="J247" s="28" t="s">
        <v>11</v>
      </c>
      <c r="K247" s="28" t="s">
        <v>11</v>
      </c>
      <c r="L247" s="28" t="s">
        <v>11</v>
      </c>
      <c r="M247" s="70"/>
    </row>
    <row r="248" spans="1:13">
      <c r="A248" s="102" t="s">
        <v>421</v>
      </c>
      <c r="B248" s="80" t="s">
        <v>347</v>
      </c>
      <c r="C248" s="30" t="s">
        <v>28</v>
      </c>
      <c r="D248" s="67">
        <v>100</v>
      </c>
      <c r="E248" s="40" t="s">
        <v>824</v>
      </c>
      <c r="F248" s="28"/>
      <c r="G248" s="28"/>
      <c r="H248" s="28"/>
      <c r="I248" s="28"/>
      <c r="J248" s="28"/>
      <c r="K248" s="28"/>
      <c r="L248" s="28"/>
      <c r="M248" s="29"/>
    </row>
    <row r="249" spans="1:13">
      <c r="A249" s="101" t="s">
        <v>481</v>
      </c>
      <c r="B249" s="210" t="s">
        <v>349</v>
      </c>
      <c r="C249" s="210"/>
      <c r="D249" s="210"/>
      <c r="E249" s="210"/>
      <c r="F249" s="210"/>
      <c r="G249" s="210"/>
      <c r="H249" s="210"/>
      <c r="I249" s="210"/>
      <c r="J249" s="210"/>
      <c r="K249" s="210"/>
      <c r="L249" s="210"/>
      <c r="M249" s="29"/>
    </row>
    <row r="250" spans="1:13" ht="27.6">
      <c r="A250" s="158" t="s">
        <v>777</v>
      </c>
      <c r="B250" s="53" t="s">
        <v>350</v>
      </c>
      <c r="C250" s="30" t="s">
        <v>351</v>
      </c>
      <c r="D250" s="67">
        <v>30</v>
      </c>
      <c r="E250" s="40" t="s">
        <v>352</v>
      </c>
      <c r="F250" s="68" t="s">
        <v>11</v>
      </c>
      <c r="G250" s="68" t="s">
        <v>11</v>
      </c>
      <c r="H250" s="68" t="s">
        <v>11</v>
      </c>
      <c r="I250" s="68" t="s">
        <v>11</v>
      </c>
      <c r="J250" s="68" t="s">
        <v>11</v>
      </c>
      <c r="K250" s="68" t="s">
        <v>11</v>
      </c>
      <c r="L250" s="68" t="s">
        <v>11</v>
      </c>
      <c r="M250" s="29"/>
    </row>
    <row r="251" spans="1:13" ht="27.6">
      <c r="A251" s="158" t="s">
        <v>778</v>
      </c>
      <c r="B251" s="53" t="s">
        <v>353</v>
      </c>
      <c r="C251" s="30" t="s">
        <v>351</v>
      </c>
      <c r="D251" s="67">
        <v>30</v>
      </c>
      <c r="E251" s="40" t="s">
        <v>354</v>
      </c>
      <c r="F251" s="68" t="s">
        <v>11</v>
      </c>
      <c r="G251" s="68" t="s">
        <v>11</v>
      </c>
      <c r="H251" s="68" t="s">
        <v>11</v>
      </c>
      <c r="I251" s="68" t="s">
        <v>11</v>
      </c>
      <c r="J251" s="68" t="s">
        <v>11</v>
      </c>
      <c r="K251" s="68" t="s">
        <v>11</v>
      </c>
      <c r="L251" s="68" t="s">
        <v>11</v>
      </c>
      <c r="M251" s="72"/>
    </row>
    <row r="252" spans="1:13">
      <c r="A252" s="158"/>
      <c r="B252" s="201" t="s">
        <v>658</v>
      </c>
      <c r="C252" s="201"/>
      <c r="D252" s="201"/>
      <c r="E252" s="201"/>
      <c r="F252" s="201"/>
      <c r="G252" s="201"/>
      <c r="H252" s="201"/>
      <c r="I252" s="201"/>
      <c r="J252" s="201"/>
      <c r="K252" s="201"/>
      <c r="L252" s="68"/>
      <c r="M252" s="29"/>
    </row>
    <row r="253" spans="1:13">
      <c r="A253" s="101" t="s">
        <v>423</v>
      </c>
      <c r="B253" s="200" t="s">
        <v>356</v>
      </c>
      <c r="C253" s="200"/>
      <c r="D253" s="200"/>
      <c r="E253" s="200"/>
      <c r="F253" s="200"/>
      <c r="G253" s="200"/>
      <c r="H253" s="200"/>
      <c r="I253" s="200"/>
      <c r="J253" s="200"/>
      <c r="K253" s="200"/>
      <c r="L253" s="200"/>
      <c r="M253" s="29"/>
    </row>
    <row r="254" spans="1:13" ht="41.4">
      <c r="A254" s="158" t="s">
        <v>779</v>
      </c>
      <c r="B254" s="53" t="s">
        <v>357</v>
      </c>
      <c r="C254" s="30" t="s">
        <v>358</v>
      </c>
      <c r="D254" s="67">
        <v>500</v>
      </c>
      <c r="E254" s="40" t="s">
        <v>359</v>
      </c>
      <c r="F254" s="68" t="s">
        <v>11</v>
      </c>
      <c r="G254" s="68" t="s">
        <v>11</v>
      </c>
      <c r="H254" s="68" t="s">
        <v>11</v>
      </c>
      <c r="I254" s="68" t="s">
        <v>11</v>
      </c>
      <c r="J254" s="68" t="s">
        <v>11</v>
      </c>
      <c r="K254" s="68" t="s">
        <v>11</v>
      </c>
      <c r="L254" s="68"/>
    </row>
    <row r="255" spans="1:13" ht="60">
      <c r="A255" s="158" t="s">
        <v>780</v>
      </c>
      <c r="B255" s="53" t="s">
        <v>360</v>
      </c>
      <c r="C255" s="30" t="s">
        <v>81</v>
      </c>
      <c r="D255" s="67">
        <v>30</v>
      </c>
      <c r="E255" s="40" t="s">
        <v>561</v>
      </c>
      <c r="F255" s="68" t="s">
        <v>11</v>
      </c>
      <c r="G255" s="68" t="s">
        <v>11</v>
      </c>
      <c r="H255" s="68" t="s">
        <v>11</v>
      </c>
      <c r="I255" s="68" t="s">
        <v>11</v>
      </c>
      <c r="J255" s="68" t="s">
        <v>11</v>
      </c>
      <c r="K255" s="68" t="s">
        <v>11</v>
      </c>
      <c r="L255" s="68"/>
    </row>
    <row r="256" spans="1:13" ht="48">
      <c r="A256" s="158" t="s">
        <v>781</v>
      </c>
      <c r="B256" s="53" t="s">
        <v>361</v>
      </c>
      <c r="C256" s="30" t="s">
        <v>81</v>
      </c>
      <c r="D256" s="67">
        <v>15</v>
      </c>
      <c r="E256" s="40" t="s">
        <v>562</v>
      </c>
      <c r="F256" s="68" t="s">
        <v>11</v>
      </c>
      <c r="G256" s="68" t="s">
        <v>11</v>
      </c>
      <c r="H256" s="68" t="s">
        <v>11</v>
      </c>
      <c r="I256" s="68" t="s">
        <v>11</v>
      </c>
      <c r="J256" s="68" t="s">
        <v>11</v>
      </c>
      <c r="K256" s="68" t="s">
        <v>11</v>
      </c>
      <c r="L256" s="68"/>
    </row>
    <row r="257" spans="1:12" ht="48">
      <c r="A257" s="158" t="s">
        <v>782</v>
      </c>
      <c r="B257" s="53" t="s">
        <v>362</v>
      </c>
      <c r="C257" s="30" t="s">
        <v>489</v>
      </c>
      <c r="D257" s="67">
        <v>30</v>
      </c>
      <c r="E257" s="40" t="s">
        <v>534</v>
      </c>
      <c r="F257" s="68" t="s">
        <v>11</v>
      </c>
      <c r="G257" s="68" t="s">
        <v>11</v>
      </c>
      <c r="H257" s="68" t="s">
        <v>11</v>
      </c>
      <c r="I257" s="68" t="s">
        <v>11</v>
      </c>
      <c r="J257" s="68" t="s">
        <v>11</v>
      </c>
      <c r="K257" s="68" t="s">
        <v>11</v>
      </c>
      <c r="L257" s="68"/>
    </row>
    <row r="258" spans="1:12" ht="27.6">
      <c r="A258" s="158" t="s">
        <v>783</v>
      </c>
      <c r="B258" s="53" t="s">
        <v>363</v>
      </c>
      <c r="C258" s="30" t="s">
        <v>81</v>
      </c>
      <c r="D258" s="67">
        <v>3</v>
      </c>
      <c r="E258" s="40" t="s">
        <v>535</v>
      </c>
      <c r="F258" s="68"/>
      <c r="G258" s="68"/>
      <c r="H258" s="68"/>
      <c r="I258" s="68"/>
      <c r="J258" s="68"/>
      <c r="K258" s="68"/>
      <c r="L258" s="68"/>
    </row>
    <row r="259" spans="1:12" ht="24">
      <c r="A259" s="158" t="s">
        <v>784</v>
      </c>
      <c r="B259" s="53" t="s">
        <v>364</v>
      </c>
      <c r="C259" s="30" t="s">
        <v>351</v>
      </c>
      <c r="D259" s="67">
        <v>2000</v>
      </c>
      <c r="E259" s="40" t="s">
        <v>502</v>
      </c>
      <c r="F259" s="68" t="s">
        <v>11</v>
      </c>
      <c r="G259" s="68" t="s">
        <v>11</v>
      </c>
      <c r="H259" s="68" t="s">
        <v>11</v>
      </c>
      <c r="I259" s="68" t="s">
        <v>11</v>
      </c>
      <c r="J259" s="68" t="s">
        <v>11</v>
      </c>
      <c r="K259" s="68" t="s">
        <v>11</v>
      </c>
      <c r="L259" s="68"/>
    </row>
    <row r="260" spans="1:12" ht="24">
      <c r="A260" s="158" t="s">
        <v>785</v>
      </c>
      <c r="B260" s="53" t="s">
        <v>365</v>
      </c>
      <c r="C260" s="30" t="s">
        <v>16</v>
      </c>
      <c r="D260" s="67">
        <v>10000</v>
      </c>
      <c r="E260" s="40" t="s">
        <v>366</v>
      </c>
      <c r="F260" s="68" t="s">
        <v>11</v>
      </c>
      <c r="G260" s="68" t="s">
        <v>11</v>
      </c>
      <c r="H260" s="68" t="s">
        <v>11</v>
      </c>
      <c r="I260" s="68" t="s">
        <v>11</v>
      </c>
      <c r="J260" s="68" t="s">
        <v>11</v>
      </c>
      <c r="K260" s="68" t="s">
        <v>11</v>
      </c>
      <c r="L260" s="68"/>
    </row>
    <row r="261" spans="1:12">
      <c r="A261" s="160" t="s">
        <v>786</v>
      </c>
      <c r="B261" s="53" t="s">
        <v>367</v>
      </c>
      <c r="C261" s="30" t="s">
        <v>351</v>
      </c>
      <c r="D261" s="67">
        <v>40</v>
      </c>
      <c r="E261" s="40" t="s">
        <v>536</v>
      </c>
      <c r="F261" s="68" t="s">
        <v>11</v>
      </c>
      <c r="G261" s="68" t="s">
        <v>11</v>
      </c>
      <c r="H261" s="68" t="s">
        <v>11</v>
      </c>
      <c r="I261" s="68" t="s">
        <v>11</v>
      </c>
      <c r="J261" s="68" t="s">
        <v>11</v>
      </c>
      <c r="K261" s="68" t="s">
        <v>11</v>
      </c>
      <c r="L261" s="68"/>
    </row>
    <row r="262" spans="1:12">
      <c r="A262" s="158" t="s">
        <v>787</v>
      </c>
      <c r="B262" s="53" t="s">
        <v>368</v>
      </c>
      <c r="C262" s="30" t="s">
        <v>351</v>
      </c>
      <c r="D262" s="67">
        <v>30</v>
      </c>
      <c r="E262" s="40" t="s">
        <v>11</v>
      </c>
      <c r="F262" s="68" t="s">
        <v>11</v>
      </c>
      <c r="G262" s="68" t="s">
        <v>11</v>
      </c>
      <c r="H262" s="68" t="s">
        <v>11</v>
      </c>
      <c r="I262" s="68" t="s">
        <v>11</v>
      </c>
      <c r="J262" s="68" t="s">
        <v>11</v>
      </c>
      <c r="K262" s="68" t="s">
        <v>11</v>
      </c>
      <c r="L262" s="68"/>
    </row>
    <row r="263" spans="1:12">
      <c r="A263" s="87" t="s">
        <v>11</v>
      </c>
      <c r="B263" s="201" t="s">
        <v>788</v>
      </c>
      <c r="C263" s="201"/>
      <c r="D263" s="201"/>
      <c r="E263" s="201"/>
      <c r="F263" s="201"/>
      <c r="G263" s="201"/>
      <c r="H263" s="201"/>
      <c r="I263" s="201"/>
      <c r="J263" s="201"/>
      <c r="K263" s="201"/>
      <c r="L263" s="95"/>
    </row>
    <row r="264" spans="1:12">
      <c r="A264" s="101" t="s">
        <v>482</v>
      </c>
      <c r="B264" s="200" t="s">
        <v>827</v>
      </c>
      <c r="C264" s="200"/>
      <c r="D264" s="200"/>
      <c r="E264" s="200"/>
      <c r="F264" s="200"/>
      <c r="G264" s="200"/>
      <c r="H264" s="200"/>
      <c r="I264" s="200"/>
      <c r="J264" s="200"/>
      <c r="K264" s="200"/>
      <c r="L264" s="200"/>
    </row>
    <row r="265" spans="1:12">
      <c r="A265" s="158" t="s">
        <v>789</v>
      </c>
      <c r="B265" s="205" t="s">
        <v>370</v>
      </c>
      <c r="C265" s="205"/>
      <c r="D265" s="205"/>
      <c r="E265" s="205"/>
      <c r="F265" s="205"/>
      <c r="G265" s="205"/>
      <c r="H265" s="205"/>
      <c r="I265" s="205"/>
      <c r="J265" s="205"/>
      <c r="K265" s="205"/>
      <c r="L265" s="205"/>
    </row>
    <row r="266" spans="1:12" ht="96">
      <c r="A266" s="158" t="s">
        <v>790</v>
      </c>
      <c r="B266" s="53" t="s">
        <v>371</v>
      </c>
      <c r="C266" s="30" t="s">
        <v>16</v>
      </c>
      <c r="D266" s="67">
        <v>90</v>
      </c>
      <c r="E266" s="40" t="s">
        <v>607</v>
      </c>
      <c r="F266" s="68" t="s">
        <v>11</v>
      </c>
      <c r="G266" s="68" t="s">
        <v>11</v>
      </c>
      <c r="H266" s="68" t="s">
        <v>11</v>
      </c>
      <c r="I266" s="68" t="s">
        <v>11</v>
      </c>
      <c r="J266" s="68" t="s">
        <v>11</v>
      </c>
      <c r="K266" s="68" t="s">
        <v>11</v>
      </c>
      <c r="L266" s="68"/>
    </row>
    <row r="267" spans="1:12" ht="96">
      <c r="A267" s="158" t="s">
        <v>791</v>
      </c>
      <c r="B267" s="53" t="s">
        <v>372</v>
      </c>
      <c r="C267" s="30" t="s">
        <v>19</v>
      </c>
      <c r="D267" s="67">
        <v>1500</v>
      </c>
      <c r="E267" s="40" t="s">
        <v>608</v>
      </c>
      <c r="F267" s="68" t="s">
        <v>11</v>
      </c>
      <c r="G267" s="68" t="s">
        <v>11</v>
      </c>
      <c r="H267" s="68" t="s">
        <v>11</v>
      </c>
      <c r="I267" s="68" t="s">
        <v>11</v>
      </c>
      <c r="J267" s="68" t="s">
        <v>11</v>
      </c>
      <c r="K267" s="68" t="s">
        <v>11</v>
      </c>
      <c r="L267" s="68"/>
    </row>
    <row r="268" spans="1:12" ht="84">
      <c r="A268" s="158" t="s">
        <v>792</v>
      </c>
      <c r="B268" s="53" t="s">
        <v>373</v>
      </c>
      <c r="C268" s="30" t="s">
        <v>19</v>
      </c>
      <c r="D268" s="67">
        <v>520</v>
      </c>
      <c r="E268" s="40" t="s">
        <v>609</v>
      </c>
      <c r="F268" s="68" t="s">
        <v>11</v>
      </c>
      <c r="G268" s="68" t="s">
        <v>11</v>
      </c>
      <c r="H268" s="68" t="s">
        <v>11</v>
      </c>
      <c r="I268" s="68" t="s">
        <v>11</v>
      </c>
      <c r="J268" s="68" t="s">
        <v>11</v>
      </c>
      <c r="K268" s="68" t="s">
        <v>11</v>
      </c>
      <c r="L268" s="68"/>
    </row>
    <row r="269" spans="1:12" ht="96">
      <c r="A269" s="158" t="s">
        <v>793</v>
      </c>
      <c r="B269" s="53" t="s">
        <v>374</v>
      </c>
      <c r="C269" s="30" t="s">
        <v>19</v>
      </c>
      <c r="D269" s="67">
        <v>20</v>
      </c>
      <c r="E269" s="40" t="s">
        <v>617</v>
      </c>
      <c r="F269" s="68" t="s">
        <v>11</v>
      </c>
      <c r="G269" s="68" t="s">
        <v>11</v>
      </c>
      <c r="H269" s="68" t="s">
        <v>11</v>
      </c>
      <c r="I269" s="68" t="s">
        <v>11</v>
      </c>
      <c r="J269" s="68" t="s">
        <v>11</v>
      </c>
      <c r="K269" s="68" t="s">
        <v>11</v>
      </c>
      <c r="L269" s="68"/>
    </row>
    <row r="270" spans="1:12" ht="72">
      <c r="A270" s="158" t="s">
        <v>794</v>
      </c>
      <c r="B270" s="53" t="s">
        <v>375</v>
      </c>
      <c r="C270" s="30" t="s">
        <v>19</v>
      </c>
      <c r="D270" s="67">
        <v>40</v>
      </c>
      <c r="E270" s="40" t="s">
        <v>610</v>
      </c>
      <c r="F270" s="68" t="s">
        <v>11</v>
      </c>
      <c r="G270" s="68" t="s">
        <v>11</v>
      </c>
      <c r="H270" s="68" t="s">
        <v>11</v>
      </c>
      <c r="I270" s="68" t="s">
        <v>11</v>
      </c>
      <c r="J270" s="68" t="s">
        <v>11</v>
      </c>
      <c r="K270" s="68" t="s">
        <v>11</v>
      </c>
      <c r="L270" s="68"/>
    </row>
    <row r="271" spans="1:12" ht="72">
      <c r="A271" s="158" t="s">
        <v>795</v>
      </c>
      <c r="B271" s="53" t="s">
        <v>376</v>
      </c>
      <c r="C271" s="30" t="s">
        <v>19</v>
      </c>
      <c r="D271" s="67">
        <v>40</v>
      </c>
      <c r="E271" s="40" t="s">
        <v>611</v>
      </c>
      <c r="F271" s="68" t="s">
        <v>11</v>
      </c>
      <c r="G271" s="68" t="s">
        <v>11</v>
      </c>
      <c r="H271" s="68" t="s">
        <v>11</v>
      </c>
      <c r="I271" s="68" t="s">
        <v>11</v>
      </c>
      <c r="J271" s="68" t="s">
        <v>11</v>
      </c>
      <c r="K271" s="68" t="s">
        <v>11</v>
      </c>
      <c r="L271" s="68"/>
    </row>
    <row r="272" spans="1:12" ht="72">
      <c r="A272" s="158" t="s">
        <v>796</v>
      </c>
      <c r="B272" s="53" t="s">
        <v>377</v>
      </c>
      <c r="C272" s="30" t="s">
        <v>19</v>
      </c>
      <c r="D272" s="67">
        <v>20</v>
      </c>
      <c r="E272" s="40" t="s">
        <v>618</v>
      </c>
      <c r="F272" s="68" t="s">
        <v>11</v>
      </c>
      <c r="G272" s="68" t="s">
        <v>11</v>
      </c>
      <c r="H272" s="68" t="s">
        <v>11</v>
      </c>
      <c r="I272" s="68" t="s">
        <v>11</v>
      </c>
      <c r="J272" s="68" t="s">
        <v>11</v>
      </c>
      <c r="K272" s="68" t="s">
        <v>11</v>
      </c>
      <c r="L272" s="68"/>
    </row>
    <row r="273" spans="1:12" ht="48">
      <c r="A273" s="158" t="s">
        <v>797</v>
      </c>
      <c r="B273" s="53" t="s">
        <v>378</v>
      </c>
      <c r="C273" s="30" t="s">
        <v>19</v>
      </c>
      <c r="D273" s="67">
        <v>24</v>
      </c>
      <c r="E273" s="40" t="s">
        <v>619</v>
      </c>
      <c r="F273" s="68" t="s">
        <v>11</v>
      </c>
      <c r="G273" s="68" t="s">
        <v>11</v>
      </c>
      <c r="H273" s="68" t="s">
        <v>11</v>
      </c>
      <c r="I273" s="68" t="s">
        <v>11</v>
      </c>
      <c r="J273" s="68" t="s">
        <v>11</v>
      </c>
      <c r="K273" s="68" t="s">
        <v>11</v>
      </c>
      <c r="L273" s="68"/>
    </row>
    <row r="274" spans="1:12">
      <c r="A274" s="158" t="s">
        <v>798</v>
      </c>
      <c r="B274" s="53" t="s">
        <v>379</v>
      </c>
      <c r="C274" s="30" t="s">
        <v>16</v>
      </c>
      <c r="D274" s="67">
        <v>250</v>
      </c>
      <c r="E274" s="40" t="s">
        <v>11</v>
      </c>
      <c r="F274" s="68" t="s">
        <v>11</v>
      </c>
      <c r="G274" s="68" t="s">
        <v>11</v>
      </c>
      <c r="H274" s="68" t="s">
        <v>11</v>
      </c>
      <c r="I274" s="68" t="s">
        <v>11</v>
      </c>
      <c r="J274" s="68" t="s">
        <v>11</v>
      </c>
      <c r="K274" s="68" t="s">
        <v>11</v>
      </c>
      <c r="L274" s="68"/>
    </row>
    <row r="275" spans="1:12" ht="36.6">
      <c r="A275" s="158" t="s">
        <v>799</v>
      </c>
      <c r="B275" s="53" t="s">
        <v>380</v>
      </c>
      <c r="C275" s="30" t="s">
        <v>16</v>
      </c>
      <c r="D275" s="67">
        <v>2</v>
      </c>
      <c r="E275" s="120" t="s">
        <v>612</v>
      </c>
      <c r="F275" s="68" t="s">
        <v>11</v>
      </c>
      <c r="G275" s="68" t="s">
        <v>11</v>
      </c>
      <c r="H275" s="68" t="s">
        <v>11</v>
      </c>
      <c r="I275" s="68" t="s">
        <v>11</v>
      </c>
      <c r="J275" s="68" t="s">
        <v>11</v>
      </c>
      <c r="K275" s="68" t="s">
        <v>11</v>
      </c>
      <c r="L275" s="68"/>
    </row>
    <row r="276" spans="1:12">
      <c r="A276" s="158" t="s">
        <v>800</v>
      </c>
      <c r="B276" s="53" t="s">
        <v>381</v>
      </c>
      <c r="C276" s="30" t="s">
        <v>16</v>
      </c>
      <c r="D276" s="67">
        <v>50</v>
      </c>
      <c r="E276" s="40" t="s">
        <v>613</v>
      </c>
      <c r="F276" s="68" t="s">
        <v>11</v>
      </c>
      <c r="G276" s="68" t="s">
        <v>11</v>
      </c>
      <c r="H276" s="68" t="s">
        <v>11</v>
      </c>
      <c r="I276" s="68" t="s">
        <v>11</v>
      </c>
      <c r="J276" s="68" t="s">
        <v>11</v>
      </c>
      <c r="K276" s="68" t="s">
        <v>11</v>
      </c>
      <c r="L276" s="68"/>
    </row>
    <row r="277" spans="1:12" ht="60">
      <c r="A277" s="160" t="s">
        <v>801</v>
      </c>
      <c r="B277" s="53" t="s">
        <v>382</v>
      </c>
      <c r="C277" s="30" t="s">
        <v>351</v>
      </c>
      <c r="D277" s="67">
        <v>4</v>
      </c>
      <c r="E277" s="40" t="s">
        <v>614</v>
      </c>
      <c r="F277" s="68" t="s">
        <v>11</v>
      </c>
      <c r="G277" s="68" t="s">
        <v>11</v>
      </c>
      <c r="H277" s="68" t="s">
        <v>11</v>
      </c>
      <c r="I277" s="68" t="s">
        <v>11</v>
      </c>
      <c r="J277" s="68" t="s">
        <v>11</v>
      </c>
      <c r="K277" s="68" t="s">
        <v>11</v>
      </c>
      <c r="L277" s="68"/>
    </row>
    <row r="278" spans="1:12" ht="48">
      <c r="A278" s="158" t="s">
        <v>802</v>
      </c>
      <c r="B278" s="53" t="s">
        <v>383</v>
      </c>
      <c r="C278" s="30" t="s">
        <v>81</v>
      </c>
      <c r="D278" s="67">
        <v>15</v>
      </c>
      <c r="E278" s="40" t="s">
        <v>537</v>
      </c>
      <c r="F278" s="68" t="s">
        <v>11</v>
      </c>
      <c r="G278" s="68" t="s">
        <v>11</v>
      </c>
      <c r="H278" s="68" t="s">
        <v>11</v>
      </c>
      <c r="I278" s="68" t="s">
        <v>11</v>
      </c>
      <c r="J278" s="68" t="s">
        <v>11</v>
      </c>
      <c r="K278" s="68" t="s">
        <v>11</v>
      </c>
      <c r="L278" s="68"/>
    </row>
    <row r="279" spans="1:12" ht="36">
      <c r="A279" s="158" t="s">
        <v>803</v>
      </c>
      <c r="B279" s="53" t="s">
        <v>384</v>
      </c>
      <c r="C279" s="30" t="s">
        <v>351</v>
      </c>
      <c r="D279" s="67">
        <v>60</v>
      </c>
      <c r="E279" s="40" t="s">
        <v>620</v>
      </c>
      <c r="F279" s="68" t="s">
        <v>11</v>
      </c>
      <c r="G279" s="68" t="s">
        <v>11</v>
      </c>
      <c r="H279" s="68" t="s">
        <v>11</v>
      </c>
      <c r="I279" s="68" t="s">
        <v>11</v>
      </c>
      <c r="J279" s="68" t="s">
        <v>11</v>
      </c>
      <c r="K279" s="68" t="s">
        <v>11</v>
      </c>
      <c r="L279" s="68"/>
    </row>
    <row r="280" spans="1:12">
      <c r="A280" s="158" t="s">
        <v>804</v>
      </c>
      <c r="B280" s="53" t="s">
        <v>385</v>
      </c>
      <c r="C280" s="30" t="s">
        <v>28</v>
      </c>
      <c r="D280" s="67">
        <v>3500</v>
      </c>
      <c r="E280" s="40" t="s">
        <v>615</v>
      </c>
      <c r="F280" s="68" t="s">
        <v>11</v>
      </c>
      <c r="G280" s="68" t="s">
        <v>11</v>
      </c>
      <c r="H280" s="68" t="s">
        <v>11</v>
      </c>
      <c r="I280" s="68" t="s">
        <v>11</v>
      </c>
      <c r="J280" s="68" t="s">
        <v>11</v>
      </c>
      <c r="K280" s="68" t="s">
        <v>11</v>
      </c>
      <c r="L280" s="68"/>
    </row>
    <row r="281" spans="1:12" ht="24">
      <c r="A281" s="158" t="s">
        <v>805</v>
      </c>
      <c r="B281" s="53" t="s">
        <v>386</v>
      </c>
      <c r="C281" s="30" t="s">
        <v>19</v>
      </c>
      <c r="D281" s="67">
        <v>500</v>
      </c>
      <c r="E281" s="40" t="s">
        <v>387</v>
      </c>
      <c r="F281" s="68" t="s">
        <v>11</v>
      </c>
      <c r="G281" s="68" t="s">
        <v>11</v>
      </c>
      <c r="H281" s="68" t="s">
        <v>11</v>
      </c>
      <c r="I281" s="68" t="s">
        <v>11</v>
      </c>
      <c r="J281" s="68" t="s">
        <v>11</v>
      </c>
      <c r="K281" s="68" t="s">
        <v>11</v>
      </c>
      <c r="L281" s="68"/>
    </row>
    <row r="282" spans="1:12">
      <c r="A282" s="158" t="s">
        <v>806</v>
      </c>
      <c r="B282" s="53" t="s">
        <v>388</v>
      </c>
      <c r="C282" s="30" t="s">
        <v>19</v>
      </c>
      <c r="D282" s="67">
        <v>450</v>
      </c>
      <c r="E282" s="40"/>
      <c r="F282" s="68" t="s">
        <v>11</v>
      </c>
      <c r="G282" s="68" t="s">
        <v>11</v>
      </c>
      <c r="H282" s="68" t="s">
        <v>11</v>
      </c>
      <c r="I282" s="68" t="s">
        <v>11</v>
      </c>
      <c r="J282" s="68" t="s">
        <v>11</v>
      </c>
      <c r="K282" s="68" t="s">
        <v>11</v>
      </c>
      <c r="L282" s="68"/>
    </row>
    <row r="283" spans="1:12">
      <c r="A283" s="158" t="s">
        <v>807</v>
      </c>
      <c r="B283" s="53" t="s">
        <v>389</v>
      </c>
      <c r="C283" s="30" t="s">
        <v>19</v>
      </c>
      <c r="D283" s="67">
        <v>75</v>
      </c>
      <c r="E283" s="40" t="s">
        <v>390</v>
      </c>
      <c r="F283" s="68"/>
      <c r="G283" s="68"/>
      <c r="H283" s="68"/>
      <c r="I283" s="68"/>
      <c r="J283" s="68"/>
      <c r="K283" s="68"/>
      <c r="L283" s="68"/>
    </row>
    <row r="284" spans="1:12">
      <c r="A284" s="158" t="s">
        <v>808</v>
      </c>
      <c r="B284" s="53" t="s">
        <v>391</v>
      </c>
      <c r="C284" s="30" t="s">
        <v>19</v>
      </c>
      <c r="D284" s="67">
        <v>300</v>
      </c>
      <c r="E284" s="40" t="s">
        <v>392</v>
      </c>
      <c r="F284" s="68" t="s">
        <v>11</v>
      </c>
      <c r="G284" s="68" t="s">
        <v>11</v>
      </c>
      <c r="H284" s="68" t="s">
        <v>11</v>
      </c>
      <c r="I284" s="68" t="s">
        <v>11</v>
      </c>
      <c r="J284" s="68" t="s">
        <v>11</v>
      </c>
      <c r="K284" s="68" t="s">
        <v>11</v>
      </c>
      <c r="L284" s="68"/>
    </row>
    <row r="285" spans="1:12" ht="48">
      <c r="A285" s="158" t="s">
        <v>809</v>
      </c>
      <c r="B285" s="53" t="s">
        <v>393</v>
      </c>
      <c r="C285" s="30" t="s">
        <v>81</v>
      </c>
      <c r="D285" s="67">
        <v>4</v>
      </c>
      <c r="E285" s="40" t="s">
        <v>538</v>
      </c>
      <c r="F285" s="68" t="s">
        <v>11</v>
      </c>
      <c r="G285" s="68" t="s">
        <v>11</v>
      </c>
      <c r="H285" s="68" t="s">
        <v>11</v>
      </c>
      <c r="I285" s="68" t="s">
        <v>11</v>
      </c>
      <c r="J285" s="68" t="s">
        <v>11</v>
      </c>
      <c r="K285" s="68" t="s">
        <v>11</v>
      </c>
      <c r="L285" s="68"/>
    </row>
    <row r="286" spans="1:12">
      <c r="A286" s="87" t="s">
        <v>11</v>
      </c>
      <c r="B286" s="201" t="s">
        <v>810</v>
      </c>
      <c r="C286" s="201"/>
      <c r="D286" s="201"/>
      <c r="E286" s="201"/>
      <c r="F286" s="201"/>
      <c r="G286" s="201"/>
      <c r="H286" s="201"/>
      <c r="I286" s="201"/>
      <c r="J286" s="201"/>
      <c r="K286" s="201"/>
      <c r="L286" s="95"/>
    </row>
    <row r="287" spans="1:12">
      <c r="A287" s="101" t="s">
        <v>483</v>
      </c>
      <c r="B287" s="200" t="s">
        <v>828</v>
      </c>
      <c r="C287" s="200"/>
      <c r="D287" s="200"/>
      <c r="E287" s="200"/>
      <c r="F287" s="200"/>
      <c r="G287" s="200"/>
      <c r="H287" s="200"/>
      <c r="I287" s="200"/>
      <c r="J287" s="200"/>
      <c r="K287" s="200"/>
      <c r="L287" s="200"/>
    </row>
    <row r="288" spans="1:12" ht="36">
      <c r="A288" s="161" t="s">
        <v>829</v>
      </c>
      <c r="B288" s="53" t="s">
        <v>395</v>
      </c>
      <c r="C288" s="30" t="s">
        <v>81</v>
      </c>
      <c r="D288" s="67">
        <v>8</v>
      </c>
      <c r="E288" s="40" t="s">
        <v>621</v>
      </c>
      <c r="F288" s="68"/>
      <c r="G288" s="68"/>
      <c r="H288" s="68"/>
      <c r="I288" s="68"/>
      <c r="J288" s="68"/>
      <c r="K288" s="68"/>
      <c r="L288" s="68"/>
    </row>
    <row r="289" spans="1:12" ht="60">
      <c r="A289" s="161" t="s">
        <v>830</v>
      </c>
      <c r="B289" s="53" t="s">
        <v>396</v>
      </c>
      <c r="C289" s="30" t="s">
        <v>351</v>
      </c>
      <c r="D289" s="67">
        <v>4</v>
      </c>
      <c r="E289" s="40" t="s">
        <v>622</v>
      </c>
      <c r="F289" s="68"/>
      <c r="G289" s="68"/>
      <c r="H289" s="68"/>
      <c r="I289" s="68"/>
      <c r="J289" s="68"/>
      <c r="K289" s="68"/>
      <c r="L289" s="68"/>
    </row>
    <row r="290" spans="1:12" ht="24">
      <c r="A290" s="161" t="s">
        <v>831</v>
      </c>
      <c r="B290" s="96" t="s">
        <v>397</v>
      </c>
      <c r="C290" s="30" t="s">
        <v>351</v>
      </c>
      <c r="D290" s="67">
        <v>300</v>
      </c>
      <c r="E290" s="40" t="s">
        <v>623</v>
      </c>
      <c r="F290" s="68"/>
      <c r="G290" s="68"/>
      <c r="H290" s="68"/>
      <c r="I290" s="68"/>
      <c r="J290" s="68"/>
      <c r="K290" s="68"/>
      <c r="L290" s="68"/>
    </row>
    <row r="291" spans="1:12" ht="27.6">
      <c r="A291" s="161" t="s">
        <v>832</v>
      </c>
      <c r="B291" s="53" t="s">
        <v>398</v>
      </c>
      <c r="C291" s="30" t="s">
        <v>81</v>
      </c>
      <c r="D291" s="67">
        <v>1</v>
      </c>
      <c r="E291" s="40" t="s">
        <v>399</v>
      </c>
      <c r="F291" s="68"/>
      <c r="G291" s="68"/>
      <c r="H291" s="68"/>
      <c r="I291" s="68"/>
      <c r="J291" s="68"/>
      <c r="K291" s="68"/>
      <c r="L291" s="68"/>
    </row>
    <row r="292" spans="1:12">
      <c r="A292" s="161" t="s">
        <v>833</v>
      </c>
      <c r="B292" s="53" t="s">
        <v>400</v>
      </c>
      <c r="C292" s="91" t="s">
        <v>28</v>
      </c>
      <c r="D292" s="67">
        <v>10</v>
      </c>
      <c r="E292" s="40" t="s">
        <v>401</v>
      </c>
      <c r="F292" s="68"/>
      <c r="G292" s="68"/>
      <c r="H292" s="68"/>
      <c r="I292" s="68"/>
      <c r="J292" s="68"/>
      <c r="K292" s="68"/>
      <c r="L292" s="68"/>
    </row>
    <row r="293" spans="1:12" ht="60">
      <c r="A293" s="161" t="s">
        <v>834</v>
      </c>
      <c r="B293" s="53" t="s">
        <v>405</v>
      </c>
      <c r="C293" s="30" t="s">
        <v>81</v>
      </c>
      <c r="D293" s="97">
        <v>12</v>
      </c>
      <c r="E293" s="40" t="s">
        <v>403</v>
      </c>
      <c r="F293" s="68"/>
      <c r="G293" s="68"/>
      <c r="H293" s="68"/>
      <c r="I293" s="68"/>
      <c r="J293" s="68"/>
      <c r="K293" s="68"/>
      <c r="L293" s="68"/>
    </row>
    <row r="294" spans="1:12" ht="36">
      <c r="A294" s="161" t="s">
        <v>835</v>
      </c>
      <c r="B294" s="53" t="s">
        <v>404</v>
      </c>
      <c r="C294" s="30" t="s">
        <v>351</v>
      </c>
      <c r="D294" s="67">
        <v>5</v>
      </c>
      <c r="E294" s="40" t="s">
        <v>624</v>
      </c>
      <c r="F294" s="68"/>
      <c r="G294" s="68"/>
      <c r="H294" s="68"/>
      <c r="I294" s="68"/>
      <c r="J294" s="68"/>
      <c r="K294" s="68"/>
      <c r="L294" s="68"/>
    </row>
    <row r="295" spans="1:12">
      <c r="A295" s="87" t="s">
        <v>11</v>
      </c>
      <c r="B295" s="201" t="s">
        <v>836</v>
      </c>
      <c r="C295" s="201"/>
      <c r="D295" s="201"/>
      <c r="E295" s="201"/>
      <c r="F295" s="201"/>
      <c r="G295" s="201"/>
      <c r="H295" s="201"/>
      <c r="I295" s="201"/>
      <c r="J295" s="201"/>
      <c r="K295" s="201"/>
      <c r="L295" s="68"/>
    </row>
    <row r="296" spans="1:12" ht="27.6">
      <c r="A296" s="101" t="s">
        <v>575</v>
      </c>
      <c r="B296" s="116" t="s">
        <v>407</v>
      </c>
      <c r="C296" s="91" t="s">
        <v>28</v>
      </c>
      <c r="D296" s="67">
        <v>20</v>
      </c>
      <c r="E296" s="40"/>
      <c r="F296" s="68"/>
      <c r="G296" s="68"/>
      <c r="H296" s="68"/>
      <c r="I296" s="68"/>
      <c r="J296" s="68"/>
      <c r="K296" s="68"/>
      <c r="L296" s="68"/>
    </row>
    <row r="297" spans="1:12">
      <c r="A297" s="101" t="s">
        <v>604</v>
      </c>
      <c r="B297" s="206" t="s">
        <v>409</v>
      </c>
      <c r="C297" s="207"/>
      <c r="D297" s="207"/>
      <c r="E297" s="207"/>
      <c r="F297" s="207"/>
      <c r="G297" s="207"/>
      <c r="H297" s="207"/>
      <c r="I297" s="207"/>
      <c r="J297" s="207"/>
      <c r="K297" s="207"/>
      <c r="L297" s="208"/>
    </row>
    <row r="298" spans="1:12" ht="24">
      <c r="A298" s="158" t="s">
        <v>837</v>
      </c>
      <c r="B298" s="53" t="s">
        <v>410</v>
      </c>
      <c r="C298" s="30" t="s">
        <v>28</v>
      </c>
      <c r="D298" s="67">
        <v>10</v>
      </c>
      <c r="E298" s="40" t="s">
        <v>616</v>
      </c>
      <c r="F298" s="68" t="s">
        <v>11</v>
      </c>
      <c r="G298" s="68" t="s">
        <v>11</v>
      </c>
      <c r="H298" s="68" t="s">
        <v>11</v>
      </c>
      <c r="I298" s="68" t="s">
        <v>11</v>
      </c>
      <c r="J298" s="68" t="s">
        <v>11</v>
      </c>
      <c r="K298" s="68" t="s">
        <v>11</v>
      </c>
      <c r="L298" s="68" t="s">
        <v>11</v>
      </c>
    </row>
    <row r="299" spans="1:12">
      <c r="A299" s="158" t="s">
        <v>838</v>
      </c>
      <c r="B299" s="53" t="s">
        <v>411</v>
      </c>
      <c r="C299" s="30" t="s">
        <v>28</v>
      </c>
      <c r="D299" s="67">
        <v>15</v>
      </c>
      <c r="E299" s="40" t="s">
        <v>412</v>
      </c>
      <c r="F299" s="68" t="s">
        <v>11</v>
      </c>
      <c r="G299" s="68" t="s">
        <v>11</v>
      </c>
      <c r="H299" s="68" t="s">
        <v>11</v>
      </c>
      <c r="I299" s="68" t="s">
        <v>11</v>
      </c>
      <c r="J299" s="68" t="s">
        <v>11</v>
      </c>
      <c r="K299" s="68" t="s">
        <v>11</v>
      </c>
      <c r="L299" s="68" t="s">
        <v>11</v>
      </c>
    </row>
    <row r="300" spans="1:12">
      <c r="A300" s="158" t="s">
        <v>839</v>
      </c>
      <c r="B300" s="53" t="s">
        <v>413</v>
      </c>
      <c r="C300" s="30" t="s">
        <v>28</v>
      </c>
      <c r="D300" s="67">
        <v>500</v>
      </c>
      <c r="E300" s="40" t="s">
        <v>414</v>
      </c>
      <c r="F300" s="68" t="s">
        <v>11</v>
      </c>
      <c r="G300" s="68" t="s">
        <v>11</v>
      </c>
      <c r="H300" s="68" t="s">
        <v>11</v>
      </c>
      <c r="I300" s="68" t="s">
        <v>11</v>
      </c>
      <c r="J300" s="68" t="s">
        <v>11</v>
      </c>
      <c r="K300" s="68" t="s">
        <v>11</v>
      </c>
      <c r="L300" s="68" t="s">
        <v>11</v>
      </c>
    </row>
    <row r="301" spans="1:12">
      <c r="A301" s="158" t="s">
        <v>840</v>
      </c>
      <c r="B301" s="53" t="s">
        <v>415</v>
      </c>
      <c r="C301" s="30" t="s">
        <v>28</v>
      </c>
      <c r="D301" s="67">
        <v>100</v>
      </c>
      <c r="E301" s="40" t="s">
        <v>11</v>
      </c>
      <c r="F301" s="68" t="s">
        <v>11</v>
      </c>
      <c r="G301" s="68" t="s">
        <v>11</v>
      </c>
      <c r="H301" s="68" t="s">
        <v>11</v>
      </c>
      <c r="I301" s="68" t="s">
        <v>11</v>
      </c>
      <c r="J301" s="68" t="s">
        <v>11</v>
      </c>
      <c r="K301" s="68" t="s">
        <v>11</v>
      </c>
      <c r="L301" s="68" t="s">
        <v>11</v>
      </c>
    </row>
    <row r="302" spans="1:12" ht="27.6">
      <c r="A302" s="158" t="s">
        <v>841</v>
      </c>
      <c r="B302" s="53" t="s">
        <v>416</v>
      </c>
      <c r="C302" s="30" t="s">
        <v>28</v>
      </c>
      <c r="D302" s="67">
        <v>100</v>
      </c>
      <c r="E302" s="40" t="s">
        <v>539</v>
      </c>
      <c r="F302" s="68" t="s">
        <v>11</v>
      </c>
      <c r="G302" s="68" t="s">
        <v>11</v>
      </c>
      <c r="H302" s="68" t="s">
        <v>11</v>
      </c>
      <c r="I302" s="68" t="s">
        <v>11</v>
      </c>
      <c r="J302" s="68" t="s">
        <v>11</v>
      </c>
      <c r="K302" s="68" t="s">
        <v>11</v>
      </c>
      <c r="L302" s="68" t="s">
        <v>11</v>
      </c>
    </row>
    <row r="303" spans="1:12">
      <c r="A303" s="158" t="s">
        <v>842</v>
      </c>
      <c r="B303" s="53" t="s">
        <v>417</v>
      </c>
      <c r="C303" s="30" t="s">
        <v>28</v>
      </c>
      <c r="D303" s="67">
        <v>100</v>
      </c>
      <c r="E303" s="40" t="s">
        <v>11</v>
      </c>
      <c r="F303" s="68" t="s">
        <v>11</v>
      </c>
      <c r="G303" s="68" t="s">
        <v>11</v>
      </c>
      <c r="H303" s="68" t="s">
        <v>11</v>
      </c>
      <c r="I303" s="68" t="s">
        <v>11</v>
      </c>
      <c r="J303" s="68" t="s">
        <v>11</v>
      </c>
      <c r="K303" s="68" t="s">
        <v>11</v>
      </c>
      <c r="L303" s="68" t="s">
        <v>11</v>
      </c>
    </row>
    <row r="304" spans="1:12">
      <c r="A304" s="158" t="s">
        <v>843</v>
      </c>
      <c r="B304" s="53" t="s">
        <v>418</v>
      </c>
      <c r="C304" s="30" t="s">
        <v>28</v>
      </c>
      <c r="D304" s="67">
        <v>100</v>
      </c>
      <c r="E304" s="40" t="s">
        <v>540</v>
      </c>
      <c r="F304" s="68" t="s">
        <v>11</v>
      </c>
      <c r="G304" s="68" t="s">
        <v>11</v>
      </c>
      <c r="H304" s="68" t="s">
        <v>11</v>
      </c>
      <c r="I304" s="68" t="s">
        <v>11</v>
      </c>
      <c r="J304" s="68" t="s">
        <v>11</v>
      </c>
      <c r="K304" s="68" t="s">
        <v>11</v>
      </c>
      <c r="L304" s="68" t="s">
        <v>11</v>
      </c>
    </row>
    <row r="305" spans="1:15">
      <c r="A305" s="87" t="s">
        <v>11</v>
      </c>
      <c r="B305" s="202" t="s">
        <v>844</v>
      </c>
      <c r="C305" s="203"/>
      <c r="D305" s="203"/>
      <c r="E305" s="203"/>
      <c r="F305" s="203"/>
      <c r="G305" s="203"/>
      <c r="H305" s="203"/>
      <c r="I305" s="203"/>
      <c r="J305" s="203"/>
      <c r="K305" s="204"/>
      <c r="L305" s="68"/>
      <c r="O305" s="23"/>
    </row>
    <row r="306" spans="1:15" ht="27.6">
      <c r="A306" s="101" t="s">
        <v>606</v>
      </c>
      <c r="B306" s="52" t="s">
        <v>420</v>
      </c>
      <c r="C306" s="30" t="s">
        <v>28</v>
      </c>
      <c r="D306" s="67">
        <v>3</v>
      </c>
      <c r="E306" s="40" t="s">
        <v>488</v>
      </c>
      <c r="F306" s="68" t="s">
        <v>11</v>
      </c>
      <c r="G306" s="68" t="s">
        <v>11</v>
      </c>
      <c r="H306" s="68" t="s">
        <v>11</v>
      </c>
      <c r="I306" s="68" t="s">
        <v>11</v>
      </c>
      <c r="J306" s="68" t="s">
        <v>11</v>
      </c>
      <c r="K306" s="68" t="s">
        <v>11</v>
      </c>
      <c r="L306" s="68" t="s">
        <v>11</v>
      </c>
    </row>
    <row r="307" spans="1:15" ht="27.6">
      <c r="A307" s="101" t="s">
        <v>659</v>
      </c>
      <c r="B307" s="52" t="s">
        <v>422</v>
      </c>
      <c r="C307" s="30" t="s">
        <v>28</v>
      </c>
      <c r="D307" s="67">
        <v>10</v>
      </c>
      <c r="E307" s="40" t="s">
        <v>487</v>
      </c>
      <c r="F307" s="68"/>
      <c r="G307" s="68"/>
      <c r="H307" s="68"/>
      <c r="I307" s="68"/>
      <c r="J307" s="68"/>
      <c r="K307" s="68"/>
      <c r="L307" s="68"/>
    </row>
    <row r="308" spans="1:15" ht="60">
      <c r="A308" s="102" t="s">
        <v>679</v>
      </c>
      <c r="B308" s="80" t="s">
        <v>449</v>
      </c>
      <c r="C308" s="30" t="s">
        <v>450</v>
      </c>
      <c r="D308" s="25">
        <v>400</v>
      </c>
      <c r="E308" s="40" t="s">
        <v>451</v>
      </c>
      <c r="F308" s="28"/>
      <c r="G308" s="28"/>
      <c r="H308" s="28"/>
      <c r="I308" s="28"/>
      <c r="J308" s="28"/>
      <c r="K308" s="28"/>
      <c r="L308" s="28"/>
    </row>
    <row r="309" spans="1:15">
      <c r="A309" s="101" t="s">
        <v>680</v>
      </c>
      <c r="B309" s="200" t="s">
        <v>424</v>
      </c>
      <c r="C309" s="200"/>
      <c r="D309" s="200"/>
      <c r="E309" s="200"/>
      <c r="F309" s="200"/>
      <c r="G309" s="200"/>
      <c r="H309" s="200"/>
      <c r="I309" s="200"/>
      <c r="J309" s="200"/>
      <c r="K309" s="200"/>
      <c r="L309" s="200"/>
    </row>
    <row r="310" spans="1:15">
      <c r="A310" s="158" t="s">
        <v>845</v>
      </c>
      <c r="B310" s="53" t="s">
        <v>425</v>
      </c>
      <c r="C310" s="30" t="s">
        <v>28</v>
      </c>
      <c r="D310" s="67">
        <v>250</v>
      </c>
      <c r="E310" s="40" t="s">
        <v>249</v>
      </c>
      <c r="F310" s="68" t="s">
        <v>11</v>
      </c>
      <c r="G310" s="68" t="s">
        <v>11</v>
      </c>
      <c r="H310" s="68" t="s">
        <v>11</v>
      </c>
      <c r="I310" s="68" t="s">
        <v>11</v>
      </c>
      <c r="J310" s="68" t="s">
        <v>11</v>
      </c>
      <c r="K310" s="68" t="s">
        <v>11</v>
      </c>
      <c r="L310" s="68"/>
    </row>
    <row r="311" spans="1:15">
      <c r="A311" s="158" t="s">
        <v>846</v>
      </c>
      <c r="B311" s="53" t="s">
        <v>426</v>
      </c>
      <c r="C311" s="30" t="s">
        <v>28</v>
      </c>
      <c r="D311" s="67">
        <v>50</v>
      </c>
      <c r="E311" s="40" t="s">
        <v>249</v>
      </c>
      <c r="F311" s="68" t="s">
        <v>11</v>
      </c>
      <c r="G311" s="68" t="s">
        <v>11</v>
      </c>
      <c r="H311" s="68" t="s">
        <v>11</v>
      </c>
      <c r="I311" s="68" t="s">
        <v>11</v>
      </c>
      <c r="J311" s="68" t="s">
        <v>11</v>
      </c>
      <c r="K311" s="68" t="s">
        <v>11</v>
      </c>
      <c r="L311" s="68"/>
    </row>
    <row r="312" spans="1:15">
      <c r="A312" s="87" t="s">
        <v>11</v>
      </c>
      <c r="B312" s="201" t="s">
        <v>847</v>
      </c>
      <c r="C312" s="201"/>
      <c r="D312" s="201"/>
      <c r="E312" s="201"/>
      <c r="F312" s="201"/>
      <c r="G312" s="201"/>
      <c r="H312" s="201"/>
      <c r="I312" s="201"/>
      <c r="J312" s="201"/>
      <c r="K312" s="201"/>
      <c r="L312" s="95"/>
    </row>
    <row r="313" spans="1:15" s="31" customFormat="1" ht="27.6">
      <c r="A313" s="147" t="s">
        <v>848</v>
      </c>
      <c r="B313" s="116" t="s">
        <v>660</v>
      </c>
      <c r="C313" s="30" t="s">
        <v>28</v>
      </c>
      <c r="D313" s="67">
        <v>100</v>
      </c>
      <c r="E313" s="40" t="s">
        <v>605</v>
      </c>
      <c r="F313" s="119"/>
      <c r="G313" s="119"/>
      <c r="H313" s="119"/>
      <c r="I313" s="119"/>
      <c r="J313" s="119"/>
      <c r="K313" s="119"/>
      <c r="L313" s="119"/>
    </row>
    <row r="315" spans="1:15">
      <c r="B315" s="248" t="s">
        <v>961</v>
      </c>
    </row>
    <row r="316" spans="1:15">
      <c r="O316" s="23"/>
    </row>
  </sheetData>
  <mergeCells count="67">
    <mergeCell ref="A97:K97"/>
    <mergeCell ref="B101:L101"/>
    <mergeCell ref="A105:K105"/>
    <mergeCell ref="B73:L73"/>
    <mergeCell ref="A76:K76"/>
    <mergeCell ref="B77:L77"/>
    <mergeCell ref="A91:K91"/>
    <mergeCell ref="B94:L94"/>
    <mergeCell ref="A137:K137"/>
    <mergeCell ref="B140:L140"/>
    <mergeCell ref="B57:L57"/>
    <mergeCell ref="A72:K72"/>
    <mergeCell ref="A34:K34"/>
    <mergeCell ref="B36:L36"/>
    <mergeCell ref="A40:K40"/>
    <mergeCell ref="B49:L49"/>
    <mergeCell ref="A52:K52"/>
    <mergeCell ref="B41:L41"/>
    <mergeCell ref="A44:K44"/>
    <mergeCell ref="B106:L106"/>
    <mergeCell ref="A113:K113"/>
    <mergeCell ref="B122:L122"/>
    <mergeCell ref="A125:K125"/>
    <mergeCell ref="B128:L128"/>
    <mergeCell ref="A4:L4"/>
    <mergeCell ref="A6:L6"/>
    <mergeCell ref="B9:L9"/>
    <mergeCell ref="A25:K25"/>
    <mergeCell ref="B31:L31"/>
    <mergeCell ref="A146:K146"/>
    <mergeCell ref="B155:L155"/>
    <mergeCell ref="A167:K167"/>
    <mergeCell ref="B168:L168"/>
    <mergeCell ref="A173:K173"/>
    <mergeCell ref="B196:L196"/>
    <mergeCell ref="A199:K199"/>
    <mergeCell ref="B202:L202"/>
    <mergeCell ref="A207:K207"/>
    <mergeCell ref="B174:L174"/>
    <mergeCell ref="B176:L176"/>
    <mergeCell ref="A181:K181"/>
    <mergeCell ref="B186:L186"/>
    <mergeCell ref="A190:K190"/>
    <mergeCell ref="B212:L212"/>
    <mergeCell ref="B213:L213"/>
    <mergeCell ref="B216:L216"/>
    <mergeCell ref="B221:L221"/>
    <mergeCell ref="A226:K226"/>
    <mergeCell ref="B230:L230"/>
    <mergeCell ref="A234:K234"/>
    <mergeCell ref="B249:L249"/>
    <mergeCell ref="B252:K252"/>
    <mergeCell ref="B253:L253"/>
    <mergeCell ref="B237:L237"/>
    <mergeCell ref="A241:K241"/>
    <mergeCell ref="B242:L242"/>
    <mergeCell ref="A246:K246"/>
    <mergeCell ref="B309:L309"/>
    <mergeCell ref="B312:K312"/>
    <mergeCell ref="B305:K305"/>
    <mergeCell ref="B295:K295"/>
    <mergeCell ref="B263:K263"/>
    <mergeCell ref="B264:L264"/>
    <mergeCell ref="B265:L265"/>
    <mergeCell ref="B297:L297"/>
    <mergeCell ref="B286:K286"/>
    <mergeCell ref="B287:L287"/>
  </mergeCells>
  <phoneticPr fontId="33" type="noConversion"/>
  <pageMargins left="0.47244094488188981" right="0.27559055118110237" top="0.6692913385826772" bottom="0.39370078740157483" header="0.51181102362204722" footer="0.51181102362204722"/>
  <pageSetup paperSize="9"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4"/>
  <sheetViews>
    <sheetView zoomScaleNormal="100" workbookViewId="0"/>
  </sheetViews>
  <sheetFormatPr defaultRowHeight="14.4"/>
  <cols>
    <col min="1" max="1" width="3.5546875" style="7"/>
    <col min="2" max="2" width="26.44140625"/>
    <col min="3" max="3" width="7.109375" style="7"/>
    <col min="4" max="4" width="6.109375" style="7"/>
    <col min="5" max="7" width="3.5546875" style="7"/>
    <col min="8" max="8" width="3.44140625" style="7"/>
    <col min="9" max="11" width="3.5546875" style="7"/>
    <col min="12" max="12" width="3.44140625" style="7"/>
    <col min="13" max="14" width="3.5546875" style="7"/>
    <col min="15" max="18" width="6.109375" style="7"/>
    <col min="19" max="19" width="3.44140625" style="7"/>
    <col min="20" max="20" width="1.109375" style="7"/>
    <col min="21" max="21" width="3.109375" style="7"/>
    <col min="22" max="22" width="3.33203125" style="7"/>
    <col min="23" max="23" width="1.109375" style="7"/>
    <col min="24" max="24" width="3.5546875" style="7"/>
    <col min="25" max="26" width="6.109375" style="7"/>
    <col min="27" max="1025" width="8.109375"/>
  </cols>
  <sheetData>
    <row r="1" spans="2:4">
      <c r="C1"/>
      <c r="D1"/>
    </row>
    <row r="2" spans="2:4">
      <c r="B2" t="s">
        <v>427</v>
      </c>
      <c r="C2" s="8">
        <v>5639</v>
      </c>
      <c r="D2" s="7">
        <v>17</v>
      </c>
    </row>
    <row r="3" spans="2:4">
      <c r="B3" t="s">
        <v>428</v>
      </c>
      <c r="C3" s="9">
        <v>5639</v>
      </c>
      <c r="D3"/>
    </row>
    <row r="4" spans="2:4">
      <c r="B4" t="s">
        <v>429</v>
      </c>
      <c r="C4" s="9">
        <v>5639</v>
      </c>
      <c r="D4"/>
    </row>
    <row r="5" spans="2:4">
      <c r="B5" t="s">
        <v>430</v>
      </c>
      <c r="C5" s="9">
        <v>5639</v>
      </c>
      <c r="D5"/>
    </row>
    <row r="6" spans="2:4">
      <c r="B6" t="s">
        <v>431</v>
      </c>
      <c r="C6" s="9">
        <v>5639</v>
      </c>
      <c r="D6"/>
    </row>
    <row r="7" spans="2:4">
      <c r="B7" t="s">
        <v>432</v>
      </c>
      <c r="C7" s="9">
        <v>5639</v>
      </c>
      <c r="D7"/>
    </row>
    <row r="8" spans="2:4">
      <c r="B8" t="s">
        <v>433</v>
      </c>
      <c r="C8" s="9">
        <v>5639</v>
      </c>
      <c r="D8"/>
    </row>
    <row r="9" spans="2:4">
      <c r="B9" t="s">
        <v>434</v>
      </c>
      <c r="C9" s="9">
        <v>5639</v>
      </c>
      <c r="D9"/>
    </row>
    <row r="10" spans="2:4">
      <c r="B10" t="s">
        <v>435</v>
      </c>
      <c r="C10" s="9">
        <v>5639</v>
      </c>
      <c r="D10"/>
    </row>
    <row r="11" spans="2:4">
      <c r="B11" t="s">
        <v>436</v>
      </c>
      <c r="C11" s="9">
        <v>5639</v>
      </c>
      <c r="D11"/>
    </row>
    <row r="12" spans="2:4">
      <c r="B12" t="s">
        <v>437</v>
      </c>
      <c r="C12" s="9">
        <v>5639</v>
      </c>
      <c r="D12"/>
    </row>
    <row r="13" spans="2:4">
      <c r="B13" t="s">
        <v>438</v>
      </c>
      <c r="C13" s="9">
        <v>5639</v>
      </c>
      <c r="D13"/>
    </row>
    <row r="14" spans="2:4">
      <c r="B14" t="s">
        <v>439</v>
      </c>
      <c r="C14" s="9">
        <v>5639</v>
      </c>
      <c r="D14"/>
    </row>
    <row r="15" spans="2:4">
      <c r="B15" t="s">
        <v>440</v>
      </c>
      <c r="C15" s="9">
        <v>5639</v>
      </c>
      <c r="D15"/>
    </row>
    <row r="16" spans="2:4">
      <c r="B16" t="s">
        <v>441</v>
      </c>
      <c r="C16" s="9">
        <v>5639</v>
      </c>
      <c r="D16"/>
    </row>
    <row r="17" spans="2:4">
      <c r="B17" t="s">
        <v>442</v>
      </c>
      <c r="C17" s="9">
        <v>5639</v>
      </c>
      <c r="D17"/>
    </row>
    <row r="18" spans="2:4">
      <c r="B18" t="s">
        <v>443</v>
      </c>
      <c r="C18" s="9">
        <v>5639</v>
      </c>
      <c r="D18"/>
    </row>
    <row r="19" spans="2:4">
      <c r="B19" t="s">
        <v>437</v>
      </c>
      <c r="C19" s="10">
        <v>5644</v>
      </c>
      <c r="D19" s="7">
        <v>1</v>
      </c>
    </row>
    <row r="20" spans="2:4">
      <c r="B20" t="s">
        <v>428</v>
      </c>
      <c r="C20" s="11">
        <v>5645</v>
      </c>
      <c r="D20" s="7">
        <v>5</v>
      </c>
    </row>
    <row r="21" spans="2:4">
      <c r="B21" t="s">
        <v>432</v>
      </c>
      <c r="C21" s="12">
        <v>5645</v>
      </c>
      <c r="D21"/>
    </row>
    <row r="22" spans="2:4">
      <c r="B22" t="s">
        <v>433</v>
      </c>
      <c r="C22" s="12">
        <v>5645</v>
      </c>
      <c r="D22"/>
    </row>
    <row r="23" spans="2:4">
      <c r="B23" t="s">
        <v>434</v>
      </c>
      <c r="C23" s="12">
        <v>5645</v>
      </c>
      <c r="D23"/>
    </row>
    <row r="24" spans="2:4">
      <c r="B24" t="s">
        <v>436</v>
      </c>
      <c r="C24" s="12">
        <v>5645</v>
      </c>
      <c r="D24"/>
    </row>
    <row r="25" spans="2:4">
      <c r="B25" t="s">
        <v>444</v>
      </c>
      <c r="C25" s="13">
        <v>5646</v>
      </c>
      <c r="D25" s="7">
        <v>7</v>
      </c>
    </row>
    <row r="26" spans="2:4">
      <c r="B26" t="s">
        <v>435</v>
      </c>
      <c r="C26" s="14">
        <v>5646</v>
      </c>
      <c r="D26"/>
    </row>
    <row r="27" spans="2:4">
      <c r="B27" t="s">
        <v>439</v>
      </c>
      <c r="C27" s="14">
        <v>5646</v>
      </c>
      <c r="D27"/>
    </row>
    <row r="28" spans="2:4">
      <c r="B28" t="s">
        <v>440</v>
      </c>
      <c r="C28" s="14">
        <v>5646</v>
      </c>
      <c r="D28"/>
    </row>
    <row r="29" spans="2:4">
      <c r="B29" t="s">
        <v>441</v>
      </c>
      <c r="C29" s="14">
        <v>5646</v>
      </c>
      <c r="D29"/>
    </row>
    <row r="30" spans="2:4">
      <c r="B30" t="s">
        <v>442</v>
      </c>
      <c r="C30" s="14">
        <v>5646</v>
      </c>
      <c r="D30"/>
    </row>
    <row r="31" spans="2:4">
      <c r="B31" t="s">
        <v>445</v>
      </c>
      <c r="C31" s="14">
        <v>5646</v>
      </c>
      <c r="D31"/>
    </row>
    <row r="32" spans="2:4">
      <c r="B32" t="s">
        <v>427</v>
      </c>
      <c r="C32" s="15">
        <v>5652</v>
      </c>
      <c r="D32" s="7" t="s">
        <v>446</v>
      </c>
    </row>
    <row r="33" spans="2:4">
      <c r="B33" t="s">
        <v>430</v>
      </c>
      <c r="C33" s="16">
        <v>5652</v>
      </c>
      <c r="D33"/>
    </row>
    <row r="34" spans="2:4">
      <c r="B34" t="s">
        <v>431</v>
      </c>
      <c r="C34" s="16">
        <v>5652</v>
      </c>
      <c r="D34"/>
    </row>
    <row r="35" spans="2:4">
      <c r="B35" t="s">
        <v>444</v>
      </c>
      <c r="C35" s="16">
        <v>5652</v>
      </c>
      <c r="D35"/>
    </row>
    <row r="36" spans="2:4">
      <c r="B36" t="s">
        <v>433</v>
      </c>
      <c r="C36" s="16">
        <v>5652</v>
      </c>
      <c r="D36"/>
    </row>
    <row r="37" spans="2:4">
      <c r="B37" t="s">
        <v>434</v>
      </c>
      <c r="C37" s="16">
        <v>5652</v>
      </c>
      <c r="D37"/>
    </row>
    <row r="38" spans="2:4">
      <c r="B38" t="s">
        <v>436</v>
      </c>
      <c r="C38" s="16">
        <v>5652</v>
      </c>
      <c r="D38"/>
    </row>
    <row r="39" spans="2:4">
      <c r="B39" t="s">
        <v>437</v>
      </c>
      <c r="C39" s="16">
        <v>5652</v>
      </c>
      <c r="D39"/>
    </row>
    <row r="40" spans="2:4">
      <c r="B40" t="s">
        <v>438</v>
      </c>
      <c r="C40" s="16">
        <v>5652</v>
      </c>
      <c r="D40"/>
    </row>
    <row r="41" spans="2:4">
      <c r="B41" t="s">
        <v>442</v>
      </c>
      <c r="C41" s="16">
        <v>5652</v>
      </c>
      <c r="D41"/>
    </row>
    <row r="42" spans="2:4">
      <c r="B42" t="s">
        <v>445</v>
      </c>
      <c r="C42" s="16">
        <v>5652</v>
      </c>
      <c r="D42"/>
    </row>
    <row r="43" spans="2:4">
      <c r="B43" t="s">
        <v>429</v>
      </c>
      <c r="C43" s="17">
        <v>5663</v>
      </c>
      <c r="D43" s="7" t="s">
        <v>447</v>
      </c>
    </row>
    <row r="44" spans="2:4">
      <c r="B44" t="s">
        <v>430</v>
      </c>
      <c r="C44" s="18">
        <v>5663</v>
      </c>
      <c r="D44"/>
    </row>
    <row r="45" spans="2:4">
      <c r="B45" t="s">
        <v>430</v>
      </c>
      <c r="C45" s="18">
        <v>5663</v>
      </c>
      <c r="D45"/>
    </row>
    <row r="46" spans="2:4">
      <c r="B46" t="s">
        <v>436</v>
      </c>
      <c r="C46" s="18">
        <v>5663</v>
      </c>
      <c r="D46"/>
    </row>
    <row r="47" spans="2:4">
      <c r="B47" t="s">
        <v>437</v>
      </c>
      <c r="C47" s="18">
        <v>5663</v>
      </c>
      <c r="D47"/>
    </row>
    <row r="48" spans="2:4">
      <c r="B48" t="s">
        <v>439</v>
      </c>
      <c r="C48" s="18">
        <v>5663</v>
      </c>
      <c r="D48"/>
    </row>
    <row r="49" spans="2:4">
      <c r="B49" t="s">
        <v>442</v>
      </c>
      <c r="C49" s="18">
        <v>5663</v>
      </c>
      <c r="D49"/>
    </row>
    <row r="50" spans="2:4">
      <c r="B50" t="s">
        <v>445</v>
      </c>
      <c r="C50" s="18">
        <v>5663</v>
      </c>
      <c r="D50"/>
    </row>
    <row r="51" spans="2:4">
      <c r="B51" t="s">
        <v>429</v>
      </c>
      <c r="C51" s="19">
        <v>5668</v>
      </c>
      <c r="D51" s="7">
        <v>7</v>
      </c>
    </row>
    <row r="52" spans="2:4">
      <c r="B52" t="s">
        <v>431</v>
      </c>
      <c r="C52" s="20">
        <v>5668</v>
      </c>
      <c r="D52"/>
    </row>
    <row r="53" spans="2:4">
      <c r="B53" t="s">
        <v>433</v>
      </c>
      <c r="C53" s="20">
        <v>5668</v>
      </c>
      <c r="D53"/>
    </row>
    <row r="54" spans="2:4">
      <c r="B54" t="s">
        <v>436</v>
      </c>
      <c r="C54" s="20">
        <v>5668</v>
      </c>
      <c r="D54"/>
    </row>
    <row r="55" spans="2:4">
      <c r="B55" t="s">
        <v>438</v>
      </c>
      <c r="C55" s="20">
        <v>5668</v>
      </c>
      <c r="D55"/>
    </row>
    <row r="56" spans="2:4">
      <c r="B56" t="s">
        <v>442</v>
      </c>
      <c r="C56" s="20">
        <v>5668</v>
      </c>
      <c r="D56"/>
    </row>
    <row r="57" spans="2:4">
      <c r="B57" t="s">
        <v>445</v>
      </c>
      <c r="C57" s="20">
        <v>5668</v>
      </c>
      <c r="D57"/>
    </row>
    <row r="58" spans="2:4">
      <c r="B58" t="s">
        <v>429</v>
      </c>
      <c r="C58" s="21">
        <v>5702</v>
      </c>
      <c r="D58" s="7">
        <v>8</v>
      </c>
    </row>
    <row r="59" spans="2:4">
      <c r="B59" t="s">
        <v>430</v>
      </c>
      <c r="C59" s="22">
        <v>5702</v>
      </c>
      <c r="D59"/>
    </row>
    <row r="60" spans="2:4">
      <c r="B60" t="s">
        <v>444</v>
      </c>
      <c r="C60" s="22">
        <v>5702</v>
      </c>
      <c r="D60"/>
    </row>
    <row r="61" spans="2:4">
      <c r="B61" t="s">
        <v>433</v>
      </c>
      <c r="C61" s="22">
        <v>5702</v>
      </c>
      <c r="D61"/>
    </row>
    <row r="62" spans="2:4">
      <c r="B62" t="s">
        <v>436</v>
      </c>
      <c r="C62" s="22">
        <v>5702</v>
      </c>
      <c r="D62"/>
    </row>
    <row r="63" spans="2:4">
      <c r="B63" t="s">
        <v>437</v>
      </c>
      <c r="C63" s="22">
        <v>5702</v>
      </c>
      <c r="D63"/>
    </row>
    <row r="64" spans="2:4">
      <c r="B64" t="s">
        <v>445</v>
      </c>
      <c r="C64" s="22">
        <v>5702</v>
      </c>
      <c r="D64"/>
    </row>
    <row r="65" spans="2:4">
      <c r="B65" t="s">
        <v>437</v>
      </c>
      <c r="C65" s="22">
        <v>5702</v>
      </c>
      <c r="D65"/>
    </row>
    <row r="66" spans="2:4">
      <c r="B66" t="s">
        <v>429</v>
      </c>
      <c r="C66" s="7">
        <v>5756</v>
      </c>
      <c r="D66" s="7">
        <v>1</v>
      </c>
    </row>
    <row r="67" spans="2:4">
      <c r="B67" t="s">
        <v>433</v>
      </c>
      <c r="C67" s="7">
        <v>5833</v>
      </c>
      <c r="D67" s="7">
        <v>1</v>
      </c>
    </row>
    <row r="68" spans="2:4">
      <c r="B68" t="s">
        <v>427</v>
      </c>
      <c r="C68" s="7">
        <v>5841</v>
      </c>
      <c r="D68" s="7">
        <v>1</v>
      </c>
    </row>
    <row r="88" spans="2:2">
      <c r="B88">
        <v>119454</v>
      </c>
    </row>
    <row r="89" spans="2:2">
      <c r="B89">
        <v>26190</v>
      </c>
    </row>
    <row r="90" spans="2:2">
      <c r="B90">
        <v>18390</v>
      </c>
    </row>
    <row r="91" spans="2:2">
      <c r="B91">
        <v>5498</v>
      </c>
    </row>
    <row r="92" spans="2:2">
      <c r="B92">
        <v>27522</v>
      </c>
    </row>
    <row r="93" spans="2:2">
      <c r="B93">
        <v>10515</v>
      </c>
    </row>
    <row r="94" spans="2:2">
      <c r="B94">
        <v>29366.85</v>
      </c>
    </row>
    <row r="95" spans="2:2">
      <c r="B95">
        <v>104273.1</v>
      </c>
    </row>
    <row r="96" spans="2:2">
      <c r="B96">
        <v>31761.9</v>
      </c>
    </row>
    <row r="97" spans="2:2">
      <c r="B97">
        <v>7050</v>
      </c>
    </row>
    <row r="98" spans="2:2">
      <c r="B98">
        <f>SUM(B88:B97)/3.4528</f>
        <v>110061.64562094533</v>
      </c>
    </row>
    <row r="114" spans="2:2">
      <c r="B114">
        <v>9528</v>
      </c>
    </row>
    <row r="115" spans="2:2">
      <c r="B115">
        <v>5684</v>
      </c>
    </row>
    <row r="116" spans="2:2">
      <c r="B116">
        <v>2977.65</v>
      </c>
    </row>
    <row r="117" spans="2:2">
      <c r="B117">
        <v>24642.58</v>
      </c>
    </row>
    <row r="118" spans="2:2">
      <c r="B118">
        <v>5627.4</v>
      </c>
    </row>
    <row r="119" spans="2:2">
      <c r="B119">
        <v>3884</v>
      </c>
    </row>
    <row r="120" spans="2:2">
      <c r="B120">
        <v>10175.950000000001</v>
      </c>
    </row>
    <row r="121" spans="2:2">
      <c r="B121">
        <v>31346.26</v>
      </c>
    </row>
    <row r="122" spans="2:2">
      <c r="B122">
        <v>4078.3</v>
      </c>
    </row>
    <row r="123" spans="2:2">
      <c r="B123">
        <v>1346.4</v>
      </c>
    </row>
    <row r="124" spans="2:2">
      <c r="B124">
        <v>465</v>
      </c>
    </row>
    <row r="125" spans="2:2">
      <c r="B125" s="23">
        <f>SUM(B114:B124)</f>
        <v>99755.54</v>
      </c>
    </row>
    <row r="127" spans="2:2">
      <c r="B127">
        <v>1061.3599999999999</v>
      </c>
    </row>
    <row r="128" spans="2:2">
      <c r="B128">
        <v>2830</v>
      </c>
    </row>
    <row r="129" spans="2:2">
      <c r="B129">
        <v>1365</v>
      </c>
    </row>
    <row r="130" spans="2:2">
      <c r="B130">
        <v>48081.18</v>
      </c>
    </row>
    <row r="131" spans="2:2">
      <c r="B131">
        <v>18306.5</v>
      </c>
    </row>
    <row r="132" spans="2:2">
      <c r="B132">
        <v>4296</v>
      </c>
    </row>
    <row r="133" spans="2:2">
      <c r="B133">
        <v>6475.5</v>
      </c>
    </row>
    <row r="134" spans="2:2">
      <c r="B134">
        <v>571</v>
      </c>
    </row>
    <row r="135" spans="2:2">
      <c r="B135">
        <v>5800</v>
      </c>
    </row>
    <row r="136" spans="2:2">
      <c r="B136">
        <v>24319.86</v>
      </c>
    </row>
    <row r="137" spans="2:2">
      <c r="B137">
        <f>SUM(B127:B136)</f>
        <v>113106.40000000001</v>
      </c>
    </row>
    <row r="140" spans="2:2">
      <c r="B140">
        <v>870</v>
      </c>
    </row>
    <row r="141" spans="2:2">
      <c r="B141">
        <v>8500.8799999999992</v>
      </c>
    </row>
    <row r="142" spans="2:2">
      <c r="B142">
        <v>4232.5</v>
      </c>
    </row>
    <row r="143" spans="2:2">
      <c r="B143">
        <v>1061.3599999999999</v>
      </c>
    </row>
    <row r="144" spans="2:2">
      <c r="B144">
        <v>2830</v>
      </c>
    </row>
    <row r="145" spans="2:2">
      <c r="B145">
        <v>1365</v>
      </c>
    </row>
    <row r="146" spans="2:2">
      <c r="B146">
        <v>48081.18</v>
      </c>
    </row>
    <row r="147" spans="2:2">
      <c r="B147">
        <v>18306.5</v>
      </c>
    </row>
    <row r="148" spans="2:2">
      <c r="B148">
        <v>4296</v>
      </c>
    </row>
    <row r="149" spans="2:2">
      <c r="B149">
        <v>6472.5</v>
      </c>
    </row>
    <row r="150" spans="2:2">
      <c r="B150">
        <v>571</v>
      </c>
    </row>
    <row r="151" spans="2:2">
      <c r="B151">
        <v>5800</v>
      </c>
    </row>
    <row r="152" spans="2:2">
      <c r="B152">
        <v>24319.86</v>
      </c>
    </row>
    <row r="153" spans="2:2">
      <c r="B153">
        <v>1261.5</v>
      </c>
    </row>
    <row r="154" spans="2:2">
      <c r="B154">
        <f>SUM(B140:B153)</f>
        <v>127968.28</v>
      </c>
    </row>
  </sheetData>
  <pageMargins left="0.78749999999999998" right="0.196527777777778" top="0.59027777777777801" bottom="0.59027777777777801"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2420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Lapas2</vt:lpstr>
      <vt:lpstr>Lapas1</vt:lpstr>
      <vt:lpstr>Lapas2!Print_Area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Daiva</cp:lastModifiedBy>
  <cp:revision>157</cp:revision>
  <cp:lastPrinted>2019-06-25T06:31:22Z</cp:lastPrinted>
  <dcterms:created xsi:type="dcterms:W3CDTF">2015-11-09T12:11:40Z</dcterms:created>
  <dcterms:modified xsi:type="dcterms:W3CDTF">2019-07-26T16:08:47Z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