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ltviln-001sv001\Vartotoju grupes\01 Rinkotyra\KONKURSAI\2022\LAKD_Kelias Nr. 216 Gargždai-Kretinga 05-18\EL komerciniai pasiulymai\"/>
    </mc:Choice>
  </mc:AlternateContent>
  <xr:revisionPtr revIDLastSave="0" documentId="13_ncr:1_{0AB463C5-7C0C-47FC-8462-C10284200639}" xr6:coauthVersionLast="47" xr6:coauthVersionMax="47" xr10:uidLastSave="{00000000-0000-0000-0000-000000000000}"/>
  <bookViews>
    <workbookView xWindow="75" yWindow="0" windowWidth="16980" windowHeight="17055" xr2:uid="{00000000-000D-0000-FFFF-FFFF00000000}"/>
  </bookViews>
  <sheets>
    <sheet name="kelio Nr." sheetId="1" r:id="rId1"/>
    <sheet name="santrauka"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 i="1" l="1"/>
  <c r="G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5" i="1"/>
  <c r="I11" i="1" l="1"/>
  <c r="I93" i="1"/>
  <c r="I66" i="1" l="1"/>
  <c r="I23" i="1"/>
  <c r="I75" i="1"/>
  <c r="I64" i="1"/>
  <c r="I71" i="1"/>
  <c r="I92" i="1"/>
  <c r="I27" i="1"/>
  <c r="G94" i="1" l="1"/>
  <c r="C4" i="2" s="1"/>
  <c r="C5" i="2" s="1"/>
  <c r="I32" i="1"/>
  <c r="I38" i="1"/>
</calcChain>
</file>

<file path=xl/sharedStrings.xml><?xml version="1.0" encoding="utf-8"?>
<sst xmlns="http://schemas.openxmlformats.org/spreadsheetml/2006/main" count="397" uniqueCount="233">
  <si>
    <t>DARBŲ KIEKIŲ ŽINIARAŠTIS NR. 1 – SUSISIEKIMO DALIS</t>
  </si>
  <si>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</si>
  <si>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</si>
  <si>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</si>
  <si>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</si>
  <si>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</si>
  <si>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</si>
  <si>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</si>
  <si>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Paruošiamieji darbai</t>
  </si>
  <si>
    <t>1.1</t>
  </si>
  <si>
    <t>Trasų nužymėjimas</t>
  </si>
  <si>
    <t>m</t>
  </si>
  <si>
    <t>1.2</t>
  </si>
  <si>
    <t>Vienstiebių kelio ženklų išardymas</t>
  </si>
  <si>
    <t>vnt</t>
  </si>
  <si>
    <t>1.3</t>
  </si>
  <si>
    <t>Asfaltbetonio dangos išardymas</t>
  </si>
  <si>
    <r>
      <t>m</t>
    </r>
    <r>
      <rPr>
        <vertAlign val="superscript"/>
        <sz val="12"/>
        <color theme="1"/>
        <rFont val="Times New Roman"/>
        <family val="1"/>
      </rPr>
      <t>3</t>
    </r>
  </si>
  <si>
    <t>1.4</t>
  </si>
  <si>
    <t>Asfaltbetonio droženų pakrovimas į savivarčius ir išvežimas Rangovo pasirinktu atstumu.</t>
  </si>
  <si>
    <t>Iš viso skyriuje 1, Eur be PVM</t>
  </si>
  <si>
    <t>2. Žemės darbai</t>
  </si>
  <si>
    <t>2.1</t>
  </si>
  <si>
    <r>
      <t>II grupės kasimas 0,65 m</t>
    </r>
    <r>
      <rPr>
        <vertAlign val="superscript"/>
        <sz val="12"/>
        <color theme="1"/>
        <rFont val="Times New Roman"/>
        <family val="1"/>
      </rPr>
      <t>3</t>
    </r>
    <r>
      <rPr>
        <sz val="12"/>
        <color theme="1"/>
        <rFont val="Times New Roman"/>
        <family val="1"/>
      </rPr>
      <t xml:space="preserve"> k.t. ekskavatoriais, pakrovimas į autosavivarčius ir transportavimas į išlykį rangovo pasirinktu atstumu</t>
    </r>
  </si>
  <si>
    <t>2.2</t>
  </si>
  <si>
    <t>II grupės kasimas rankiniu būdu, pakrovimas į autosavivarčius ir transportavimas į išlykį rangovo pasirinktu atstumu</t>
  </si>
  <si>
    <t>2.3</t>
  </si>
  <si>
    <t>Šlaitų ir plotų planiravimas mechanizuotu būdu</t>
  </si>
  <si>
    <r>
      <t>m</t>
    </r>
    <r>
      <rPr>
        <vertAlign val="superscript"/>
        <sz val="12"/>
        <color theme="1"/>
        <rFont val="Times New Roman"/>
        <family val="1"/>
      </rPr>
      <t>2</t>
    </r>
  </si>
  <si>
    <t>2.4</t>
  </si>
  <si>
    <t>Šlaitų ir plotų planiravimas rankiniu būdu</t>
  </si>
  <si>
    <t>2.5</t>
  </si>
  <si>
    <t>Iškasų dugno ir pylimų viršaus planiravimas mechanizuotu būdu, kai gruntas II grupės</t>
  </si>
  <si>
    <t>2.6</t>
  </si>
  <si>
    <t>30 cm storio grunto sluoksnio sutankinimas nelaistant vandeniu</t>
  </si>
  <si>
    <t>2.7</t>
  </si>
  <si>
    <r>
      <t>Dirvožemio kasimas 0,65 m</t>
    </r>
    <r>
      <rPr>
        <vertAlign val="superscript"/>
        <sz val="12"/>
        <color theme="1"/>
        <rFont val="Times New Roman"/>
        <family val="1"/>
      </rPr>
      <t>3</t>
    </r>
    <r>
      <rPr>
        <sz val="12"/>
        <color theme="1"/>
        <rFont val="Times New Roman"/>
        <family val="1"/>
      </rPr>
      <t xml:space="preserve"> k.t. ekskavatoriais, pakrovimas į savivarčius ir atvežimas (papildomai įsigyjama 125,0 m</t>
    </r>
    <r>
      <rPr>
        <vertAlign val="superscript"/>
        <sz val="12"/>
        <color theme="1"/>
        <rFont val="Times New Roman"/>
        <family val="1"/>
      </rPr>
      <t xml:space="preserve">3 </t>
    </r>
    <r>
      <rPr>
        <sz val="12"/>
        <color theme="1"/>
        <rFont val="Times New Roman"/>
        <family val="1"/>
      </rPr>
      <t>dirvožemio)</t>
    </r>
  </si>
  <si>
    <t>2.8</t>
  </si>
  <si>
    <t>Šlaitų ir pakelės plotų tvirtinimas 6 cm storio dirvožemio sluoksniu mechanizuotai, užsėjant žole</t>
  </si>
  <si>
    <t>2.9</t>
  </si>
  <si>
    <t>Šlaitų ir pakelės plotų tvirtinimas 6 cm storio dirvožemio sluoksniu rankiniu būdu, užsėjant žole</t>
  </si>
  <si>
    <t>2.10</t>
  </si>
  <si>
    <t>Plotų tvirtinimas 6 cm storio dirvožemio sluoksniu, užsėjant žole</t>
  </si>
  <si>
    <t>2.11</t>
  </si>
  <si>
    <t>Skaldažolės įrengimas</t>
  </si>
  <si>
    <t>Iš viso skyriuje 2, Eur be PVM</t>
  </si>
  <si>
    <t>3. Kelio Nr. 216 dangos konstrukcijos įrengimas</t>
  </si>
  <si>
    <t>3.1</t>
  </si>
  <si>
    <t>3.2</t>
  </si>
  <si>
    <t>6 cm storio viensluoksnės asfalto dangos pagrindo išlyginamojo sluoksnio iš mišinio AC 16 AS įrengimas</t>
  </si>
  <si>
    <t>3.3</t>
  </si>
  <si>
    <t>4 cm storio viensluoksnės asfalto dangos apatinio sluoksnio mišinio AC 16 AS įrengimas</t>
  </si>
  <si>
    <t>3.4</t>
  </si>
  <si>
    <t>3 cm storio viensluoksnės asfalto dangos viršaus sluoksnio mišinio AC 11 VS įrengimas</t>
  </si>
  <si>
    <t>Iš viso skyriuje 3, Eur be PVM</t>
  </si>
  <si>
    <t>4. Pėsčiųjų-dviračių tako kairėje dangos konstrukcijos įrengimas</t>
  </si>
  <si>
    <t>4.1</t>
  </si>
  <si>
    <t>Šalčiui nejautraus sluoksnio įrengimas h-32 cm</t>
  </si>
  <si>
    <t>4.2</t>
  </si>
  <si>
    <t>Skaldos pagrindo sluoksnio iš nesurišto mineralinių medžiagų mišinio fr. 0/45 įrengimas h-20cm</t>
  </si>
  <si>
    <t>4.3</t>
  </si>
  <si>
    <t>8 cm storio viensluoksnės asfalto dangos sluoksnio mišinio AC 16 PD įrengimas</t>
  </si>
  <si>
    <t>4.4</t>
  </si>
  <si>
    <t>Reljefinių betono trinkelių 200x100x80mm (kauburėliai) įrengimas ant 3 cm mineralinių medžiagų mišinio posluoksnio</t>
  </si>
  <si>
    <t>4.5</t>
  </si>
  <si>
    <t>Reljefinių betono trinkelių 200x100x80mm (juostelės) įrengimas ant 3 cm mineralinių medžiagų mišinio posluoksnio</t>
  </si>
  <si>
    <t>Iš viso skyriuje 4, Eur be PVM</t>
  </si>
  <si>
    <t>5.1</t>
  </si>
  <si>
    <t>5.2</t>
  </si>
  <si>
    <t>5.3</t>
  </si>
  <si>
    <t>Betoninių trinkelių h-80mm įrengimas salelėse ant 3 cm mineralinių medžiagų mišinio posluoksnio (pilkos)</t>
  </si>
  <si>
    <t>5.4</t>
  </si>
  <si>
    <t>Betoninių trinkelių h-80mm įrengimas salelėse ant 3 cm mineralinių medžiagų mišinio posluoksnio (raudonos)</t>
  </si>
  <si>
    <t>5.5</t>
  </si>
  <si>
    <t>5.10</t>
  </si>
  <si>
    <t>Iš viso skyriuje 5, Eur be PVM</t>
  </si>
  <si>
    <t>6. Nuovažų, sankryžų, autobusų sustojimo aikštelių, salelių ir greičio mažinimo kalnelio įrengimas</t>
  </si>
  <si>
    <t>6.1</t>
  </si>
  <si>
    <t>Nuovažų ir sankryžų dangos suvedimas su esama danga panaudojant žvyro mišinį</t>
  </si>
  <si>
    <t>6.2</t>
  </si>
  <si>
    <t>Nuovažų ir sankryžų dangos suvedimas su esama danga panaudojant asfaltbetonio AC 16 PD mišinį</t>
  </si>
  <si>
    <t>6.3</t>
  </si>
  <si>
    <t>Takų dangos suvedimas su esama danga panaudojant betoninių trinkelių h-80mm įrengimas salelėse ant 3 cm mineralinių medžiagų mišinio posluoksnio</t>
  </si>
  <si>
    <t>6.4</t>
  </si>
  <si>
    <t>Reljefinių betono trinkelių 200x100x80mm (kauburėliai) įrengimas ant 3 cm mineralinių medžiagų mišinio posluoksnio suvedimuose</t>
  </si>
  <si>
    <t>6.5</t>
  </si>
  <si>
    <t>Reljefinių betono trinkelių 200x100x80mm (juostelės) įrengimas ant 3 cm mineralinių medžiagų mišinio posluoksnio suvedimuose</t>
  </si>
  <si>
    <t>6.6</t>
  </si>
  <si>
    <t>6 cm storio viensluoksnės asfalto dangos sluoksnio mišinio AC 16 PD įrengimas nuovažose</t>
  </si>
  <si>
    <t>6.7</t>
  </si>
  <si>
    <t>Skaldos pagrindo sluoksnio iš nesurišto mineralinių medžiagų mišinio fr. 0/45 įrengimas nuovažose h-20cm</t>
  </si>
  <si>
    <t>6.8</t>
  </si>
  <si>
    <t>Apsauginis šalčiui atsparaus sluoksnio įrengimas nuovažose h-25 cm</t>
  </si>
  <si>
    <t>6.9</t>
  </si>
  <si>
    <t>Šalčiui nejautraus sluoksnio autobusų stotelėje įrengimas autobusų stotelėje h-29 cm</t>
  </si>
  <si>
    <t>6.10</t>
  </si>
  <si>
    <t>Skaldos pagrindo sluoksnio iš nesurišto mineralinių medžiagų mišinio fr. 0/45 įrengimas autobusų stotelėje h-20cm</t>
  </si>
  <si>
    <t>6.11</t>
  </si>
  <si>
    <t>10 cm storio viensluoksnės asfalto dangos pagrindo sluoksnio iš mišinio AC 16 AS įrengimas autobusų stotelėje</t>
  </si>
  <si>
    <t>6.12</t>
  </si>
  <si>
    <t>4 cm storio viensluoksnės asfalto dangos apatinio sluoksnio mišinio AC 16 AS įrengimas autobusų stotelėje</t>
  </si>
  <si>
    <t>6.13</t>
  </si>
  <si>
    <t>3 cm storio viensluoksnės asfalto dangos viršaus sluoksnio mišinio AC 11 VS įrengimas autobusų stotelėje</t>
  </si>
  <si>
    <t>6.14</t>
  </si>
  <si>
    <t xml:space="preserve">Betoninių trinkelių h-80mm įrengimas autobusų stotelėje ant 3 cm mineralinių medžiagų mišinio posluoksnio </t>
  </si>
  <si>
    <t>6.15</t>
  </si>
  <si>
    <t xml:space="preserve">Reljefinių betono trinkelių 200x100x80mm (kauburėliai) įrengimas autobusų stotelėje ant 3 cm mineralinių medžiagų mišinio posluoksnio </t>
  </si>
  <si>
    <t>6.16</t>
  </si>
  <si>
    <t>Reljefinių betono trinkelių 200x100x80mm (juostelės) įrengimas autobusų stotelėje ant 3 cm mineralinių medžiagų mišinio posluoksnio</t>
  </si>
  <si>
    <t>6.17</t>
  </si>
  <si>
    <t>Betoninių gatvės bortų 100.30.15 cm ant betono C12/15 pagrindo įrengimas</t>
  </si>
  <si>
    <t>6.18</t>
  </si>
  <si>
    <t>Betoninių gatvės bortų 100.22.15 cm ant betono C12/15 pagrindo įrengimas</t>
  </si>
  <si>
    <t>6.19</t>
  </si>
  <si>
    <t>Betoninių vejos bortų 100.8.20 cm ant betono C12/15 pagrindo įrengimas</t>
  </si>
  <si>
    <t>6.20</t>
  </si>
  <si>
    <t>Sandarinimo juostos įrengimas (tarp kelio borto ir asfaltbetonio dangos)</t>
  </si>
  <si>
    <t>6.21</t>
  </si>
  <si>
    <t xml:space="preserve">Betoninių trinkelių h-80mm įrengimas salelėse ant 3 cm mineralinių medžiagų mišinio posluoksnio </t>
  </si>
  <si>
    <t>6.22</t>
  </si>
  <si>
    <t>Skaldos pagrindo išlyginamojo sluoksnio iš nesurišto mineralinių medžiagų mišinio fr. 0/45 įrengimas salelėse h-15cm</t>
  </si>
  <si>
    <t>6.23</t>
  </si>
  <si>
    <t>6.24</t>
  </si>
  <si>
    <t>4 cm storio viensluoksnės asfalto dangos sluoksnio mišinio AC 16 AS įrengimas  trapecinėse greičio mažinimo priemonėse</t>
  </si>
  <si>
    <t>Šiukšliadėžių pastatymas</t>
  </si>
  <si>
    <t>Iš viso skyriuje 6, 
Eur be PVM</t>
  </si>
  <si>
    <t>7. Vandens nuvedimas</t>
  </si>
  <si>
    <t>7.1</t>
  </si>
  <si>
    <t>Drenažo iš PVC d113/128mm įrengimas</t>
  </si>
  <si>
    <t>7.2</t>
  </si>
  <si>
    <t>Pralaidos d-400 įrengimas su pasagomis įrengimas</t>
  </si>
  <si>
    <t>Iš viso skyriuje 7, 
Eur be PVM</t>
  </si>
  <si>
    <t>8. Atitvarų ir tvorelių įrengimas</t>
  </si>
  <si>
    <t>8.1</t>
  </si>
  <si>
    <t>Apsauginių barjerų (AB) įrengimas</t>
  </si>
  <si>
    <t>8.2</t>
  </si>
  <si>
    <t>Apsauginių barjerų pradinio ir galinio komponentų (PGK) peraukštėjimas per 12 m įrengimas</t>
  </si>
  <si>
    <t>8.3</t>
  </si>
  <si>
    <t>Apsauginių barjerų galinio komponentų (GE) įrengimas</t>
  </si>
  <si>
    <t>vnt.</t>
  </si>
  <si>
    <t>8.4</t>
  </si>
  <si>
    <t>Apsauginių atitvarų įžeminimas &lt;30Ω varža</t>
  </si>
  <si>
    <t>kompl.</t>
  </si>
  <si>
    <t>8.5</t>
  </si>
  <si>
    <t>Tvorelės įrengimas</t>
  </si>
  <si>
    <t>Iš viso skyriuje 8, 
Eur be PVM</t>
  </si>
  <si>
    <t>9. Kiti darbai</t>
  </si>
  <si>
    <t>9.1</t>
  </si>
  <si>
    <t>Esamų šulinių liukų keitimas į plaukiojančio tipo liukus ir paaukštinimas iki projektinio gatvės, pėsčiųjų-dviračių tako lygio</t>
  </si>
  <si>
    <t>9.2</t>
  </si>
  <si>
    <t>Krūmų sodinimas</t>
  </si>
  <si>
    <t>9.3</t>
  </si>
  <si>
    <t>Atraminės sienelės įrengimas</t>
  </si>
  <si>
    <t>9.4</t>
  </si>
  <si>
    <t>Apsauginio surenkamo dėklo d-110 įrengimas</t>
  </si>
  <si>
    <t>Iš viso skyriuje 9, 
Eur be PVM</t>
  </si>
  <si>
    <t>10. Baigiamieji darbai</t>
  </si>
  <si>
    <t>10.1</t>
  </si>
  <si>
    <t>Kelio ženklų vienstiebių metalinių 76.1 mm skersmens atramų pastatymas</t>
  </si>
  <si>
    <t>10.2</t>
  </si>
  <si>
    <t>Kelio ženklų skydų montavimas prie vienstiebių atramų</t>
  </si>
  <si>
    <t>10.3</t>
  </si>
  <si>
    <t>Kelio ženklų dvisteibių metalinių 76.1 mm skersmens atramų pastatymas</t>
  </si>
  <si>
    <t>10.4</t>
  </si>
  <si>
    <t>Kelio ženklų skydų montavimas prie dvisteibių atramų</t>
  </si>
  <si>
    <t>10.5</t>
  </si>
  <si>
    <t>Kelio ženklo Nr. 407 stulpelio ženklinimas</t>
  </si>
  <si>
    <t>10.6</t>
  </si>
  <si>
    <t>Horizontalus kelio ženklinimas termoplastu (1.1)</t>
  </si>
  <si>
    <t>10.7</t>
  </si>
  <si>
    <t>Horizontalus kelio ženklinimas termoplastu (1.5)</t>
  </si>
  <si>
    <t>10.8</t>
  </si>
  <si>
    <t>Horizontalus kelio ženklinimas termoplastu (1.6)</t>
  </si>
  <si>
    <t>10.9</t>
  </si>
  <si>
    <t>Horizontalus kelio ženklinimas termoplastu (1.7)</t>
  </si>
  <si>
    <t>10.10</t>
  </si>
  <si>
    <t>Horizontalus kelio ženklinimas termoplastu (1.2)</t>
  </si>
  <si>
    <t>10.11</t>
  </si>
  <si>
    <t>Horizontalus kelio ženklinimas termoplastu (1.22)</t>
  </si>
  <si>
    <t>10.12</t>
  </si>
  <si>
    <t>Horizontalus kelio ženklinimas termoplastu (1.12)</t>
  </si>
  <si>
    <t>10.13</t>
  </si>
  <si>
    <t>Horizontalus kelio ženklinimas termoplastu (1.14)</t>
  </si>
  <si>
    <t>10.14</t>
  </si>
  <si>
    <t>Horizontalus kelio ženklinimas termoplastu (1.16)</t>
  </si>
  <si>
    <t>10.15</t>
  </si>
  <si>
    <t>Horizontalus kelio ženklinimas termoplastu (1.17)</t>
  </si>
  <si>
    <t>10.16</t>
  </si>
  <si>
    <t>Horizontalus kelio ženklinimas termoplastu (1.18)</t>
  </si>
  <si>
    <t>10.17</t>
  </si>
  <si>
    <t xml:space="preserve">Horizontalus kelio ženklinimas termoplastu </t>
  </si>
  <si>
    <t>Iš viso skyriuje 101, 
Eur be PVM</t>
  </si>
  <si>
    <t>11. Kiti darbai</t>
  </si>
  <si>
    <t>11.1</t>
  </si>
  <si>
    <t>Išpildomoji nuotrauka (taip pat pateikti laisvos formos deklaraciją, patvirtinančią išpildomosios geodezinės nuotraukos ir parengtos kadastrinės bylos atitikimą parengtam projektui). Kadastrinių matavimų bylos parengimas ir (ar) įregistruoto kelio ruožo į kurį patenka statinys, kadastrinės bylos patikslinimas</t>
  </si>
  <si>
    <t>Iš viso skyriuje 11, 
Eur be PVM</t>
  </si>
  <si>
    <t>IŠ VISO ŽINIARAŠTYJE 1, EUR BE PVM</t>
  </si>
  <si>
    <t>DARBŲ KIEKIŲ ŽINIARAŠČIŲ SANTRAUKA</t>
  </si>
  <si>
    <t>Darbų kiekių žin. Nr.</t>
  </si>
  <si>
    <t>Žiniaraščio pavadinimas</t>
  </si>
  <si>
    <t>Vertė, EUR be PVM</t>
  </si>
  <si>
    <t>Susiekimo dalis</t>
  </si>
  <si>
    <t>Vertės į pasiūlymo formą</t>
  </si>
  <si>
    <t>Iš viso žiniaraščiuose (Eur be PVM):</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</si>
  <si>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</si>
  <si>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Žiniaraščio priedas</t>
  </si>
  <si>
    <r>
      <t xml:space="preserve">Vykdant valstybinės reikšmės kelių rekonstravimo/remonto darbus susidarančios medžiagos, kurios nenaudojamos projekte ir kurios gali būti panaudotos pakartotinai, turi būti gabenamos į užsakovo – VĮ Lietuvos automobilių kelių direkcijos (toliau – Kelių direkcija) nurodytą sandėliavimo vietą – </t>
    </r>
    <r>
      <rPr>
        <b/>
        <sz val="10"/>
        <rFont val="Times New Roman"/>
        <family val="1"/>
        <charset val="186"/>
      </rPr>
      <t xml:space="preserve"> </t>
    </r>
    <r>
      <rPr>
        <b/>
        <sz val="10"/>
        <rFont val="Times New Roman"/>
        <family val="1"/>
      </rPr>
      <t>Klaipėdos kelių tarnybos teritorijoje</t>
    </r>
    <r>
      <rPr>
        <sz val="10"/>
        <rFont val="Times New Roman"/>
        <family val="1"/>
        <charset val="186"/>
      </rPr>
      <t xml:space="preserve">
</t>
    </r>
    <r>
      <rPr>
        <i/>
        <sz val="10"/>
        <rFont val="Times New Roman"/>
        <family val="1"/>
        <charset val="186"/>
      </rPr>
      <t xml:space="preserve">Medžiagos, kurios turi būti gabenamos į sandėliavimo vietas:
</t>
    </r>
    <r>
      <rPr>
        <sz val="10"/>
        <rFont val="Times New Roman"/>
        <family val="1"/>
        <charset val="186"/>
      </rPr>
      <t>1. Metalo gaminiai (neužteršti betonu ir kt. medžiagomis (t. y. turi būti nuvalyti)): kelio ženklai, kelio ženklų atramos, apšvietimo ir kiti stulpai,  apsauginiai atitvarai ir jų elementai, tiltų ir viadukų turėklai, kiti metalo gaminiai, sijos, spraustasienės, pralaidos ir kt.;
2. Betono ir gelžbetonio gaminiai (tik nepažeisti mechaniškai ir tinkami naudoti): pralaidos, trinkelės, bortai ir kt.;
3. Plastiko gaminiai (tik nepažeisti mechaniškai ir tinkami naudoti): signaliniai stulpeliai, pralaidos ir kt.;
Kitos, šiame sąraše nepaminėtos medžiagos, kurios gali būti panaudotos pakartotinai, gali būti gabenamos į sandėliavimo vietas tik suderinus su Kelių direkcija.
Siekiant išvengti ginčų dėl medžiagų priėmimo sandėliuoti, prašome rangovų vengti atvejų, kai medžiagos tampa netinkamomis naudoti dėl jų netinkamo išardymo, t. y., medžiagos į sandėliavimo vietas turi būti pristatomos mechaniškai nepažeistos ir neužterštos. Tinkamas medžiagų pristatymas laikomas rangovo rizika ir atsakomybė tenka rangovui.</t>
    </r>
  </si>
  <si>
    <r>
      <rPr>
        <b/>
        <sz val="10"/>
        <rFont val="Times New Roman"/>
        <family val="1"/>
        <charset val="186"/>
      </rPr>
      <t>Grįžtamosios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grįžtamosiomis medžiagomis. Jos sąmatoje turi būti nurodytos atskira (-omis) eilute (-ėmis) su minuso ženklu. Šios medžiagos lieka rangovui.
Mediena (išskyrus krūmus, šakas ir kelmus) taip pat laikoma grįžtamąją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</si>
  <si>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Statybinės atliekos</t>
    </r>
    <r>
      <rPr>
        <sz val="10"/>
        <rFont val="Times New Roman"/>
        <family val="1"/>
        <charset val="186"/>
      </rPr>
      <t xml:space="preserve">
Visos medžiagos, nepatenkančios į statybinių ir (ar) grįžtamųjų medžiagų sąrašą ir (ar) kurių neįmanoma panaudoti antrą kartą, kaip atliekos turi būti sutvarkomos rangovo pagal galiojančius aplinkos apsaugos reikalavimus (rangovas privalo įsivertinti visas su tvarkymu susijusias utilizavimo išlaidas).</t>
    </r>
  </si>
  <si>
    <t xml:space="preserve">Krašto kelio Nr. 216 Gargždai–Kretinga ruožo nuo 0,000 iki 1,934 km kapitalinis remontas, įrengiant takus, ir ruožo nuo 0,000 iki 1,934 km paprastasis remontas </t>
  </si>
  <si>
    <t>t</t>
  </si>
  <si>
    <t>1100</t>
  </si>
  <si>
    <t>2303</t>
  </si>
  <si>
    <t>5602</t>
  </si>
  <si>
    <t>16002</t>
  </si>
  <si>
    <t>15804</t>
  </si>
  <si>
    <t>15647</t>
  </si>
  <si>
    <r>
      <t>m</t>
    </r>
    <r>
      <rPr>
        <vertAlign val="superscript"/>
        <sz val="12"/>
        <color rgb="FFFF0000"/>
        <rFont val="Times New Roman"/>
        <family val="1"/>
      </rPr>
      <t>2</t>
    </r>
  </si>
  <si>
    <t>4 cm storio viensluoksnės asfalto dangos sluoksnio mišinio AC 11 VS įrengimas  trapecinėse greičio mažinimo priemonėse</t>
  </si>
  <si>
    <t>5.Pėsčiųjų-dviračių tako dešinėje dangos konstrukcijos įrengimas</t>
  </si>
  <si>
    <t>1.5</t>
  </si>
  <si>
    <t>2.12</t>
  </si>
  <si>
    <t>Pylimo įrengimas iš grunto pagal LST 1331 reikalavimus</t>
  </si>
  <si>
    <t>Grindinių akmenų demontavimas ir išvežimas Rangovo pasirinktu atstumu</t>
  </si>
  <si>
    <t>Trinkelių demontavimas ir išvežimas Rangovo pasirinktu atstumu</t>
  </si>
  <si>
    <r>
      <t>m</t>
    </r>
    <r>
      <rPr>
        <vertAlign val="superscript"/>
        <sz val="12"/>
        <color rgb="FFFF0000"/>
        <rFont val="Times New Roman"/>
        <family val="1"/>
      </rPr>
      <t>3</t>
    </r>
  </si>
  <si>
    <t>58</t>
  </si>
  <si>
    <t>49</t>
  </si>
  <si>
    <t>Duobių taisymas asfalto mišiniu AC 22 PS (236 m3)</t>
  </si>
  <si>
    <t xml:space="preserve">Pavilijono su suoliuku įrengimas </t>
  </si>
  <si>
    <t>1.6</t>
  </si>
  <si>
    <t>1.7</t>
  </si>
  <si>
    <t>Grįžtamosios medžiagos (nufrezuotas asfaltas), įkainis ≥ 5,99 Eur/t (sąmatoje įvertinamas su minuso ženklu)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</si>
</sst>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8"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sz val="8"/>
      <name val="Calibri"/>
      <family val="2"/>
      <charset val="186"/>
      <scheme val="minor"/>
    </font>
    <font>
      <b/>
      <sz val="11"/>
      <color theme="1"/>
      <name val="Times New Roman"/>
      <family val="1"/>
      <charset val="186"/>
    </font>
    <font>
      <b/>
      <sz val="16"/>
      <color rgb="FF000000"/>
      <name val="Times New Roman"/>
      <family val="1"/>
      <charset val="186"/>
    </font>
    <font>
      <sz val="10"/>
      <name val="Times New Roman"/>
      <family val="1"/>
      <charset val="186"/>
    </font>
    <font>
      <i/>
      <sz val="10"/>
      <name val="Times New Roman"/>
      <family val="1"/>
      <charset val="186"/>
    </font>
    <font>
      <b/>
      <sz val="10"/>
      <name val="Times New Roman"/>
      <family val="1"/>
      <charset val="186"/>
    </font>
    <font>
      <b/>
      <i/>
      <sz val="10"/>
      <name val="Times New Roman"/>
      <family val="1"/>
      <charset val="186"/>
    </font>
    <font>
      <b/>
      <i/>
      <sz val="11"/>
      <color rgb="FF000000"/>
      <name val="Times New Roman"/>
      <family val="1"/>
      <charset val="186"/>
    </font>
    <font>
      <b/>
      <i/>
      <sz val="11"/>
      <name val="Times New Roman"/>
      <family val="1"/>
      <charset val="186"/>
    </font>
    <font>
      <i/>
      <sz val="11"/>
      <name val="Times New Roman"/>
      <family val="1"/>
    </font>
    <font>
      <b/>
      <sz val="11"/>
      <name val="Times New Roman"/>
      <family val="1"/>
    </font>
    <font>
      <sz val="11"/>
      <name val="Times New Roman"/>
      <family val="1"/>
    </font>
    <font>
      <b/>
      <sz val="10"/>
      <name val="Times New Roman"/>
      <family val="1"/>
    </font>
    <font>
      <sz val="12"/>
      <color theme="1"/>
      <name val="Times New Roman"/>
      <family val="1"/>
    </font>
    <font>
      <vertAlign val="superscript"/>
      <sz val="12"/>
      <color theme="1"/>
      <name val="Times New Roman"/>
      <family val="1"/>
    </font>
    <font>
      <sz val="11"/>
      <color rgb="FFFF0000"/>
      <name val="Times New Roman"/>
      <family val="1"/>
    </font>
    <font>
      <sz val="12"/>
      <color rgb="FFFF0000"/>
      <name val="Times New Roman"/>
      <family val="1"/>
    </font>
    <font>
      <vertAlign val="superscript"/>
      <sz val="12"/>
      <color rgb="FFFF0000"/>
      <name val="Times New Roman"/>
      <family val="1"/>
    </font>
    <font>
      <i/>
      <sz val="11"/>
      <color rgb="FFFF0000"/>
      <name val="Times New Roman"/>
      <family val="1"/>
    </font>
    <font>
      <b/>
      <sz val="11"/>
      <color rgb="FFFF0000"/>
      <name val="Times New Roman"/>
      <family val="1"/>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31">
    <xf numFmtId="0" fontId="0" fillId="0" borderId="0" xfId="0"/>
    <xf numFmtId="0" fontId="2" fillId="0" borderId="0" xfId="1" applyFont="1" applyAlignment="1" applyProtection="1">
      <alignment horizontal="center" vertical="center" wrapText="1"/>
    </xf>
    <xf numFmtId="0" fontId="6" fillId="0" borderId="0" xfId="0" applyFont="1" applyProtection="1">
      <protection locked="0"/>
    </xf>
    <xf numFmtId="0" fontId="6" fillId="0" borderId="0" xfId="0" applyFont="1" applyAlignment="1" applyProtection="1">
      <alignment wrapText="1"/>
      <protection locked="0"/>
    </xf>
    <xf numFmtId="0" fontId="5" fillId="0" borderId="0" xfId="0" applyFont="1" applyAlignment="1" applyProtection="1">
      <alignment wrapText="1"/>
      <protection locked="0"/>
    </xf>
    <xf numFmtId="0" fontId="6" fillId="0" borderId="0" xfId="0" applyFont="1"/>
    <xf numFmtId="0" fontId="6" fillId="0" borderId="0" xfId="0" applyFont="1" applyAlignment="1">
      <alignment vertical="center" wrapText="1"/>
    </xf>
    <xf numFmtId="0" fontId="6" fillId="0" borderId="0" xfId="0" applyFont="1" applyAlignment="1" applyProtection="1">
      <alignment horizontal="center" vertical="center"/>
      <protection locked="0"/>
    </xf>
    <xf numFmtId="0" fontId="5" fillId="0" borderId="0" xfId="0" applyFont="1" applyProtection="1">
      <protection locked="0"/>
    </xf>
    <xf numFmtId="0" fontId="6" fillId="0" borderId="0" xfId="0" applyFont="1" applyAlignment="1">
      <alignment wrapText="1"/>
    </xf>
    <xf numFmtId="0" fontId="4" fillId="0" borderId="0" xfId="0" applyFont="1" applyAlignment="1" applyProtection="1">
      <alignment horizontal="center" vertical="center" wrapText="1"/>
      <protection locked="0"/>
    </xf>
    <xf numFmtId="4" fontId="9" fillId="0" borderId="9" xfId="0" applyNumberFormat="1" applyFont="1" applyBorder="1" applyAlignment="1" applyProtection="1">
      <alignment horizontal="center" vertical="center"/>
      <protection locked="0"/>
    </xf>
    <xf numFmtId="4" fontId="9"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15" fillId="0" borderId="0" xfId="1" applyFont="1" applyAlignment="1" applyProtection="1">
      <alignment horizontal="center" vertical="center" wrapText="1"/>
    </xf>
    <xf numFmtId="4" fontId="4" fillId="0" borderId="8" xfId="0" applyNumberFormat="1" applyFont="1" applyBorder="1" applyAlignment="1" applyProtection="1">
      <alignment horizontal="center" vertical="center" wrapText="1"/>
      <protection locked="0"/>
    </xf>
    <xf numFmtId="0" fontId="13"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vertical="center"/>
    </xf>
    <xf numFmtId="0" fontId="13" fillId="0" borderId="1" xfId="0" applyFont="1" applyBorder="1" applyAlignment="1">
      <alignment horizontal="right" vertical="center"/>
    </xf>
    <xf numFmtId="0" fontId="11" fillId="0" borderId="0" xfId="0" applyFont="1"/>
    <xf numFmtId="0" fontId="12" fillId="0" borderId="0" xfId="0" applyFont="1" applyAlignment="1">
      <alignment horizontal="left" vertical="center" wrapText="1"/>
    </xf>
    <xf numFmtId="0" fontId="14" fillId="0" borderId="0" xfId="0" applyFont="1"/>
    <xf numFmtId="4" fontId="11" fillId="0" borderId="1" xfId="0" applyNumberFormat="1" applyFont="1" applyBorder="1" applyAlignment="1">
      <alignment horizontal="center" vertical="center"/>
    </xf>
    <xf numFmtId="4" fontId="13" fillId="0" borderId="1" xfId="0" applyNumberFormat="1" applyFont="1" applyBorder="1" applyAlignment="1">
      <alignment horizontal="center" vertical="center"/>
    </xf>
    <xf numFmtId="0" fontId="16" fillId="0" borderId="0" xfId="4" applyFont="1" applyAlignment="1">
      <alignment vertical="center"/>
    </xf>
    <xf numFmtId="4" fontId="16" fillId="0" borderId="0" xfId="4" applyNumberFormat="1" applyFont="1" applyAlignment="1">
      <alignment horizontal="right" vertical="center"/>
    </xf>
    <xf numFmtId="0" fontId="7" fillId="0" borderId="0" xfId="0" applyFont="1"/>
    <xf numFmtId="4" fontId="4" fillId="0" borderId="9" xfId="0" applyNumberFormat="1" applyFont="1" applyBorder="1" applyAlignment="1" applyProtection="1">
      <alignment horizontal="center" vertical="center"/>
      <protection locked="0"/>
    </xf>
    <xf numFmtId="4" fontId="4" fillId="0" borderId="11" xfId="0" applyNumberFormat="1" applyFont="1" applyBorder="1" applyAlignment="1" applyProtection="1">
      <alignment horizontal="center" vertical="center" wrapText="1"/>
      <protection locked="0"/>
    </xf>
    <xf numFmtId="4" fontId="4" fillId="0" borderId="0" xfId="0" applyNumberFormat="1" applyFont="1" applyAlignment="1" applyProtection="1">
      <alignment horizontal="center" vertical="center" wrapText="1"/>
      <protection locked="0"/>
    </xf>
    <xf numFmtId="49" fontId="2" fillId="0" borderId="0" xfId="1" applyNumberFormat="1" applyFont="1" applyAlignment="1" applyProtection="1">
      <alignment horizontal="center" vertical="center" wrapText="1"/>
    </xf>
    <xf numFmtId="49" fontId="4" fillId="0" borderId="0" xfId="4" applyNumberFormat="1" applyFont="1" applyAlignment="1">
      <alignment vertical="center"/>
    </xf>
    <xf numFmtId="49" fontId="4" fillId="0" borderId="0" xfId="4" applyNumberFormat="1" applyFont="1" applyAlignment="1">
      <alignment horizontal="right" vertical="center"/>
    </xf>
    <xf numFmtId="49" fontId="6" fillId="0" borderId="0" xfId="0" applyNumberFormat="1" applyFont="1"/>
    <xf numFmtId="0" fontId="4" fillId="0" borderId="14" xfId="3" applyFont="1" applyBorder="1" applyAlignment="1">
      <alignment horizontal="center" vertical="center" wrapText="1"/>
    </xf>
    <xf numFmtId="4" fontId="4" fillId="0" borderId="15" xfId="3" applyNumberFormat="1" applyFont="1" applyBorder="1" applyAlignment="1">
      <alignment horizontal="center" vertical="center" wrapText="1"/>
    </xf>
    <xf numFmtId="49" fontId="17" fillId="0" borderId="2" xfId="0" applyNumberFormat="1" applyFont="1" applyBorder="1" applyAlignment="1">
      <alignment horizontal="center" vertical="center" wrapText="1"/>
    </xf>
    <xf numFmtId="4" fontId="18" fillId="4" borderId="3" xfId="3" applyNumberFormat="1" applyFont="1" applyFill="1" applyBorder="1" applyAlignment="1" applyProtection="1">
      <alignment horizontal="center" vertical="center" wrapText="1"/>
      <protection locked="0"/>
    </xf>
    <xf numFmtId="49" fontId="17" fillId="0" borderId="4" xfId="0" applyNumberFormat="1" applyFont="1" applyBorder="1" applyAlignment="1">
      <alignment horizontal="center" vertical="center" wrapText="1"/>
    </xf>
    <xf numFmtId="4" fontId="18" fillId="4" borderId="1" xfId="3" applyNumberFormat="1" applyFont="1" applyFill="1" applyBorder="1" applyAlignment="1" applyProtection="1">
      <alignment horizontal="center" vertical="center" wrapText="1"/>
      <protection locked="0"/>
    </xf>
    <xf numFmtId="4" fontId="19" fillId="0" borderId="5" xfId="0" applyNumberFormat="1" applyFont="1" applyBorder="1" applyAlignment="1">
      <alignment horizontal="center" vertical="center" wrapText="1"/>
    </xf>
    <xf numFmtId="49" fontId="17" fillId="0" borderId="6" xfId="0" applyNumberFormat="1" applyFont="1" applyBorder="1" applyAlignment="1">
      <alignment horizontal="center" vertical="center" wrapText="1"/>
    </xf>
    <xf numFmtId="49" fontId="17" fillId="0" borderId="3" xfId="0" applyNumberFormat="1" applyFont="1" applyBorder="1" applyAlignment="1">
      <alignment horizontal="center" vertical="center" wrapText="1"/>
    </xf>
    <xf numFmtId="49" fontId="17" fillId="0" borderId="1" xfId="0" applyNumberFormat="1" applyFont="1" applyBorder="1" applyAlignment="1">
      <alignment horizontal="center" vertical="center"/>
    </xf>
    <xf numFmtId="164" fontId="19" fillId="4" borderId="1" xfId="0" applyNumberFormat="1" applyFont="1" applyFill="1" applyBorder="1" applyAlignment="1" applyProtection="1">
      <alignment horizontal="center" vertical="center"/>
      <protection locked="0"/>
    </xf>
    <xf numFmtId="49" fontId="17" fillId="0" borderId="7" xfId="0" applyNumberFormat="1" applyFont="1" applyBorder="1" applyAlignment="1">
      <alignment horizontal="center" vertical="center"/>
    </xf>
    <xf numFmtId="164" fontId="19" fillId="4" borderId="7" xfId="0" applyNumberFormat="1" applyFont="1" applyFill="1" applyBorder="1" applyAlignment="1" applyProtection="1">
      <alignment horizontal="center" vertical="center"/>
      <protection locked="0"/>
    </xf>
    <xf numFmtId="49" fontId="17" fillId="0" borderId="3" xfId="0" applyNumberFormat="1" applyFont="1" applyBorder="1" applyAlignment="1">
      <alignment horizontal="center" vertical="center"/>
    </xf>
    <xf numFmtId="4" fontId="18" fillId="4" borderId="3" xfId="4" applyNumberFormat="1" applyFont="1" applyFill="1" applyBorder="1" applyAlignment="1" applyProtection="1">
      <alignment horizontal="center" vertical="center" wrapText="1"/>
      <protection locked="0"/>
    </xf>
    <xf numFmtId="49" fontId="17" fillId="0" borderId="1" xfId="0" applyNumberFormat="1" applyFont="1" applyBorder="1" applyAlignment="1">
      <alignment horizontal="center" vertical="center" wrapText="1"/>
    </xf>
    <xf numFmtId="4" fontId="18" fillId="4" borderId="1" xfId="4" applyNumberFormat="1" applyFont="1" applyFill="1" applyBorder="1" applyAlignment="1" applyProtection="1">
      <alignment horizontal="center" vertical="center" wrapText="1"/>
      <protection locked="0"/>
    </xf>
    <xf numFmtId="49" fontId="17" fillId="0" borderId="7" xfId="0" applyNumberFormat="1" applyFont="1" applyBorder="1" applyAlignment="1">
      <alignment horizontal="center" vertical="center" wrapText="1"/>
    </xf>
    <xf numFmtId="4" fontId="18" fillId="4" borderId="7" xfId="4" applyNumberFormat="1" applyFont="1" applyFill="1" applyBorder="1" applyAlignment="1" applyProtection="1">
      <alignment horizontal="center" vertical="center" wrapText="1"/>
      <protection locked="0"/>
    </xf>
    <xf numFmtId="0" fontId="17" fillId="0" borderId="13" xfId="2" applyFont="1" applyBorder="1" applyAlignment="1" applyProtection="1">
      <alignment horizontal="center" vertical="center" wrapText="1"/>
    </xf>
    <xf numFmtId="49" fontId="19" fillId="0" borderId="13" xfId="0" applyNumberFormat="1" applyFont="1" applyBorder="1" applyAlignment="1">
      <alignment horizontal="center" vertical="center" wrapText="1"/>
    </xf>
    <xf numFmtId="49" fontId="19" fillId="0" borderId="13" xfId="2" applyNumberFormat="1" applyFont="1" applyBorder="1" applyAlignment="1" applyProtection="1">
      <alignment horizontal="center" vertical="center" wrapText="1"/>
    </xf>
    <xf numFmtId="0" fontId="19" fillId="0" borderId="13" xfId="0" applyFont="1" applyBorder="1" applyAlignment="1">
      <alignment horizontal="left" vertical="center" wrapText="1"/>
    </xf>
    <xf numFmtId="0" fontId="21" fillId="0" borderId="1" xfId="0" applyFont="1" applyBorder="1" applyAlignment="1">
      <alignment vertical="center"/>
    </xf>
    <xf numFmtId="0" fontId="21" fillId="0" borderId="1" xfId="0" applyFont="1" applyBorder="1" applyAlignment="1">
      <alignment horizontal="center" vertical="center"/>
    </xf>
    <xf numFmtId="0" fontId="21" fillId="0" borderId="1" xfId="0" applyFont="1" applyBorder="1" applyAlignment="1">
      <alignment vertical="center" wrapText="1"/>
    </xf>
    <xf numFmtId="4" fontId="9" fillId="0" borderId="1" xfId="0" applyNumberFormat="1" applyFont="1" applyBorder="1" applyAlignment="1" applyProtection="1">
      <alignment horizontal="center" vertical="center"/>
      <protection locked="0"/>
    </xf>
    <xf numFmtId="4" fontId="4" fillId="0" borderId="1" xfId="0" applyNumberFormat="1" applyFont="1" applyBorder="1" applyAlignment="1" applyProtection="1">
      <alignment horizontal="center" vertical="center"/>
      <protection locked="0"/>
    </xf>
    <xf numFmtId="4" fontId="4" fillId="0" borderId="19" xfId="0" applyNumberFormat="1" applyFont="1" applyBorder="1" applyAlignment="1" applyProtection="1">
      <alignment horizontal="center" vertical="center" wrapText="1"/>
      <protection locked="0"/>
    </xf>
    <xf numFmtId="0" fontId="2" fillId="0" borderId="22" xfId="2" applyFont="1" applyBorder="1" applyAlignment="1" applyProtection="1">
      <alignment horizontal="center" vertical="center" wrapText="1"/>
    </xf>
    <xf numFmtId="0" fontId="15" fillId="0" borderId="23" xfId="2" applyFont="1" applyBorder="1" applyAlignment="1" applyProtection="1">
      <alignment horizontal="center" vertical="center" wrapText="1"/>
    </xf>
    <xf numFmtId="0" fontId="2" fillId="0" borderId="23" xfId="2" applyFont="1" applyBorder="1" applyAlignment="1" applyProtection="1">
      <alignment horizontal="center" vertical="center" wrapText="1"/>
    </xf>
    <xf numFmtId="49" fontId="2" fillId="0" borderId="23" xfId="2" applyNumberFormat="1" applyFont="1" applyBorder="1" applyAlignment="1" applyProtection="1">
      <alignment horizontal="center" vertical="center" wrapText="1"/>
    </xf>
    <xf numFmtId="0" fontId="2" fillId="0" borderId="23" xfId="1" applyFont="1" applyBorder="1" applyAlignment="1" applyProtection="1">
      <alignment horizontal="center" vertical="center" wrapText="1"/>
    </xf>
    <xf numFmtId="0" fontId="2" fillId="0" borderId="16" xfId="1" applyFont="1" applyBorder="1" applyAlignment="1" applyProtection="1">
      <alignment horizontal="center" vertical="center" wrapText="1"/>
    </xf>
    <xf numFmtId="0" fontId="21" fillId="0" borderId="3" xfId="0" applyFont="1" applyBorder="1" applyAlignment="1">
      <alignment vertical="center"/>
    </xf>
    <xf numFmtId="0" fontId="21" fillId="0" borderId="3" xfId="0" applyFont="1" applyBorder="1" applyAlignment="1">
      <alignment horizontal="center" vertical="center"/>
    </xf>
    <xf numFmtId="0" fontId="21" fillId="0" borderId="7" xfId="0" applyFont="1" applyBorder="1" applyAlignment="1">
      <alignment vertical="center" wrapText="1"/>
    </xf>
    <xf numFmtId="0" fontId="21" fillId="0" borderId="3" xfId="0" applyFont="1" applyBorder="1" applyAlignment="1">
      <alignment vertical="center" wrapText="1"/>
    </xf>
    <xf numFmtId="0" fontId="21" fillId="0" borderId="7" xfId="0" applyFont="1" applyBorder="1" applyAlignment="1">
      <alignment horizontal="center" vertical="center"/>
    </xf>
    <xf numFmtId="4" fontId="19" fillId="4" borderId="7" xfId="0" applyNumberFormat="1" applyFont="1" applyFill="1" applyBorder="1" applyAlignment="1" applyProtection="1">
      <alignment horizontal="center" vertical="center" wrapText="1"/>
      <protection locked="0"/>
    </xf>
    <xf numFmtId="49" fontId="17" fillId="0" borderId="17" xfId="0" applyNumberFormat="1" applyFont="1" applyBorder="1" applyAlignment="1">
      <alignment horizontal="center" vertical="center" wrapText="1"/>
    </xf>
    <xf numFmtId="4" fontId="18" fillId="4" borderId="13" xfId="4" applyNumberFormat="1" applyFont="1" applyFill="1" applyBorder="1" applyAlignment="1" applyProtection="1">
      <alignment horizontal="center" vertical="center" wrapText="1"/>
      <protection locked="0"/>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1" fillId="0" borderId="19" xfId="0" applyFont="1" applyBorder="1" applyAlignment="1">
      <alignment horizontal="center" vertical="center"/>
    </xf>
    <xf numFmtId="0" fontId="21" fillId="0" borderId="26" xfId="0" applyFont="1" applyBorder="1" applyAlignment="1">
      <alignment vertical="center" wrapText="1"/>
    </xf>
    <xf numFmtId="0" fontId="21" fillId="0" borderId="18" xfId="0" applyFont="1" applyBorder="1" applyAlignment="1">
      <alignment vertical="center" wrapText="1"/>
    </xf>
    <xf numFmtId="0" fontId="21" fillId="0" borderId="27" xfId="0" applyFont="1" applyBorder="1" applyAlignment="1">
      <alignment vertical="center" wrapText="1"/>
    </xf>
    <xf numFmtId="49" fontId="23" fillId="0" borderId="3" xfId="0" applyNumberFormat="1" applyFont="1" applyBorder="1" applyAlignment="1">
      <alignment horizontal="center" vertical="center"/>
    </xf>
    <xf numFmtId="49" fontId="23" fillId="0" borderId="1" xfId="0" applyNumberFormat="1" applyFont="1" applyBorder="1" applyAlignment="1">
      <alignment horizontal="center" vertical="center"/>
    </xf>
    <xf numFmtId="49" fontId="23" fillId="0" borderId="7" xfId="0" applyNumberFormat="1" applyFont="1" applyBorder="1" applyAlignment="1">
      <alignment horizontal="center" vertical="center"/>
    </xf>
    <xf numFmtId="0" fontId="24" fillId="0" borderId="1" xfId="0" applyFont="1" applyBorder="1" applyAlignment="1">
      <alignment horizontal="center" vertical="center"/>
    </xf>
    <xf numFmtId="49" fontId="26" fillId="0" borderId="4" xfId="0" applyNumberFormat="1" applyFont="1" applyBorder="1" applyAlignment="1">
      <alignment horizontal="center" vertical="center" wrapText="1"/>
    </xf>
    <xf numFmtId="0" fontId="24" fillId="0" borderId="1" xfId="0" applyFont="1" applyBorder="1" applyAlignment="1">
      <alignment vertical="center" wrapText="1"/>
    </xf>
    <xf numFmtId="4" fontId="27" fillId="4" borderId="1" xfId="4" applyNumberFormat="1" applyFont="1" applyFill="1" applyBorder="1" applyAlignment="1" applyProtection="1">
      <alignment horizontal="center" vertical="center" wrapText="1"/>
      <protection locked="0"/>
    </xf>
    <xf numFmtId="49" fontId="26" fillId="0" borderId="6" xfId="0" applyNumberFormat="1" applyFont="1" applyBorder="1" applyAlignment="1">
      <alignment horizontal="center" vertical="center" wrapText="1"/>
    </xf>
    <xf numFmtId="0" fontId="24" fillId="0" borderId="25" xfId="0" applyFont="1" applyBorder="1" applyAlignment="1">
      <alignment horizontal="center" vertical="center"/>
    </xf>
    <xf numFmtId="0" fontId="24" fillId="0" borderId="7" xfId="0" applyFont="1" applyBorder="1" applyAlignment="1">
      <alignment vertical="center" wrapText="1"/>
    </xf>
    <xf numFmtId="0" fontId="24" fillId="0" borderId="7" xfId="0" applyFont="1" applyBorder="1" applyAlignment="1">
      <alignment horizontal="center" vertical="center"/>
    </xf>
    <xf numFmtId="4" fontId="27" fillId="4" borderId="7" xfId="4" applyNumberFormat="1" applyFont="1" applyFill="1" applyBorder="1" applyAlignment="1" applyProtection="1">
      <alignment horizontal="center" vertical="center" wrapText="1"/>
      <protection locked="0"/>
    </xf>
    <xf numFmtId="49" fontId="26" fillId="0" borderId="2" xfId="0" applyNumberFormat="1" applyFont="1" applyBorder="1" applyAlignment="1">
      <alignment horizontal="center" vertical="center" wrapText="1"/>
    </xf>
    <xf numFmtId="0" fontId="24" fillId="0" borderId="24" xfId="0" applyFont="1" applyBorder="1" applyAlignment="1">
      <alignment horizontal="center" vertical="center"/>
    </xf>
    <xf numFmtId="0" fontId="24" fillId="0" borderId="3" xfId="0" applyFont="1" applyBorder="1" applyAlignment="1">
      <alignment vertical="center" wrapText="1"/>
    </xf>
    <xf numFmtId="0" fontId="24" fillId="0" borderId="3" xfId="0" applyFont="1" applyBorder="1" applyAlignment="1">
      <alignment horizontal="center" vertical="center"/>
    </xf>
    <xf numFmtId="4" fontId="27" fillId="4" borderId="3" xfId="4" applyNumberFormat="1" applyFont="1" applyFill="1" applyBorder="1" applyAlignment="1" applyProtection="1">
      <alignment horizontal="center" vertical="center" wrapText="1"/>
      <protection locked="0"/>
    </xf>
    <xf numFmtId="4" fontId="18" fillId="4" borderId="28" xfId="3" applyNumberFormat="1" applyFont="1" applyFill="1" applyBorder="1" applyAlignment="1" applyProtection="1">
      <alignment horizontal="center" vertical="center" wrapText="1"/>
      <protection locked="0"/>
    </xf>
    <xf numFmtId="49" fontId="17" fillId="0" borderId="29" xfId="0" applyNumberFormat="1" applyFont="1" applyBorder="1" applyAlignment="1">
      <alignment horizontal="center" vertical="center" wrapText="1"/>
    </xf>
    <xf numFmtId="49" fontId="26" fillId="0" borderId="30" xfId="0" applyNumberFormat="1" applyFont="1" applyBorder="1" applyAlignment="1">
      <alignment horizontal="center" vertical="center"/>
    </xf>
    <xf numFmtId="0" fontId="24" fillId="0" borderId="30" xfId="0" applyFont="1" applyBorder="1" applyAlignment="1">
      <alignment vertical="center" wrapText="1"/>
    </xf>
    <xf numFmtId="0" fontId="24" fillId="0" borderId="30" xfId="0" applyFont="1" applyBorder="1" applyAlignment="1">
      <alignment horizontal="center" vertical="center"/>
    </xf>
    <xf numFmtId="0" fontId="24" fillId="0" borderId="1" xfId="0" applyFont="1" applyBorder="1" applyAlignment="1">
      <alignment horizontal="center" vertical="center" wrapText="1"/>
    </xf>
    <xf numFmtId="49" fontId="24" fillId="0" borderId="1" xfId="0" applyNumberFormat="1" applyFont="1" applyBorder="1" applyAlignment="1">
      <alignment horizontal="center" vertical="center"/>
    </xf>
    <xf numFmtId="0" fontId="24" fillId="0" borderId="28" xfId="0" applyFont="1" applyBorder="1" applyAlignment="1">
      <alignment vertical="center" wrapText="1"/>
    </xf>
    <xf numFmtId="49" fontId="24" fillId="0" borderId="28" xfId="0" applyNumberFormat="1" applyFont="1" applyBorder="1" applyAlignment="1">
      <alignment horizontal="center" vertical="center"/>
    </xf>
    <xf numFmtId="49" fontId="26" fillId="0" borderId="1" xfId="0" applyNumberFormat="1" applyFont="1" applyBorder="1" applyAlignment="1">
      <alignment horizontal="center" vertical="center"/>
    </xf>
    <xf numFmtId="49" fontId="26" fillId="0" borderId="28" xfId="0" applyNumberFormat="1" applyFont="1" applyBorder="1" applyAlignment="1">
      <alignment horizontal="center" vertical="center"/>
    </xf>
    <xf numFmtId="49" fontId="26" fillId="0" borderId="3" xfId="0" applyNumberFormat="1" applyFont="1" applyBorder="1" applyAlignment="1">
      <alignment horizontal="center" vertical="center"/>
    </xf>
    <xf numFmtId="164" fontId="23" fillId="4" borderId="3" xfId="0" applyNumberFormat="1" applyFont="1" applyFill="1" applyBorder="1" applyAlignment="1" applyProtection="1">
      <alignment horizontal="center" vertical="center"/>
      <protection locked="0"/>
    </xf>
    <xf numFmtId="0" fontId="24" fillId="0" borderId="30"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10" fillId="2" borderId="0" xfId="1" applyFont="1" applyFill="1" applyAlignment="1" applyProtection="1">
      <alignment horizontal="center" vertical="center" wrapText="1"/>
    </xf>
    <xf numFmtId="0" fontId="2" fillId="3" borderId="20" xfId="1" applyFont="1" applyFill="1" applyBorder="1" applyAlignment="1" applyProtection="1">
      <alignment horizontal="center" vertical="center"/>
    </xf>
    <xf numFmtId="0" fontId="2" fillId="3" borderId="21" xfId="1" applyFont="1" applyFill="1" applyBorder="1" applyAlignment="1" applyProtection="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4"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12" fillId="0" borderId="0" xfId="0" applyFont="1" applyAlignment="1">
      <alignment horizontal="left" vertical="center" wrapText="1"/>
    </xf>
    <xf numFmtId="0" fontId="11" fillId="0" borderId="0" xfId="0" applyFont="1" applyAlignment="1">
      <alignment horizontal="left" wrapText="1"/>
    </xf>
    <xf numFmtId="0" fontId="11" fillId="0" borderId="0" xfId="0" applyFont="1" applyAlignment="1">
      <alignment horizontal="left"/>
    </xf>
  </cellXfs>
  <cellStyles count="5">
    <cellStyle name="Normal" xfId="0" builtinId="0"/>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5"/>
  <sheetViews>
    <sheetView tabSelected="1" topLeftCell="A61" zoomScale="70" zoomScaleNormal="70" workbookViewId="0">
      <selection activeCell="C95" sqref="C95"/>
    </sheetView>
  </sheetViews>
  <sheetFormatPr defaultColWidth="9.140625" defaultRowHeight="15" x14ac:dyDescent="0.25"/>
  <cols>
    <col min="1" max="1" width="39.7109375" style="9" customWidth="1"/>
    <col min="2" max="2" width="7" style="31" customWidth="1"/>
    <col min="3" max="3" width="74.85546875" style="6" customWidth="1"/>
    <col min="4" max="4" width="9.140625" style="5"/>
    <col min="5" max="5" width="16.28515625" style="38" customWidth="1"/>
    <col min="6" max="6" width="20.7109375" style="7" customWidth="1"/>
    <col min="7" max="7" width="14.7109375" style="5" customWidth="1"/>
    <col min="8" max="8" width="21.5703125" style="8" customWidth="1"/>
    <col min="9" max="9" width="16.140625" style="2" customWidth="1"/>
    <col min="10" max="16384" width="9.140625" style="2"/>
  </cols>
  <sheetData>
    <row r="1" spans="1:9" ht="45.75" customHeight="1" x14ac:dyDescent="0.25">
      <c r="A1" s="121" t="s">
        <v>209</v>
      </c>
      <c r="B1" s="121"/>
      <c r="C1" s="121"/>
      <c r="D1" s="121"/>
      <c r="E1" s="121"/>
      <c r="F1" s="121"/>
      <c r="G1" s="121"/>
    </row>
    <row r="2" spans="1:9" thickBot="1" x14ac:dyDescent="0.3">
      <c r="A2" s="1"/>
      <c r="B2" s="18"/>
      <c r="C2" s="1"/>
      <c r="D2" s="1"/>
      <c r="E2" s="35"/>
      <c r="F2" s="1"/>
      <c r="G2" s="1"/>
    </row>
    <row r="3" spans="1:9" ht="15.75" thickBot="1" x14ac:dyDescent="0.3">
      <c r="A3" s="122" t="s">
        <v>0</v>
      </c>
      <c r="B3" s="122"/>
      <c r="C3" s="122"/>
      <c r="D3" s="122"/>
      <c r="E3" s="122"/>
      <c r="F3" s="122"/>
      <c r="G3" s="123"/>
    </row>
    <row r="4" spans="1:9" ht="43.5" thickBot="1" x14ac:dyDescent="0.3">
      <c r="A4" s="68" t="s">
        <v>1</v>
      </c>
      <c r="B4" s="69" t="s">
        <v>2</v>
      </c>
      <c r="C4" s="70" t="s">
        <v>3</v>
      </c>
      <c r="D4" s="70" t="s">
        <v>4</v>
      </c>
      <c r="E4" s="71" t="s">
        <v>5</v>
      </c>
      <c r="F4" s="72" t="s">
        <v>6</v>
      </c>
      <c r="G4" s="73" t="s">
        <v>7</v>
      </c>
    </row>
    <row r="5" spans="1:9" ht="15.75" x14ac:dyDescent="0.25">
      <c r="A5" s="41" t="s">
        <v>8</v>
      </c>
      <c r="B5" s="52" t="s">
        <v>9</v>
      </c>
      <c r="C5" s="74" t="s">
        <v>10</v>
      </c>
      <c r="D5" s="75" t="s">
        <v>11</v>
      </c>
      <c r="E5" s="75">
        <v>3846</v>
      </c>
      <c r="F5" s="42">
        <v>0.5</v>
      </c>
      <c r="G5" s="45">
        <f t="shared" ref="G5:G71" si="0">ROUND((E5*F5),2)</f>
        <v>1923</v>
      </c>
    </row>
    <row r="6" spans="1:9" ht="15.75" x14ac:dyDescent="0.25">
      <c r="A6" s="43" t="s">
        <v>8</v>
      </c>
      <c r="B6" s="48" t="s">
        <v>12</v>
      </c>
      <c r="C6" s="62" t="s">
        <v>13</v>
      </c>
      <c r="D6" s="63" t="s">
        <v>14</v>
      </c>
      <c r="E6" s="63">
        <v>68</v>
      </c>
      <c r="F6" s="44">
        <v>28.48</v>
      </c>
      <c r="G6" s="45">
        <f t="shared" si="0"/>
        <v>1936.64</v>
      </c>
    </row>
    <row r="7" spans="1:9" ht="18.75" x14ac:dyDescent="0.25">
      <c r="A7" s="43" t="s">
        <v>8</v>
      </c>
      <c r="B7" s="48" t="s">
        <v>15</v>
      </c>
      <c r="C7" s="62" t="s">
        <v>16</v>
      </c>
      <c r="D7" s="63" t="s">
        <v>17</v>
      </c>
      <c r="E7" s="63">
        <v>440</v>
      </c>
      <c r="F7" s="44">
        <v>64.95</v>
      </c>
      <c r="G7" s="45">
        <f t="shared" si="0"/>
        <v>28578</v>
      </c>
    </row>
    <row r="8" spans="1:9" ht="36" customHeight="1" x14ac:dyDescent="0.25">
      <c r="A8" s="43" t="s">
        <v>8</v>
      </c>
      <c r="B8" s="114" t="s">
        <v>18</v>
      </c>
      <c r="C8" s="93" t="s">
        <v>19</v>
      </c>
      <c r="D8" s="110" t="s">
        <v>210</v>
      </c>
      <c r="E8" s="111" t="s">
        <v>211</v>
      </c>
      <c r="F8" s="44">
        <v>5.38</v>
      </c>
      <c r="G8" s="45">
        <f t="shared" si="0"/>
        <v>5918</v>
      </c>
      <c r="H8" s="2"/>
    </row>
    <row r="9" spans="1:9" ht="36" customHeight="1" x14ac:dyDescent="0.25">
      <c r="A9" s="43" t="s">
        <v>8</v>
      </c>
      <c r="B9" s="114" t="s">
        <v>220</v>
      </c>
      <c r="C9" s="93" t="s">
        <v>232</v>
      </c>
      <c r="D9" s="118" t="s">
        <v>210</v>
      </c>
      <c r="E9" s="111" t="s">
        <v>211</v>
      </c>
      <c r="F9" s="44">
        <v>-5.99</v>
      </c>
      <c r="G9" s="45">
        <f t="shared" si="0"/>
        <v>-6589</v>
      </c>
      <c r="H9" s="2"/>
    </row>
    <row r="10" spans="1:9" ht="36" customHeight="1" thickBot="1" x14ac:dyDescent="0.3">
      <c r="A10" s="43" t="s">
        <v>8</v>
      </c>
      <c r="B10" s="114" t="s">
        <v>230</v>
      </c>
      <c r="C10" s="93" t="s">
        <v>223</v>
      </c>
      <c r="D10" s="109" t="s">
        <v>217</v>
      </c>
      <c r="E10" s="111" t="s">
        <v>226</v>
      </c>
      <c r="F10" s="44">
        <v>9.17</v>
      </c>
      <c r="G10" s="45">
        <f t="shared" si="0"/>
        <v>531.86</v>
      </c>
      <c r="H10" s="2"/>
    </row>
    <row r="11" spans="1:9" ht="36" customHeight="1" thickBot="1" x14ac:dyDescent="0.3">
      <c r="A11" s="80" t="s">
        <v>8</v>
      </c>
      <c r="B11" s="115" t="s">
        <v>231</v>
      </c>
      <c r="C11" s="112" t="s">
        <v>224</v>
      </c>
      <c r="D11" s="109" t="s">
        <v>217</v>
      </c>
      <c r="E11" s="113" t="s">
        <v>227</v>
      </c>
      <c r="F11" s="105">
        <v>9.17</v>
      </c>
      <c r="G11" s="45">
        <f t="shared" si="0"/>
        <v>449.33</v>
      </c>
      <c r="H11" s="33" t="s">
        <v>20</v>
      </c>
      <c r="I11" s="11">
        <f>ROUND(SUM(G5:G11),2)</f>
        <v>32747.83</v>
      </c>
    </row>
    <row r="12" spans="1:9" ht="36" customHeight="1" x14ac:dyDescent="0.25">
      <c r="A12" s="41" t="s">
        <v>21</v>
      </c>
      <c r="B12" s="52" t="s">
        <v>22</v>
      </c>
      <c r="C12" s="77" t="s">
        <v>23</v>
      </c>
      <c r="D12" s="75" t="s">
        <v>17</v>
      </c>
      <c r="E12" s="103">
        <v>2900</v>
      </c>
      <c r="F12" s="42">
        <v>7.13</v>
      </c>
      <c r="G12" s="45">
        <f t="shared" si="0"/>
        <v>20677</v>
      </c>
      <c r="H12" s="34"/>
      <c r="I12" s="12"/>
    </row>
    <row r="13" spans="1:9" ht="36" customHeight="1" x14ac:dyDescent="0.25">
      <c r="A13" s="43" t="s">
        <v>21</v>
      </c>
      <c r="B13" s="48" t="s">
        <v>24</v>
      </c>
      <c r="C13" s="64" t="s">
        <v>25</v>
      </c>
      <c r="D13" s="63" t="s">
        <v>17</v>
      </c>
      <c r="E13" s="91">
        <v>2900</v>
      </c>
      <c r="F13" s="44">
        <v>1.29</v>
      </c>
      <c r="G13" s="45">
        <f t="shared" si="0"/>
        <v>3741</v>
      </c>
      <c r="H13" s="34"/>
      <c r="I13" s="12"/>
    </row>
    <row r="14" spans="1:9" ht="36" customHeight="1" x14ac:dyDescent="0.25">
      <c r="A14" s="43" t="s">
        <v>21</v>
      </c>
      <c r="B14" s="48" t="s">
        <v>26</v>
      </c>
      <c r="C14" s="64" t="s">
        <v>27</v>
      </c>
      <c r="D14" s="63" t="s">
        <v>28</v>
      </c>
      <c r="E14" s="63">
        <v>369</v>
      </c>
      <c r="F14" s="44">
        <v>1.71</v>
      </c>
      <c r="G14" s="45">
        <f t="shared" si="0"/>
        <v>630.99</v>
      </c>
      <c r="H14" s="34"/>
      <c r="I14" s="12"/>
    </row>
    <row r="15" spans="1:9" ht="36" customHeight="1" x14ac:dyDescent="0.25">
      <c r="A15" s="43" t="s">
        <v>21</v>
      </c>
      <c r="B15" s="48" t="s">
        <v>29</v>
      </c>
      <c r="C15" s="64" t="s">
        <v>30</v>
      </c>
      <c r="D15" s="63" t="s">
        <v>28</v>
      </c>
      <c r="E15" s="63">
        <v>92</v>
      </c>
      <c r="F15" s="44">
        <v>0.63</v>
      </c>
      <c r="G15" s="45">
        <f t="shared" si="0"/>
        <v>57.96</v>
      </c>
      <c r="H15" s="34"/>
      <c r="I15" s="12"/>
    </row>
    <row r="16" spans="1:9" ht="36" customHeight="1" x14ac:dyDescent="0.25">
      <c r="A16" s="106" t="s">
        <v>21</v>
      </c>
      <c r="B16" s="107" t="s">
        <v>31</v>
      </c>
      <c r="C16" s="108" t="s">
        <v>222</v>
      </c>
      <c r="D16" s="109" t="s">
        <v>225</v>
      </c>
      <c r="E16" s="109">
        <v>392</v>
      </c>
      <c r="F16" s="44">
        <v>1.65</v>
      </c>
      <c r="G16" s="45">
        <f t="shared" si="0"/>
        <v>646.79999999999995</v>
      </c>
      <c r="H16" s="34"/>
      <c r="I16" s="12"/>
    </row>
    <row r="17" spans="1:9" ht="36" customHeight="1" x14ac:dyDescent="0.25">
      <c r="A17" s="43" t="s">
        <v>21</v>
      </c>
      <c r="B17" s="48" t="s">
        <v>33</v>
      </c>
      <c r="C17" s="64" t="s">
        <v>32</v>
      </c>
      <c r="D17" s="63" t="s">
        <v>28</v>
      </c>
      <c r="E17" s="63">
        <v>5371</v>
      </c>
      <c r="F17" s="44">
        <v>0.71</v>
      </c>
      <c r="G17" s="45">
        <f t="shared" si="0"/>
        <v>3813.41</v>
      </c>
      <c r="H17" s="34"/>
      <c r="I17" s="12"/>
    </row>
    <row r="18" spans="1:9" ht="36" customHeight="1" x14ac:dyDescent="0.25">
      <c r="A18" s="43" t="s">
        <v>21</v>
      </c>
      <c r="B18" s="48" t="s">
        <v>35</v>
      </c>
      <c r="C18" s="64" t="s">
        <v>34</v>
      </c>
      <c r="D18" s="63" t="s">
        <v>17</v>
      </c>
      <c r="E18" s="63">
        <v>1612</v>
      </c>
      <c r="F18" s="44">
        <v>1.76</v>
      </c>
      <c r="G18" s="45">
        <f t="shared" si="0"/>
        <v>2837.12</v>
      </c>
      <c r="H18" s="34"/>
      <c r="I18" s="12"/>
    </row>
    <row r="19" spans="1:9" ht="36" customHeight="1" x14ac:dyDescent="0.25">
      <c r="A19" s="43" t="s">
        <v>21</v>
      </c>
      <c r="B19" s="48" t="s">
        <v>37</v>
      </c>
      <c r="C19" s="64" t="s">
        <v>36</v>
      </c>
      <c r="D19" s="63" t="s">
        <v>17</v>
      </c>
      <c r="E19" s="63">
        <v>225</v>
      </c>
      <c r="F19" s="44">
        <v>17.77</v>
      </c>
      <c r="G19" s="45">
        <f t="shared" si="0"/>
        <v>3998.25</v>
      </c>
      <c r="H19" s="34"/>
      <c r="I19" s="12"/>
    </row>
    <row r="20" spans="1:9" ht="36" customHeight="1" x14ac:dyDescent="0.25">
      <c r="A20" s="43" t="s">
        <v>21</v>
      </c>
      <c r="B20" s="48" t="s">
        <v>39</v>
      </c>
      <c r="C20" s="64" t="s">
        <v>38</v>
      </c>
      <c r="D20" s="63" t="s">
        <v>28</v>
      </c>
      <c r="E20" s="63">
        <v>369</v>
      </c>
      <c r="F20" s="44">
        <v>2.36</v>
      </c>
      <c r="G20" s="45">
        <f t="shared" si="0"/>
        <v>870.84</v>
      </c>
      <c r="H20" s="34"/>
      <c r="I20" s="12"/>
    </row>
    <row r="21" spans="1:9" ht="36" customHeight="1" x14ac:dyDescent="0.25">
      <c r="A21" s="43" t="s">
        <v>21</v>
      </c>
      <c r="B21" s="48" t="s">
        <v>41</v>
      </c>
      <c r="C21" s="64" t="s">
        <v>40</v>
      </c>
      <c r="D21" s="63" t="s">
        <v>28</v>
      </c>
      <c r="E21" s="63">
        <v>92</v>
      </c>
      <c r="F21" s="44">
        <v>1.76</v>
      </c>
      <c r="G21" s="45">
        <f t="shared" si="0"/>
        <v>161.91999999999999</v>
      </c>
      <c r="H21" s="34"/>
      <c r="I21" s="12"/>
    </row>
    <row r="22" spans="1:9" s="3" customFormat="1" ht="19.5" thickBot="1" x14ac:dyDescent="0.3">
      <c r="A22" s="43" t="s">
        <v>21</v>
      </c>
      <c r="B22" s="50" t="s">
        <v>43</v>
      </c>
      <c r="C22" s="64" t="s">
        <v>42</v>
      </c>
      <c r="D22" s="63" t="s">
        <v>28</v>
      </c>
      <c r="E22" s="63">
        <v>5328</v>
      </c>
      <c r="F22" s="49">
        <v>2.36</v>
      </c>
      <c r="G22" s="45">
        <f t="shared" si="0"/>
        <v>12574.08</v>
      </c>
      <c r="H22" s="4"/>
    </row>
    <row r="23" spans="1:9" s="3" customFormat="1" ht="30" customHeight="1" thickBot="1" x14ac:dyDescent="0.3">
      <c r="A23" s="46" t="s">
        <v>21</v>
      </c>
      <c r="B23" s="3" t="s">
        <v>221</v>
      </c>
      <c r="C23" s="76" t="s">
        <v>44</v>
      </c>
      <c r="D23" s="91" t="s">
        <v>217</v>
      </c>
      <c r="E23" s="90" t="s">
        <v>212</v>
      </c>
      <c r="F23" s="51">
        <v>6.82</v>
      </c>
      <c r="G23" s="45">
        <f t="shared" si="0"/>
        <v>15706.46</v>
      </c>
      <c r="H23" s="33" t="s">
        <v>45</v>
      </c>
      <c r="I23" s="11">
        <f>ROUND(SUM(G12:G23),2)</f>
        <v>65715.83</v>
      </c>
    </row>
    <row r="24" spans="1:9" s="3" customFormat="1" ht="30" x14ac:dyDescent="0.25">
      <c r="A24" s="41" t="s">
        <v>46</v>
      </c>
      <c r="B24" s="116" t="s">
        <v>47</v>
      </c>
      <c r="C24" s="102" t="s">
        <v>228</v>
      </c>
      <c r="D24" s="91" t="s">
        <v>217</v>
      </c>
      <c r="E24" s="88" t="s">
        <v>213</v>
      </c>
      <c r="F24" s="117">
        <v>9.89</v>
      </c>
      <c r="G24" s="45">
        <f t="shared" si="0"/>
        <v>55403.78</v>
      </c>
      <c r="H24" s="34"/>
      <c r="I24" s="12"/>
    </row>
    <row r="25" spans="1:9" s="3" customFormat="1" ht="31.5" x14ac:dyDescent="0.25">
      <c r="A25" s="43" t="s">
        <v>46</v>
      </c>
      <c r="B25" s="48" t="s">
        <v>48</v>
      </c>
      <c r="C25" s="64" t="s">
        <v>49</v>
      </c>
      <c r="D25" s="91" t="s">
        <v>217</v>
      </c>
      <c r="E25" s="89" t="s">
        <v>214</v>
      </c>
      <c r="F25" s="49">
        <v>14.88</v>
      </c>
      <c r="G25" s="45">
        <f t="shared" si="0"/>
        <v>238109.76</v>
      </c>
      <c r="H25" s="34"/>
      <c r="I25" s="12"/>
    </row>
    <row r="26" spans="1:9" s="3" customFormat="1" ht="32.25" thickBot="1" x14ac:dyDescent="0.3">
      <c r="A26" s="43" t="s">
        <v>46</v>
      </c>
      <c r="B26" s="48" t="s">
        <v>50</v>
      </c>
      <c r="C26" s="64" t="s">
        <v>51</v>
      </c>
      <c r="D26" s="91" t="s">
        <v>217</v>
      </c>
      <c r="E26" s="89" t="s">
        <v>215</v>
      </c>
      <c r="F26" s="49">
        <v>10.55</v>
      </c>
      <c r="G26" s="45">
        <f t="shared" si="0"/>
        <v>166732.20000000001</v>
      </c>
      <c r="H26" s="34"/>
      <c r="I26" s="12"/>
    </row>
    <row r="27" spans="1:9" s="3" customFormat="1" ht="32.25" thickBot="1" x14ac:dyDescent="0.3">
      <c r="A27" s="46" t="s">
        <v>46</v>
      </c>
      <c r="B27" s="50" t="s">
        <v>52</v>
      </c>
      <c r="C27" s="76" t="s">
        <v>53</v>
      </c>
      <c r="D27" s="91" t="s">
        <v>217</v>
      </c>
      <c r="E27" s="90" t="s">
        <v>216</v>
      </c>
      <c r="F27" s="51">
        <v>10.92</v>
      </c>
      <c r="G27" s="45">
        <f t="shared" si="0"/>
        <v>170865.24</v>
      </c>
      <c r="H27" s="33" t="s">
        <v>54</v>
      </c>
      <c r="I27" s="11">
        <f>ROUND(SUM(G24:G27),2)</f>
        <v>631110.98</v>
      </c>
    </row>
    <row r="28" spans="1:9" s="3" customFormat="1" ht="30" customHeight="1" x14ac:dyDescent="0.25">
      <c r="A28" s="41" t="s">
        <v>55</v>
      </c>
      <c r="B28" s="47" t="s">
        <v>56</v>
      </c>
      <c r="C28" s="77" t="s">
        <v>57</v>
      </c>
      <c r="D28" s="109" t="s">
        <v>225</v>
      </c>
      <c r="E28" s="75">
        <v>1720</v>
      </c>
      <c r="F28" s="53">
        <v>17.09</v>
      </c>
      <c r="G28" s="45">
        <f t="shared" si="0"/>
        <v>29394.799999999999</v>
      </c>
      <c r="H28" s="119"/>
    </row>
    <row r="29" spans="1:9" s="3" customFormat="1" ht="31.5" x14ac:dyDescent="0.25">
      <c r="A29" s="43" t="s">
        <v>55</v>
      </c>
      <c r="B29" s="54" t="s">
        <v>58</v>
      </c>
      <c r="C29" s="64" t="s">
        <v>59</v>
      </c>
      <c r="D29" s="63" t="s">
        <v>28</v>
      </c>
      <c r="E29" s="63">
        <v>4731</v>
      </c>
      <c r="F29" s="55">
        <v>12.64</v>
      </c>
      <c r="G29" s="45">
        <f t="shared" si="0"/>
        <v>59799.839999999997</v>
      </c>
      <c r="H29" s="120"/>
    </row>
    <row r="30" spans="1:9" s="3" customFormat="1" ht="30" customHeight="1" x14ac:dyDescent="0.25">
      <c r="A30" s="43" t="s">
        <v>55</v>
      </c>
      <c r="B30" s="54" t="s">
        <v>60</v>
      </c>
      <c r="C30" s="64" t="s">
        <v>61</v>
      </c>
      <c r="D30" s="63" t="s">
        <v>28</v>
      </c>
      <c r="E30" s="63">
        <v>4673</v>
      </c>
      <c r="F30" s="55">
        <v>22.79</v>
      </c>
      <c r="G30" s="45">
        <f t="shared" si="0"/>
        <v>106497.67</v>
      </c>
      <c r="H30" s="120"/>
    </row>
    <row r="31" spans="1:9" s="3" customFormat="1" ht="32.25" thickBot="1" x14ac:dyDescent="0.3">
      <c r="A31" s="43" t="s">
        <v>55</v>
      </c>
      <c r="B31" s="54" t="s">
        <v>62</v>
      </c>
      <c r="C31" s="64" t="s">
        <v>63</v>
      </c>
      <c r="D31" s="63" t="s">
        <v>28</v>
      </c>
      <c r="E31" s="63">
        <v>41</v>
      </c>
      <c r="F31" s="55">
        <v>35.94</v>
      </c>
      <c r="G31" s="45">
        <f t="shared" si="0"/>
        <v>1473.54</v>
      </c>
      <c r="H31" s="120"/>
    </row>
    <row r="32" spans="1:9" s="3" customFormat="1" ht="32.25" thickBot="1" x14ac:dyDescent="0.3">
      <c r="A32" s="46" t="s">
        <v>55</v>
      </c>
      <c r="B32" s="56" t="s">
        <v>64</v>
      </c>
      <c r="C32" s="76" t="s">
        <v>65</v>
      </c>
      <c r="D32" s="78" t="s">
        <v>28</v>
      </c>
      <c r="E32" s="78">
        <v>17</v>
      </c>
      <c r="F32" s="79">
        <v>35.94</v>
      </c>
      <c r="G32" s="45">
        <f t="shared" si="0"/>
        <v>610.98</v>
      </c>
      <c r="H32" s="33" t="s">
        <v>66</v>
      </c>
      <c r="I32" s="11">
        <f>ROUND(SUM(G28:G32),2)</f>
        <v>197776.83</v>
      </c>
    </row>
    <row r="33" spans="1:9" s="3" customFormat="1" ht="30" x14ac:dyDescent="0.25">
      <c r="A33" s="41" t="s">
        <v>219</v>
      </c>
      <c r="B33" s="47" t="s">
        <v>67</v>
      </c>
      <c r="C33" s="85" t="s">
        <v>57</v>
      </c>
      <c r="D33" s="75" t="s">
        <v>17</v>
      </c>
      <c r="E33" s="75">
        <v>235</v>
      </c>
      <c r="F33" s="53">
        <v>23.58</v>
      </c>
      <c r="G33" s="45">
        <f t="shared" si="0"/>
        <v>5541.3</v>
      </c>
      <c r="H33" s="8"/>
    </row>
    <row r="34" spans="1:9" s="3" customFormat="1" ht="31.5" x14ac:dyDescent="0.25">
      <c r="A34" s="43" t="s">
        <v>219</v>
      </c>
      <c r="B34" s="54" t="s">
        <v>68</v>
      </c>
      <c r="C34" s="86" t="s">
        <v>59</v>
      </c>
      <c r="D34" s="63" t="s">
        <v>28</v>
      </c>
      <c r="E34" s="63">
        <v>640</v>
      </c>
      <c r="F34" s="55">
        <v>14.6</v>
      </c>
      <c r="G34" s="45">
        <f t="shared" si="0"/>
        <v>9344</v>
      </c>
      <c r="H34" s="8"/>
    </row>
    <row r="35" spans="1:9" s="3" customFormat="1" ht="31.5" x14ac:dyDescent="0.25">
      <c r="A35" s="43" t="s">
        <v>219</v>
      </c>
      <c r="B35" s="54" t="s">
        <v>69</v>
      </c>
      <c r="C35" s="86" t="s">
        <v>70</v>
      </c>
      <c r="D35" s="63" t="s">
        <v>28</v>
      </c>
      <c r="E35" s="63">
        <v>320</v>
      </c>
      <c r="F35" s="55">
        <v>29.76</v>
      </c>
      <c r="G35" s="45">
        <f t="shared" si="0"/>
        <v>9523.2000000000007</v>
      </c>
      <c r="H35" s="8"/>
    </row>
    <row r="36" spans="1:9" s="3" customFormat="1" ht="31.5" x14ac:dyDescent="0.25">
      <c r="A36" s="43" t="s">
        <v>219</v>
      </c>
      <c r="B36" s="54" t="s">
        <v>71</v>
      </c>
      <c r="C36" s="86" t="s">
        <v>72</v>
      </c>
      <c r="D36" s="63" t="s">
        <v>28</v>
      </c>
      <c r="E36" s="63">
        <v>306</v>
      </c>
      <c r="F36" s="55">
        <v>33.24</v>
      </c>
      <c r="G36" s="45">
        <f t="shared" si="0"/>
        <v>10171.44</v>
      </c>
      <c r="H36" s="8"/>
    </row>
    <row r="37" spans="1:9" s="3" customFormat="1" ht="31.5" x14ac:dyDescent="0.25">
      <c r="A37" s="43" t="s">
        <v>219</v>
      </c>
      <c r="B37" s="54" t="s">
        <v>73</v>
      </c>
      <c r="C37" s="86" t="s">
        <v>63</v>
      </c>
      <c r="D37" s="63" t="s">
        <v>28</v>
      </c>
      <c r="E37" s="63">
        <v>13.1</v>
      </c>
      <c r="F37" s="55">
        <v>35.94</v>
      </c>
      <c r="G37" s="45">
        <f t="shared" si="0"/>
        <v>470.81</v>
      </c>
      <c r="H37" s="10"/>
    </row>
    <row r="38" spans="1:9" s="3" customFormat="1" ht="32.25" thickBot="1" x14ac:dyDescent="0.3">
      <c r="A38" s="46" t="s">
        <v>219</v>
      </c>
      <c r="B38" s="56" t="s">
        <v>74</v>
      </c>
      <c r="C38" s="87" t="s">
        <v>65</v>
      </c>
      <c r="D38" s="78" t="s">
        <v>28</v>
      </c>
      <c r="E38" s="78">
        <v>1.7</v>
      </c>
      <c r="F38" s="57">
        <v>35.94</v>
      </c>
      <c r="G38" s="45">
        <f t="shared" si="0"/>
        <v>61.1</v>
      </c>
      <c r="H38" s="67" t="s">
        <v>75</v>
      </c>
      <c r="I38" s="65">
        <f>ROUND(SUM(G33:G38),2)</f>
        <v>35111.85</v>
      </c>
    </row>
    <row r="39" spans="1:9" s="3" customFormat="1" ht="45" x14ac:dyDescent="0.25">
      <c r="A39" s="41" t="s">
        <v>76</v>
      </c>
      <c r="B39" s="75" t="s">
        <v>77</v>
      </c>
      <c r="C39" s="77" t="s">
        <v>78</v>
      </c>
      <c r="D39" s="75" t="s">
        <v>28</v>
      </c>
      <c r="E39" s="75">
        <v>127</v>
      </c>
      <c r="F39" s="53">
        <v>11.96</v>
      </c>
      <c r="G39" s="45">
        <f t="shared" si="0"/>
        <v>1518.92</v>
      </c>
      <c r="H39" s="34"/>
      <c r="I39" s="12"/>
    </row>
    <row r="40" spans="1:9" s="3" customFormat="1" ht="45" x14ac:dyDescent="0.25">
      <c r="A40" s="43" t="s">
        <v>76</v>
      </c>
      <c r="B40" s="63" t="s">
        <v>79</v>
      </c>
      <c r="C40" s="64" t="s">
        <v>80</v>
      </c>
      <c r="D40" s="63" t="s">
        <v>28</v>
      </c>
      <c r="E40" s="91">
        <v>2237</v>
      </c>
      <c r="F40" s="55">
        <v>14</v>
      </c>
      <c r="G40" s="45">
        <f t="shared" si="0"/>
        <v>31318</v>
      </c>
      <c r="H40" s="34"/>
      <c r="I40" s="12"/>
    </row>
    <row r="41" spans="1:9" s="3" customFormat="1" ht="45" x14ac:dyDescent="0.25">
      <c r="A41" s="43" t="s">
        <v>76</v>
      </c>
      <c r="B41" s="63" t="s">
        <v>81</v>
      </c>
      <c r="C41" s="64" t="s">
        <v>82</v>
      </c>
      <c r="D41" s="63" t="s">
        <v>28</v>
      </c>
      <c r="E41" s="63">
        <v>141</v>
      </c>
      <c r="F41" s="55">
        <v>33.69</v>
      </c>
      <c r="G41" s="45">
        <f t="shared" si="0"/>
        <v>4750.29</v>
      </c>
      <c r="H41" s="34"/>
      <c r="I41" s="12"/>
    </row>
    <row r="42" spans="1:9" s="3" customFormat="1" ht="45" x14ac:dyDescent="0.25">
      <c r="A42" s="43" t="s">
        <v>76</v>
      </c>
      <c r="B42" s="63" t="s">
        <v>83</v>
      </c>
      <c r="C42" s="64" t="s">
        <v>84</v>
      </c>
      <c r="D42" s="63" t="s">
        <v>28</v>
      </c>
      <c r="E42" s="63">
        <v>5</v>
      </c>
      <c r="F42" s="55">
        <v>39.31</v>
      </c>
      <c r="G42" s="45">
        <f t="shared" si="0"/>
        <v>196.55</v>
      </c>
      <c r="H42" s="34"/>
      <c r="I42" s="12"/>
    </row>
    <row r="43" spans="1:9" s="3" customFormat="1" ht="45" x14ac:dyDescent="0.25">
      <c r="A43" s="43" t="s">
        <v>76</v>
      </c>
      <c r="B43" s="63" t="s">
        <v>85</v>
      </c>
      <c r="C43" s="64" t="s">
        <v>86</v>
      </c>
      <c r="D43" s="63" t="s">
        <v>28</v>
      </c>
      <c r="E43" s="63">
        <v>4</v>
      </c>
      <c r="F43" s="55">
        <v>39.31</v>
      </c>
      <c r="G43" s="45">
        <f t="shared" si="0"/>
        <v>157.24</v>
      </c>
      <c r="H43" s="34"/>
      <c r="I43" s="12"/>
    </row>
    <row r="44" spans="1:9" s="3" customFormat="1" ht="45" x14ac:dyDescent="0.25">
      <c r="A44" s="43" t="s">
        <v>76</v>
      </c>
      <c r="B44" s="63" t="s">
        <v>87</v>
      </c>
      <c r="C44" s="64" t="s">
        <v>88</v>
      </c>
      <c r="D44" s="63" t="s">
        <v>28</v>
      </c>
      <c r="E44" s="91">
        <v>2237</v>
      </c>
      <c r="F44" s="55">
        <v>22.88</v>
      </c>
      <c r="G44" s="45">
        <f t="shared" si="0"/>
        <v>51182.559999999998</v>
      </c>
      <c r="H44" s="34"/>
      <c r="I44" s="12"/>
    </row>
    <row r="45" spans="1:9" s="3" customFormat="1" ht="45" x14ac:dyDescent="0.25">
      <c r="A45" s="43" t="s">
        <v>76</v>
      </c>
      <c r="B45" s="63" t="s">
        <v>89</v>
      </c>
      <c r="C45" s="64" t="s">
        <v>90</v>
      </c>
      <c r="D45" s="63" t="s">
        <v>28</v>
      </c>
      <c r="E45" s="63">
        <v>2237</v>
      </c>
      <c r="F45" s="55">
        <v>13.17</v>
      </c>
      <c r="G45" s="45">
        <f t="shared" si="0"/>
        <v>29461.29</v>
      </c>
      <c r="H45" s="34"/>
      <c r="I45" s="12"/>
    </row>
    <row r="46" spans="1:9" s="3" customFormat="1" ht="45" x14ac:dyDescent="0.25">
      <c r="A46" s="43" t="s">
        <v>76</v>
      </c>
      <c r="B46" s="63" t="s">
        <v>91</v>
      </c>
      <c r="C46" s="64" t="s">
        <v>92</v>
      </c>
      <c r="D46" s="63" t="s">
        <v>17</v>
      </c>
      <c r="E46" s="63">
        <v>644</v>
      </c>
      <c r="F46" s="55">
        <v>17.46</v>
      </c>
      <c r="G46" s="45">
        <f t="shared" si="0"/>
        <v>11244.24</v>
      </c>
      <c r="H46" s="34"/>
      <c r="I46" s="12"/>
    </row>
    <row r="47" spans="1:9" s="3" customFormat="1" ht="45" x14ac:dyDescent="0.25">
      <c r="A47" s="43" t="s">
        <v>76</v>
      </c>
      <c r="B47" s="63" t="s">
        <v>93</v>
      </c>
      <c r="C47" s="64" t="s">
        <v>94</v>
      </c>
      <c r="D47" s="63" t="s">
        <v>17</v>
      </c>
      <c r="E47" s="63">
        <v>115</v>
      </c>
      <c r="F47" s="55">
        <v>17.09</v>
      </c>
      <c r="G47" s="45">
        <f t="shared" si="0"/>
        <v>1965.35</v>
      </c>
      <c r="H47" s="34"/>
      <c r="I47" s="12"/>
    </row>
    <row r="48" spans="1:9" s="3" customFormat="1" ht="45" x14ac:dyDescent="0.25">
      <c r="A48" s="43" t="s">
        <v>76</v>
      </c>
      <c r="B48" s="63" t="s">
        <v>95</v>
      </c>
      <c r="C48" s="64" t="s">
        <v>96</v>
      </c>
      <c r="D48" s="63" t="s">
        <v>28</v>
      </c>
      <c r="E48" s="63">
        <v>294</v>
      </c>
      <c r="F48" s="55">
        <v>15.63</v>
      </c>
      <c r="G48" s="45">
        <f t="shared" si="0"/>
        <v>4595.22</v>
      </c>
      <c r="H48" s="34"/>
      <c r="I48" s="12"/>
    </row>
    <row r="49" spans="1:9" s="3" customFormat="1" ht="45" x14ac:dyDescent="0.25">
      <c r="A49" s="43" t="s">
        <v>76</v>
      </c>
      <c r="B49" s="63" t="s">
        <v>97</v>
      </c>
      <c r="C49" s="64" t="s">
        <v>98</v>
      </c>
      <c r="D49" s="63" t="s">
        <v>28</v>
      </c>
      <c r="E49" s="63">
        <v>219</v>
      </c>
      <c r="F49" s="55">
        <v>37.479999999999997</v>
      </c>
      <c r="G49" s="45">
        <f t="shared" si="0"/>
        <v>8208.1200000000008</v>
      </c>
      <c r="H49" s="34"/>
      <c r="I49" s="12"/>
    </row>
    <row r="50" spans="1:9" s="3" customFormat="1" ht="45" x14ac:dyDescent="0.25">
      <c r="A50" s="43" t="s">
        <v>76</v>
      </c>
      <c r="B50" s="63" t="s">
        <v>99</v>
      </c>
      <c r="C50" s="64" t="s">
        <v>100</v>
      </c>
      <c r="D50" s="63" t="s">
        <v>28</v>
      </c>
      <c r="E50" s="63">
        <v>219</v>
      </c>
      <c r="F50" s="55">
        <v>24.86</v>
      </c>
      <c r="G50" s="45">
        <f t="shared" si="0"/>
        <v>5444.34</v>
      </c>
      <c r="H50" s="34"/>
      <c r="I50" s="12"/>
    </row>
    <row r="51" spans="1:9" s="3" customFormat="1" ht="45" x14ac:dyDescent="0.25">
      <c r="A51" s="43" t="s">
        <v>76</v>
      </c>
      <c r="B51" s="63" t="s">
        <v>101</v>
      </c>
      <c r="C51" s="64" t="s">
        <v>102</v>
      </c>
      <c r="D51" s="63" t="s">
        <v>28</v>
      </c>
      <c r="E51" s="63">
        <v>219</v>
      </c>
      <c r="F51" s="55">
        <v>25.48</v>
      </c>
      <c r="G51" s="45">
        <f t="shared" si="0"/>
        <v>5580.12</v>
      </c>
      <c r="H51" s="34"/>
      <c r="I51" s="12"/>
    </row>
    <row r="52" spans="1:9" s="3" customFormat="1" ht="45" x14ac:dyDescent="0.25">
      <c r="A52" s="43" t="s">
        <v>76</v>
      </c>
      <c r="B52" s="63" t="s">
        <v>103</v>
      </c>
      <c r="C52" s="64" t="s">
        <v>104</v>
      </c>
      <c r="D52" s="63" t="s">
        <v>28</v>
      </c>
      <c r="E52" s="63">
        <v>55</v>
      </c>
      <c r="F52" s="55">
        <v>33.69</v>
      </c>
      <c r="G52" s="45">
        <f t="shared" si="0"/>
        <v>1852.95</v>
      </c>
      <c r="H52" s="34"/>
      <c r="I52" s="12"/>
    </row>
    <row r="53" spans="1:9" s="3" customFormat="1" ht="45" x14ac:dyDescent="0.25">
      <c r="A53" s="43" t="s">
        <v>76</v>
      </c>
      <c r="B53" s="63" t="s">
        <v>105</v>
      </c>
      <c r="C53" s="64" t="s">
        <v>106</v>
      </c>
      <c r="D53" s="63" t="s">
        <v>28</v>
      </c>
      <c r="E53" s="63">
        <v>16</v>
      </c>
      <c r="F53" s="55">
        <v>39.31</v>
      </c>
      <c r="G53" s="45">
        <f t="shared" si="0"/>
        <v>628.96</v>
      </c>
      <c r="H53" s="34"/>
      <c r="I53" s="12"/>
    </row>
    <row r="54" spans="1:9" s="3" customFormat="1" ht="45" x14ac:dyDescent="0.25">
      <c r="A54" s="43" t="s">
        <v>76</v>
      </c>
      <c r="B54" s="63" t="s">
        <v>107</v>
      </c>
      <c r="C54" s="64" t="s">
        <v>108</v>
      </c>
      <c r="D54" s="63" t="s">
        <v>28</v>
      </c>
      <c r="E54" s="63">
        <v>4</v>
      </c>
      <c r="F54" s="55">
        <v>39.31</v>
      </c>
      <c r="G54" s="45">
        <f t="shared" si="0"/>
        <v>157.24</v>
      </c>
      <c r="H54" s="34"/>
      <c r="I54" s="12"/>
    </row>
    <row r="55" spans="1:9" s="3" customFormat="1" ht="45" x14ac:dyDescent="0.25">
      <c r="A55" s="43" t="s">
        <v>76</v>
      </c>
      <c r="B55" s="63" t="s">
        <v>109</v>
      </c>
      <c r="C55" s="64" t="s">
        <v>110</v>
      </c>
      <c r="D55" s="63" t="s">
        <v>11</v>
      </c>
      <c r="E55" s="63">
        <v>69</v>
      </c>
      <c r="F55" s="55">
        <v>29.2</v>
      </c>
      <c r="G55" s="45">
        <f t="shared" si="0"/>
        <v>2014.8</v>
      </c>
      <c r="H55" s="34"/>
      <c r="I55" s="12"/>
    </row>
    <row r="56" spans="1:9" s="3" customFormat="1" ht="45" x14ac:dyDescent="0.25">
      <c r="A56" s="43" t="s">
        <v>76</v>
      </c>
      <c r="B56" s="63" t="s">
        <v>111</v>
      </c>
      <c r="C56" s="64" t="s">
        <v>112</v>
      </c>
      <c r="D56" s="63" t="s">
        <v>11</v>
      </c>
      <c r="E56" s="63">
        <v>410</v>
      </c>
      <c r="F56" s="55">
        <v>28.64</v>
      </c>
      <c r="G56" s="45">
        <f t="shared" si="0"/>
        <v>11742.4</v>
      </c>
      <c r="H56" s="34"/>
      <c r="I56" s="12"/>
    </row>
    <row r="57" spans="1:9" s="3" customFormat="1" ht="45" x14ac:dyDescent="0.25">
      <c r="A57" s="43" t="s">
        <v>76</v>
      </c>
      <c r="B57" s="63" t="s">
        <v>113</v>
      </c>
      <c r="C57" s="64" t="s">
        <v>114</v>
      </c>
      <c r="D57" s="63" t="s">
        <v>11</v>
      </c>
      <c r="E57" s="63">
        <v>3565</v>
      </c>
      <c r="F57" s="55">
        <v>13.48</v>
      </c>
      <c r="G57" s="45">
        <f t="shared" si="0"/>
        <v>48056.2</v>
      </c>
      <c r="H57" s="34"/>
      <c r="I57" s="12"/>
    </row>
    <row r="58" spans="1:9" s="3" customFormat="1" ht="45" x14ac:dyDescent="0.25">
      <c r="A58" s="43" t="s">
        <v>76</v>
      </c>
      <c r="B58" s="63" t="s">
        <v>115</v>
      </c>
      <c r="C58" s="64" t="s">
        <v>116</v>
      </c>
      <c r="D58" s="63" t="s">
        <v>11</v>
      </c>
      <c r="E58" s="63">
        <v>2482</v>
      </c>
      <c r="F58" s="55">
        <v>3.84</v>
      </c>
      <c r="G58" s="45">
        <f t="shared" si="0"/>
        <v>9530.8799999999992</v>
      </c>
      <c r="H58" s="34"/>
      <c r="I58" s="12"/>
    </row>
    <row r="59" spans="1:9" s="3" customFormat="1" ht="45" x14ac:dyDescent="0.25">
      <c r="A59" s="43" t="s">
        <v>76</v>
      </c>
      <c r="B59" s="63" t="s">
        <v>117</v>
      </c>
      <c r="C59" s="64" t="s">
        <v>118</v>
      </c>
      <c r="D59" s="63" t="s">
        <v>28</v>
      </c>
      <c r="E59" s="63">
        <v>224</v>
      </c>
      <c r="F59" s="55">
        <v>29.76</v>
      </c>
      <c r="G59" s="45">
        <f t="shared" si="0"/>
        <v>6666.24</v>
      </c>
      <c r="H59" s="34"/>
      <c r="I59" s="12"/>
    </row>
    <row r="60" spans="1:9" s="3" customFormat="1" ht="45" x14ac:dyDescent="0.25">
      <c r="A60" s="43" t="s">
        <v>76</v>
      </c>
      <c r="B60" s="63" t="s">
        <v>119</v>
      </c>
      <c r="C60" s="64" t="s">
        <v>120</v>
      </c>
      <c r="D60" s="63" t="s">
        <v>28</v>
      </c>
      <c r="E60" s="63">
        <v>224</v>
      </c>
      <c r="F60" s="55">
        <v>12.35</v>
      </c>
      <c r="G60" s="45">
        <f t="shared" si="0"/>
        <v>2766.4</v>
      </c>
      <c r="H60" s="34"/>
      <c r="I60" s="12"/>
    </row>
    <row r="61" spans="1:9" s="3" customFormat="1" ht="45" x14ac:dyDescent="0.25">
      <c r="A61" s="92" t="s">
        <v>76</v>
      </c>
      <c r="B61" s="91" t="s">
        <v>121</v>
      </c>
      <c r="C61" s="93" t="s">
        <v>218</v>
      </c>
      <c r="D61" s="91" t="s">
        <v>217</v>
      </c>
      <c r="E61" s="91">
        <v>1731</v>
      </c>
      <c r="F61" s="94">
        <v>17.09</v>
      </c>
      <c r="G61" s="45">
        <f t="shared" si="0"/>
        <v>29582.79</v>
      </c>
      <c r="H61" s="34"/>
      <c r="I61" s="12"/>
    </row>
    <row r="62" spans="1:9" s="3" customFormat="1" ht="45" x14ac:dyDescent="0.25">
      <c r="A62" s="43" t="s">
        <v>76</v>
      </c>
      <c r="B62" s="63" t="s">
        <v>122</v>
      </c>
      <c r="C62" s="64" t="s">
        <v>123</v>
      </c>
      <c r="D62" s="63" t="s">
        <v>28</v>
      </c>
      <c r="E62" s="63">
        <v>1605</v>
      </c>
      <c r="F62" s="55">
        <v>14.24</v>
      </c>
      <c r="G62" s="45">
        <f t="shared" si="0"/>
        <v>22855.200000000001</v>
      </c>
      <c r="H62" s="34"/>
      <c r="I62" s="12"/>
    </row>
    <row r="63" spans="1:9" s="3" customFormat="1" ht="45" x14ac:dyDescent="0.25">
      <c r="A63" s="43" t="s">
        <v>76</v>
      </c>
      <c r="B63" s="63">
        <v>6.25</v>
      </c>
      <c r="C63" s="64" t="s">
        <v>124</v>
      </c>
      <c r="D63" s="63" t="s">
        <v>14</v>
      </c>
      <c r="E63" s="63">
        <v>2</v>
      </c>
      <c r="F63" s="55">
        <v>356.51</v>
      </c>
      <c r="G63" s="45">
        <f t="shared" si="0"/>
        <v>713.02</v>
      </c>
      <c r="H63" s="34"/>
      <c r="I63" s="12"/>
    </row>
    <row r="64" spans="1:9" s="3" customFormat="1" ht="45.75" thickBot="1" x14ac:dyDescent="0.3">
      <c r="A64" s="46" t="s">
        <v>76</v>
      </c>
      <c r="B64" s="98">
        <v>6.26</v>
      </c>
      <c r="C64" s="97" t="s">
        <v>229</v>
      </c>
      <c r="D64" s="98" t="s">
        <v>14</v>
      </c>
      <c r="E64" s="98">
        <v>2</v>
      </c>
      <c r="F64" s="99">
        <v>9363.32</v>
      </c>
      <c r="G64" s="45">
        <f t="shared" si="0"/>
        <v>18726.64</v>
      </c>
      <c r="H64" s="67" t="s">
        <v>125</v>
      </c>
      <c r="I64" s="66">
        <f>ROUND(SUM(G39:G64),2)</f>
        <v>310915.96000000002</v>
      </c>
    </row>
    <row r="65" spans="1:9" s="3" customFormat="1" ht="15.75" x14ac:dyDescent="0.25">
      <c r="A65" s="41" t="s">
        <v>126</v>
      </c>
      <c r="B65" s="82" t="s">
        <v>127</v>
      </c>
      <c r="C65" s="77" t="s">
        <v>128</v>
      </c>
      <c r="D65" s="75" t="s">
        <v>11</v>
      </c>
      <c r="E65" s="75">
        <v>1893</v>
      </c>
      <c r="F65" s="53">
        <v>23.68</v>
      </c>
      <c r="G65" s="45">
        <f t="shared" si="0"/>
        <v>44826.239999999998</v>
      </c>
      <c r="H65" s="34"/>
      <c r="I65" s="12"/>
    </row>
    <row r="66" spans="1:9" s="3" customFormat="1" ht="29.25" thickBot="1" x14ac:dyDescent="0.3">
      <c r="A66" s="95" t="s">
        <v>126</v>
      </c>
      <c r="B66" s="96" t="s">
        <v>129</v>
      </c>
      <c r="C66" s="97" t="s">
        <v>130</v>
      </c>
      <c r="D66" s="98" t="s">
        <v>11</v>
      </c>
      <c r="E66" s="98">
        <v>16</v>
      </c>
      <c r="F66" s="99">
        <v>159.47</v>
      </c>
      <c r="G66" s="45">
        <f t="shared" si="0"/>
        <v>2551.52</v>
      </c>
      <c r="H66" s="67" t="s">
        <v>131</v>
      </c>
      <c r="I66" s="66">
        <f>ROUND(SUM(G65:G66),2)</f>
        <v>47377.760000000002</v>
      </c>
    </row>
    <row r="67" spans="1:9" s="3" customFormat="1" ht="15.75" x14ac:dyDescent="0.25">
      <c r="A67" s="41" t="s">
        <v>132</v>
      </c>
      <c r="B67" s="82" t="s">
        <v>133</v>
      </c>
      <c r="C67" s="77" t="s">
        <v>134</v>
      </c>
      <c r="D67" s="75" t="s">
        <v>11</v>
      </c>
      <c r="E67" s="75">
        <v>1876</v>
      </c>
      <c r="F67" s="53">
        <v>61.09</v>
      </c>
      <c r="G67" s="45">
        <f t="shared" si="0"/>
        <v>114604.84</v>
      </c>
      <c r="H67" s="34"/>
      <c r="I67" s="12"/>
    </row>
    <row r="68" spans="1:9" s="3" customFormat="1" ht="31.5" x14ac:dyDescent="0.25">
      <c r="A68" s="43" t="s">
        <v>132</v>
      </c>
      <c r="B68" s="84" t="s">
        <v>135</v>
      </c>
      <c r="C68" s="64" t="s">
        <v>136</v>
      </c>
      <c r="D68" s="63" t="s">
        <v>11</v>
      </c>
      <c r="E68" s="63">
        <v>24</v>
      </c>
      <c r="F68" s="55">
        <v>71.09</v>
      </c>
      <c r="G68" s="45">
        <f t="shared" si="0"/>
        <v>1706.16</v>
      </c>
      <c r="H68" s="34"/>
      <c r="I68" s="12"/>
    </row>
    <row r="69" spans="1:9" s="3" customFormat="1" ht="15.75" x14ac:dyDescent="0.25">
      <c r="A69" s="43" t="s">
        <v>132</v>
      </c>
      <c r="B69" s="84" t="s">
        <v>137</v>
      </c>
      <c r="C69" s="64" t="s">
        <v>138</v>
      </c>
      <c r="D69" s="63" t="s">
        <v>139</v>
      </c>
      <c r="E69" s="63">
        <v>46</v>
      </c>
      <c r="F69" s="55">
        <v>76.36</v>
      </c>
      <c r="G69" s="45">
        <f t="shared" si="0"/>
        <v>3512.56</v>
      </c>
      <c r="H69" s="34"/>
      <c r="I69" s="12"/>
    </row>
    <row r="70" spans="1:9" s="3" customFormat="1" ht="16.5" thickBot="1" x14ac:dyDescent="0.3">
      <c r="A70" s="43" t="s">
        <v>132</v>
      </c>
      <c r="B70" s="84" t="s">
        <v>140</v>
      </c>
      <c r="C70" s="64" t="s">
        <v>141</v>
      </c>
      <c r="D70" s="63" t="s">
        <v>142</v>
      </c>
      <c r="E70" s="63">
        <v>1</v>
      </c>
      <c r="F70" s="55">
        <v>110.05</v>
      </c>
      <c r="G70" s="45">
        <f t="shared" si="0"/>
        <v>110.05</v>
      </c>
      <c r="H70" s="34"/>
      <c r="I70" s="12"/>
    </row>
    <row r="71" spans="1:9" s="3" customFormat="1" ht="29.25" thickBot="1" x14ac:dyDescent="0.3">
      <c r="A71" s="46" t="s">
        <v>132</v>
      </c>
      <c r="B71" s="83" t="s">
        <v>143</v>
      </c>
      <c r="C71" s="76" t="s">
        <v>144</v>
      </c>
      <c r="D71" s="78" t="s">
        <v>11</v>
      </c>
      <c r="E71" s="78">
        <v>200</v>
      </c>
      <c r="F71" s="57">
        <v>74.680000000000007</v>
      </c>
      <c r="G71" s="45">
        <f t="shared" si="0"/>
        <v>14936</v>
      </c>
      <c r="H71" s="33" t="s">
        <v>145</v>
      </c>
      <c r="I71" s="32">
        <f>ROUND(SUM(G67:G71),2)</f>
        <v>134869.60999999999</v>
      </c>
    </row>
    <row r="72" spans="1:9" s="3" customFormat="1" ht="31.5" x14ac:dyDescent="0.25">
      <c r="A72" s="100" t="s">
        <v>146</v>
      </c>
      <c r="B72" s="101" t="s">
        <v>147</v>
      </c>
      <c r="C72" s="102" t="s">
        <v>148</v>
      </c>
      <c r="D72" s="103" t="s">
        <v>14</v>
      </c>
      <c r="E72" s="103">
        <v>12</v>
      </c>
      <c r="F72" s="104">
        <v>636.80999999999995</v>
      </c>
      <c r="G72" s="45">
        <f t="shared" ref="G72:G93" si="1">ROUND((E72*F72),2)</f>
        <v>7641.72</v>
      </c>
      <c r="H72" s="34"/>
      <c r="I72" s="12"/>
    </row>
    <row r="73" spans="1:9" s="3" customFormat="1" ht="15.75" x14ac:dyDescent="0.25">
      <c r="A73" s="43" t="s">
        <v>146</v>
      </c>
      <c r="B73" s="84" t="s">
        <v>149</v>
      </c>
      <c r="C73" s="64" t="s">
        <v>150</v>
      </c>
      <c r="D73" s="63" t="s">
        <v>11</v>
      </c>
      <c r="E73" s="63">
        <v>1123</v>
      </c>
      <c r="F73" s="55">
        <v>17.5</v>
      </c>
      <c r="G73" s="45">
        <f t="shared" si="1"/>
        <v>19652.5</v>
      </c>
      <c r="H73" s="34"/>
      <c r="I73" s="12"/>
    </row>
    <row r="74" spans="1:9" s="3" customFormat="1" ht="16.5" thickBot="1" x14ac:dyDescent="0.3">
      <c r="A74" s="43" t="s">
        <v>146</v>
      </c>
      <c r="B74" s="84" t="s">
        <v>151</v>
      </c>
      <c r="C74" s="64" t="s">
        <v>152</v>
      </c>
      <c r="D74" s="63" t="s">
        <v>11</v>
      </c>
      <c r="E74" s="63">
        <v>49</v>
      </c>
      <c r="F74" s="55">
        <v>789.29</v>
      </c>
      <c r="G74" s="45">
        <f t="shared" si="1"/>
        <v>38675.21</v>
      </c>
      <c r="H74" s="34"/>
      <c r="I74" s="12"/>
    </row>
    <row r="75" spans="1:9" s="3" customFormat="1" ht="29.25" thickBot="1" x14ac:dyDescent="0.3">
      <c r="A75" s="46" t="s">
        <v>146</v>
      </c>
      <c r="B75" s="83" t="s">
        <v>153</v>
      </c>
      <c r="C75" s="76" t="s">
        <v>154</v>
      </c>
      <c r="D75" s="78" t="s">
        <v>11</v>
      </c>
      <c r="E75" s="78">
        <v>73</v>
      </c>
      <c r="F75" s="57">
        <v>30.59</v>
      </c>
      <c r="G75" s="45">
        <f t="shared" si="1"/>
        <v>2233.0700000000002</v>
      </c>
      <c r="H75" s="33" t="s">
        <v>155</v>
      </c>
      <c r="I75" s="32">
        <f>ROUND(SUM(G72:G75),2)</f>
        <v>68202.5</v>
      </c>
    </row>
    <row r="76" spans="1:9" s="3" customFormat="1" ht="15.75" x14ac:dyDescent="0.25">
      <c r="A76" s="41" t="s">
        <v>156</v>
      </c>
      <c r="B76" s="82" t="s">
        <v>157</v>
      </c>
      <c r="C76" s="77" t="s">
        <v>158</v>
      </c>
      <c r="D76" s="75" t="s">
        <v>139</v>
      </c>
      <c r="E76" s="75">
        <v>82</v>
      </c>
      <c r="F76" s="53">
        <v>105.56</v>
      </c>
      <c r="G76" s="45">
        <f t="shared" si="1"/>
        <v>8655.92</v>
      </c>
      <c r="H76" s="34"/>
      <c r="I76" s="12"/>
    </row>
    <row r="77" spans="1:9" s="3" customFormat="1" ht="15.75" x14ac:dyDescent="0.25">
      <c r="A77" s="43" t="s">
        <v>156</v>
      </c>
      <c r="B77" s="84" t="s">
        <v>159</v>
      </c>
      <c r="C77" s="64" t="s">
        <v>160</v>
      </c>
      <c r="D77" s="63" t="s">
        <v>14</v>
      </c>
      <c r="E77" s="63">
        <v>120</v>
      </c>
      <c r="F77" s="55">
        <v>109.49</v>
      </c>
      <c r="G77" s="45">
        <f t="shared" si="1"/>
        <v>13138.8</v>
      </c>
      <c r="H77" s="34"/>
      <c r="I77" s="12"/>
    </row>
    <row r="78" spans="1:9" s="3" customFormat="1" ht="15.75" x14ac:dyDescent="0.25">
      <c r="A78" s="43" t="s">
        <v>156</v>
      </c>
      <c r="B78" s="84" t="s">
        <v>161</v>
      </c>
      <c r="C78" s="64" t="s">
        <v>162</v>
      </c>
      <c r="D78" s="63" t="s">
        <v>139</v>
      </c>
      <c r="E78" s="63">
        <v>2</v>
      </c>
      <c r="F78" s="55">
        <v>218.99</v>
      </c>
      <c r="G78" s="45">
        <f t="shared" si="1"/>
        <v>437.98</v>
      </c>
      <c r="H78" s="34"/>
      <c r="I78" s="12"/>
    </row>
    <row r="79" spans="1:9" s="3" customFormat="1" ht="15.75" x14ac:dyDescent="0.25">
      <c r="A79" s="43" t="s">
        <v>156</v>
      </c>
      <c r="B79" s="84" t="s">
        <v>163</v>
      </c>
      <c r="C79" s="64" t="s">
        <v>164</v>
      </c>
      <c r="D79" s="63" t="s">
        <v>14</v>
      </c>
      <c r="E79" s="63">
        <v>2</v>
      </c>
      <c r="F79" s="55">
        <v>218.99</v>
      </c>
      <c r="G79" s="45">
        <f t="shared" si="1"/>
        <v>437.98</v>
      </c>
      <c r="H79" s="34"/>
      <c r="I79" s="12"/>
    </row>
    <row r="80" spans="1:9" s="3" customFormat="1" ht="15.75" x14ac:dyDescent="0.25">
      <c r="A80" s="43" t="s">
        <v>156</v>
      </c>
      <c r="B80" s="84" t="s">
        <v>165</v>
      </c>
      <c r="C80" s="64" t="s">
        <v>166</v>
      </c>
      <c r="D80" s="63" t="s">
        <v>139</v>
      </c>
      <c r="E80" s="63">
        <v>6</v>
      </c>
      <c r="F80" s="55">
        <v>96.58</v>
      </c>
      <c r="G80" s="45">
        <f t="shared" si="1"/>
        <v>579.48</v>
      </c>
      <c r="H80" s="34"/>
      <c r="I80" s="12"/>
    </row>
    <row r="81" spans="1:9" s="3" customFormat="1" ht="15.75" x14ac:dyDescent="0.25">
      <c r="A81" s="43" t="s">
        <v>156</v>
      </c>
      <c r="B81" s="84" t="s">
        <v>167</v>
      </c>
      <c r="C81" s="64" t="s">
        <v>168</v>
      </c>
      <c r="D81" s="63" t="s">
        <v>11</v>
      </c>
      <c r="E81" s="63">
        <v>889</v>
      </c>
      <c r="F81" s="55">
        <v>2.4900000000000002</v>
      </c>
      <c r="G81" s="45">
        <f t="shared" si="1"/>
        <v>2213.61</v>
      </c>
      <c r="H81" s="34"/>
      <c r="I81" s="12"/>
    </row>
    <row r="82" spans="1:9" s="3" customFormat="1" ht="15.75" x14ac:dyDescent="0.25">
      <c r="A82" s="43" t="s">
        <v>156</v>
      </c>
      <c r="B82" s="84" t="s">
        <v>169</v>
      </c>
      <c r="C82" s="64" t="s">
        <v>170</v>
      </c>
      <c r="D82" s="63" t="s">
        <v>11</v>
      </c>
      <c r="E82" s="63">
        <v>220</v>
      </c>
      <c r="F82" s="55">
        <v>0.63</v>
      </c>
      <c r="G82" s="45">
        <f t="shared" si="1"/>
        <v>138.6</v>
      </c>
      <c r="H82" s="34"/>
      <c r="I82" s="12"/>
    </row>
    <row r="83" spans="1:9" s="3" customFormat="1" ht="15.75" x14ac:dyDescent="0.25">
      <c r="A83" s="43" t="s">
        <v>156</v>
      </c>
      <c r="B83" s="84" t="s">
        <v>171</v>
      </c>
      <c r="C83" s="64" t="s">
        <v>172</v>
      </c>
      <c r="D83" s="63" t="s">
        <v>11</v>
      </c>
      <c r="E83" s="63">
        <v>573</v>
      </c>
      <c r="F83" s="55">
        <v>1.89</v>
      </c>
      <c r="G83" s="45">
        <f t="shared" si="1"/>
        <v>1082.97</v>
      </c>
      <c r="H83" s="34"/>
      <c r="I83" s="12"/>
    </row>
    <row r="84" spans="1:9" s="3" customFormat="1" ht="15.75" x14ac:dyDescent="0.25">
      <c r="A84" s="43" t="s">
        <v>156</v>
      </c>
      <c r="B84" s="84" t="s">
        <v>173</v>
      </c>
      <c r="C84" s="64" t="s">
        <v>174</v>
      </c>
      <c r="D84" s="63" t="s">
        <v>11</v>
      </c>
      <c r="E84" s="63">
        <v>715</v>
      </c>
      <c r="F84" s="55">
        <v>1.25</v>
      </c>
      <c r="G84" s="45">
        <f t="shared" si="1"/>
        <v>893.75</v>
      </c>
      <c r="H84" s="34"/>
      <c r="I84" s="12"/>
    </row>
    <row r="85" spans="1:9" s="3" customFormat="1" ht="15.75" x14ac:dyDescent="0.25">
      <c r="A85" s="43" t="s">
        <v>156</v>
      </c>
      <c r="B85" s="84" t="s">
        <v>175</v>
      </c>
      <c r="C85" s="64" t="s">
        <v>176</v>
      </c>
      <c r="D85" s="63" t="s">
        <v>11</v>
      </c>
      <c r="E85" s="63">
        <v>57</v>
      </c>
      <c r="F85" s="55">
        <v>5.2</v>
      </c>
      <c r="G85" s="45">
        <f t="shared" si="1"/>
        <v>296.39999999999998</v>
      </c>
      <c r="H85" s="34"/>
      <c r="I85" s="12"/>
    </row>
    <row r="86" spans="1:9" s="3" customFormat="1" ht="15.75" x14ac:dyDescent="0.25">
      <c r="A86" s="43" t="s">
        <v>156</v>
      </c>
      <c r="B86" s="84" t="s">
        <v>177</v>
      </c>
      <c r="C86" s="64" t="s">
        <v>178</v>
      </c>
      <c r="D86" s="63" t="s">
        <v>11</v>
      </c>
      <c r="E86" s="63">
        <v>44</v>
      </c>
      <c r="F86" s="55">
        <v>2.61</v>
      </c>
      <c r="G86" s="45">
        <f t="shared" si="1"/>
        <v>114.84</v>
      </c>
      <c r="H86" s="34"/>
      <c r="I86" s="12"/>
    </row>
    <row r="87" spans="1:9" s="3" customFormat="1" ht="18.75" x14ac:dyDescent="0.25">
      <c r="A87" s="43" t="s">
        <v>156</v>
      </c>
      <c r="B87" s="84" t="s">
        <v>179</v>
      </c>
      <c r="C87" s="64" t="s">
        <v>180</v>
      </c>
      <c r="D87" s="63" t="s">
        <v>28</v>
      </c>
      <c r="E87" s="63">
        <v>34</v>
      </c>
      <c r="F87" s="55">
        <v>20.78</v>
      </c>
      <c r="G87" s="45">
        <f t="shared" si="1"/>
        <v>706.52</v>
      </c>
      <c r="H87" s="34"/>
      <c r="I87" s="12"/>
    </row>
    <row r="88" spans="1:9" s="3" customFormat="1" ht="18.75" x14ac:dyDescent="0.25">
      <c r="A88" s="43" t="s">
        <v>156</v>
      </c>
      <c r="B88" s="84" t="s">
        <v>181</v>
      </c>
      <c r="C88" s="64" t="s">
        <v>182</v>
      </c>
      <c r="D88" s="63" t="s">
        <v>28</v>
      </c>
      <c r="E88" s="63">
        <v>42.1</v>
      </c>
      <c r="F88" s="55">
        <v>20.78</v>
      </c>
      <c r="G88" s="45">
        <f t="shared" si="1"/>
        <v>874.84</v>
      </c>
      <c r="H88" s="34"/>
      <c r="I88" s="12"/>
    </row>
    <row r="89" spans="1:9" s="3" customFormat="1" ht="18.75" x14ac:dyDescent="0.25">
      <c r="A89" s="43" t="s">
        <v>156</v>
      </c>
      <c r="B89" s="84" t="s">
        <v>183</v>
      </c>
      <c r="C89" s="64" t="s">
        <v>184</v>
      </c>
      <c r="D89" s="63" t="s">
        <v>28</v>
      </c>
      <c r="E89" s="63">
        <v>18</v>
      </c>
      <c r="F89" s="55">
        <v>20.78</v>
      </c>
      <c r="G89" s="45">
        <f t="shared" si="1"/>
        <v>374.04</v>
      </c>
      <c r="H89" s="34"/>
      <c r="I89" s="12"/>
    </row>
    <row r="90" spans="1:9" s="3" customFormat="1" ht="18.75" x14ac:dyDescent="0.25">
      <c r="A90" s="43" t="s">
        <v>156</v>
      </c>
      <c r="B90" s="84" t="s">
        <v>185</v>
      </c>
      <c r="C90" s="64" t="s">
        <v>186</v>
      </c>
      <c r="D90" s="63" t="s">
        <v>28</v>
      </c>
      <c r="E90" s="63">
        <v>8.4</v>
      </c>
      <c r="F90" s="55">
        <v>20.78</v>
      </c>
      <c r="G90" s="45">
        <f t="shared" si="1"/>
        <v>174.55</v>
      </c>
      <c r="H90" s="34"/>
      <c r="I90" s="12"/>
    </row>
    <row r="91" spans="1:9" s="3" customFormat="1" ht="19.5" thickBot="1" x14ac:dyDescent="0.3">
      <c r="A91" s="43" t="s">
        <v>156</v>
      </c>
      <c r="B91" s="84" t="s">
        <v>187</v>
      </c>
      <c r="C91" s="64" t="s">
        <v>188</v>
      </c>
      <c r="D91" s="63" t="s">
        <v>28</v>
      </c>
      <c r="E91" s="63">
        <v>2.1</v>
      </c>
      <c r="F91" s="55">
        <v>20.78</v>
      </c>
      <c r="G91" s="45">
        <f t="shared" si="1"/>
        <v>43.64</v>
      </c>
      <c r="H91" s="34"/>
      <c r="I91" s="12"/>
    </row>
    <row r="92" spans="1:9" s="3" customFormat="1" ht="29.25" thickBot="1" x14ac:dyDescent="0.3">
      <c r="A92" s="46" t="s">
        <v>156</v>
      </c>
      <c r="B92" s="83" t="s">
        <v>189</v>
      </c>
      <c r="C92" s="76" t="s">
        <v>190</v>
      </c>
      <c r="D92" s="78" t="s">
        <v>28</v>
      </c>
      <c r="E92" s="78">
        <v>23</v>
      </c>
      <c r="F92" s="57">
        <v>20.78</v>
      </c>
      <c r="G92" s="45">
        <f t="shared" si="1"/>
        <v>477.94</v>
      </c>
      <c r="H92" s="33" t="s">
        <v>191</v>
      </c>
      <c r="I92" s="32">
        <f>ROUND(SUM(G76:G92),2)</f>
        <v>30641.86</v>
      </c>
    </row>
    <row r="93" spans="1:9" s="3" customFormat="1" ht="60.75" thickBot="1" x14ac:dyDescent="0.3">
      <c r="A93" s="80" t="s">
        <v>192</v>
      </c>
      <c r="B93" s="58" t="s">
        <v>193</v>
      </c>
      <c r="C93" s="61" t="s">
        <v>194</v>
      </c>
      <c r="D93" s="59" t="s">
        <v>142</v>
      </c>
      <c r="E93" s="60">
        <v>1</v>
      </c>
      <c r="F93" s="81">
        <v>1516.05</v>
      </c>
      <c r="G93" s="45">
        <f t="shared" si="1"/>
        <v>1516.05</v>
      </c>
      <c r="H93" s="19" t="s">
        <v>195</v>
      </c>
      <c r="I93" s="32">
        <f>ROUND(SUM(G93),2)</f>
        <v>1516.05</v>
      </c>
    </row>
    <row r="94" spans="1:9" ht="43.5" thickBot="1" x14ac:dyDescent="0.3">
      <c r="A94" s="14"/>
      <c r="B94" s="29"/>
      <c r="C94" s="14"/>
      <c r="D94" s="13"/>
      <c r="E94" s="36"/>
      <c r="F94" s="39" t="s">
        <v>196</v>
      </c>
      <c r="G94" s="40">
        <f>SUM(G5:G93)</f>
        <v>1555987.0600000003</v>
      </c>
      <c r="H94" s="10"/>
      <c r="I94" s="12"/>
    </row>
    <row r="95" spans="1:9" x14ac:dyDescent="0.25">
      <c r="A95" s="17"/>
      <c r="B95" s="30"/>
      <c r="C95" s="16"/>
      <c r="D95" s="16"/>
      <c r="E95" s="37"/>
      <c r="F95" s="16"/>
      <c r="G95" s="15"/>
    </row>
  </sheetData>
  <sheetProtection algorithmName="SHA-512" hashValue="0DGfuH4zzQHQA/p6WuA3vykk5wQSUvUoz0NZ5xchom7nCwWhAwmLnhgIcy/bETHFLE6T+7Qo42C0yDntCTzkxg==" saltValue="9zDCY68KNLRjgvQEd1UJig==" spinCount="100000" sheet="1" objects="1" scenarios="1"/>
  <mergeCells count="3">
    <mergeCell ref="H28:H31"/>
    <mergeCell ref="A1:G1"/>
    <mergeCell ref="A3:G3"/>
  </mergeCells>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zoomScale="130" zoomScaleNormal="130" workbookViewId="0">
      <selection activeCell="E8" sqref="E8"/>
    </sheetView>
  </sheetViews>
  <sheetFormatPr defaultRowHeight="15" x14ac:dyDescent="0.25"/>
  <cols>
    <col min="1" max="1" width="15.28515625" customWidth="1"/>
    <col min="2" max="2" width="48.7109375" customWidth="1"/>
    <col min="3" max="3" width="16.140625" customWidth="1"/>
  </cols>
  <sheetData>
    <row r="1" spans="1:3" ht="49.5" customHeight="1" x14ac:dyDescent="0.25">
      <c r="A1" s="126" t="s">
        <v>209</v>
      </c>
      <c r="B1" s="126"/>
      <c r="C1" s="126"/>
    </row>
    <row r="2" spans="1:3" x14ac:dyDescent="0.25">
      <c r="A2" s="127" t="s">
        <v>197</v>
      </c>
      <c r="B2" s="127"/>
      <c r="C2" s="127"/>
    </row>
    <row r="3" spans="1:3" ht="25.5" x14ac:dyDescent="0.25">
      <c r="A3" s="20" t="s">
        <v>198</v>
      </c>
      <c r="B3" s="20" t="s">
        <v>199</v>
      </c>
      <c r="C3" s="20" t="s">
        <v>200</v>
      </c>
    </row>
    <row r="4" spans="1:3" x14ac:dyDescent="0.25">
      <c r="A4" s="21">
        <v>1</v>
      </c>
      <c r="B4" s="22" t="s">
        <v>201</v>
      </c>
      <c r="C4" s="27">
        <f>'kelio Nr.'!G94</f>
        <v>1555987.0600000003</v>
      </c>
    </row>
    <row r="5" spans="1:3" ht="25.5" x14ac:dyDescent="0.25">
      <c r="A5" s="20" t="s">
        <v>202</v>
      </c>
      <c r="B5" s="23" t="s">
        <v>203</v>
      </c>
      <c r="C5" s="28">
        <f>ROUND(SUM(C4:C4),2)</f>
        <v>1555987.06</v>
      </c>
    </row>
    <row r="6" spans="1:3" x14ac:dyDescent="0.25">
      <c r="A6" s="24"/>
      <c r="B6" s="24"/>
      <c r="C6" s="24"/>
    </row>
    <row r="7" spans="1:3" ht="84.6" customHeight="1" x14ac:dyDescent="0.25">
      <c r="A7" s="128" t="s">
        <v>204</v>
      </c>
      <c r="B7" s="128"/>
      <c r="C7" s="128"/>
    </row>
    <row r="8" spans="1:3" x14ac:dyDescent="0.25">
      <c r="A8" s="25"/>
      <c r="B8" s="25"/>
      <c r="C8" s="25"/>
    </row>
    <row r="9" spans="1:3" x14ac:dyDescent="0.25">
      <c r="A9" s="24"/>
      <c r="B9" s="24"/>
      <c r="C9" s="26" t="s">
        <v>205</v>
      </c>
    </row>
    <row r="10" spans="1:3" x14ac:dyDescent="0.25">
      <c r="A10" s="24"/>
      <c r="B10" s="24"/>
      <c r="C10" s="24"/>
    </row>
    <row r="11" spans="1:3" ht="243.6" customHeight="1" x14ac:dyDescent="0.25">
      <c r="A11" s="124" t="s">
        <v>206</v>
      </c>
      <c r="B11" s="125"/>
      <c r="C11" s="125"/>
    </row>
    <row r="12" spans="1:3" ht="127.15" customHeight="1" x14ac:dyDescent="0.25">
      <c r="A12" s="129" t="s">
        <v>207</v>
      </c>
      <c r="B12" s="130"/>
      <c r="C12" s="130"/>
    </row>
    <row r="13" spans="1:3" ht="82.9" customHeight="1" x14ac:dyDescent="0.25">
      <c r="A13" s="124" t="s">
        <v>208</v>
      </c>
      <c r="B13" s="125"/>
      <c r="C13" s="125"/>
    </row>
  </sheetData>
  <sheetProtection algorithmName="SHA-512" hashValue="X7x9rxPXrKoWMJn/0TpHNNxlDkpRDfPOsSehsIsLk0fQswEbSG8MSLIfqe9wigl/zVVofN5avfMF7XSuLxUOmw==" saltValue="JlOZ8up2fVFYPO6io81+Nw==" spinCount="100000" sheet="1" objects="1" scenarios="1"/>
  <mergeCells count="6">
    <mergeCell ref="A13:C13"/>
    <mergeCell ref="A1:C1"/>
    <mergeCell ref="A2:C2"/>
    <mergeCell ref="A7:C7"/>
    <mergeCell ref="A11:C11"/>
    <mergeCell ref="A12:C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8B5644D890E6F4E9052954FED4E5921" ma:contentTypeVersion="0" ma:contentTypeDescription="Create a new document." ma:contentTypeScope="" ma:versionID="4dfd26a94401f9efd407fcd6dcdf15de">
  <xsd:schema xmlns:xsd="http://www.w3.org/2001/XMLSchema" xmlns:xs="http://www.w3.org/2001/XMLSchema" xmlns:p="http://schemas.microsoft.com/office/2006/metadata/properties" targetNamespace="http://schemas.microsoft.com/office/2006/metadata/properties" ma:root="true" ma:fieldsID="0967b7be50301903c78f9c39c6fd9af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0B7023-582E-403A-BC92-E883ED2DE48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6560F9F-865B-476B-AE87-57FAD5D897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0624B257-1783-4DD9-B584-6A8A32BA5F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kelio Nr.</vt:lpstr>
      <vt:lpstr>santrauka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Vytautas Ramanauskas</cp:lastModifiedBy>
  <cp:revision/>
  <cp:lastPrinted>2022-05-04T14:17:38Z</cp:lastPrinted>
  <dcterms:created xsi:type="dcterms:W3CDTF">2020-10-05T14:48:34Z</dcterms:created>
  <dcterms:modified xsi:type="dcterms:W3CDTF">2022-07-27T04:40:55Z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f08ec5-d6d9-4227-8387-ccbfcb3632c4_Enabled">
    <vt:lpwstr>true</vt:lpwstr>
  </property>
  <property fmtid="{D5CDD505-2E9C-101B-9397-08002B2CF9AE}" pid="3" name="MSIP_Label_43f08ec5-d6d9-4227-8387-ccbfcb3632c4_SetDate">
    <vt:lpwstr>2021-03-31T05:56:18Z</vt:lpwstr>
  </property>
  <property fmtid="{D5CDD505-2E9C-101B-9397-08002B2CF9AE}" pid="4" name="MSIP_Label_43f08ec5-d6d9-4227-8387-ccbfcb3632c4_Method">
    <vt:lpwstr>Standard</vt:lpwstr>
  </property>
  <property fmtid="{D5CDD505-2E9C-101B-9397-08002B2CF9AE}" pid="5" name="MSIP_Label_43f08ec5-d6d9-4227-8387-ccbfcb3632c4_Name">
    <vt:lpwstr>Sweco Restricted</vt:lpwstr>
  </property>
  <property fmtid="{D5CDD505-2E9C-101B-9397-08002B2CF9AE}" pid="6" name="MSIP_Label_43f08ec5-d6d9-4227-8387-ccbfcb3632c4_SiteId">
    <vt:lpwstr>b7872ef0-9a00-4c18-8a4a-c7d25c778a9e</vt:lpwstr>
  </property>
  <property fmtid="{D5CDD505-2E9C-101B-9397-08002B2CF9AE}" pid="7" name="MSIP_Label_43f08ec5-d6d9-4227-8387-ccbfcb3632c4_ActionId">
    <vt:lpwstr>0de00f5f-1e3f-49c3-ad10-b02afa9bfe39</vt:lpwstr>
  </property>
  <property fmtid="{D5CDD505-2E9C-101B-9397-08002B2CF9AE}" pid="8" name="MSIP_Label_43f08ec5-d6d9-4227-8387-ccbfcb3632c4_ContentBits">
    <vt:lpwstr>0</vt:lpwstr>
  </property>
  <property fmtid="{D5CDD505-2E9C-101B-9397-08002B2CF9AE}" pid="9" name="ContentTypeId">
    <vt:lpwstr>0x010100D8B5644D890E6F4E9052954FED4E5921</vt:lpwstr>
  </property>
</Properties>
</file>