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784F9842-14AC-43A8-8099-2E2CB07E83B3}" xr6:coauthVersionLast="47" xr6:coauthVersionMax="47" xr10:uidLastSave="{00000000-0000-0000-0000-000000000000}"/>
  <bookViews>
    <workbookView xWindow="-120" yWindow="-120" windowWidth="29040" windowHeight="17640" xr2:uid="{03300EB0-5FD6-4A2B-83FD-799023A45100}"/>
  </bookViews>
  <sheets>
    <sheet name="TS 8780 " sheetId="1" r:id="rId1"/>
  </sheets>
  <externalReferences>
    <externalReference r:id="rId2"/>
  </externalReferences>
  <definedNames>
    <definedName name="_xlnm._FilterDatabase" localSheetId="0" hidden="1">'TS 8780 '!$A$13:$Q$120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1" l="1"/>
  <c r="O41" i="1" s="1"/>
  <c r="N15" i="1" l="1"/>
  <c r="O15" i="1" s="1"/>
  <c r="N16" i="1"/>
  <c r="O16" i="1" s="1"/>
  <c r="N17" i="1"/>
  <c r="O17" i="1" s="1"/>
  <c r="N18" i="1"/>
  <c r="O18" i="1" s="1"/>
  <c r="N19" i="1"/>
  <c r="O19" i="1" s="1"/>
  <c r="N20" i="1"/>
  <c r="O20" i="1" s="1"/>
  <c r="N21" i="1"/>
  <c r="O21" i="1" s="1"/>
  <c r="N22" i="1"/>
  <c r="O22" i="1" s="1"/>
  <c r="N23" i="1"/>
  <c r="O23" i="1" s="1"/>
  <c r="N24" i="1"/>
  <c r="O24" i="1" s="1"/>
  <c r="N25" i="1"/>
  <c r="O25" i="1" s="1"/>
  <c r="N26" i="1"/>
  <c r="O26" i="1" s="1"/>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2" i="1"/>
  <c r="O42" i="1" s="1"/>
  <c r="N43" i="1"/>
  <c r="O43" i="1" s="1"/>
  <c r="N44" i="1"/>
  <c r="O44" i="1" s="1"/>
  <c r="N46" i="1"/>
  <c r="O46" i="1" s="1"/>
  <c r="N47" i="1"/>
  <c r="O47" i="1" s="1"/>
  <c r="N48" i="1"/>
  <c r="O48" i="1" s="1"/>
  <c r="N51" i="1"/>
  <c r="O51" i="1" s="1"/>
  <c r="N52" i="1"/>
  <c r="O52" i="1" s="1"/>
  <c r="N53" i="1"/>
  <c r="O53" i="1" s="1"/>
  <c r="N55" i="1"/>
  <c r="O55" i="1" s="1"/>
  <c r="N56" i="1"/>
  <c r="O56" i="1" s="1"/>
  <c r="N57" i="1"/>
  <c r="O57" i="1" s="1"/>
  <c r="N58" i="1"/>
  <c r="O58" i="1" s="1"/>
  <c r="N59" i="1"/>
  <c r="O59" i="1" s="1"/>
  <c r="N60" i="1"/>
  <c r="O60" i="1" s="1"/>
  <c r="N61" i="1"/>
  <c r="O61" i="1" s="1"/>
  <c r="N62" i="1"/>
  <c r="O62" i="1" s="1"/>
  <c r="N63" i="1"/>
  <c r="O63" i="1" s="1"/>
  <c r="N64" i="1"/>
  <c r="O64" i="1" s="1"/>
  <c r="N65" i="1"/>
  <c r="O65" i="1" s="1"/>
  <c r="N66" i="1"/>
  <c r="O66" i="1" s="1"/>
  <c r="N68" i="1"/>
  <c r="O68" i="1" s="1"/>
  <c r="N69" i="1"/>
  <c r="O69" i="1" s="1"/>
  <c r="N72" i="1"/>
  <c r="O72" i="1" s="1"/>
  <c r="N73" i="1"/>
  <c r="O73" i="1" s="1"/>
  <c r="N76" i="1"/>
  <c r="O76" i="1" s="1"/>
  <c r="N77" i="1"/>
  <c r="O77" i="1" s="1"/>
  <c r="N78" i="1"/>
  <c r="O78" i="1" s="1"/>
  <c r="N79" i="1"/>
  <c r="O79" i="1" s="1"/>
  <c r="N82" i="1"/>
  <c r="N83" i="1"/>
  <c r="O83" i="1" s="1"/>
  <c r="N84" i="1"/>
  <c r="O84" i="1" s="1"/>
  <c r="N85" i="1"/>
  <c r="O85" i="1" s="1"/>
  <c r="N88" i="1"/>
  <c r="N89" i="1"/>
  <c r="O89" i="1" s="1"/>
  <c r="N90" i="1"/>
  <c r="O90" i="1" s="1"/>
  <c r="N91" i="1"/>
  <c r="O91" i="1" s="1"/>
  <c r="N93" i="1"/>
  <c r="O93" i="1" s="1"/>
  <c r="N94" i="1"/>
  <c r="O94" i="1" s="1"/>
  <c r="N95" i="1"/>
  <c r="O95" i="1" s="1"/>
  <c r="N96" i="1"/>
  <c r="O96" i="1" s="1"/>
  <c r="N97" i="1"/>
  <c r="O97" i="1" s="1"/>
  <c r="N98" i="1"/>
  <c r="O98" i="1" s="1"/>
  <c r="N99" i="1"/>
  <c r="O99" i="1" s="1"/>
  <c r="N100" i="1"/>
  <c r="O100" i="1" s="1"/>
  <c r="N101" i="1"/>
  <c r="O101" i="1" s="1"/>
  <c r="N102" i="1"/>
  <c r="O102" i="1" s="1"/>
  <c r="N103" i="1"/>
  <c r="O103" i="1" s="1"/>
  <c r="N104" i="1"/>
  <c r="O104" i="1" s="1"/>
  <c r="N105" i="1"/>
  <c r="O105" i="1" s="1"/>
  <c r="N106" i="1"/>
  <c r="O106" i="1" s="1"/>
  <c r="N107" i="1"/>
  <c r="O107" i="1" s="1"/>
  <c r="N108" i="1"/>
  <c r="O108" i="1" s="1"/>
  <c r="N110" i="1"/>
  <c r="O110" i="1" s="1"/>
  <c r="N111" i="1"/>
  <c r="O111" i="1" s="1"/>
  <c r="N113" i="1"/>
  <c r="O113" i="1" s="1"/>
  <c r="N114" i="1"/>
  <c r="O114" i="1" s="1"/>
  <c r="N115" i="1"/>
  <c r="O115" i="1" s="1"/>
  <c r="N116" i="1"/>
  <c r="O116" i="1" s="1"/>
  <c r="N117" i="1"/>
  <c r="O117" i="1" s="1"/>
  <c r="N118" i="1"/>
  <c r="O118" i="1" s="1"/>
  <c r="N119" i="1"/>
  <c r="O119" i="1" s="1"/>
  <c r="N14" i="1"/>
  <c r="O14" i="1" s="1"/>
  <c r="O49" i="1" l="1"/>
  <c r="N92" i="1"/>
  <c r="O88" i="1"/>
  <c r="O92" i="1" s="1"/>
  <c r="N86" i="1"/>
  <c r="N54" i="1"/>
  <c r="O112" i="1"/>
  <c r="N74" i="1"/>
  <c r="O74" i="1"/>
  <c r="O80" i="1"/>
  <c r="O54" i="1"/>
  <c r="O70" i="1"/>
  <c r="N49" i="1"/>
  <c r="N70" i="1"/>
  <c r="O82" i="1"/>
  <c r="O86" i="1" s="1"/>
  <c r="N80" i="1"/>
  <c r="N112" i="1"/>
  <c r="I115" i="1"/>
  <c r="J115" i="1" s="1"/>
  <c r="I118" i="1"/>
  <c r="J118" i="1" s="1"/>
  <c r="F20" i="1"/>
  <c r="I20" i="1" s="1"/>
  <c r="J20" i="1" s="1"/>
  <c r="F25" i="1"/>
  <c r="I25" i="1" s="1"/>
  <c r="J25" i="1" s="1"/>
  <c r="F40" i="1"/>
  <c r="I40" i="1" s="1"/>
  <c r="J40" i="1" s="1"/>
  <c r="F42" i="1"/>
  <c r="I42" i="1" s="1"/>
  <c r="J42" i="1" s="1"/>
  <c r="F56" i="1"/>
  <c r="I56" i="1" s="1"/>
  <c r="J56" i="1" s="1"/>
  <c r="F61" i="1"/>
  <c r="I61" i="1" s="1"/>
  <c r="J61" i="1" s="1"/>
  <c r="F62" i="1"/>
  <c r="I62" i="1" s="1"/>
  <c r="J62" i="1" s="1"/>
  <c r="F63" i="1"/>
  <c r="H63" i="1" s="1"/>
  <c r="F93" i="1"/>
  <c r="H93" i="1" s="1"/>
  <c r="F101" i="1"/>
  <c r="I101" i="1" s="1"/>
  <c r="J101" i="1" s="1"/>
  <c r="F102" i="1"/>
  <c r="H102" i="1" s="1"/>
  <c r="F57" i="1"/>
  <c r="I57" i="1" s="1"/>
  <c r="J57" i="1" s="1"/>
  <c r="F58" i="1"/>
  <c r="H58" i="1" s="1"/>
  <c r="F15" i="1"/>
  <c r="I15" i="1" s="1"/>
  <c r="J15" i="1" s="1"/>
  <c r="F16" i="1"/>
  <c r="H16" i="1" s="1"/>
  <c r="F17" i="1"/>
  <c r="I17" i="1" s="1"/>
  <c r="J17" i="1" s="1"/>
  <c r="F18" i="1"/>
  <c r="I18" i="1" s="1"/>
  <c r="J18" i="1" s="1"/>
  <c r="F21" i="1"/>
  <c r="I21" i="1" s="1"/>
  <c r="J21" i="1" s="1"/>
  <c r="F22" i="1"/>
  <c r="H22" i="1" s="1"/>
  <c r="F26" i="1"/>
  <c r="H26" i="1" s="1"/>
  <c r="F27" i="1"/>
  <c r="I27" i="1" s="1"/>
  <c r="J27" i="1" s="1"/>
  <c r="F28" i="1"/>
  <c r="I28" i="1" s="1"/>
  <c r="J28" i="1" s="1"/>
  <c r="F29" i="1"/>
  <c r="H29" i="1" s="1"/>
  <c r="F30" i="1"/>
  <c r="I30" i="1" s="1"/>
  <c r="J30" i="1" s="1"/>
  <c r="F31" i="1"/>
  <c r="I31" i="1" s="1"/>
  <c r="J31" i="1" s="1"/>
  <c r="F32" i="1"/>
  <c r="I32" i="1" s="1"/>
  <c r="J32" i="1" s="1"/>
  <c r="F33" i="1"/>
  <c r="H33" i="1" s="1"/>
  <c r="F34" i="1"/>
  <c r="H34" i="1" s="1"/>
  <c r="F35" i="1"/>
  <c r="I35" i="1" s="1"/>
  <c r="J35" i="1" s="1"/>
  <c r="F36" i="1"/>
  <c r="I36" i="1" s="1"/>
  <c r="J36" i="1" s="1"/>
  <c r="F37" i="1"/>
  <c r="H37" i="1" s="1"/>
  <c r="F38" i="1"/>
  <c r="I38" i="1" s="1"/>
  <c r="J38" i="1" s="1"/>
  <c r="F39" i="1"/>
  <c r="I39" i="1" s="1"/>
  <c r="J39" i="1" s="1"/>
  <c r="F41" i="1"/>
  <c r="I41" i="1" s="1"/>
  <c r="J41" i="1" s="1"/>
  <c r="F43" i="1"/>
  <c r="I43" i="1" s="1"/>
  <c r="J43" i="1" s="1"/>
  <c r="F46" i="1"/>
  <c r="I46" i="1" s="1"/>
  <c r="J46" i="1" s="1"/>
  <c r="F47" i="1"/>
  <c r="I47" i="1" s="1"/>
  <c r="J47" i="1" s="1"/>
  <c r="F48" i="1"/>
  <c r="I48" i="1" s="1"/>
  <c r="J48" i="1" s="1"/>
  <c r="F51" i="1"/>
  <c r="I51" i="1" s="1"/>
  <c r="J51" i="1" s="1"/>
  <c r="F52" i="1"/>
  <c r="H52" i="1" s="1"/>
  <c r="F53" i="1"/>
  <c r="I53" i="1" s="1"/>
  <c r="J53" i="1" s="1"/>
  <c r="F55" i="1"/>
  <c r="I55" i="1" s="1"/>
  <c r="J55" i="1" s="1"/>
  <c r="F64" i="1"/>
  <c r="I64" i="1" s="1"/>
  <c r="J64" i="1" s="1"/>
  <c r="F65" i="1"/>
  <c r="I65" i="1" s="1"/>
  <c r="J65" i="1" s="1"/>
  <c r="F68" i="1"/>
  <c r="I68" i="1" s="1"/>
  <c r="J68" i="1" s="1"/>
  <c r="F69" i="1"/>
  <c r="I69" i="1" s="1"/>
  <c r="J69" i="1" s="1"/>
  <c r="F72" i="1"/>
  <c r="H72" i="1" s="1"/>
  <c r="F73" i="1"/>
  <c r="H73" i="1" s="1"/>
  <c r="F76" i="1"/>
  <c r="I76" i="1" s="1"/>
  <c r="J76" i="1" s="1"/>
  <c r="F77" i="1"/>
  <c r="I77" i="1" s="1"/>
  <c r="J77" i="1" s="1"/>
  <c r="F78" i="1"/>
  <c r="H78" i="1" s="1"/>
  <c r="F79" i="1"/>
  <c r="I79" i="1" s="1"/>
  <c r="J79" i="1" s="1"/>
  <c r="F82" i="1"/>
  <c r="I82" i="1" s="1"/>
  <c r="J82" i="1" s="1"/>
  <c r="F83" i="1"/>
  <c r="I83" i="1" s="1"/>
  <c r="J83" i="1" s="1"/>
  <c r="F84" i="1"/>
  <c r="H84" i="1" s="1"/>
  <c r="F85" i="1"/>
  <c r="H85" i="1" s="1"/>
  <c r="F88" i="1"/>
  <c r="I88" i="1" s="1"/>
  <c r="J88" i="1" s="1"/>
  <c r="F89" i="1"/>
  <c r="I89" i="1" s="1"/>
  <c r="J89" i="1" s="1"/>
  <c r="F90" i="1"/>
  <c r="H90" i="1" s="1"/>
  <c r="F91" i="1"/>
  <c r="I91" i="1" s="1"/>
  <c r="J91" i="1" s="1"/>
  <c r="F103" i="1"/>
  <c r="H103" i="1" s="1"/>
  <c r="F104" i="1"/>
  <c r="H104" i="1" s="1"/>
  <c r="F114" i="1"/>
  <c r="I114" i="1" s="1"/>
  <c r="J114" i="1" s="1"/>
  <c r="I117" i="1"/>
  <c r="J117" i="1" s="1"/>
  <c r="I14" i="1"/>
  <c r="J14" i="1" s="1"/>
  <c r="I19" i="1"/>
  <c r="J19" i="1" s="1"/>
  <c r="I23" i="1"/>
  <c r="J23" i="1" s="1"/>
  <c r="I24" i="1"/>
  <c r="J24" i="1" s="1"/>
  <c r="I44" i="1"/>
  <c r="J44" i="1" s="1"/>
  <c r="I59" i="1"/>
  <c r="J59" i="1" s="1"/>
  <c r="I60" i="1"/>
  <c r="J60" i="1" s="1"/>
  <c r="I66" i="1"/>
  <c r="J66" i="1" s="1"/>
  <c r="I94" i="1"/>
  <c r="J94" i="1" s="1"/>
  <c r="I95" i="1"/>
  <c r="J95" i="1" s="1"/>
  <c r="I96" i="1"/>
  <c r="J96" i="1" s="1"/>
  <c r="I97" i="1"/>
  <c r="J97" i="1" s="1"/>
  <c r="I98" i="1"/>
  <c r="J98" i="1" s="1"/>
  <c r="I99" i="1"/>
  <c r="J99" i="1" s="1"/>
  <c r="I100" i="1"/>
  <c r="J100" i="1" s="1"/>
  <c r="I105" i="1"/>
  <c r="J105" i="1" s="1"/>
  <c r="I106" i="1"/>
  <c r="J106" i="1" s="1"/>
  <c r="I107" i="1"/>
  <c r="J107" i="1" s="1"/>
  <c r="I108" i="1"/>
  <c r="J108" i="1" s="1"/>
  <c r="I110" i="1"/>
  <c r="J110" i="1" s="1"/>
  <c r="I111" i="1"/>
  <c r="J111" i="1" s="1"/>
  <c r="I113" i="1"/>
  <c r="J113" i="1" s="1"/>
  <c r="I116" i="1"/>
  <c r="J116" i="1" s="1"/>
  <c r="F119" i="1"/>
  <c r="I119" i="1" s="1"/>
  <c r="J119" i="1" s="1"/>
  <c r="H118" i="1"/>
  <c r="A118" i="1"/>
  <c r="H116" i="1"/>
  <c r="H115" i="1"/>
  <c r="H113" i="1"/>
  <c r="H111" i="1"/>
  <c r="H110" i="1"/>
  <c r="H108" i="1"/>
  <c r="H107" i="1"/>
  <c r="H106" i="1"/>
  <c r="H105" i="1"/>
  <c r="H100" i="1"/>
  <c r="H99" i="1"/>
  <c r="H98" i="1"/>
  <c r="H97" i="1"/>
  <c r="H96" i="1"/>
  <c r="H95" i="1"/>
  <c r="H94" i="1"/>
  <c r="H66" i="1"/>
  <c r="H60" i="1"/>
  <c r="H59" i="1"/>
  <c r="H44" i="1"/>
  <c r="H24" i="1"/>
  <c r="H23" i="1"/>
  <c r="H19" i="1"/>
  <c r="H14" i="1"/>
  <c r="H38" i="1" l="1"/>
  <c r="H28" i="1"/>
  <c r="H20" i="1"/>
  <c r="H89" i="1"/>
  <c r="H32" i="1"/>
  <c r="I16" i="1"/>
  <c r="J16" i="1" s="1"/>
  <c r="I78" i="1"/>
  <c r="J78" i="1" s="1"/>
  <c r="I52" i="1"/>
  <c r="J52" i="1" s="1"/>
  <c r="H53" i="1"/>
  <c r="H39" i="1"/>
  <c r="H76" i="1"/>
  <c r="H77" i="1"/>
  <c r="I93" i="1"/>
  <c r="J93" i="1" s="1"/>
  <c r="I63" i="1"/>
  <c r="J63" i="1" s="1"/>
  <c r="I58" i="1"/>
  <c r="J58" i="1" s="1"/>
  <c r="H31" i="1"/>
  <c r="H56" i="1"/>
  <c r="H27" i="1"/>
  <c r="H35" i="1"/>
  <c r="H47" i="1"/>
  <c r="H82" i="1"/>
  <c r="H18" i="1"/>
  <c r="H68" i="1"/>
  <c r="H88" i="1"/>
  <c r="I37" i="1"/>
  <c r="J37" i="1" s="1"/>
  <c r="I103" i="1"/>
  <c r="J103" i="1" s="1"/>
  <c r="H65" i="1"/>
  <c r="I34" i="1"/>
  <c r="J34" i="1" s="1"/>
  <c r="H17" i="1"/>
  <c r="H46" i="1"/>
  <c r="H117" i="1"/>
  <c r="I26" i="1"/>
  <c r="J26" i="1" s="1"/>
  <c r="H30" i="1"/>
  <c r="H40" i="1"/>
  <c r="H57" i="1"/>
  <c r="H114" i="1"/>
  <c r="I102" i="1"/>
  <c r="J102" i="1" s="1"/>
  <c r="I85" i="1"/>
  <c r="J85" i="1" s="1"/>
  <c r="I29" i="1"/>
  <c r="J29" i="1" s="1"/>
  <c r="H36" i="1"/>
  <c r="H42" i="1"/>
  <c r="H64" i="1"/>
  <c r="H69" i="1"/>
  <c r="H83" i="1"/>
  <c r="I90" i="1"/>
  <c r="J90" i="1" s="1"/>
  <c r="I73" i="1"/>
  <c r="J73" i="1" s="1"/>
  <c r="H43" i="1"/>
  <c r="H51" i="1"/>
  <c r="H62" i="1"/>
  <c r="H79" i="1"/>
  <c r="H91" i="1"/>
  <c r="H119" i="1"/>
  <c r="I84" i="1"/>
  <c r="J84" i="1" s="1"/>
  <c r="I72" i="1"/>
  <c r="J72" i="1" s="1"/>
  <c r="I33" i="1"/>
  <c r="J33" i="1" s="1"/>
  <c r="I22" i="1"/>
  <c r="J22" i="1" s="1"/>
  <c r="H21" i="1"/>
  <c r="H25" i="1"/>
  <c r="H41" i="1"/>
  <c r="H61" i="1"/>
  <c r="I104" i="1"/>
  <c r="J104" i="1" s="1"/>
  <c r="H15" i="1"/>
  <c r="H48" i="1"/>
  <c r="H55" i="1"/>
  <c r="H101" i="1"/>
  <c r="J120" i="1" l="1"/>
  <c r="I120" i="1"/>
</calcChain>
</file>

<file path=xl/sharedStrings.xml><?xml version="1.0" encoding="utf-8"?>
<sst xmlns="http://schemas.openxmlformats.org/spreadsheetml/2006/main" count="429" uniqueCount="272">
  <si>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</si>
  <si>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</si>
  <si>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5. Vienkartinėms, sterilioms prekėms taikomas galiojimo terminas ne trumpesnis nei 6 mėn. po prekių pristatymo. </t>
  </si>
  <si>
    <t>PO turi teisę reikalauti pateikti katalogų ir techninių aprašų originalus, o tiekėjui jų nepateikus – pasiūlymą atmesti.</t>
  </si>
  <si>
    <t>Pirkimo dalies pavadinimas</t>
  </si>
  <si>
    <t>Mato vnt.</t>
  </si>
  <si>
    <t>Preliminarus kiekis</t>
  </si>
  <si>
    <t>Vnt. kaina Eur be PVM</t>
  </si>
  <si>
    <t>PVM tarifas ٪</t>
  </si>
  <si>
    <t>Vnt. kaina
Eur su PVM</t>
  </si>
  <si>
    <t>BVPŽ kodas</t>
  </si>
  <si>
    <t xml:space="preserve"> Didelio diametro kraujagyslių introdiuseris</t>
  </si>
  <si>
    <t>Susideda iš introdiuserio su  hemostaziniu vožtuvu, dilatatoriumi bei plovimo šaka ir obturatoriaus. Dydžiai: mažiausias 12 F, didžiausias ≥18 F. Ilgiai nuo 30 cm iki 45 cm. Su rentgeno kontrastiniu markeriu gale. Įvedami su 0,035 colio ir 0,038 colio diametro viela.</t>
  </si>
  <si>
    <t>vnt.</t>
  </si>
  <si>
    <t>33141000-0</t>
  </si>
  <si>
    <t xml:space="preserve"> "Mullins" tipo transseptaliniai introdiuseriai</t>
  </si>
  <si>
    <t>"Mullins" tipo transseptaliniai introdiuseriai komplektuojami su vienu ar keletu dilatatorių. Mažiausias diametras ≤ 6 F, didžiausias diametras ≥ 14 F. Trumpiausias ilgis 63 ± 2 cm, ilgiausias ilgis 85 ± 1 cm. Rentgeno kontrastinis markeris gale ir su  hemostatiniu vožtuvu. Įvedami su 0,035"-0,038" diametro viela.</t>
  </si>
  <si>
    <t xml:space="preserve"> Didelio diametro ilgi kraujagyslių introdiuseriai</t>
  </si>
  <si>
    <t>Didelio diametro introdiuseriai TAVI ir kitoms procedūroms atlikti. Susideda iš introdiuserio su vožtuvu bei plovimo šaka ir obturatoriaus. Trumpiausias ilgis 30 ± 5cm, ilgiausias ilgis 85 ± 1 cm.  Itin gero lankstumo, dengti hidrofiline danga, pritaikyti darbui su 0,035" ir 0,038" viela. Vožtuvas su aktyviu uždarymo vožtuvu turi užtikrinti visišką hermetiškumą po daugkartinio maksimalaus dydžio priemonių įvedimo ir ištraukimo. Dydžiai: mažiausias ≤ 6 F, didžiausias ≥ 12 F.</t>
  </si>
  <si>
    <t xml:space="preserve"> Didelio diametro ilgi padidinto atsparumo perlinkimams kraujagyslių introdiuseriai skirti vaikų intervencijoms</t>
  </si>
  <si>
    <t>Introdiuserių mažiausias ilgis ≤ 45 ± 5cm, ilgiausias ≥ 110 ± 5 cm. Diametras 4, 5, 6, 7, 8, 9, 10, 11, 12 F diametro su atšaka plovimui ir sklende, dilatatoriumi, su hemostatiniu vožtuvu. Vidinis spindis ≥ 1,5 mm. Distalinis galas sukietintas, nupjauto kūgio formos. Didelės rezistencijos užlinkimui. Su specialia danga, pagerinančia slydimą.</t>
  </si>
  <si>
    <t xml:space="preserve"> Labai didelio diametro ilgi kraujagyslių introdiuseriai skirti perkateterinių vožtuvų implantavimui</t>
  </si>
  <si>
    <t>Didelio diametro introdiuseriai aortos stentavimui ir kitoms masyvioms procedūroms atlikti. Susideda iš introdiuserio su vožtuvu bei plovimo šaka ir obturatoriaus. Trumpiausias introdiuserio ilgis ≥ 25 ± 3cm, ilgiausias  ≥ 40 ± 3 cm; trumpiausias obturatoriaus ilgis ≥ 41 cm. Itin gero lankstumo,  dengti hidrofiline danga, pritaikyti darbui su 0,035" viela. Vožtuvas su aktyviu uždarymo vožtuvu turi užtikrinti visišką hermetiškumą po daugkartinio maksimalaus dydžio priemonių įvedimo ir ištraukimo. Dydžiai 20 F, 22 F, 24 F.</t>
  </si>
  <si>
    <t xml:space="preserve"> Didelio diametro introdiuseriai aortos stentavimui</t>
  </si>
  <si>
    <t>Susideda iš introdiuserio su vožtuvu bei plovimo šaka ir obturatoriaus; introdiuserio ilgis nuo 25 cm iki 85 cm; obturatoriaus ilgis ≥ 41 cm. Itin gero lankstumo,  dengti hidrofiline danga, pritaikyti darbui su 0,035" viela; vožtuvas su aktyviu uždarymo vožtuvu turi užtikrinti visišką hermetiškumą po daugkartinio maksimalaus dydžio priemonių įvedimo ir ištraukimo; dydžiai 6-18 F, grupėmis: 6 F-10 F ir 12 F-14 F-16 F-18 F</t>
  </si>
  <si>
    <t xml:space="preserve"> Išsiplečianti transfemoralinė introdiuserio sistema</t>
  </si>
  <si>
    <t>Žemas introdiuserio įvedimo profilis: ne daugiau 14 F (4,7 mm).  Darbinis introdiuserio ilgis: 30 ± 3 cm, dilatatoriaus ilgis 50 ± 3 cm. Išskleisto introdiuserio išorinis diametras ne daugiau kaip  18 F (ne daugiau kaip 6 mm). Introdiuseris turi  turėti šoninę praplovimo atšaką. Tinkamas darbui su 0,035" viela (0,89 mm).</t>
  </si>
  <si>
    <t xml:space="preserve"> Introdiuseris - nukreipėjas intervencinėms procedūroms</t>
  </si>
  <si>
    <t>Švelni, smailėjanti, atraumatinė dilatatoriaus viršūnėlė (2,0 ± 0,5 cm, 5,0 ± 0,5 cm atitinkamai 45 ± 5 cm, 65 ± 5 cm, 90 ± 5 cm ilgio sistemų). Distalinė sistemos dalis (5 ±1 cm, 15 ± 1 cm, 35 ± 1 cm atitinkamai 45 ± 5 cm, 65 ± 5 cm, 90 ± 5 cm ilgio sistemų) padengta spec. hidrofiline danga. Integruotas aukso rengteno kontrastinis markeris 5 mm nuo distalinio sistemos galo. PTFE vidinė sistemos danga. Nerūdijančio plieno vijų vidurinė danga, išorinė - nailono danga. Hemostatinis vožtuvas su “cross cut” (kryžminio pjovimo) silikoniniu disku.</t>
  </si>
  <si>
    <t>Tinkamas naudoti su 0,038 colio viela. Diametrai: nuo 5 F iki 8 F. Sistemos ilgiai: 45 ± 5 cm, 65 ± 5 cm, 90 ± 5 cm. Distalinio galo formos: tiesus, “hockey stick”, “multipurpose”, RDC, LIMA.</t>
  </si>
  <si>
    <t>vnt</t>
  </si>
  <si>
    <t xml:space="preserve"> Labai aukšto slėgio NC tipo balioninis angioplastikos kateteris</t>
  </si>
  <si>
    <t xml:space="preserve">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</si>
  <si>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33141210-5</t>
  </si>
  <si>
    <t xml:space="preserve"> Vaistus išskiriantis PTKA balionas</t>
  </si>
  <si>
    <t xml:space="preserve">“Semi-compliant” balionas padengtas sirolimus veikliąja medžiaga. Baliono praeinamumo profilis ≤0,016"±0,002mm. Mažiausias diametras ≤ 2,0±0,25mm, didžiausias ≥4,5±0,25mm. Balionėlio ilgiai: trumpiausias ≤ 8±2mm, ilgiausias ≥ 30±0,2mm. Darbinis slėgis 9±2 ATM. Pritaikytas 0,014 colio diametro vielai. Veikliosios medžiagos koncentracija: ≥3±1μg/mm2.  </t>
  </si>
  <si>
    <t xml:space="preserve"> Specialus koronarinis "pjaunantis" balionas</t>
  </si>
  <si>
    <t>Nekompliantinė baliono medžiaga. "Monorail" ir "over-the-wire" tipo. Praėjimo profilis ne daugiau 0,022". 3-4 aterotomai iš  nerūdijančio plieno ("stainless steel") Lankstumo taškai kas 5 mm, kur kateterio ilgis 10 ir 15 mm. Atstumai nuo aterotomu briaunų "flexpoint’" segmente 0,004". "Monorail" tipo kateterio diametras: mažiausias ≤ 2 mm, didžiausias ≥ 4 mm (visi tarpiniai dydžiai kai žingsnis kas 0,25 mm). "Over-the-wire" tipo kateterio diametras:  mažiausias ≤ 2 mm, didžiausias ≥ 4 mm (visi tarpiniai dydžiai kai žingsnis kas 0,5 mm). Kateterio pjaunančių elementų ilgiai: 6 mm, 10 mm ir 15 mm. Ateromo funkcinis aukštis 0,005". Pritaikyta 0,014" diametro vielai. Du rentgeno kontrastiniai markeriai. Balioninio kateterio darbinis ilgis &gt;140 cm.  Nominalus slėgis ne mažiau 6 atm. RBP slėgis ne mažiau 12 atm. Kateterio diametras: proksimalinė dalis ne daugiau 2,0 F , distalinė dalis ne daugiau 2,7 F .</t>
  </si>
  <si>
    <t xml:space="preserve"> Septostominiai balioniniai kateteriai Raškindo (Rashkind) procedūrai</t>
  </si>
  <si>
    <t>Dviejų spindžių 4F ir 5F balioninis septostominis kateteris, baliono talpa 1-2 ml. Išplėsto baliono diametras ≥ 9 mm ir ≤ 14mm. Balionas ištraukimo metu nekeičia diametro. Introdiuseris ≤ 6F.</t>
  </si>
  <si>
    <t xml:space="preserve"> Speciali sistema mitralinio vožtuvo plastikai</t>
  </si>
  <si>
    <t xml:space="preserve">Rinkinį sudaro verpstės formos balionas (mažiausias baliono diametras ≤ 24 ± 1 mm, didžiausias diametras ≥ 30 ± 1 mm, telpantis į ≤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</si>
  <si>
    <t xml:space="preserve">	Specialus angiografinis kateteris plaučių arterijos vožtuvo implantavimo procedūroms</t>
  </si>
  <si>
    <t xml:space="preserve">"Monorail" tipo, nuo 2,5 F iki 6 F dydžio, nuo 80 cm iki 100 cm ilgio. Naudojami su 0,021 ir 0,035 colio vielomis. Turi atlaikyti slėgį ne mažiau 1000 PSI. Kontrastinės medžiagos pralaidumas nuo 2,7 ml/sek iki 25 ml/sek.                                                                             </t>
  </si>
  <si>
    <t xml:space="preserve">33141200-2 </t>
  </si>
  <si>
    <t xml:space="preserve"> Žemo profilio BiB balioniniai kateteriai</t>
  </si>
  <si>
    <t xml:space="preserve">Pritaikyta 0,035" diametro vielai. "Non-compliant" tipo balionas. Išorinio baliono mažiausias diametras ≤ 14 ± 0,5 mm, didžiausias diametras ≥ 30 ± 0,5mm (žingsnis kas 2 mm), trumpiausias ilgis ≤ 30 ± 2 mm, ilgiausias ≥ 60 ± 2 mm (žingsnis kas 10 mm). Vidinio baliono mažiausias diametras ≤ 8 ± 0,5 mm, didžiausias diametras ≥ 14 ± 0,5 mm (žingsnis kas 2 mm), Kateterio ilgis 110-120 cm. Suderinamas su ≤ 12 F įvedimo sistema. Nominalus slėgis ≥ 3 atm. RBP ≥ 4 atm. </t>
  </si>
  <si>
    <t xml:space="preserve"> Dvigubi (BIB) balioniniai kateteriai</t>
  </si>
  <si>
    <t>"Non-compliant" tipo balionas, kuro vidinėje dalyje yra antras (mažesnis) balionas. Pritaikyta 0,035" diametro vielai. Išorinio baliono mažiausias diametras ≤ 12±1mm, didžiausias diametras ≥ 30 ±1mm (žingsnis kas 2 mm), trumpiausias ilgis ≤ 25 ± 2 mm, ilgiausias ≥ 60 ± 2 mm (žingsnis kas 10 mm, nebūtinai kiekvienam diametrui). Vidinio baliono mažiausias diametras – pusė išorinio baliono diametro. Kateterio ilgis 110cm. Suderinamas su ≤ 16F įvedimo sistema. Išorinio baliono RBP slėgis nuo 2 atm iki 7 atm.</t>
  </si>
  <si>
    <t xml:space="preserve"> Specialus balioninis kateteris didelio diametro stentų dilatacijai</t>
  </si>
  <si>
    <t>Pritaikyta 0,035-0,038" diametro vielai. "Non-compliant" tipo balionas. Baliono mažiausias diametras ≤ 10 ± 1 mm, didžiausias diametras ≥ 32 ± 1mm (žingsnis kas 2 mm), trumpiausias ilgis ≤ 30 ± 5mm, ilgiausias ≥ 60 ± 5 mm.  Kateterio ilgis 120±5cm. Suderinamas su ≤ 13 F įvedimo sistema. RBP ≥ 6 atm. Kateteris privalo turėti ≥ 2 rentgeno kontrastinius žymeklius.</t>
  </si>
  <si>
    <t xml:space="preserve"> Specialus balioninis kateteris didelio diametro stentų implantacijai</t>
  </si>
  <si>
    <t>"Non-compliant" tipo balionas, kuro vidinėje dalyje yra antras (mažesnis) balionas. Pritaikyta 0,035-0,038" diametro vielai. Išorinio baliono mažiausias diametras ≤ 20±1mm, didžiausias diametras ≥ 32 ±1mm (žingsnis kas 2 mm), trumpiausias ilgis ≤ 40 ± 5 mm, ilgiausias ≥ 60 ± 5 mm.. Suderinamas su ≤ 14F įvedimo sistema. Išorinio baliono RBP slėgis nuo 6 atm iki 7 atm.</t>
  </si>
  <si>
    <t>Aortos žiedą tausojantis valvuloplastinis kateteris</t>
  </si>
  <si>
    <t>"Non-compliant" tipo balionas, kurio vidurinė dalis siauresnė su platesniais galais (smėlio laikrodžiui artimos formos). Kateterio baliono mažiausias diametras ≤ 10 ± 1 mm, o didžiausias  ≥ 30 ±1mm, ne didesniais kaip 3 mm intervalais. Baliono ilgiai nuo 20 mm iki 60 mm (priklausomai nuo diametro). Balionai, kurių diametras 10mm - 25mm privalo turėti 30 mm ir 40 mm ilgį, o 16mm - 30mm diametro balionai - 40mm, 50mm ir 60mm ilgius. Kateterio ilgis 100±10cm. Pritaikyti naudoti su 0,035" nukreipiančiąja viela.  Iki 18mm baliono diametro imtinai kateteriai suderinami su ne didesne nei 10F kaniule (introdiuseriu), ribinis slėgis ne mažiau 4atm. Iki 28mm baliono diametro imtinai kateteriai suderinami su ne didesne nei 12F kaniule (introdiuseriu), ribinis slėgis ne mažiau 2atm. Ne mažiau trijų rentgeno kontrastinių žymeklių baliono pozicionavimui.</t>
  </si>
  <si>
    <t xml:space="preserve">33141210-5 </t>
  </si>
  <si>
    <t xml:space="preserve"> Standartinis valvuloplastinis kateteris</t>
  </si>
  <si>
    <t>„Non-compliant“ tipo balioninis kateteris, koaksialinės konstrukcijos, kurio sudėtyje neturi būti latekso. Kateterio baliono mažiausias diametras ≤ 3 ± 1 mm, o didžiausias  ≥ 40 ±1mm.  Trumpiausias baliono ilgis ≤ 20 ± 2 mm, ilgiausias ≥ 100 ± 2 mm (priklausomai nuo diametro). Balionai, kurių diametras 2mm – 7mm, pritaikyti naudoti su 0,025" nukreipiančiąja viela, 8mm – 40mm su 0,035“. Platus 30 mm ir 40 mm ilgio baliono diametrų pasirinkimas: nuo 4mm iki 16 mm – 1 mm žingsniu, nuo 18 mm iki 30 mm – 2±1 mm žingsniu. Kateterio darbinis ilgis 100 ± 10 cm. Iki 18mm baliono diametro imtinai kateteriai suderinami su ≤10 F kaniule (introdiuseriu), maksimalus ribinis slėgis ≥7ATM. Iki 22 mm baliono diametro imtinai kateteriai suderinami su ≤12 F kaniule (introdiuseriu), ribinis slėgis ≥ 4 ATM. Kateteris privalo turėti ≥ 2 rentgeno kontrastinius žymeklius.</t>
  </si>
  <si>
    <t xml:space="preserve"> Aukšto slėgio balioniniai kateteriai</t>
  </si>
  <si>
    <t>Mažiausias kateterio baliono diametras ≤ 12 ± 1 mm, didžiausias diametras ≥ 25 ±1 mm, ilgis 30 mm ir 40 mm. Kateterio ilgis 100 cm. Balioniniai  kateteriai suderinami su ≤ 16 F kaniule (introdiuseriu), ribinis slėgis ≥ 9 ATM, kateteris turi ≥2 rentgeno kontrastinius žymeklius.</t>
  </si>
  <si>
    <t xml:space="preserve"> Didelio slėgio valvuloplastinis kateteris</t>
  </si>
  <si>
    <t>Kateterio baliono diametrų pasirinkimas tarp 16 mm ir 25 mm, ne didesniais kaip 2 mm intervalais. Baliono ilgiai 30 mm ir 40 mm. Kateterio ilgis 100 ± 10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 3 rentgeno kontrastinius žymeklius.</t>
  </si>
  <si>
    <t xml:space="preserve"> Balioniniai kateteriai skirti vaikų intervencijoms (žemo profilio)</t>
  </si>
  <si>
    <t>Kateterio baliono diametrų pasirinkimas tarp 4 mm ir 30 mm, ne didesniais kaip 2 mm intervalais. Baliono ilgiai 20 ± 5 mm, 30 ± 5 mm ir 40 ± 5mm. Trumpiausias kateterio ilgis 70 ± 5cm, ilgiausias 100 ± 10 cm. Mažiausi balionai pritaikyti 0,014" arba 0,018" nukreipiančiosioms vielas, didelio diametro kateteriai pritaikyti 0.035" nukreipiančiosioms vieloms. Iki 8mm baliono diametro imtinai kateteriai suderinami su ≤ 4 F kaniule (introdiuseriu). Maksimalus ribinis slėgis ≥ 5 ATM. Iki 30 mm baliono diametro imtinai kateteriai suderinami su ≤ 10 F kaniule (introdiuseriu), ribinis slėgis ≥ 2 ATM. Kateteris turi ≥ 2 rentgeno kontrastinius žymeklius</t>
  </si>
  <si>
    <t xml:space="preserve"> Labai didelio slėgio balioninis kateteris įgimtų širdies ligų periferinėms intervencijom</t>
  </si>
  <si>
    <t>Mažiausias diametras ≤ 5 ± 0,5mm, didžiausias ≥ 12 ± 0,5mm. Trumpiausias ilgias ≤ 20mm, ilgiausias ilgis ≥ 40 ± 1 mm. Nominalus slėgis ≥8 atm, RBP- ≥ 40 atm. Pritaikyta 0,035 colio diametro vielai. Visi balionai įvedami per ≤ 8 F introdiuserį.</t>
  </si>
  <si>
    <t xml:space="preserve"> Vaistais dengti stentai (išskiriantys vaistą zotarolimuzą)</t>
  </si>
  <si>
    <t>33184500-8</t>
  </si>
  <si>
    <t xml:space="preserve"> Vaistais dengti platinos-chromo lydinio stentai (išskiriantys vaistą everolimuzą) </t>
  </si>
  <si>
    <t xml:space="preserve"> Vaistais dengti kobalto- chromo lydinio stentai (išskiriantys vaistą everolimuzą) </t>
  </si>
  <si>
    <t>Vamzdinis, lazeriu apdorotas, kobalto - chromo arba lygiaverčio lydinio stentas. Stentas padengtas fluoropolimeru, nesukeliančiu uždegimų (naudojamas implantuose), polimero storis ≤ 7,8 μm, ir everolimuzu, mažinančiu restenozių dažnį, turinčiu antiproliferacinį poveikį. Proksimali stento įvedimo sistemos dalis ≥ 2,1 F, distalinė dalis ≤ 2,7 F. Stento įvedimo sistemos distalinė padengta hidrofiline danga. 1 mėn. indikacija dvigubai antiagregacinei terapijai (DAPT) pacientams su aukšta kraujavimo rizika. Vaistų dozavimas: 100μm/cm².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 Stento diametrai:   mažiausio diametro ≤ 2,0 mm, didžiausio diametro ≥ 4,0 mm, stento ilgiai: trumpiausias ≤ 8 mm,  ilgiausias ≥ 48 mm. Stento įvedimo sistema 25 cm padengta hidrofiline danga. Įvedimo sistemos naudojamas ilgis ≥ 145 cm. Visų diametrų stentai tinka 5 F kateteriui nukreipėjui. Sistemos nominalus (NBP) slėgis ≥ 11 atm, baliono sprogimo slėgis (RBP) -≥ 16-18 atm.</t>
  </si>
  <si>
    <t xml:space="preserve"> Iš biodegraduojančio polimero everolimuzą išskiriantys stentai iš platinos-chromo lydinio</t>
  </si>
  <si>
    <t xml:space="preserve"> Kobalto- chromo koronarinis stentas su įvedimo sistema dengtas erdvine/gradientine vaistus išskiriančia danga</t>
  </si>
  <si>
    <t>Vaistą sirolimuzą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trumpiausias ≤ 9 mm,  ilgiausias ≥ 38 mm (visiems diametrams ilgio žingsnis ne didesnis nei 5 mm) ir įvairių diametrų (2,25 mm, 2,5 mm, 2,75 mm; 3,0 mm 3,5 mm, 4,0 mm). Kiekvienas diametras turi atitikti visa ilgių spektrą. Baliono nominalus slėgis ≥ 9 atm, darbinis slėgis - ≥ 14 - 16 atm (priklausomai nuo dydžio). Stento sienelės storis  80 ± 0,2 μm. Įėjimo profilis ne didesnis 0,017" (0,43 mm). Stento sistemos naudojamas ilgis  ≥ 140 cm. Tinkama pravedimo viela  – 0,014". Distalinė stento dalis padengta hidrofiline danga, proksimalinė dalis- silikono sluoksniu. Sustiprinta pereinančioji dalis tarp distalinio ir proksimalinio galo, užtikrinanti ypatingai lengvą stento praėjimą per ypatingai kalcifikuotas stenozes.</t>
  </si>
  <si>
    <t>Vaistu dengtas stentas su besirezorbuojančiu polimeru</t>
  </si>
  <si>
    <t>Vamzdinis, lazeriu apdorotas, kobalto - chromo arba lygiaverčio lydinio stentas. Stentas padengtas vaistu biolimusu A9 (BA9)  ir biodegraduojančiu PLA polimeru. Polimeras degraduoja į laktatą, kuris svarbus gijimo procesui (re-endotelizacijai). Stento diametrai: mažiausio diametro ≤ 2,25 mm, didžiausio diametro ≥ 4,0 mm. Stento ilgiai: trumpiausias ≤ 9 ± 1 mm,  ilgiausias ≥ 36 ± 1  mm. Lengvesnis priėjimams prie šoninių šakų (plotas tarp stento narelių 1,37 ± 0,01 mm). Tinkama viela-pravediklis – 0,014". Yra palyginamųjų tyrimų įrodančių priemonės efektyvumą.</t>
  </si>
  <si>
    <t xml:space="preserve">33184500-8 </t>
  </si>
  <si>
    <t xml:space="preserve">Pritaikyti plaučių arterijai stentuoti. Pagaminti iš platinos/iridžio 0,013" vielos, "zig" tipo (8 arba 10), dengti PTFE audiniu. Galimybė išplėsti nuo ≤ 12 mm iki  ≥ 30 mm diametro, mažiausias  ilgis ≤ 16 mm, didžiausias ilgis ≥ 60 mm. Įvedimo sistemos dydis ≤ + 2 F (pridedant prie reikiamo baliono dydžio), tačiau  ≤ 18 F.  Stento sutrumpėjimas ≤ 42%.  </t>
  </si>
  <si>
    <t>33184100-4</t>
  </si>
  <si>
    <t>32.1</t>
  </si>
  <si>
    <t>"Zig" 8 (išplečiamas nuo ≤ 12 mm iki ≥ 24mm), ilgiai ≤ 45 mm</t>
  </si>
  <si>
    <t>32.2</t>
  </si>
  <si>
    <t>"Zig" 8 (išplečiamas nuo ≤ 12 mm iki ≥24 mm), ilgiai  ≥ 50 mm</t>
  </si>
  <si>
    <t>32.3</t>
  </si>
  <si>
    <t>"Zig" 10 (išplečiamas nuo ≤26mm iki ≥30mm), ilgiai  ≥ 39 mm</t>
  </si>
  <si>
    <t>Viso 32 pirkimo daliai:</t>
  </si>
  <si>
    <t>Didelio diametro balionais plečiami stentai plaučių arterijai</t>
  </si>
  <si>
    <t xml:space="preserve">Pritaikyti perkateterinio plaučių arterijos vožtuvo implantavimo vietos paruošimui. Pagaminti iš platinos/iridžio 0,013" vielos, "zig" tipo (8 arba 10). Galimybė išplėsti nuo ≤ 12 mm iki ≥ 30mm diametro, trumpiausias ilgis ≤ 16 mm, ilgiausias ilgis ≥ 60 mm. Įvedimo sistemos dydis ≤ + 1 F (pridedant prie reikiamo baliono dydžio), tačiau ≤16 F.  Stento sutrumpėjimas ≤ 42%. </t>
  </si>
  <si>
    <t xml:space="preserve">33184100-4 </t>
  </si>
  <si>
    <t>33.1</t>
  </si>
  <si>
    <t>"Zig" 8 (išplečiamas nuo ≤ 12 mm iki ≥ 24 mm), ilgiai ≤ 45 mm</t>
  </si>
  <si>
    <t>33.2</t>
  </si>
  <si>
    <t>"Zig" 8 (išplečiamas nuo ≤ 12 mm iki ≥ 24 mm), ilgiai  ≥ 50 mm</t>
  </si>
  <si>
    <t>33.3</t>
  </si>
  <si>
    <t>Zig 10 (išplečiamas nuo ≤ 26 mm iki ≥ 30 mm), ilgiai ≥ 39 mm</t>
  </si>
  <si>
    <t>Viso 33 pirkimo daliai:</t>
  </si>
  <si>
    <t xml:space="preserve">Didelio diametro balionais plečiami stentai aortos koarktacijai </t>
  </si>
  <si>
    <t>Pritaikyti aortos koarktacijai stentuoti. Pagaminti iš kobalto chromo 0,010" vielos. Galimybė išplėsti nuo ≤ 8 mm iki ≥ 32 mm diametro, mažiausias ilgis ≤ 13 mm, didžiausias ilgis ≥ 57 mm. Įvedimo sistemos dydis ≤ + 1 F (pridedant prie reikiamo baliono dydžio), tačiau ≤ 12F.</t>
  </si>
  <si>
    <t xml:space="preserve">Pritaikyti aortos koarktacijai stentuoti. Pagaminti iš kobalto chromo, hibridinių narelių metodas ("hybrid cell design"), narelių skaičius nuo &lt;10 iki ≥15, dengti PTFE audiniu. Galimybė išplėsti nuo ≤ 12 mm iki  ≥ 28 mm diametro, trumpiausias   ilgis ≤ 19 mm, didžiausias ilgis ≥ 55 mm. Įvedimo sistemos dydis ≤ + 2 F (pridedant prie reikiamo baliono dydžio), tačiau  ≤ 15 F.   </t>
  </si>
  <si>
    <t>Vainikinių arterijų stentgraftai</t>
  </si>
  <si>
    <t>Skirti vainikinių arterijų perforacijoms stentuoti. Vieno sluoksnio kobalto chromo stentas, iš išorės pilnai padengtas poliuretanu (storis ≤90µm). Įvedamas per 5-6 F nukreipiantįjį kateterį. Pritaikyta 0,014" diametro vielai. Stentgrafto diametrai: 2,5, 3,0, 3,5, 4,0, 4,5, 5,0 mm; ilgiai: mažiausias ≤ 15mm, didžiausias ≥ 26 mm. Neišskleisto stentgrafto profilio diametras ≥ 1,1 ≤ 1,4 mm. RBP ≥ 14 ATM. Nominalus slėgis ≥ 7 ATM. Du rentgeno kontrastiniai žymekliai. Kateterio šafto ilgis ≥ 140 cm. Žemo profilio stento įvedimo sistema lanksti, leidžianti praeiti pro sudėtingus vainikinių arterijų vingius.</t>
  </si>
  <si>
    <t>Periferiniai didelio diametro stentgraftai</t>
  </si>
  <si>
    <t>Mikrokateteriai, skirti sudėtingų ir labai vingiuotų lėtinių okliuzijų atvėrimui</t>
  </si>
  <si>
    <t>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 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t>
  </si>
  <si>
    <t>Dviejų spindžių mikrokateteris</t>
  </si>
  <si>
    <t>Kateteris, turintis du spindžius: ant laido užmautą spindį, kuris tęsiasi per visą kateterio ilgį, ir greitai pakeičiamą spindį, įtaisytą distaliniame gale. Veleno distalinės dalies paviršius padengtas hidrofiline danga. Tarp galiuko ir veleno yra spindulių nepraleidžiantis žymeklis, leidžiantis matyti galiuko padėtį naudojant fluoroskopiją. Pritaikytas naudoti su 0,014" vielomis- pravedikliais. Turi būti 2 spindžių modelis – OTW spindis atsiveria ne toliau, nei 7 mm nuo galiuko. Vidurinės dalies storis ≤ 3,3 F. Galiukas rentgeno kontrastinis, galiuko diametras ≤ 1,5 F. Padengti hidrofiline danga. Atlaiko iki 300 psi slėgį. Mikrokateterio darbinis ilgis – 145 ± 2 cm. Vidinis spindžio dydis - 0,016- 0,017". Hidrofilinės dangos ilgis ne trumpesnis nei 38 ± 1cm.</t>
  </si>
  <si>
    <t>Galiukas integruotas prie kateterio (geresnis vielos "back support"). Distalinis specialus hidrofilinis padengimas 60 cm. Mikrokateterio vidinis sluoksnis PTFE per visą ilgį.  Spiralinio tipo per visą ilgį. Pritaikyta 0,014" diametro vielai. Mikrokateterio darbinis ilgis – 135 ± 1cm ir 150 ± 1cm. Įėjimo profilis (Lesion entry profile) – ne mažiau 0,018". Kateterio galiukas lankstus, trumpas -1mm . Rentgeno kontrastinis markeris-žymeklis 2 mm. Multisegmentinis nusmailintas ("tapered’") dizainas (iki 5 įvairių segmentų). Mikrokateteris supintas iš ne mažiau nei 11 vielų - geram sukamojo judesio perdavimui ir vidinės ekscentrinės jėgos kompresijai palaikyti. Stumiant mikrokateterį galima sukti į abi puses.</t>
  </si>
  <si>
    <t xml:space="preserve"> Rotablator turbina su grąžtu RotaLink Plus (Advancer &amp;Burr)</t>
  </si>
  <si>
    <t>Sistema turi tikti ROTABLATOR Rotational Atherectomy System</t>
  </si>
  <si>
    <t xml:space="preserve"> Rotablator grąžtų vielos</t>
  </si>
  <si>
    <t xml:space="preserve"> Amplatz tipo kilpų komplektai svetimkūnių ištraukimui</t>
  </si>
  <si>
    <t>Komplekte: 1 kilpa, 1 kateteris, kilpos įvediklis ir suktukas. Kilpų diametrai nuo 5 mm iki 35 mm, ilgis 125 ±5 cm. Įvedimo kateterio diametras 4-5 F, ilgis 110 ± 5 cm, kateterio gale rentgeno kontrastinis markeris.</t>
  </si>
  <si>
    <t>Komplekte: 1 kilpa, 1 kateteris, kilpos įvediklis ir suktukas. Kilpų diametrai nuo 2 mm iki 7mm, ilgis 175±5 cm. Įvedimo kateterio diametras ne daugiau 3 F, ilgis 150 ± 5 cm, kateterio gale rentgeno kontrastinis markeris.</t>
  </si>
  <si>
    <t xml:space="preserve">33141000-0 </t>
  </si>
  <si>
    <t xml:space="preserve"> Kilpos svetimkūniams šalinti</t>
  </si>
  <si>
    <t>Sudaryta iš trijų nitinolinių kilpų. Platininiai pluošteliai kilpose užtikrinantys gerą matomumą. Sistemą sudaro 6 ar 7 F kateteris, kurio galas palenktas 15 laipsnių. Kilpų ilgiai 120 ±5 cm ir 175 ± 5 cm. Darbiniai diametrai: 2-4 mm, 4-8 mm, 6-10 mm, 9-15 mm, 12-20 mm, 18-30 mm, 27-45 mm. Dydžiai: 3,2 F, 6F, 7F. Kateterio ilgis 100 ± 5 cm ir 150 ± 5 cm. Komplektą sudaro: kilpa, suktukas, introduseris ir kateteris.</t>
  </si>
  <si>
    <t xml:space="preserve"> Priemonės paravalvulinių fistulių uždarymui</t>
  </si>
  <si>
    <t>Sistemą sudaro: paravalvulinių fistulių uždariklis, įvedimo sistema. Priemonių rinkinį sudaro vieno gamintojo paravalvulinių fistulių uždariklis ir įvedimo sistema. Uždarikliai ir įvedimo sistemos supakuotos ir tiekiamos atskirai.</t>
  </si>
  <si>
    <t>46.1</t>
  </si>
  <si>
    <t>Paravalvulinių fistulių uždariklis.</t>
  </si>
  <si>
    <t>Savaime išsiplečiantis, sudarytas iš dviejų diskų sujungtų trumpa jungtimi.</t>
  </si>
  <si>
    <t>46.2</t>
  </si>
  <si>
    <t xml:space="preserve"> Įvedimo sistema  </t>
  </si>
  <si>
    <t xml:space="preserve">Skirta paravalvulinių fistulių uždariklio įvedimui (pakuojama atskirai nuo uždariklio).      </t>
  </si>
  <si>
    <t>Viso 46 pirkimo daliai:</t>
  </si>
  <si>
    <t xml:space="preserve"> Priemonės atviro arterinio (Botalo) latako perkateteriniam uždarymui</t>
  </si>
  <si>
    <t xml:space="preserve">Sistemą sudaro: defekto uždariklis įvedimo sistema, viela pravediklis. Sistema turi būti nedaloma, t.y.. pagaminta vieno gamintojo ir sukomplektuota pilnai. </t>
  </si>
  <si>
    <t>47.1</t>
  </si>
  <si>
    <t>Atviro arterinio latako uždariklis</t>
  </si>
  <si>
    <t>Uždariklis supintas iš nitinolio vielelių, kurių laisvieji galai aortinėje pusėje sujungti rutuliuko formos netraumatiniu užspaudikliu. Prietaisas sudarytas iš dviejų diskų sujungtų centrine dalimi, kurios mažiausias diametras ≤ 3 mm, didžiausias ≥ 6 mm. Šoninių diskų diametras +6 mm prie centrinio disko diametro. Tinkami uždaryti defektus ≤ 2,5 mm diametro, defekto ilgis 5,0-12,0 mm. Įvedamas su ≤ 5 F 90° įvedimo sistema.</t>
  </si>
  <si>
    <t>47.2</t>
  </si>
  <si>
    <t>Įvedimo sistema</t>
  </si>
  <si>
    <t>Įvedimo sistema skirta atviro arterinio latako uždariklio įvedimui (pakuojama atskirai nuo uždariklio).</t>
  </si>
  <si>
    <t>Viso 47 pirkimo daliai:</t>
  </si>
  <si>
    <t>Prieširdžių pertvaros defekto uždarikliai skirti defektams be aortinio krašto uždaryti</t>
  </si>
  <si>
    <t>Prieširdžių pertvaros defekto uždarikliai skirti defektams be aortinio krašto uždaryti. Sistemą sudaro: prieširdžių pertvaros defekto uždariklis, defekto dydžio matavimo balionas, įvedimo sistema, viela pravedėjas. Uždarikliai, įvedimo sistemos, viela pravedėjas ir matavimo balionas supakuotos ir tiekiamos atskirai.</t>
  </si>
  <si>
    <t>48.1</t>
  </si>
  <si>
    <t>Prieširdžių pertvaros defekto uždariklis</t>
  </si>
  <si>
    <t xml:space="preserve">Prieširdžių pertvaros defekto uždariklis komplektuojamas su specialiu mechanizmu, kurio pagalba išskleistą uždariklį galima išskleisti ir pakartotinai suskleisti,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 4 mm, didžiausias ≥ 40 mm. Skirtas pertvaros defektams nuo 4 mm iki 40 mm („žingsniais“ kas  2 mm) uždaryti. </t>
  </si>
  <si>
    <t>48.2</t>
  </si>
  <si>
    <t>Įvedimo sistema.</t>
  </si>
  <si>
    <t>Įvedimo sistema skirta prieširdžių pertvaros defekto uždariklio įvedimui (pakuojama atskirai nuo uždariklio).</t>
  </si>
  <si>
    <t>48.3</t>
  </si>
  <si>
    <t>Matavimo balionas</t>
  </si>
  <si>
    <t>Prieširdžių pertvaros defekto dydžiui matuoti skirtas matavimo balionas (pakuojama atskirai nuo uždariklio).</t>
  </si>
  <si>
    <t>48.4</t>
  </si>
  <si>
    <t>Viela - pravediklis</t>
  </si>
  <si>
    <t>"Amplatzer"tipo viela pravedėjas skirtas įvesti prieširdžio pertvaros defekto uždariklį.</t>
  </si>
  <si>
    <t>Viso 48 pirkimo daliai:</t>
  </si>
  <si>
    <t>Prieširdžių pertvaros defekto uždariklio sistema</t>
  </si>
  <si>
    <t>Sistemą sudaro: prieširdžių pertvaros defekto uždariklis, defekto dydžio matavimo balionas, įvedimo sistema, viela -pravediklis. Uždarikliai, įvedimo sistemos, viela -pravediklis ir matavimo balionas supakuoti ir tiekiami atskirai.</t>
  </si>
  <si>
    <t>49.1</t>
  </si>
  <si>
    <t xml:space="preserve"> Prieširdžių pertvaros defekto uždariklis</t>
  </si>
  <si>
    <t>Prieširdžių pertvaros defekto uždariklis komplektuojamas su specialiu mechanizmu, kurio pagalba išskleistą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 4 mm iki ≥ 40 mm. Skirtas pertvaros defektams nuo 3 mm iki 38 mm ("žingsniais" kas  2 ± 1 mm) uždaryti. Naudojamas su 6-12 F 45° įvedimo sistemomis.</t>
  </si>
  <si>
    <t>49.2</t>
  </si>
  <si>
    <t xml:space="preserve"> Įvedimo sistema</t>
  </si>
  <si>
    <t xml:space="preserve">Įvedimo sistema skirta prieširdžių pertvaros defekto uždariklio įvedimui (pakuojama atskirai nuo uždariklio). </t>
  </si>
  <si>
    <t>49.3</t>
  </si>
  <si>
    <t>Balionas defekto matavimui</t>
  </si>
  <si>
    <t>49.4</t>
  </si>
  <si>
    <t xml:space="preserve">"Amplatzer" tipo viela -pravediklis,  skirtas įvesti prieširdžio pertvaros defekto uždariklį.      </t>
  </si>
  <si>
    <t>Viso 49 pirkimo daliai:</t>
  </si>
  <si>
    <t>Atviros ovalinės angos uždariklio sistema</t>
  </si>
  <si>
    <t>Sistemą sudaro: atviros ovalinės angos uždariklis, defekto dydžio matavimo balionas, įvedimo sistema, viela- pravediklis. Uždarikliai, įvedimo sistemos, viela- pravediklis ir matavimo balionas supakuoti ir tiekiami atskirai.</t>
  </si>
  <si>
    <t>50.1</t>
  </si>
  <si>
    <t>Atviros ovalinės angos uždariklis</t>
  </si>
  <si>
    <t>Pagamintas iš nitinolio tinklelio su užpildu vidinėje dalyje. Prietaisas sudarytas iš dviejų sujungtų diskų. Kairiojo prieširdžio diskas ≤ 30mm, dešiniojo prieširdžio disko diametrai 18 mm, 25 mm, 30 mm. Įvedamas su 8 - 9 F 45° įvedimo sistema.</t>
  </si>
  <si>
    <t>50.2</t>
  </si>
  <si>
    <t xml:space="preserve">Įvedimo sistema skirta atviros ovalinės angos uždariklio įvedimui (pakuojama atskirai nuo uždariklio).  </t>
  </si>
  <si>
    <t>50.3</t>
  </si>
  <si>
    <t>Atviros ovalinės angos dydžiui matuoti skirtas matavimo balionas (pakuojama atskirai nuo uždariklio).</t>
  </si>
  <si>
    <t>50.4</t>
  </si>
  <si>
    <t xml:space="preserve">"Amplatzer" tipo viela- pravediklis,  skirtas įvesti atviros ovalinės angos uždariklį.      </t>
  </si>
  <si>
    <t>Viso 50 pirkimo daliai:</t>
  </si>
  <si>
    <t>Kairiojo prieširdžio ausytės uždariklis su įvedimo sistema</t>
  </si>
  <si>
    <t>Priemonės perkateteriniam skilvelių raumeninės dalies defektų šalinimui</t>
  </si>
  <si>
    <t>Sistemą sudaro: tarpskilvelinės pertvaros raumeninės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 mm, didžiausius defektus ≥18 mm. Centrinio disko diametras mažiausias ≤ 4mm, didžiausias ≥ 18 mm. Kairiojo skilvelio diskas didesnis 6 mm negu centrinė dalis, dešiniojo skilvelio diskas didesnis  4 mm negu centrinė dalis. Įvedamas su 5 - 9 F 45° arba 180° įvedimo sistema.</t>
  </si>
  <si>
    <t>Balioniniai kateteriai defekto matavimui</t>
  </si>
  <si>
    <t>Kateterio ilgis ne mažiau 70 cm. Dydžiai nuo 6 F iki 8 F. Ne mažiau kaip 3 rentgeno kontrastiniai markeriai. Suderinama su 0,035 colio viela. Baliono ilgis nuo 35 mm iki 55 mm. Galimybė matuoti nuo 20 mm iki 40 mm defektus</t>
  </si>
  <si>
    <t>Neišnešiotų naujagimių atviro arterinio latako uždarikliai</t>
  </si>
  <si>
    <t>Sistemą sudaro: defekto uždariklis, įvedimo sistema, viela pravediklis. Sistema turi būti nedaloma, t.y.. pagaminta vieno gamintojo ir sukomplektuota pilnai. Uždariklis pagamintas iš nitinolio vijų. Prietaisas sudarytas iš dviejų sujungtų diskų. Tinkami uždaryti defektus ≤ 4 mm diametro, defekto ilgis 3,0-8,0 mm. Centrinio disko diametras mažiausias ≤ 3 mm, didžiausias ≥ 5 mm. Šoninių diskų diametras +1,0-1,5 mm prie centrinio disko diametro. Įvedamas su ≤ 4 F 90° įvedimo sistema.</t>
  </si>
  <si>
    <t>Didelio spindžio reperfuzijos kateteris trombų aspiracijai plaučių arterijose</t>
  </si>
  <si>
    <t>Rinkinį sudaro: kateteris, viela, žarnelė pompos prijungimui, separatorius. Distalinė kateterio dalis su platinos tinkleliu, kuris užtikrina lankstumą ir matomumą procedūros metu. Kateterio distalinė dalis padengta hidrofiline danga. Vidinis spindis padengtas PTFE. Kateterio diametras ≤ 8F. Kateterio darbinis ilgis: 85 cm ir 115 cm ir 135 cm. Kateterio antgalio konfigūracijos: "Stright" , "Torq" ir "XTorq". Suderinamas su ≤ 0,038 " vielomis. Suderinamas su didelio spindžio aspiracijos kateteriu. Didelio spindžio trombų aspiracijos kateterio separatorius, distalinio galo skersmuo ≤ 0,068''. Darbinis ilgis 150 cm, 175cm ir 190 cm. Padengtas PTFE. Sterilus didelio spindžio aspiracijos siurblio kateteris. Darbinis ilgis – ne mažesnis nei 285 cm.Proksimalioji jungtis – jungiklis su on/off (įjungimo / išjungimo) funkcija. Proksimalioji jungtis su „Luer Lock“ tipo sukamuoju adapteriu. Priemonės pakuojamos ir tiekiamos rinkinyje kartu arba atskirai, suderinamos darbui su „Penumbra“ aspiracijos siurbliu.</t>
  </si>
  <si>
    <t>Naujos kartos, tvirtos konstrukcijos („Workhorse“ – angl. dizaino) vielos frakcijinio tėkmės rezervo matavimui</t>
  </si>
  <si>
    <t>Bendras vielos ilgis 185±5 cm. Vidinė šerdis iš  nitinolio. Lanksti distalinė dalis, ne trumpesnė negu 40±5cm. Vielos diametras 0.014". Rentgeno kontrastinis galiukas tiesus arba J formos, ne trumpesnis nei 3 cm. Viela suderinama su programine įranga, galinčia atlikti fiziologijos bendras registracijas (co-registration – angl.) su angiograma.</t>
  </si>
  <si>
    <t>Didelio diametro kraujagyslių uždarikliai</t>
  </si>
  <si>
    <t>Sistemą sudaro: defekto uždariklis, įvedimo sistema, viela pravediklis. Sistema turi būti nedaloma, t.y. pagaminta vieno gamintojo ir sukomplektuota pilnai. Uždariklis pagamintas iš nitinolio vijų, užpildytas užpildu. Prietaisas sudarytas iš dviejų sujungtų diskų. Tinkami uždaryti mažiausio diametro defektus ≤ 2,5mm, didžiausio diametro defektus ≥ 5,5mm, defekto ilgis 5,0-12mm. Centrinio disko diametras mažiausias ≤ 3 mm, didžiausias ≥ 6mm. Šoninių diskų diametras + 6 mm prie centrinio disko diametro. Įvedamas su 4-5 F 90° įvedimo sistema.</t>
  </si>
  <si>
    <t xml:space="preserve">33180000-5 </t>
  </si>
  <si>
    <t>Spiralės skirtos vainikinių arterijų perforacijų gydymui</t>
  </si>
  <si>
    <t>Sistemą sudaro: spiralės ir atskyrimo sistema. Spiralės 360° formos, skirtos darbui su daugkartinio naudojimo atskyrimo sistema veikiančia elektrolizės būdu. Spiralių tipai ir formos: ‘‘Nano‘‘,''Ultra'',“Standart”, “Soft”, ‘3D‘‘,“Helical Ultra”, ‘‘360‘‘, ‘‘Helical Nano‘‘, ‘‘XL Standart‘‘. Mažiausias diametras ≤1mm, didžiausias ≥24mm. Ilgiai: trumpiausias ≤ 1 cm, ilgiausias ≥ 50 cm. Atskyrimo sistema pakuojama ir tiekiama atskirai.</t>
  </si>
  <si>
    <t xml:space="preserve"> Reolizinės trombolizės specialūs kateteriai tinkantis EKOS sistemai</t>
  </si>
  <si>
    <t>33180000-5</t>
  </si>
  <si>
    <t xml:space="preserve">Reolizinės trombolizės specialūs išsiurbimo kateteriai tinkantis Angiojet </t>
  </si>
  <si>
    <t>Atskiriamos spiralės</t>
  </si>
  <si>
    <t>Prietaisas periferinių spiralinių atjungimui</t>
  </si>
  <si>
    <t>Savaime išsiplečiantis dengtas stentas</t>
  </si>
  <si>
    <t>Savaime išsiplečiantis dengtas stentas. Mažiausias diametras  ≤6 ±1mm. Didžiausias diametras ≥13±1mm. Trumpiausias stento ilgis ≤40±5mm, ilgiausias ≥100±5mm. Įvedimo sistemos trumpiausias ilgis ≤80 ± 5 cm , ilgiausias ≥ 120 ± 5 cm. Stentai (iki 10mm diametro)  suderinami su ≤ 9F įvedimo sistema.</t>
  </si>
  <si>
    <t>33141230-1</t>
  </si>
  <si>
    <t>Nedidelio diametro introdiuseriai skirti naujagimiams</t>
  </si>
  <si>
    <t>Susideda iš introdiuserio su  hemostaziniu vožtuvu, dilatatoriumi bei plovimo šaka ir obturatoriaus. Introdiuseriai padengti hidrofiline danga, dydis 3,3F. Ilgis 5cm ir 7cm.</t>
  </si>
  <si>
    <t>Nedidelio diametro kateteriai skirti naujagymių intervencijoms</t>
  </si>
  <si>
    <t>Nedidelio diametro kateteriai. Mažiausias diametras 3,3F, didžiausias 5F. Įvairių anatominių modifikacijų (JR, JL, MP, PIG, COBRA). Ilgis 60cm ir 80cm.</t>
  </si>
  <si>
    <t>Intravaskulinės litotripsijos balionas</t>
  </si>
  <si>
    <t>Taikomi kalcifikuotų kraujagyslių gydymui, naudojant kintamos pulsuojančios mechaninės energijos perdavimą iš žemo slėgio užpildyto baliono į kalcifikuotus segmentus skirtinguose kraujagyslės sienelės gyliuose, sudarant mikro įtrūkimus. Galimybė rinktis iš kateterių skirtų koronarinėms, periferinėms kraujagyslėms. Mažiausias baliono diametras ≤2.50mm, didžiausias  ≥8mm. Baliono ilgiai ≤12mm, ilgiausiais ≥60mm. Bendras kateterio 135-138cm.</t>
  </si>
  <si>
    <t>Daugiafunkcinio uždariklio rinkinys skirtas įgimtų širdies defektų uždarymui</t>
  </si>
  <si>
    <t>Sistemą sudaro: daugiafunkcinis uždariklis, įvedimo sistema, viela -pravediklis. Uždarikliai, įvedimo sistemos ir viela -pravediklis supakuoti ir tiekiami atskirai.</t>
  </si>
  <si>
    <t>Daugiafunkcinis uždariklis skirtas įgimtų širdies defektų uždarymui</t>
  </si>
  <si>
    <t xml:space="preserve">Daugiafunkcis uždariklis, skirtas defektams uždaryti. Sudarytas iš nitinolio tinklelio, dviejų diskų kurie sujungti kūgio formos vidurine dalimi, turintis prijungimo sriegį ant abiejų diskų. Visi dydžiai įvedami per 4-7F įvedimo sistemas. </t>
  </si>
  <si>
    <t>Įvedimo sistema skirta daugiafunkcio uždariklio įvedimui (pakuojama atskirai nuo uždariklio).</t>
  </si>
  <si>
    <t>Savaime išsiplečiantis nedengtas stentas skirtas arterinio latako stentavimui</t>
  </si>
  <si>
    <t>Savaime išsiplečiantis nitinolio stentas, atvirų ląstelių ("open cells"). Mažiausias stento diametras ≤7mm, didžiausias ≥9mm. Trumpiausias ilgis ≤12mm, ilgiausias ilgis ≤20mm. Visi dydžiai suderinami su 4F įvedimo sistema, 0,018" viela. Įvedimo sistemos ilgis ne ilgesnis negu 86cm.</t>
  </si>
  <si>
    <t>Didelio diametro atviro arterinio latako uždarikliai</t>
  </si>
  <si>
    <t>Sistemą sudaro: defekto uždariklis, įvedimo sistema, viela pravediklis. Sistema turi būti nedaloma, t.y. pagaminta vieno gamintojo ir sukomplektuota pilnai. Uždariklis pagamintas iš nitinolio vijų, užpildytas užpildu. Prietaisas kūgio formos. Tinkami uždaryti mažiausio diametro defektus ≤ 3mm, didžiausio diametro defektus ≥12mm, defekto ilgis  ≥3mm.  Įvedamas su 5-7 F 180° įvedimo sistema.</t>
  </si>
  <si>
    <t xml:space="preserve">vnt. </t>
  </si>
  <si>
    <t>Aspiraciniai kateteriai išeminio insulto gydymu</t>
  </si>
  <si>
    <t>Smegenų trombektomijos reperfuzijos kateteriai, tinkami skyriuje turimam aspiraciniam įrenginiui Penumbra Max Pump:• 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 Galimybė panaudoti separatorius, kurių išorinis diametras yra šiek tiek mažesnis, nei atitinkamo reperfuzijos kateterio vidinis diametras. • Kateteris sudarytas iš 12–14 pereinamųjų zonų, užtikrinančių kateterio lankstumą.
• Kateterio struktūra: proksimalioji kateterio dalis – nerūdijančio plieno spiralės tinklelis, distalioji kateterio dalis – nitinolo spiralės tinklelis. • Lanksčios distaliosios dalies ilgis – ne mažesnis nei 30 cm, dalis pritaikyta patekti prie ypač išsiraizgiusių kraujagyslių.Vienkartiniai indai pritaikyti trombų atsiurbimo sistemos daugkartinio naudojimo siurbliui  • Naudingų ilgių diapazonas nuo 130 cm iki 158 cm. • 14 strandumo mažėjimo zonų per visą ilgį nuo distalinio iki proksimalinio galo; • Nitinolinės spiralės armavimas per visą ilgį. • Apvalios spiralės pakaitomis susuktos su plokščiomis spiralėmis. • Platinos žymeklis distalinėje dalyje. • Specialaus polimero galiukas. • Komplektuojamas kart+D42u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 Sujungiamas su skyriuje esančiu aspiracijos įrenginiu. Komplekte vienkartiniai indai aspiracinei sistemai.</t>
  </si>
  <si>
    <t>33141200-2</t>
  </si>
  <si>
    <t>Transjugulinės kepenų prieigos rinkinys</t>
  </si>
  <si>
    <t>33141620-2</t>
  </si>
  <si>
    <t xml:space="preserve">	
Transjugulinės kepenų biopsijos rinkinys (Quick-Core tipo)</t>
  </si>
  <si>
    <t>Aspiraciniai kateteriai periferinių kraujagyslių trombektommijai</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</si>
  <si>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 kontrastinius žymeklius.</t>
  </si>
  <si>
    <t>Viso:</t>
  </si>
  <si>
    <t>67.1</t>
  </si>
  <si>
    <t>67.2</t>
  </si>
  <si>
    <t>Viso 67 pirkimo daliai:</t>
  </si>
  <si>
    <r>
      <t>1 .</t>
    </r>
    <r>
      <rPr>
        <sz val="10.5"/>
        <rFont val="Times New Roman"/>
        <family val="1"/>
        <charset val="186"/>
      </rPr>
      <t xml:space="preserve"> Prekių  kokybė, žymėjimas, informacija vartotojui turi atitikti ES 2017/745 reglamento ar lygiaverčio dokumento   reikalavimus.                                                                                                                                                                                        </t>
    </r>
  </si>
  <si>
    <r>
      <t xml:space="preserve"> Didelio diametro balionais plečiami </t>
    </r>
    <r>
      <rPr>
        <b/>
        <sz val="10.5"/>
        <rFont val="Times New Roman"/>
        <family val="1"/>
        <charset val="186"/>
      </rPr>
      <t xml:space="preserve">dengti </t>
    </r>
    <r>
      <rPr>
        <sz val="10.5"/>
        <rFont val="Times New Roman"/>
        <family val="1"/>
        <charset val="186"/>
      </rPr>
      <t>stentai plaučių arterijai</t>
    </r>
  </si>
  <si>
    <r>
      <t xml:space="preserve"> Didelio diametro balionais plečiami </t>
    </r>
    <r>
      <rPr>
        <b/>
        <sz val="10.5"/>
        <rFont val="Times New Roman"/>
        <family val="1"/>
        <charset val="186"/>
      </rPr>
      <t xml:space="preserve">dengti </t>
    </r>
    <r>
      <rPr>
        <sz val="10.5"/>
        <rFont val="Times New Roman"/>
        <family val="1"/>
        <charset val="186"/>
      </rPr>
      <t>stentai aortos koarktacijai</t>
    </r>
  </si>
  <si>
    <r>
      <t xml:space="preserve">Amplatz tipo </t>
    </r>
    <r>
      <rPr>
        <b/>
        <sz val="10.5"/>
        <rFont val="Times New Roman"/>
        <family val="1"/>
        <charset val="186"/>
      </rPr>
      <t xml:space="preserve">mikro </t>
    </r>
    <r>
      <rPr>
        <sz val="10.5"/>
        <rFont val="Times New Roman"/>
        <family val="1"/>
        <charset val="186"/>
      </rPr>
      <t>kilpų komplektai svetimkūnių ištraukimui</t>
    </r>
  </si>
  <si>
    <r>
      <t xml:space="preserve">4. Tiekėjas </t>
    </r>
    <r>
      <rPr>
        <b/>
        <sz val="10.5"/>
        <rFont val="Times New Roman"/>
        <family val="1"/>
        <charset val="186"/>
      </rPr>
      <t>kartu su pasiūlymu turi pateikti</t>
    </r>
    <r>
      <rPr>
        <sz val="10.5"/>
        <rFont val="Times New Roman"/>
        <family val="1"/>
        <charset val="186"/>
      </rPr>
      <t xml:space="preserve"> </t>
    </r>
    <r>
      <rPr>
        <b/>
        <sz val="10.5"/>
        <rFont val="Times New Roman"/>
        <family val="1"/>
        <charset val="186"/>
      </rPr>
      <t>dokumentus, įrodančius siūlomų prekių atitikimą</t>
    </r>
    <r>
      <rPr>
        <sz val="10.5"/>
        <rFont val="Times New Roman"/>
        <family val="1"/>
        <charset val="186"/>
      </rPr>
      <t xml:space="preserve">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
    </r>
    <r>
      <rPr>
        <u/>
        <sz val="10.5"/>
        <rFont val="Times New Roman"/>
        <family val="1"/>
        <charset val="186"/>
      </rPr>
      <t>gali būti pateikiami anglų kalba</t>
    </r>
    <r>
      <rPr>
        <sz val="10.5"/>
        <rFont val="Times New Roman"/>
        <family val="1"/>
        <charset val="186"/>
      </rPr>
      <t xml:space="preserve">. Jei atitinkami dokumentai yra išduoti kita, nei reikalaujama, kalba (lietuvių ar anglų), kartu turi būti pateiktas vertimas į lietuvių kalbą. Šiuose </t>
    </r>
    <r>
      <rPr>
        <b/>
        <sz val="10.5"/>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0.5"/>
        <rFont val="Times New Roman"/>
        <family val="1"/>
        <charset val="186"/>
      </rPr>
      <t xml:space="preserve">. Taip pat tiekėjas turi </t>
    </r>
    <r>
      <rPr>
        <b/>
        <sz val="10.5"/>
        <rFont val="Times New Roman"/>
        <family val="1"/>
        <charset val="186"/>
      </rPr>
      <t>pateikti nuorodas į gamintojo interneto tinklalapį</t>
    </r>
    <r>
      <rPr>
        <sz val="10.5"/>
        <rFont val="Times New Roman"/>
        <family val="1"/>
        <charset val="186"/>
      </rPr>
      <t xml:space="preserve"> (jei toks yra, </t>
    </r>
    <r>
      <rPr>
        <u/>
        <sz val="10.5"/>
        <rFont val="Times New Roman"/>
        <family val="1"/>
        <charset val="186"/>
      </rPr>
      <t>nuoroda turi būti į konkrečią prekę</t>
    </r>
    <r>
      <rPr>
        <sz val="10.5"/>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</si>
  <si>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Techniškai suderintas su hidrogelinėmis spiralėmis. Su integruota baterija, kurios veikimas ne mažiau kaip 20 atjungimo kartų. Su šviesine indikacija, parodančia baterijos išsikrovimo lygį, spiralės prijungimo padėtį.</t>
  </si>
  <si>
    <t>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sutrumpėjimu.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t>
  </si>
  <si>
    <r>
      <t xml:space="preserve">Trombų atsiurbimo sistema, naudojama  įvairaus senumo trombų susmulkinimui ir tirpinimui iš periferinių kraujagyslių, plaučių arterijų. Sistemą sudaro specialūs kateteriai ir aparatas – konsolė. Aparatas – konsolė monitoruoja ir kontroliuoja visa sistemą. Kateterio ilgiai: trumpiausias  ≥ 106 cm, ilgiausias  ≤ 135 cm. Darbinės zonos ilgis 6, 12, 18, 24, 30 ,40, 50cm. Kateteriai naudojami su 0,035‘‘ storio vielomis. Tinkami 6F introdiuseriams. Tiekėjas įsipareigoja aprūpinti aparatu-konsole gydymo įstaigą nemokamai ir garantuoja šio aparato-konsolės techninę priežiūrą. </t>
    </r>
    <r>
      <rPr>
        <b/>
        <sz val="10.5"/>
        <rFont val="Times New Roman"/>
        <family val="1"/>
        <charset val="186"/>
      </rPr>
      <t>Šiai pirkimo daliai turi būti pasirašoma panaudos sutartis.</t>
    </r>
  </si>
  <si>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Tiekėjas įsipareigoja aprūpinti aparatu-konsole gydymo įstaigą nemokamai ir garantuoja šio aparato-konsolės techninę priežiūrą. Aparatas – konsolė monitoruoja ir kontroliuoja visą sistemą, trombai iš kraujagyslių per kateterį išsiurbiami į surenkamąjį maišelį. Mažiausias širdies vainikinių, 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 Kartu su kateteriais privaloma pateikti aparatą trombams siurbti panaudai. </t>
    </r>
    <r>
      <rPr>
        <b/>
        <sz val="10.5"/>
        <rFont val="Times New Roman"/>
        <family val="1"/>
        <charset val="186"/>
      </rPr>
      <t>Kartu su kateteriais privaloma pateikti aparatą trombams siurbti panaudai.</t>
    </r>
  </si>
  <si>
    <r>
      <t xml:space="preserve">Iš nitinolio pagamintas, savaime išsiskleidžiantis, vieno-komponento dizaino uždariklis, padengtas PET medžiaga. Turi būti galimybė uždariklį pilnai sutraukti ir repozicionuoti implantavimo metu. Uždariklis turi dviem eilėmis išsidėsčiusius tvirtinimosi kabliukus-inkarus, pagerinančius prietaiso tvirtinimąsi kairiojo prieširdžio ausytėje. Uždariklio dydis nuo 19±2 mm iki 36±2 mm.  Uždariklis turi uždaryti kairiojo prieširdžio ausytes, kurių mažiausias diametras ne didesnis kaip 14±2 mm ir didžiausias diametras ne mažesnis kaip 31±2 mm. Uždariklis komplektuojamas kartu su įvedimo sistema ir specialiai pritaikytu introdiuseriu. Įvedimo sistema ir introdiuseris turi rentgeno kontrastinius markerius. Turi būti bent dviejų skirtingų formų introdiuseriai skirtingiems anatominiams variantams. Visų dydžių uždariklis įvedamas per 11±1 frenčių (≤4,2 mm) vidinio diametro introdiuserį. </t>
    </r>
    <r>
      <rPr>
        <u/>
        <sz val="10.5"/>
        <rFont val="Times New Roman"/>
        <family val="1"/>
        <charset val="186"/>
      </rPr>
      <t>Tiekėjas privalo pateikti multicentrinių randomizuotų klinikinių tyrimų rezultatus su ne trumpesniu kaip 2 metų pacientų sekimo laikotarpiu.</t>
    </r>
  </si>
  <si>
    <r>
      <t xml:space="preserve">Stentas padengtas everolimuzu ir biodegraduojančiu (per 4 mėn. ištirpstančiu) PLGA (poli (DL)-pieno- glikolio rūgšties) polimeru, turinčiu antiproliferacinį poveikį, ir mažinantį restenozių dažnį. Tik išorinė (kontaktuojanti su arterijos sienele) stento dalis turi būti padengta vaistu. </t>
    </r>
    <r>
      <rPr>
        <u/>
        <sz val="10.5"/>
        <rFont val="Times New Roman"/>
        <family val="1"/>
        <charset val="186"/>
      </rPr>
      <t>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t>
    </r>
    <r>
      <rPr>
        <sz val="10.5"/>
        <rFont val="Times New Roman"/>
        <family val="1"/>
        <charset val="186"/>
      </rPr>
      <t>. Vaisto išsiskyrimas – 3 mėnesiai. Stentas  platinos- chromo lydinio. Vamzdinis, lazeriu gręžtas. Stento įvedimo sistema "premounted" tipo. Nominali stento sienelė ≤ 0,0029 ". Stento diametrai:  mažiausio diametro ≤ 2,25mm, didžiausio diametro ≥ 5,0mm. Stento ilgiai: trumpiausias ≤ 8 mm,  ilgiausias ≥ 48 mm. Proksimali stento įvedimo sistemos dalis ≤ 2,1 F, distalinė dalis ≤ 2,7 F. Unikali stento įvedimo sistema iš nitinolinio vamzdelio su mikro įpjovomis. Markeriai iš platinos/iridžio. Įvedimo sistemos naudojamas ilgis ≥ 144 cm. Balionėlis, ant kurio užmautas stentas, yra kintamo diametro ("compliant" tipo). Visų diametrų stentai tinka 5 F kateteriui nukreipėjui. Sistemos nominalus (NBP) slėgis ≥ 11 atm, darbinis (RBP) - ≥ 16-18 atm.</t>
    </r>
  </si>
  <si>
    <r>
      <t>Vamzdinis, lazeriu apdorotas, platinos- chromo arba lygiaverčio lydinio, uždaros gardelės tipo stentas. Stentas padengtas everolimuzu, mažinančiu restenozių dažnį, turinčiu antiproliferacinį poveikį. T</t>
    </r>
    <r>
      <rPr>
        <u/>
        <sz val="10.5"/>
        <rFont val="Times New Roman"/>
        <family val="1"/>
        <charset val="186"/>
      </rPr>
      <t xml:space="preserve">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t>
    </r>
    <r>
      <rPr>
        <sz val="10.5"/>
        <rFont val="Times New Roman"/>
        <family val="1"/>
        <charset val="186"/>
      </rPr>
      <t>Vaisto išsiskyrimas - 4 mėnesiai. Stento sienelės storis  ≤ 0,0032 ± 0,0001 colio. Stento diametrai: mažiausias ≤ 2,25 mm, didžiausias ≥ 5,0 mm. Stento ilgiai: trumpiausias  ≤ 8 mm, ilgiausias ≥ 38 mm. Stento išplėtimo ‘’post-dilatation’’ riba ne mažiau 5.75 mm. Stento įvedimo sistema 25 cm padengta hidrofiline danga. Įvedimo sistemos naudojamas ilgis ≥140 cm. Visų diametrų stentai tinka 5F kateteriui nukreipėjui. Sistemos nominalus (NBP) slėgis ≥ 11 atm, baliono sprogimo slėgis (RBP) - ≥ 16-18 atm.</t>
    </r>
  </si>
  <si>
    <r>
      <t>Vamzdinis, lazeriu apdorotas, kobalto arba lygiaverčio lydinio, stento dizainas sinusoidinės tęstinės atviros celės konstrukcija. Padengtas - biosuderinamu polimeru, galinčiu užtikrinti vaisto išskyrimą iki 180 dienų ir zotarolimuzu, mažinančiu restenozių dažnį, turinčiu antiproliferacinį poveikį.</t>
    </r>
    <r>
      <rPr>
        <u/>
        <sz val="10.5"/>
        <rFont val="Times New Roman"/>
        <family val="1"/>
        <charset val="186"/>
      </rPr>
      <t xml:space="preserve">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t>
    </r>
    <r>
      <rPr>
        <sz val="10.5"/>
        <rFont val="Times New Roman"/>
        <family val="1"/>
        <charset val="186"/>
      </rPr>
      <t>. Vaisto išsiskyrimas – 50 procentų vaisto per pirmą savaitę, 85 procentai per du pirmus mėnesius, likusi dalis išskiriama per 6 mėnesius po stento implantavimo. Nominali stento sienelė ne daugiau 0,0040 colio. Stento diametrai: mažiausias ≤ 2,25 mm, ilgiausias ≥ 4,0 mm; stento ilgiai: trumpiausias ≤ 8 mm, ilgiausias ≥ 38 mm. Proksimali stento įvedimo sistemos dalis ≤ 2,1 F, distalinė dalis ≤ 2,7 F. Įvedimo sistemos naudojamas ilgis ≥ 140 cm. Visų diametrų stentai tinka 5 F kateteriui nukreipėjui. Sistemos nominalus (NBP) slėgis ≥ 9 atm, darbinis (RBP) - ≥ 16 atm.</t>
    </r>
  </si>
  <si>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t>
  </si>
  <si>
    <t>Didelio spindžio reperfuzijos kateteris trombų aspiracijai venose ir didelio spindžio periferinėse arterijose.  Distalioji dalis su platinos tinkleliu, kuris užtikrina lankstumą ir matomumą procedūros metu. Kateterio distalioji dalis padengta hidrofiline danga. Vidinis spindis padengtas PTFE. Kateterio proksimalusis / distalusis išorinis skersmuo 6 ir 8 F pasirinktinai. Kateterio darbinis ilgis: 85 cm ir 115 cm ir 135 cm. Kateterio antgalio konfigūracijos: Stright, Torq ir XTorq. Suderinamas su 0,035'' - 0,038’’pagrindinėmis vielomis. Suderinamas su didelio spindžio aspiracijos kateteriu. Suderinamas su Seperator 6 ar 8 pasirinktinai. Suderinamas su „Penumbra“ aspiracijos siurbliu. Komplektacijoje (pateikiama atskirame įpakavime) sterilus didelio spindžio aspiracijos siurblio kateteris, kurio darbinis ilgis – ne mažesnis nei 285 cm.</t>
  </si>
  <si>
    <t xml:space="preserve">Transjugulinės kepenų prieigos rinkinys.  Naudojama transjugulinei kepenų prieigai, diagnostikos ir intervencijos procedūrose. Rinkinį sudaro:
-kateteris su stiletu 62,5 ilgio, diametras 5,2Fr;
- 14F kateteris su metaline 51,5 cm ilgio adatos kaniule;
- 10F įvedėjas, 40cm ilgio;
- kateterio tėkmės adapteris. </t>
  </si>
  <si>
    <t>Rinkinį sudaro:
-biopsinė adata 18G diametro, 60cm ilgio
-kateterio tekmės adapteris
-introdiusers 7Fr diametro, 50,5cm ilgio, su hemostatiniu vožtuvu, šonine papildoma atšaka su kraneliu, spalvinis dydžių žymėjimas.
-dilatatorius 9 Fr diametro, 20 cm ilgio, tinkamos vielos-pravedėjo diametras 0,038“.
-nukreipiamasis kateteris  su rentgenokontrastiniu galiuku, 5Fr diametro, MPB galiuko tipo konfiguracijos, 80 cm ilgio, tinkamos vielos pravedėjos diametras 0,038"“</t>
  </si>
  <si>
    <t>PLANUOJAMA</t>
  </si>
  <si>
    <t>Maksimali pirkimo suma Eur be PVM</t>
  </si>
  <si>
    <t>Maksimali pirkimo suma Eur su PVM</t>
  </si>
  <si>
    <t>pirk. dalies Nr.</t>
  </si>
  <si>
    <t>Kaina Eur be PVM</t>
  </si>
  <si>
    <t>Kaina Eur su PVM</t>
  </si>
  <si>
    <t>SIŪLOMA</t>
  </si>
  <si>
    <t>Firminis priemonių pavadinimas, gamintojas, priemonės kodas gamintojo kataloge</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</si>
  <si>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</si>
  <si>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TECHNINĖ SPECIFIKACIJA</t>
  </si>
  <si>
    <t>Bendrieji reikalavimai:</t>
  </si>
  <si>
    <t>PRIEMONĖS INTERVENCINEI KARDIOLOGIJAI (KONSIGNACIJA) (Nr. 8780)</t>
  </si>
  <si>
    <t>SPS 1 Priedas</t>
  </si>
  <si>
    <t>Cook medical.| LABS
LIVER ACCESS AND BIOPSY SETS| Kodas LABS-100-J  71 p.d  IR-D44316-EN-F_M3_1579717153444 9 psl</t>
  </si>
  <si>
    <t>XIENCE Pro S, Abbott Vascular, 1508200-08, 1508200-12, 1508200-15, 1508200-18, 1508200-23, 1508200-28, 1508200-33, 1508225-08, 1508225-12, 1508225-15, 1508225-18, 1508225-23, 1508225-28, 1508225-33, 1508225-38, 1508250-08, 1508250-12, 1508250-15, 1508250-18, 1508250-23, 1508250-28, 1508250-33, 1508250-38, 1017250-48, 1508275-08, 1508275-12, 1508275-15, 1508275-18, 1508275-23, 1508275-28, 1508275-33, 1508275-38, 1017275-48, 1508300-08, 1508300-12, 1508300-15, 1508300-18, 1508300-23, 1508300-28, 1508300-33, 1508300-38, 1017300-48, 1508325-12, 1508325-15, 1508325-18, 1508325-23, 1508325-28, 1508325-33, 1508325-38, 1508350-08, 1508350-12, 1508350-15, 1508350-18, 1508350-23, 1508350-28, 1508350-33, 1508350-38, 1017350-48, 1508400-08, 1508400-12, 1508400-15, 1508400-18, 1508400-23, 1508400-28, 1508400-33, 1508400-38</t>
  </si>
  <si>
    <t xml:space="preserve"> Cook medical|Performer Introducer and Sets| Flexor Check flo / Kodai: 
KCFW-12.0-35-45-RB-HFANL1-HC, 
KCFW-12.0-35-45-RB-HFANL0-HC, RCFW-12.0-38-30-RB,  RCFW-12.0-38-45-RB, RCFW-14.0-38-30-RB, RCFW-14.0-38-45-RB, RCFW-16.0P-38-30-RB, RCFW-16.0P-38-45-RB, RCFW-18.0P-38-30-RB</t>
  </si>
  <si>
    <t>Cook medical| Rösch-Uchida TRANSJUGULAR LIVER ACCESS SET|kodas:  RUPS-100    71 p.d  IR-D44316-EN-F_M3_1579717153444 6 psl</t>
  </si>
  <si>
    <t>Extra Large Check-Flo® Introducers: XVCFW-20.0-35-25; XVCFW-20.0-35-40;  XVCFW-22.0-35-25 XVCFW-24.0-35-25</t>
  </si>
  <si>
    <t xml:space="preserve">Flexor® Ansel Guiding Sheath| Cook medical|
KCFW-x.0-18/35-45-RB-ANLx-HC; KCFW-x.0-18/35-90-RB-ANLx-HC; KCFW-x.0-18/35-110-RB-ANLx-HC; 
KCFW-xx.0-35-45-RB-HFANLx-HC
</t>
  </si>
  <si>
    <t>Susideda iš introdiuserio su  hemostaziniu vožtuvu, diliatatoriumi bei plovimo šaka ir obturatoriaus. Dydžiai: 12 F, didžiausias 18 F. Ilgiai nuo 30 cm iki 45 cm. Su rentgenokontrastiniu markeriu gale. Įvedami su 0,035 colio ir 0,038 colio diametro viela. 
Katalogai:
1 p.d. Performer™ Introducer and Sets _ Cook Medical-unlocked, 1-10 psl.
1 p.d Flexor® Ansel Guiding Sheath _ Cook Medical
1 p.d T_FLEXOR_REV2
1 p.d. Performer™ Introducer and Sets _ Cook Medical-unlocked</t>
  </si>
  <si>
    <t xml:space="preserve"> Cook medical| Flexor Introducer kodai KCFW-6.0-38-45-RB; KCFW-7.0-38-45-RB; KCFW-8.0-38-45-RB;  KCFW-10.0-38-80-RB; KCFW-12.0-38-80-RB;   KCFW-6.0-38-70-RB-RAABE; KCFW-7.0-38-55-RB-RAABE; KCFW-7.0-38-70-RB-RAABE; KCFW-7.0-38-90-RB-RAABE; KCFW-8.0-38-55-RB-RAABE; KCFW-8.0-38-70-RB-RAABE; KCFW-9.0-38-55-RB-RAABE;  KCFW-9.0-38-70-RB-RAABE  KCFW-12.0-35-45-RB-HFANL1-HC, KCFW-12.0-35-45-RB-HFANL0-HC, RCFW-12.0-38-30-RB,  RCFW-12.0-38-45-RB, RCFW-14.0-38-30-RB, RCFW-14.0-38-45-RB, KCFW-6.0-38-30-RB; KCFW-7.0-38-30-RB;  KCFW-8.0-38-30-RB; KCFW-10.0-38-30-RB; </t>
  </si>
  <si>
    <t>"Mullins" tipo transseptaliniai introdiuseriai komplektuojami su vienu ar keletu dilatatorių. Mažiausias diametras 6 F, didžiausias diametras 14 F. Trumpiausias ilgis 45 cm, ilgiausias ilgis9 0 cm. Rentgeno kontrastinis markeris gale ir su  hemostatiniu vožtuvu. Įvedami su 0,035"-0,038" diametro viela.
Katalogai: 
1-4 p.d Flexor Ansel
1-4 p.d p.d Flexor balkin 3 psl
1-4 p.d. Flexor_EN (2)</t>
  </si>
  <si>
    <t xml:space="preserve"> Cook medical| Flexor® Introducer kodai KCFW-6.0-38-45-RB; KCFW-7.0-38-45-RB; KCFW-8.0-38-45-RB;  KCFW-10.0-38-80-RB; KCFW-12.0-38-80-RB;   KCFW-6.0-38-70-RB-RAABE; KCFW-7.0-38-55-RB-RAABE; KCFW-7.0-38-70-RB-RAABE; KCFW-7.0-38-90-RB-RAABE; KCFW-8.0-38-55-RB-RAABE; KCFW-8.0-38-70-RB-RAABE; KCFW-9.0-38-55-RB-RAABE;  KCFW-9.0-38-70-RB-RAABE  KCFW-12.0-35-45-RB-HFANL1-HC, KCFW-12.0-35-45-RB-HFANL0-HC, RCFW-12.0-38-30-RB,  RCFW-12.0-38-45-RB, RCFW-14.0-38-30-RB,</t>
  </si>
  <si>
    <t>Didelio diametro introdiuseriai TAVI ir kitoms procedūroms atlikti. Susideda iš introdiuserio su vožtuvu bei plovimo šaka ir obturatoriaus. Trumpiausias ilgis 30cm, ilgiausias ilgis 85cm.  Itin gero lankstumo, dengti hidrofiline danga, pritaikyti darbui su 0,035" ir 0,038" viela. Vožtuvas su aktyviu uždarymo vožtuvu turi užtikrinti visišką hermetiškumą po daugkartinio maksimalaus dydžio priemonių įvedimo ir ištraukimo. Dydžiai: mažiausias  6 F, didžiausias 12 F.
Katalogai:
1-4 p.d Flexor Ansel
1-4 p.d. Flexor_EN (2)
1-4 p.d p.d Flexor balkin 3 psl
1-4 p.d. Flexor_EN (2)
4 p.d T_FLEXOR_REV2</t>
  </si>
  <si>
    <t>Introdiuserių mažiausias ilgis 45cm, ilgiausias 110 cm. Diametras 4, 5, 6, 7, 8, 9, 10, 11, 12 F diametro su atšaka plovimui ir sklende, dilatatoriumi, su hemostatiniu vožtuvu. Vidinis spindis ≥ 1,5 mm. Distalinis galas sukietintas, nupjauto kūgio formos. Didelės rezistencijos užlinkimui. Su specialia danga, pagerinančia slydimą.
Katalogai:
1-4 p.d Flexor Ansel
1-4 p.d. Flexor_EN (2)
1-4 p.d p.d Flexor balkin 3 psl
1-4 p.d. Flexor_EN (2)
4 p.d T_FLEXOR_REV2</t>
  </si>
  <si>
    <t>Didelio diametro introdiuseriai aortos stentavimui ir kitoms masyvioms procedūroms atlikti. Susideda iš introdiuserio su vožtuvu bei plovimo šaka ir obturatoriaus. Trumpiausias introdiuserio ilgis 25cm, ilgiausias  40cm; trumpiausias obturatoriaus ilgis 41 cm. Itin gero lankstumo,  dengti hidrofiline danga, pritaikyti darbui su 0,035" viela. Vožtuvas su aktyviu uždarymo vožtuvu užtikrina visišką hermetiškumą po daugkartinio maksimalaus dydžio priemonių įvedimo ir ištraukimo. Dydžiai 20 F, 22 F, 24 F.
Katalogai:
5 p.d Extra Large Check-Flo® Introducers _ Cook Medical
5 p.d T_INTRO_REV6</t>
  </si>
  <si>
    <t>Vamzdinis, lazeriu apdorotas, kobalto - chromo  lydinio stentas. Stentas padengtas fluoropolimeru, nesukeliančiu uždegimų (naudojamas implantuose), polimero storis ≤ 7,8 μm, ir everolimuzu, mažinančiu restenozių dažnį, turinčiu antiproliferacinį poveikį. Proksimali stento įvedimo sistemos dalis ≥ 2,1 F, distalinė dalis ≤ 2,7 F. Stento įvedimo sistemos distalinė padengta hidrofiline danga. 1 mėn. indikacija dvigubai antiagregacinei terapijai (DAPT) pacientams su aukšta kraujavimo rizika. Vaistų dozavimas: 100μm/cm². Pateiktas multicentrinis randomizuotas geros klinikinės praktikos standartus atitinkantis tyrimas su atokiais,  (3 metai ir turinčius 3690 pacientų) rezultatais apie siūlomo produkto - stento saugumą, savybę mažinti restenozių dažnį ir kardiovaskulinius įvykius. Vaisto išsiskyrimas – 4 mėnesiai. Stento sienelės storis  0,0032 colio . Stento diametrai:   mažiausio diametro 2,0 mm, didžiausio diametro 4,0 mm, stento ilgiai: trumpiausias  8 mm,  ilgiausias 48 mm. Stento įvedimo sistema 25 cm padengta hidrofiline danga. Įvedimo sistemos naudojamas ilgis  145 cm. Visų diametrų stentai tinka 5 F kateteriui nukreipėjui. Sistemos nominalus (NBP) slėgis ≥ 11 atm, baliono sprogimo slėgis (RBP) -≥ 16-18 atm.
Katalogai:
28 p.d. PRO S IFU
28 p.d. Xience katalogas Nr.3
28 p.d. Xience Pro 48_katalogas
28 p.d. XIENCE ProS Stent Tender Document
28 p.d. Xience Xpedition 48 Tender Doc
28 p.d. XIENCE_ProS_Brochure_KO21</t>
  </si>
  <si>
    <t>Transjugulinės kepenų prieigos rinkinys.  Naudojama transjugulinei kepenų prieigai, diagnostikos ir intervencijos procedūrose. Rinkinį sudaro:
-kateteris su stiletu 62,5 ilgio, diametras 5,2Fr;
- 14F kateteris su metaline 51,5 cm ilgio adatos kaniule;
- 10F įvedėjas, 40cm ilgio;
- kateterio tėkmės adapteris. 
Katalogas:
71 p.d. IR-D44316-EN-F_M3_1579717153444</t>
  </si>
  <si>
    <t>Rinkinį sudaro:
-biopsinė adata 18G diametro, 60cm ilgio
-kateterio tekmės adapteris
-introdiusers 7Fr diametro, 50,5cm ilgio, su hemostatiniu vožtuvu, šonine papildoma atšaka su kraneliu, spalvinis dydžių žymėjimas.
-dilatatorius 9 Fr diametro, 20 cm ilgio, tinkamos vielos-pravedėjo diametras 0,038“.
-nukreipiamasis kateteris  su rentgenokontrastiniu galiuku, 5Fr diametro, MPB galiuko tipo konfiguracijos, 80 cm ilgio, tinkamos vielos pravedėjos diametras 0,038"“
Katalogas:
72 p.d. IR-D44316-EN-F_M3_1579717153444
72 p.d. T_LABS_REV7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</si>
</sst>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0.5"/>
      <name val="Times New Roman"/>
      <family val="1"/>
      <charset val="186"/>
    </font>
    <font>
      <sz val="10.5"/>
      <name val="Times New Roman"/>
      <family val="1"/>
      <charset val="186"/>
    </font>
    <font>
      <sz val="10.5"/>
      <color theme="1"/>
      <name val="Times New Roman"/>
      <family val="1"/>
      <charset val="186"/>
    </font>
    <font>
      <sz val="9"/>
      <name val="Times New Roman"/>
      <family val="1"/>
      <charset val="186"/>
    </font>
    <font>
      <u/>
      <sz val="10.5"/>
      <name val="Times New Roman"/>
      <family val="1"/>
      <charset val="186"/>
    </font>
    <font>
      <sz val="10"/>
      <name val="Times New Roman"/>
      <family val="1"/>
      <charset val="186"/>
    </font>
    <font>
      <sz val="10"/>
      <color rgb="FF000000"/>
      <name val="Times New Roman"/>
      <family val="1"/>
      <charset val="186"/>
    </font>
    <font>
      <sz val="10"/>
      <color theme="1"/>
      <name val="Times New Roman"/>
      <family val="1"/>
      <charset val="186"/>
    </font>
    <font>
      <sz val="10"/>
      <color rgb="FFFF0000"/>
      <name val="Times New Roman"/>
      <family val="1"/>
      <charset val="186"/>
    </font>
    <font>
      <b/>
      <sz val="10"/>
      <name val="Times New Roman"/>
      <family val="1"/>
      <charset val="186"/>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DDEBF7"/>
        <bgColor indexed="64"/>
      </patternFill>
    </fill>
  </fills>
  <borders count="19">
    <border>
      <left/>
      <right/>
      <top/>
      <bottom/>
      <diagonal/>
    </border>
    <border>
      <left style="medium">
        <color theme="4" tint="0.59996337778862885"/>
      </left>
      <right/>
      <top style="medium">
        <color theme="4" tint="0.59996337778862885"/>
      </top>
      <bottom/>
      <diagonal/>
    </border>
    <border>
      <left/>
      <right/>
      <top style="medium">
        <color theme="4" tint="0.59996337778862885"/>
      </top>
      <bottom/>
      <diagonal/>
    </border>
    <border>
      <left/>
      <right style="medium">
        <color theme="4" tint="0.59996337778862885"/>
      </right>
      <top style="medium">
        <color theme="4" tint="0.59996337778862885"/>
      </top>
      <bottom/>
      <diagonal/>
    </border>
    <border>
      <left style="medium">
        <color theme="4" tint="0.59996337778862885"/>
      </left>
      <right/>
      <top/>
      <bottom/>
      <diagonal/>
    </border>
    <border>
      <left/>
      <right style="medium">
        <color theme="4" tint="0.59996337778862885"/>
      </right>
      <top/>
      <bottom/>
      <diagonal/>
    </border>
    <border>
      <left style="medium">
        <color theme="4" tint="0.59996337778862885"/>
      </left>
      <right/>
      <top/>
      <bottom style="medium">
        <color theme="4" tint="0.59996337778862885"/>
      </bottom>
      <diagonal/>
    </border>
    <border>
      <left/>
      <right/>
      <top/>
      <bottom style="medium">
        <color theme="4" tint="0.59996337778862885"/>
      </bottom>
      <diagonal/>
    </border>
    <border>
      <left/>
      <right style="medium">
        <color theme="4" tint="0.59996337778862885"/>
      </right>
      <top/>
      <bottom style="medium">
        <color theme="4" tint="0.5999633777886288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theme="4" tint="0.59996337778862885"/>
      </top>
      <bottom style="medium">
        <color theme="4" tint="0.59996337778862885"/>
      </bottom>
      <diagonal/>
    </border>
  </borders>
  <cellStyleXfs count="1">
    <xf numFmtId="0" fontId="0" fillId="0" borderId="0"/>
  </cellStyleXfs>
  <cellXfs count="173">
    <xf numFmtId="0" fontId="0" fillId="0" borderId="0" xfId="0"/>
    <xf numFmtId="2" fontId="1" fillId="0" borderId="0" xfId="0" applyNumberFormat="1" applyFont="1" applyAlignment="1" applyProtection="1">
      <alignment horizontal="left" vertical="top"/>
      <protection locked="0"/>
    </xf>
    <xf numFmtId="0" fontId="2" fillId="0" borderId="0" xfId="0" applyFont="1" applyAlignment="1" applyProtection="1">
      <alignment vertical="top"/>
      <protection locked="0"/>
    </xf>
    <xf numFmtId="0" fontId="2" fillId="0" borderId="0" xfId="0" applyFont="1" applyAlignment="1" applyProtection="1">
      <alignment horizontal="center" vertical="top"/>
      <protection locked="0"/>
    </xf>
    <xf numFmtId="4" fontId="2" fillId="0" borderId="0" xfId="0" applyNumberFormat="1" applyFont="1" applyAlignment="1" applyProtection="1">
      <alignment horizontal="center" vertical="top"/>
      <protection locked="0"/>
    </xf>
    <xf numFmtId="4" fontId="2" fillId="0" borderId="0" xfId="0" applyNumberFormat="1" applyFont="1" applyAlignment="1" applyProtection="1">
      <alignment vertical="top"/>
      <protection locked="0"/>
    </xf>
    <xf numFmtId="0" fontId="2" fillId="0" borderId="0" xfId="0" applyFont="1" applyAlignment="1" applyProtection="1">
      <alignment horizontal="center"/>
      <protection locked="0"/>
    </xf>
    <xf numFmtId="0" fontId="2" fillId="0" borderId="0" xfId="0" applyFont="1" applyProtection="1">
      <protection locked="0"/>
    </xf>
    <xf numFmtId="2" fontId="1" fillId="0" borderId="0" xfId="0" applyNumberFormat="1" applyFont="1" applyAlignment="1" applyProtection="1">
      <alignment horizontal="center"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7" xfId="0" applyFont="1" applyBorder="1" applyAlignment="1" applyProtection="1">
      <alignment horizontal="center" vertical="top"/>
      <protection locked="0"/>
    </xf>
    <xf numFmtId="0" fontId="2" fillId="0" borderId="9" xfId="0" applyFont="1" applyBorder="1" applyAlignment="1" applyProtection="1">
      <alignment horizontal="left" vertical="top" wrapText="1"/>
      <protection locked="0"/>
    </xf>
    <xf numFmtId="0" fontId="2" fillId="0" borderId="9" xfId="0" applyFont="1" applyBorder="1" applyAlignment="1" applyProtection="1">
      <alignment horizontal="center" vertical="top" wrapText="1"/>
      <protection locked="0"/>
    </xf>
    <xf numFmtId="0" fontId="2" fillId="0" borderId="9" xfId="0" applyFont="1" applyBorder="1" applyAlignment="1" applyProtection="1">
      <alignment horizontal="center" vertical="top"/>
      <protection locked="0"/>
    </xf>
    <xf numFmtId="3" fontId="2" fillId="0" borderId="9" xfId="0" applyNumberFormat="1" applyFont="1" applyBorder="1" applyAlignment="1" applyProtection="1">
      <alignment horizontal="center" vertical="top" wrapText="1"/>
      <protection locked="0"/>
    </xf>
    <xf numFmtId="0" fontId="2" fillId="0" borderId="9" xfId="0" applyFont="1" applyBorder="1" applyProtection="1">
      <protection locked="0"/>
    </xf>
    <xf numFmtId="0" fontId="2" fillId="0" borderId="9" xfId="0" applyFont="1" applyBorder="1" applyAlignment="1" applyProtection="1">
      <alignment vertical="top" wrapText="1"/>
      <protection locked="0"/>
    </xf>
    <xf numFmtId="2" fontId="2" fillId="0" borderId="9" xfId="0" applyNumberFormat="1"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13" xfId="0" applyFont="1" applyBorder="1" applyProtection="1">
      <protection locked="0"/>
    </xf>
    <xf numFmtId="0" fontId="2" fillId="0" borderId="16" xfId="0" applyFont="1" applyBorder="1" applyAlignment="1" applyProtection="1">
      <alignment horizontal="left" vertical="top" wrapText="1"/>
      <protection locked="0"/>
    </xf>
    <xf numFmtId="0" fontId="2" fillId="0" borderId="16" xfId="0" applyFont="1" applyBorder="1" applyAlignment="1" applyProtection="1">
      <alignment horizontal="center" vertical="top" wrapText="1"/>
      <protection locked="0"/>
    </xf>
    <xf numFmtId="0" fontId="2" fillId="0" borderId="16" xfId="0" applyFont="1" applyBorder="1" applyProtection="1">
      <protection locked="0"/>
    </xf>
    <xf numFmtId="0" fontId="2" fillId="0" borderId="17" xfId="0" applyFont="1" applyBorder="1" applyAlignment="1" applyProtection="1">
      <alignment horizontal="left" vertical="top" wrapText="1"/>
      <protection locked="0"/>
    </xf>
    <xf numFmtId="0" fontId="2" fillId="0" borderId="17" xfId="0" applyFont="1" applyBorder="1" applyAlignment="1" applyProtection="1">
      <alignment horizontal="center" vertical="top" wrapText="1"/>
      <protection locked="0"/>
    </xf>
    <xf numFmtId="0" fontId="2" fillId="0" borderId="17" xfId="0" applyFont="1" applyBorder="1" applyAlignment="1" applyProtection="1">
      <alignment horizontal="center" vertical="top"/>
      <protection locked="0"/>
    </xf>
    <xf numFmtId="0" fontId="2" fillId="0" borderId="17" xfId="0" applyFont="1" applyBorder="1" applyProtection="1">
      <protection locked="0"/>
    </xf>
    <xf numFmtId="0" fontId="2" fillId="0" borderId="0" xfId="0" applyFont="1" applyAlignment="1" applyProtection="1">
      <alignment vertical="center" wrapText="1"/>
      <protection locked="0"/>
    </xf>
    <xf numFmtId="3" fontId="2" fillId="0" borderId="13" xfId="0" applyNumberFormat="1" applyFont="1" applyBorder="1" applyAlignment="1" applyProtection="1">
      <alignment horizontal="center" vertical="top" wrapText="1"/>
      <protection locked="0"/>
    </xf>
    <xf numFmtId="0" fontId="2" fillId="0" borderId="17" xfId="0" applyFont="1" applyBorder="1" applyAlignment="1" applyProtection="1">
      <alignment vertical="top" wrapText="1"/>
      <protection locked="0"/>
    </xf>
    <xf numFmtId="3" fontId="2" fillId="0" borderId="17" xfId="0" applyNumberFormat="1" applyFont="1" applyBorder="1" applyAlignment="1" applyProtection="1">
      <alignment horizontal="center" vertical="top" wrapText="1"/>
      <protection locked="0"/>
    </xf>
    <xf numFmtId="0" fontId="2" fillId="0" borderId="0" xfId="0" applyFont="1" applyAlignment="1" applyProtection="1">
      <alignment vertical="top" wrapText="1"/>
      <protection locked="0"/>
    </xf>
    <xf numFmtId="0" fontId="2" fillId="0" borderId="16" xfId="0" applyFont="1" applyBorder="1" applyAlignment="1" applyProtection="1">
      <alignment vertical="top" wrapText="1"/>
      <protection locked="0"/>
    </xf>
    <xf numFmtId="3" fontId="2" fillId="0" borderId="16" xfId="0" applyNumberFormat="1" applyFont="1" applyBorder="1" applyAlignment="1" applyProtection="1">
      <alignment horizontal="center" vertical="top" wrapText="1"/>
      <protection locked="0"/>
    </xf>
    <xf numFmtId="3" fontId="2" fillId="0" borderId="17" xfId="0" applyNumberFormat="1" applyFont="1" applyBorder="1" applyAlignment="1" applyProtection="1">
      <alignment horizontal="center" vertical="top"/>
      <protection locked="0"/>
    </xf>
    <xf numFmtId="0" fontId="2" fillId="0" borderId="9" xfId="0" applyFont="1" applyBorder="1" applyAlignment="1" applyProtection="1">
      <alignment horizontal="left" vertical="top"/>
      <protection locked="0"/>
    </xf>
    <xf numFmtId="1" fontId="2" fillId="0" borderId="9" xfId="0" applyNumberFormat="1" applyFont="1" applyBorder="1" applyAlignment="1">
      <alignment horizontal="left" vertical="top" wrapText="1"/>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3" fontId="2" fillId="0" borderId="9" xfId="0" applyNumberFormat="1" applyFont="1" applyBorder="1" applyAlignment="1">
      <alignment horizontal="center" vertical="top" wrapText="1"/>
    </xf>
    <xf numFmtId="0" fontId="3" fillId="0" borderId="9" xfId="0" applyFont="1" applyBorder="1" applyAlignment="1">
      <alignment horizontal="center" vertical="top"/>
    </xf>
    <xf numFmtId="0" fontId="3" fillId="0" borderId="9" xfId="0" applyFont="1" applyBorder="1"/>
    <xf numFmtId="0" fontId="2" fillId="0" borderId="17" xfId="0" applyFont="1" applyBorder="1" applyAlignment="1">
      <alignment horizontal="center" vertical="top" wrapText="1"/>
    </xf>
    <xf numFmtId="0" fontId="2" fillId="0" borderId="0" xfId="0" applyFont="1" applyAlignment="1" applyProtection="1">
      <alignment horizontal="left" vertical="top"/>
      <protection locked="0"/>
    </xf>
    <xf numFmtId="0" fontId="1" fillId="0" borderId="9" xfId="0" applyFont="1" applyBorder="1" applyAlignment="1" applyProtection="1">
      <alignment horizontal="center" vertical="top"/>
      <protection locked="0"/>
    </xf>
    <xf numFmtId="2" fontId="2" fillId="0" borderId="0" xfId="0" applyNumberFormat="1" applyFont="1" applyAlignment="1" applyProtection="1">
      <alignment horizontal="center" vertical="top"/>
      <protection locked="0"/>
    </xf>
    <xf numFmtId="4" fontId="4" fillId="0" borderId="0" xfId="0" applyNumberFormat="1" applyFont="1" applyAlignment="1" applyProtection="1">
      <alignment horizontal="center" vertical="top"/>
      <protection locked="0"/>
    </xf>
    <xf numFmtId="3" fontId="2" fillId="0" borderId="0" xfId="0" applyNumberFormat="1" applyFont="1" applyAlignment="1" applyProtection="1">
      <alignment horizontal="center" vertical="top"/>
      <protection locked="0"/>
    </xf>
    <xf numFmtId="3" fontId="1" fillId="0" borderId="0" xfId="0" applyNumberFormat="1" applyFont="1" applyAlignment="1" applyProtection="1">
      <alignment horizontal="center" vertical="top"/>
      <protection locked="0"/>
    </xf>
    <xf numFmtId="3" fontId="1" fillId="0" borderId="7" xfId="0" applyNumberFormat="1" applyFont="1" applyBorder="1" applyAlignment="1" applyProtection="1">
      <alignment horizontal="left" vertical="top"/>
      <protection locked="0"/>
    </xf>
    <xf numFmtId="3" fontId="2" fillId="0" borderId="9" xfId="0" applyNumberFormat="1" applyFont="1" applyBorder="1" applyAlignment="1" applyProtection="1">
      <alignment horizontal="center" vertical="top"/>
      <protection locked="0"/>
    </xf>
    <xf numFmtId="3" fontId="1" fillId="0" borderId="9" xfId="0" applyNumberFormat="1" applyFont="1" applyBorder="1" applyAlignment="1" applyProtection="1">
      <alignment horizontal="center" vertical="top"/>
      <protection locked="0"/>
    </xf>
    <xf numFmtId="4" fontId="2" fillId="0" borderId="0" xfId="0" applyNumberFormat="1" applyFont="1" applyAlignment="1" applyProtection="1">
      <alignment horizontal="right"/>
      <protection locked="0"/>
    </xf>
    <xf numFmtId="4" fontId="1" fillId="0" borderId="0" xfId="0" applyNumberFormat="1" applyFont="1" applyAlignment="1" applyProtection="1">
      <alignment horizontal="right" vertical="top"/>
      <protection locked="0"/>
    </xf>
    <xf numFmtId="4" fontId="1" fillId="0" borderId="7" xfId="0" applyNumberFormat="1" applyFont="1" applyBorder="1" applyAlignment="1" applyProtection="1">
      <alignment horizontal="right" vertical="top"/>
      <protection locked="0"/>
    </xf>
    <xf numFmtId="0" fontId="2" fillId="2" borderId="9" xfId="0" applyFont="1" applyFill="1" applyBorder="1" applyAlignment="1" applyProtection="1">
      <alignment horizontal="center" vertical="center" wrapText="1"/>
      <protection locked="0"/>
    </xf>
    <xf numFmtId="4" fontId="2" fillId="2" borderId="9" xfId="0" applyNumberFormat="1" applyFont="1" applyFill="1" applyBorder="1" applyAlignment="1" applyProtection="1">
      <alignment horizontal="center" vertical="top" wrapText="1"/>
      <protection locked="0"/>
    </xf>
    <xf numFmtId="3" fontId="2" fillId="2" borderId="9" xfId="0" applyNumberFormat="1" applyFont="1" applyFill="1" applyBorder="1" applyAlignment="1" applyProtection="1">
      <alignment horizontal="center" vertical="top" wrapText="1"/>
      <protection locked="0"/>
    </xf>
    <xf numFmtId="4" fontId="2" fillId="2" borderId="9" xfId="0" applyNumberFormat="1" applyFont="1" applyFill="1" applyBorder="1" applyAlignment="1" applyProtection="1">
      <alignment horizontal="right" vertical="top"/>
      <protection locked="0"/>
    </xf>
    <xf numFmtId="4" fontId="2" fillId="2" borderId="10" xfId="0" applyNumberFormat="1" applyFont="1" applyFill="1" applyBorder="1" applyAlignment="1" applyProtection="1">
      <alignment horizontal="right" vertical="top"/>
      <protection locked="0"/>
    </xf>
    <xf numFmtId="0" fontId="2" fillId="0" borderId="11" xfId="0" applyFont="1" applyBorder="1" applyAlignment="1" applyProtection="1">
      <alignment vertical="top" wrapText="1"/>
      <protection locked="0"/>
    </xf>
    <xf numFmtId="0" fontId="2" fillId="2" borderId="9" xfId="0" applyFont="1" applyFill="1" applyBorder="1" applyAlignment="1" applyProtection="1">
      <alignment vertical="top" wrapText="1"/>
      <protection locked="0"/>
    </xf>
    <xf numFmtId="4" fontId="2" fillId="2" borderId="9" xfId="0" applyNumberFormat="1" applyFont="1" applyFill="1" applyBorder="1" applyAlignment="1" applyProtection="1">
      <alignment horizontal="center" vertical="top"/>
      <protection locked="0"/>
    </xf>
    <xf numFmtId="4" fontId="2" fillId="2" borderId="9" xfId="0" applyNumberFormat="1" applyFont="1" applyFill="1" applyBorder="1" applyAlignment="1" applyProtection="1">
      <alignment horizontal="left" vertical="top"/>
      <protection locked="0"/>
    </xf>
    <xf numFmtId="4" fontId="2" fillId="2" borderId="9" xfId="0" applyNumberFormat="1" applyFont="1" applyFill="1" applyBorder="1" applyAlignment="1" applyProtection="1">
      <alignment horizontal="right"/>
      <protection locked="0"/>
    </xf>
    <xf numFmtId="0" fontId="2" fillId="2" borderId="9" xfId="0" applyFont="1" applyFill="1" applyBorder="1" applyAlignment="1" applyProtection="1">
      <alignment horizontal="center"/>
      <protection locked="0"/>
    </xf>
    <xf numFmtId="4" fontId="2" fillId="2" borderId="13" xfId="0" applyNumberFormat="1" applyFont="1" applyFill="1" applyBorder="1" applyAlignment="1" applyProtection="1">
      <alignment horizontal="center" vertical="top" wrapText="1"/>
      <protection locked="0"/>
    </xf>
    <xf numFmtId="0" fontId="2" fillId="2" borderId="13" xfId="0" applyFont="1" applyFill="1" applyBorder="1" applyAlignment="1" applyProtection="1">
      <alignment horizontal="center" vertical="top"/>
      <protection locked="0"/>
    </xf>
    <xf numFmtId="4" fontId="2" fillId="2" borderId="13" xfId="0" applyNumberFormat="1" applyFont="1" applyFill="1" applyBorder="1" applyAlignment="1" applyProtection="1">
      <alignment horizontal="right" vertical="top"/>
      <protection locked="0"/>
    </xf>
    <xf numFmtId="0" fontId="2" fillId="2" borderId="9" xfId="0" applyFont="1" applyFill="1" applyBorder="1" applyProtection="1">
      <protection locked="0"/>
    </xf>
    <xf numFmtId="0" fontId="2" fillId="2" borderId="11" xfId="0" applyFont="1" applyFill="1" applyBorder="1" applyAlignment="1" applyProtection="1">
      <alignment vertical="top" wrapText="1"/>
      <protection locked="0"/>
    </xf>
    <xf numFmtId="4" fontId="2" fillId="2" borderId="9" xfId="0" applyNumberFormat="1" applyFont="1" applyFill="1" applyBorder="1" applyAlignment="1" applyProtection="1">
      <alignment horizontal="right" vertical="top" wrapText="1"/>
      <protection locked="0"/>
    </xf>
    <xf numFmtId="3" fontId="2" fillId="2" borderId="13" xfId="0" applyNumberFormat="1" applyFont="1" applyFill="1" applyBorder="1" applyAlignment="1" applyProtection="1">
      <alignment horizontal="center" vertical="top" wrapText="1"/>
      <protection locked="0"/>
    </xf>
    <xf numFmtId="3" fontId="2" fillId="2" borderId="17" xfId="0" applyNumberFormat="1" applyFont="1" applyFill="1" applyBorder="1" applyAlignment="1" applyProtection="1">
      <alignment horizontal="center" vertical="top" wrapText="1"/>
      <protection locked="0"/>
    </xf>
    <xf numFmtId="3" fontId="2" fillId="2" borderId="16" xfId="0" applyNumberFormat="1" applyFont="1" applyFill="1" applyBorder="1" applyAlignment="1" applyProtection="1">
      <alignment horizontal="center" vertical="top" wrapText="1"/>
      <protection locked="0"/>
    </xf>
    <xf numFmtId="4" fontId="2" fillId="2" borderId="17" xfId="0" applyNumberFormat="1" applyFont="1" applyFill="1" applyBorder="1" applyAlignment="1" applyProtection="1">
      <alignment horizontal="center" vertical="top"/>
      <protection locked="0"/>
    </xf>
    <xf numFmtId="3" fontId="2" fillId="2" borderId="17" xfId="0" applyNumberFormat="1" applyFont="1" applyFill="1" applyBorder="1" applyAlignment="1" applyProtection="1">
      <alignment horizontal="center" vertical="top"/>
      <protection locked="0"/>
    </xf>
    <xf numFmtId="4" fontId="2" fillId="2" borderId="17" xfId="0" applyNumberFormat="1" applyFont="1" applyFill="1" applyBorder="1" applyAlignment="1" applyProtection="1">
      <alignment horizontal="center" vertical="top" wrapText="1"/>
      <protection locked="0"/>
    </xf>
    <xf numFmtId="4" fontId="2" fillId="2" borderId="16" xfId="0" applyNumberFormat="1" applyFont="1" applyFill="1" applyBorder="1" applyAlignment="1" applyProtection="1">
      <alignment horizontal="right" vertical="top"/>
      <protection locked="0"/>
    </xf>
    <xf numFmtId="4" fontId="2" fillId="2" borderId="9" xfId="0" applyNumberFormat="1" applyFont="1" applyFill="1" applyBorder="1" applyAlignment="1">
      <alignment horizontal="center" vertical="top" wrapText="1"/>
    </xf>
    <xf numFmtId="3" fontId="2" fillId="2" borderId="9" xfId="0" applyNumberFormat="1" applyFont="1" applyFill="1" applyBorder="1" applyAlignment="1">
      <alignment horizontal="center" vertical="top" wrapText="1"/>
    </xf>
    <xf numFmtId="4" fontId="2" fillId="2" borderId="9" xfId="0" applyNumberFormat="1" applyFont="1" applyFill="1" applyBorder="1" applyAlignment="1">
      <alignment horizontal="left" vertical="top" wrapText="1"/>
    </xf>
    <xf numFmtId="4" fontId="2" fillId="2" borderId="9" xfId="0" applyNumberFormat="1" applyFont="1" applyFill="1" applyBorder="1" applyAlignment="1">
      <alignment horizontal="right" vertical="top" wrapText="1"/>
    </xf>
    <xf numFmtId="3" fontId="2" fillId="2" borderId="17" xfId="0" applyNumberFormat="1" applyFont="1" applyFill="1" applyBorder="1" applyAlignment="1">
      <alignment horizontal="center" vertical="top" wrapText="1"/>
    </xf>
    <xf numFmtId="2" fontId="1" fillId="2" borderId="9" xfId="0" applyNumberFormat="1" applyFont="1" applyFill="1" applyBorder="1" applyAlignment="1" applyProtection="1">
      <alignment horizontal="center" vertical="top"/>
      <protection locked="0"/>
    </xf>
    <xf numFmtId="4" fontId="1" fillId="2" borderId="9" xfId="0" applyNumberFormat="1" applyFont="1" applyFill="1" applyBorder="1" applyAlignment="1" applyProtection="1">
      <alignment horizontal="right" vertical="top"/>
      <protection locked="0"/>
    </xf>
    <xf numFmtId="4" fontId="2" fillId="0" borderId="9" xfId="0" applyNumberFormat="1" applyFont="1" applyBorder="1" applyAlignment="1" applyProtection="1">
      <alignment horizontal="center" vertical="top" wrapText="1"/>
      <protection locked="0"/>
    </xf>
    <xf numFmtId="4" fontId="2" fillId="0" borderId="9" xfId="0" applyNumberFormat="1" applyFont="1" applyBorder="1" applyAlignment="1" applyProtection="1">
      <alignment vertical="top" wrapText="1"/>
      <protection locked="0"/>
    </xf>
    <xf numFmtId="4" fontId="2" fillId="0" borderId="13" xfId="0" applyNumberFormat="1" applyFont="1" applyBorder="1" applyAlignment="1" applyProtection="1">
      <alignment horizontal="center" vertical="top" wrapText="1"/>
      <protection locked="0"/>
    </xf>
    <xf numFmtId="4" fontId="2" fillId="0" borderId="17" xfId="0" applyNumberFormat="1" applyFont="1" applyBorder="1" applyAlignment="1" applyProtection="1">
      <alignment horizontal="center" vertical="top" wrapText="1"/>
      <protection locked="0"/>
    </xf>
    <xf numFmtId="4" fontId="2" fillId="0" borderId="16" xfId="0" applyNumberFormat="1" applyFont="1" applyBorder="1" applyAlignment="1" applyProtection="1">
      <alignment horizontal="center" vertical="top" wrapText="1"/>
      <protection locked="0"/>
    </xf>
    <xf numFmtId="4" fontId="3" fillId="0" borderId="9" xfId="0" applyNumberFormat="1" applyFont="1" applyBorder="1" applyAlignment="1">
      <alignment horizontal="center" vertical="top"/>
    </xf>
    <xf numFmtId="1" fontId="2" fillId="0" borderId="0" xfId="0" applyNumberFormat="1" applyFont="1" applyAlignment="1" applyProtection="1">
      <alignment horizontal="center" vertical="center"/>
      <protection locked="0"/>
    </xf>
    <xf numFmtId="1" fontId="1" fillId="0" borderId="0" xfId="0" applyNumberFormat="1" applyFont="1" applyAlignment="1" applyProtection="1">
      <alignment horizontal="center" vertical="center"/>
      <protection locked="0"/>
    </xf>
    <xf numFmtId="1" fontId="1" fillId="0" borderId="7" xfId="0" applyNumberFormat="1" applyFont="1" applyBorder="1" applyAlignment="1" applyProtection="1">
      <alignment horizontal="center" vertical="center"/>
      <protection locked="0"/>
    </xf>
    <xf numFmtId="1" fontId="2" fillId="0" borderId="9" xfId="0" applyNumberFormat="1" applyFont="1" applyBorder="1" applyAlignment="1" applyProtection="1">
      <alignment horizontal="center" vertical="center" wrapText="1"/>
      <protection locked="0"/>
    </xf>
    <xf numFmtId="1" fontId="2" fillId="0" borderId="9" xfId="0" applyNumberFormat="1" applyFont="1" applyBorder="1" applyAlignment="1" applyProtection="1">
      <alignment vertical="center" wrapText="1"/>
      <protection locked="0"/>
    </xf>
    <xf numFmtId="1" fontId="2" fillId="0" borderId="13" xfId="0" applyNumberFormat="1" applyFont="1" applyBorder="1" applyAlignment="1" applyProtection="1">
      <alignment horizontal="center" vertical="center" wrapText="1"/>
      <protection locked="0"/>
    </xf>
    <xf numFmtId="1" fontId="2" fillId="0" borderId="17" xfId="0" applyNumberFormat="1" applyFont="1" applyBorder="1" applyAlignment="1" applyProtection="1">
      <alignment horizontal="center" vertical="center" wrapText="1"/>
      <protection locked="0"/>
    </xf>
    <xf numFmtId="1" fontId="2" fillId="0" borderId="16" xfId="0" applyNumberFormat="1" applyFont="1" applyBorder="1" applyAlignment="1" applyProtection="1">
      <alignment horizontal="center" vertical="center" wrapText="1"/>
      <protection locked="0"/>
    </xf>
    <xf numFmtId="1" fontId="3" fillId="0" borderId="9" xfId="0" applyNumberFormat="1" applyFont="1" applyBorder="1" applyAlignment="1">
      <alignment horizontal="center" vertical="center"/>
    </xf>
    <xf numFmtId="4" fontId="2" fillId="0" borderId="0" xfId="0" applyNumberFormat="1" applyFont="1" applyAlignment="1" applyProtection="1">
      <alignment horizontal="center"/>
      <protection locked="0"/>
    </xf>
    <xf numFmtId="4" fontId="1" fillId="0" borderId="0" xfId="0" applyNumberFormat="1" applyFont="1" applyAlignment="1" applyProtection="1">
      <alignment horizontal="center" vertical="top"/>
      <protection locked="0"/>
    </xf>
    <xf numFmtId="4" fontId="1" fillId="0" borderId="7" xfId="0" applyNumberFormat="1" applyFont="1" applyBorder="1" applyAlignment="1" applyProtection="1">
      <alignment horizontal="center" vertical="top"/>
      <protection locked="0"/>
    </xf>
    <xf numFmtId="4" fontId="2" fillId="3" borderId="9" xfId="0" applyNumberFormat="1" applyFont="1" applyFill="1" applyBorder="1" applyAlignment="1" applyProtection="1">
      <alignment horizontal="center" vertical="top" wrapText="1"/>
      <protection locked="0"/>
    </xf>
    <xf numFmtId="4" fontId="2" fillId="3" borderId="9" xfId="0" applyNumberFormat="1" applyFont="1" applyFill="1" applyBorder="1" applyAlignment="1">
      <alignment horizontal="left" vertical="top" wrapText="1"/>
    </xf>
    <xf numFmtId="0" fontId="2" fillId="0" borderId="0" xfId="0" applyFont="1" applyAlignment="1" applyProtection="1">
      <alignment horizontal="justify"/>
      <protection locked="0"/>
    </xf>
    <xf numFmtId="2" fontId="1" fillId="0" borderId="0" xfId="0" applyNumberFormat="1" applyFont="1" applyAlignment="1" applyProtection="1">
      <alignment horizontal="justify" vertical="top"/>
      <protection locked="0"/>
    </xf>
    <xf numFmtId="0" fontId="1" fillId="0" borderId="8" xfId="0" applyFont="1" applyBorder="1" applyAlignment="1" applyProtection="1">
      <alignment horizontal="justify" vertical="top"/>
      <protection locked="0"/>
    </xf>
    <xf numFmtId="0" fontId="10" fillId="0" borderId="0" xfId="0" applyFont="1" applyAlignment="1" applyProtection="1">
      <alignment horizontal="justify"/>
      <protection locked="0"/>
    </xf>
    <xf numFmtId="0" fontId="1" fillId="0" borderId="7" xfId="0" applyFont="1" applyBorder="1" applyAlignment="1" applyProtection="1">
      <alignment horizontal="justify" vertical="top"/>
      <protection locked="0"/>
    </xf>
    <xf numFmtId="0" fontId="2" fillId="0" borderId="9" xfId="0" applyFont="1" applyBorder="1" applyAlignment="1" applyProtection="1">
      <alignment horizontal="justify" vertical="top" wrapText="1"/>
      <protection locked="0"/>
    </xf>
    <xf numFmtId="0" fontId="2" fillId="0" borderId="13" xfId="0" applyFont="1" applyBorder="1" applyAlignment="1" applyProtection="1">
      <alignment horizontal="justify" vertical="top" wrapText="1"/>
      <protection locked="0"/>
    </xf>
    <xf numFmtId="0" fontId="2" fillId="0" borderId="17" xfId="0" applyFont="1" applyBorder="1" applyAlignment="1" applyProtection="1">
      <alignment horizontal="justify" vertical="top" wrapText="1"/>
      <protection locked="0"/>
    </xf>
    <xf numFmtId="0" fontId="2" fillId="0" borderId="16" xfId="0" applyFont="1" applyBorder="1" applyAlignment="1" applyProtection="1">
      <alignment horizontal="justify" vertical="top" wrapText="1"/>
      <protection locked="0"/>
    </xf>
    <xf numFmtId="0" fontId="3" fillId="0" borderId="9" xfId="0" applyFont="1" applyBorder="1" applyAlignment="1">
      <alignment horizontal="justify" vertical="top"/>
    </xf>
    <xf numFmtId="0" fontId="2" fillId="0" borderId="9" xfId="0" applyFont="1" applyBorder="1" applyAlignment="1" applyProtection="1">
      <alignment horizontal="center" vertical="center" wrapText="1"/>
      <protection locked="0"/>
    </xf>
    <xf numFmtId="4" fontId="2" fillId="0" borderId="9"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3" fontId="2" fillId="0" borderId="17" xfId="0" applyNumberFormat="1" applyFont="1" applyBorder="1" applyAlignment="1">
      <alignment horizontal="center" vertical="top" wrapText="1"/>
    </xf>
    <xf numFmtId="0" fontId="3" fillId="0" borderId="9" xfId="0" applyFont="1" applyBorder="1" applyAlignment="1">
      <alignment horizontal="left" vertical="top" wrapText="1"/>
    </xf>
    <xf numFmtId="0" fontId="3" fillId="0" borderId="9" xfId="0" applyFont="1" applyBorder="1" applyAlignment="1">
      <alignment horizontal="justify" vertical="top" wrapText="1"/>
    </xf>
    <xf numFmtId="0" fontId="2" fillId="4" borderId="9"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4" fontId="2" fillId="4" borderId="9" xfId="0" applyNumberFormat="1" applyFont="1" applyFill="1" applyBorder="1" applyAlignment="1" applyProtection="1">
      <alignment horizontal="center" vertical="top" wrapText="1"/>
      <protection locked="0"/>
    </xf>
    <xf numFmtId="3" fontId="2" fillId="4" borderId="9" xfId="0" applyNumberFormat="1" applyFont="1" applyFill="1" applyBorder="1" applyAlignment="1" applyProtection="1">
      <alignment horizontal="center" vertical="top" wrapText="1"/>
      <protection locked="0"/>
    </xf>
    <xf numFmtId="4" fontId="2" fillId="4" borderId="9" xfId="0" applyNumberFormat="1" applyFont="1" applyFill="1" applyBorder="1" applyAlignment="1" applyProtection="1">
      <alignment horizontal="center" vertical="center" wrapText="1"/>
      <protection locked="0"/>
    </xf>
    <xf numFmtId="4" fontId="2" fillId="4" borderId="9" xfId="0" applyNumberFormat="1" applyFont="1" applyFill="1" applyBorder="1" applyAlignment="1" applyProtection="1">
      <alignment horizontal="right" vertical="top"/>
      <protection locked="0"/>
    </xf>
    <xf numFmtId="4" fontId="2" fillId="4" borderId="10" xfId="0" applyNumberFormat="1" applyFont="1" applyFill="1" applyBorder="1" applyAlignment="1" applyProtection="1">
      <alignment horizontal="right" vertical="top"/>
      <protection locked="0"/>
    </xf>
    <xf numFmtId="4" fontId="2" fillId="4" borderId="17" xfId="0" applyNumberFormat="1" applyFont="1" applyFill="1" applyBorder="1" applyAlignment="1">
      <alignment horizontal="center" vertical="top" wrapText="1"/>
    </xf>
    <xf numFmtId="3" fontId="2" fillId="4" borderId="17" xfId="0" applyNumberFormat="1" applyFont="1" applyFill="1" applyBorder="1" applyAlignment="1">
      <alignment horizontal="center" vertical="top" wrapText="1"/>
    </xf>
    <xf numFmtId="4" fontId="2" fillId="4" borderId="9" xfId="0" applyNumberFormat="1" applyFont="1" applyFill="1" applyBorder="1" applyAlignment="1">
      <alignment horizontal="right" vertical="top" wrapText="1"/>
    </xf>
    <xf numFmtId="1" fontId="2" fillId="0" borderId="9" xfId="0" applyNumberFormat="1" applyFont="1" applyBorder="1" applyAlignment="1" applyProtection="1">
      <alignment horizontal="center" vertical="top" wrapText="1"/>
      <protection locked="0"/>
    </xf>
    <xf numFmtId="1" fontId="3" fillId="0" borderId="9" xfId="0" applyNumberFormat="1" applyFont="1" applyBorder="1" applyAlignment="1">
      <alignment horizontal="center" vertical="top"/>
    </xf>
    <xf numFmtId="2" fontId="1" fillId="0" borderId="0" xfId="0" applyNumberFormat="1" applyFont="1" applyAlignment="1" applyProtection="1">
      <alignment horizontal="center" vertical="top"/>
      <protection locked="0"/>
    </xf>
    <xf numFmtId="2" fontId="1" fillId="0" borderId="7" xfId="0" applyNumberFormat="1" applyFont="1" applyBorder="1" applyAlignment="1" applyProtection="1">
      <alignment horizontal="center" vertical="top"/>
      <protection locked="0"/>
    </xf>
    <xf numFmtId="2" fontId="1" fillId="0" borderId="18" xfId="0" applyNumberFormat="1" applyFont="1" applyBorder="1" applyAlignment="1" applyProtection="1">
      <alignment horizontal="left" vertical="top"/>
      <protection locked="0"/>
    </xf>
    <xf numFmtId="0" fontId="2" fillId="0" borderId="10" xfId="0" applyFont="1" applyBorder="1" applyAlignment="1" applyProtection="1">
      <alignment horizontal="right" vertical="top" wrapText="1"/>
      <protection locked="0"/>
    </xf>
    <xf numFmtId="0" fontId="2" fillId="0" borderId="11" xfId="0" applyFont="1" applyBorder="1" applyAlignment="1" applyProtection="1">
      <alignment horizontal="right" vertical="top" wrapText="1"/>
      <protection locked="0"/>
    </xf>
    <xf numFmtId="0" fontId="2" fillId="0" borderId="12" xfId="0" applyFont="1" applyBorder="1" applyAlignment="1" applyProtection="1">
      <alignment horizontal="right" vertical="top" wrapText="1"/>
      <protection locked="0"/>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justify" vertical="top"/>
      <protection locked="0"/>
    </xf>
    <xf numFmtId="0" fontId="2" fillId="0" borderId="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5" xfId="0" applyFont="1" applyBorder="1" applyAlignment="1" applyProtection="1">
      <alignment horizontal="justify" vertical="top"/>
      <protection locked="0"/>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 xfId="0" applyFont="1" applyBorder="1" applyAlignment="1" applyProtection="1">
      <alignment horizontal="justify" vertical="top" wrapText="1"/>
      <protection locked="0"/>
    </xf>
    <xf numFmtId="0" fontId="2" fillId="4" borderId="10"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3" fontId="2" fillId="0" borderId="13" xfId="0" applyNumberFormat="1" applyFont="1" applyBorder="1" applyAlignment="1" applyProtection="1">
      <alignment horizontal="center" vertical="center" wrapText="1"/>
      <protection locked="0"/>
    </xf>
    <xf numFmtId="3" fontId="2" fillId="0" borderId="17"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7" fillId="0" borderId="13" xfId="0" applyFont="1" applyBorder="1" applyAlignment="1">
      <alignment horizontal="justify" vertical="center" wrapText="1"/>
    </xf>
    <xf numFmtId="0" fontId="7" fillId="0" borderId="17"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9" xfId="0" applyFont="1" applyBorder="1" applyAlignment="1">
      <alignment horizontal="center" vertical="center" wrapText="1"/>
    </xf>
  </cellXfs>
  <cellStyles count="1">
    <cellStyle name="Normal" xfId="0" builtinId="0"/>
  </cellStyles>
  <dxfs count="1">
    <dxf>
      <fill>
        <patternFill patternType="solid">
          <fgColor rgb="FFFFFF00"/>
          <bgColor rgb="FF000000"/>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FarmacijosVeiklosSkyriausDokumentai\FVS%20vykdomi%20pirkimai\Rinkos%20konsultacija\RK_8780\8780_Specifikacija_RK_(24%2004%2025)_visi_%20pasi&#363;lym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780_v naujos"/>
      <sheetName val="8780_v_senos ir pasiūlymas"/>
    </sheetNames>
    <sheetDataSet>
      <sheetData sheetId="0" refreshError="1"/>
      <sheetData sheetId="1" refreshError="1">
        <row r="12">
          <cell r="M12">
            <v>179</v>
          </cell>
        </row>
        <row r="13">
          <cell r="M13">
            <v>179</v>
          </cell>
        </row>
        <row r="14">
          <cell r="M14">
            <v>179</v>
          </cell>
        </row>
        <row r="15">
          <cell r="M15">
            <v>225</v>
          </cell>
        </row>
        <row r="17">
          <cell r="M17">
            <v>589</v>
          </cell>
        </row>
        <row r="18">
          <cell r="M18">
            <v>140</v>
          </cell>
        </row>
        <row r="19">
          <cell r="M19">
            <v>140</v>
          </cell>
        </row>
        <row r="22">
          <cell r="M22">
            <v>684</v>
          </cell>
        </row>
        <row r="23">
          <cell r="M23">
            <v>470</v>
          </cell>
        </row>
        <row r="24">
          <cell r="M24">
            <v>1510</v>
          </cell>
        </row>
        <row r="25">
          <cell r="M25">
            <v>126</v>
          </cell>
        </row>
        <row r="26">
          <cell r="M26">
            <v>1220</v>
          </cell>
        </row>
        <row r="27">
          <cell r="M27">
            <v>1220</v>
          </cell>
        </row>
        <row r="28">
          <cell r="M28">
            <v>460</v>
          </cell>
        </row>
        <row r="29">
          <cell r="M29">
            <v>920</v>
          </cell>
        </row>
        <row r="30">
          <cell r="M30">
            <v>1350</v>
          </cell>
        </row>
        <row r="31">
          <cell r="M31">
            <v>725</v>
          </cell>
        </row>
        <row r="32">
          <cell r="M32">
            <v>1110</v>
          </cell>
        </row>
        <row r="34">
          <cell r="M34">
            <v>460</v>
          </cell>
        </row>
        <row r="35">
          <cell r="M35">
            <v>1110</v>
          </cell>
        </row>
        <row r="36">
          <cell r="M36">
            <v>725</v>
          </cell>
        </row>
        <row r="37">
          <cell r="M37">
            <v>230</v>
          </cell>
        </row>
        <row r="38">
          <cell r="M38">
            <v>272</v>
          </cell>
        </row>
        <row r="39">
          <cell r="M39">
            <v>258</v>
          </cell>
        </row>
        <row r="40">
          <cell r="M40">
            <v>272</v>
          </cell>
        </row>
        <row r="41">
          <cell r="M41">
            <v>336</v>
          </cell>
        </row>
        <row r="42">
          <cell r="M42">
            <v>320</v>
          </cell>
        </row>
        <row r="45">
          <cell r="M45">
            <v>3550</v>
          </cell>
        </row>
        <row r="46">
          <cell r="M46">
            <v>4630</v>
          </cell>
        </row>
        <row r="47">
          <cell r="M47">
            <v>5500</v>
          </cell>
        </row>
        <row r="50">
          <cell r="M50">
            <v>3050</v>
          </cell>
        </row>
        <row r="51">
          <cell r="M51">
            <v>3950</v>
          </cell>
        </row>
        <row r="52">
          <cell r="M52">
            <v>4650</v>
          </cell>
        </row>
        <row r="54">
          <cell r="M54">
            <v>1100</v>
          </cell>
        </row>
        <row r="55">
          <cell r="M55">
            <v>2800</v>
          </cell>
        </row>
        <row r="56">
          <cell r="M56">
            <v>1300</v>
          </cell>
        </row>
        <row r="57">
          <cell r="M57">
            <v>3000</v>
          </cell>
        </row>
        <row r="74">
          <cell r="M74">
            <v>621</v>
          </cell>
        </row>
        <row r="75">
          <cell r="M75">
            <v>1097</v>
          </cell>
        </row>
        <row r="76">
          <cell r="M76">
            <v>299</v>
          </cell>
        </row>
        <row r="78">
          <cell r="M78">
            <v>260</v>
          </cell>
        </row>
        <row r="79">
          <cell r="M79">
            <v>450</v>
          </cell>
        </row>
        <row r="83">
          <cell r="M83">
            <v>2190</v>
          </cell>
        </row>
        <row r="84">
          <cell r="M84">
            <v>240</v>
          </cell>
        </row>
        <row r="87">
          <cell r="M87">
            <v>1090</v>
          </cell>
        </row>
        <row r="88">
          <cell r="M88">
            <v>300</v>
          </cell>
        </row>
        <row r="91">
          <cell r="M91">
            <v>2342</v>
          </cell>
        </row>
        <row r="92">
          <cell r="M92">
            <v>240</v>
          </cell>
        </row>
        <row r="93">
          <cell r="M93">
            <v>240</v>
          </cell>
        </row>
        <row r="94">
          <cell r="M94">
            <v>78</v>
          </cell>
        </row>
        <row r="97">
          <cell r="M97">
            <v>2342</v>
          </cell>
        </row>
        <row r="98">
          <cell r="M98">
            <v>240</v>
          </cell>
        </row>
        <row r="99">
          <cell r="M99">
            <v>240</v>
          </cell>
        </row>
        <row r="100">
          <cell r="M100">
            <v>78</v>
          </cell>
        </row>
        <row r="103">
          <cell r="M103">
            <v>2090</v>
          </cell>
        </row>
        <row r="104">
          <cell r="M104">
            <v>240</v>
          </cell>
        </row>
        <row r="105">
          <cell r="M105">
            <v>240</v>
          </cell>
        </row>
        <row r="106">
          <cell r="M106">
            <v>78</v>
          </cell>
        </row>
        <row r="108">
          <cell r="M108">
            <v>5900</v>
          </cell>
        </row>
        <row r="116">
          <cell r="M116">
            <v>1850</v>
          </cell>
        </row>
        <row r="124">
          <cell r="M124">
            <v>1560</v>
          </cell>
        </row>
        <row r="136">
          <cell r="M136">
            <v>420</v>
          </cell>
        </row>
        <row r="146">
          <cell r="M146">
            <v>75</v>
          </cell>
        </row>
        <row r="159">
          <cell r="M159">
            <v>1500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8428-D0E2-49E3-9B44-B507EAB10C2D}">
  <sheetPr filterMode="1"/>
  <dimension ref="A1:Q136"/>
  <sheetViews>
    <sheetView tabSelected="1" zoomScale="85" zoomScaleNormal="85" workbookViewId="0">
      <selection activeCell="L117" sqref="L117"/>
    </sheetView>
  </sheetViews>
  <sheetFormatPr defaultColWidth="9.140625" defaultRowHeight="13.5" x14ac:dyDescent="0.2"/>
  <cols>
    <col min="1" max="1" width="4.85546875" style="48" customWidth="1"/>
    <col min="2" max="2" width="31.42578125" style="2" customWidth="1"/>
    <col min="3" max="3" width="83.85546875" style="2" customWidth="1"/>
    <col min="4" max="4" width="5.7109375" style="3" customWidth="1"/>
    <col min="5" max="5" width="7.85546875" style="52" customWidth="1"/>
    <col min="6" max="6" width="9.140625" style="3" customWidth="1"/>
    <col min="7" max="7" width="4.28515625" style="4" customWidth="1"/>
    <col min="8" max="8" width="10.28515625" style="5" hidden="1" customWidth="1"/>
    <col min="9" max="9" width="13.28515625" style="57" customWidth="1"/>
    <col min="10" max="10" width="12.5703125" style="57" customWidth="1"/>
    <col min="11" max="11" width="11.140625" style="6" customWidth="1"/>
    <col min="12" max="12" width="9" style="6" customWidth="1"/>
    <col min="13" max="13" width="4.5703125" style="97" customWidth="1"/>
    <col min="14" max="15" width="11.140625" style="106" customWidth="1"/>
    <col min="16" max="16" width="38.28515625" style="111" customWidth="1"/>
    <col min="17" max="17" width="72.140625" style="111" customWidth="1"/>
    <col min="18" max="16384" width="9.140625" style="7"/>
  </cols>
  <sheetData>
    <row r="1" spans="1:17" ht="13.5" customHeight="1" x14ac:dyDescent="0.2">
      <c r="A1" s="1"/>
      <c r="P1" s="114" t="s">
        <v>255</v>
      </c>
    </row>
    <row r="2" spans="1:17" x14ac:dyDescent="0.2">
      <c r="A2" s="139" t="s">
        <v>254</v>
      </c>
      <c r="B2" s="139"/>
      <c r="C2" s="139"/>
      <c r="D2" s="8"/>
      <c r="E2" s="53"/>
      <c r="F2" s="8"/>
      <c r="G2" s="8"/>
      <c r="H2" s="8"/>
      <c r="I2" s="58"/>
      <c r="J2" s="58"/>
      <c r="K2" s="8"/>
      <c r="L2" s="8"/>
      <c r="M2" s="98"/>
      <c r="N2" s="107"/>
      <c r="O2" s="107"/>
      <c r="P2" s="112"/>
      <c r="Q2" s="112"/>
    </row>
    <row r="3" spans="1:17" ht="14.25" thickBot="1" x14ac:dyDescent="0.25">
      <c r="A3" s="140" t="s">
        <v>252</v>
      </c>
      <c r="B3" s="140"/>
      <c r="C3" s="140"/>
      <c r="D3" s="8"/>
      <c r="E3" s="53"/>
      <c r="F3" s="8"/>
      <c r="G3" s="8"/>
      <c r="H3" s="8"/>
      <c r="I3" s="58"/>
      <c r="J3" s="58"/>
      <c r="K3" s="8"/>
      <c r="L3" s="8"/>
      <c r="M3" s="98"/>
      <c r="N3" s="107"/>
      <c r="O3" s="107"/>
      <c r="P3" s="112"/>
      <c r="Q3" s="112"/>
    </row>
    <row r="4" spans="1:17" ht="14.25" thickBot="1" x14ac:dyDescent="0.25">
      <c r="A4" s="141" t="s">
        <v>253</v>
      </c>
      <c r="B4" s="141"/>
      <c r="C4" s="141"/>
      <c r="D4" s="8"/>
      <c r="E4" s="53"/>
      <c r="F4" s="8"/>
      <c r="G4" s="8"/>
      <c r="H4" s="8"/>
      <c r="I4" s="58"/>
      <c r="J4" s="58"/>
      <c r="K4" s="8"/>
      <c r="L4" s="8"/>
      <c r="M4" s="98"/>
      <c r="N4" s="107"/>
      <c r="O4" s="107"/>
      <c r="P4" s="112"/>
      <c r="Q4" s="112"/>
    </row>
    <row r="5" spans="1:17" x14ac:dyDescent="0.2">
      <c r="A5" s="145" t="s">
        <v>226</v>
      </c>
      <c r="B5" s="146"/>
      <c r="C5" s="146"/>
      <c r="D5" s="146"/>
      <c r="E5" s="146"/>
      <c r="F5" s="146"/>
      <c r="G5" s="146"/>
      <c r="H5" s="146"/>
      <c r="I5" s="146"/>
      <c r="J5" s="146"/>
      <c r="K5" s="146"/>
      <c r="L5" s="146"/>
      <c r="M5" s="146"/>
      <c r="N5" s="146"/>
      <c r="O5" s="146"/>
      <c r="P5" s="146"/>
      <c r="Q5" s="147"/>
    </row>
    <row r="6" spans="1:17" x14ac:dyDescent="0.2">
      <c r="A6" s="148" t="s">
        <v>0</v>
      </c>
      <c r="B6" s="149"/>
      <c r="C6" s="149"/>
      <c r="D6" s="149"/>
      <c r="E6" s="149"/>
      <c r="F6" s="149"/>
      <c r="G6" s="149"/>
      <c r="H6" s="149"/>
      <c r="I6" s="149"/>
      <c r="J6" s="149"/>
      <c r="K6" s="149"/>
      <c r="L6" s="149"/>
      <c r="M6" s="149"/>
      <c r="N6" s="149"/>
      <c r="O6" s="149"/>
      <c r="P6" s="149"/>
      <c r="Q6" s="150"/>
    </row>
    <row r="7" spans="1:17" x14ac:dyDescent="0.2">
      <c r="A7" s="148" t="s">
        <v>1</v>
      </c>
      <c r="B7" s="149"/>
      <c r="C7" s="149"/>
      <c r="D7" s="149"/>
      <c r="E7" s="149"/>
      <c r="F7" s="149"/>
      <c r="G7" s="149"/>
      <c r="H7" s="149"/>
      <c r="I7" s="149"/>
      <c r="J7" s="149"/>
      <c r="K7" s="149"/>
      <c r="L7" s="149"/>
      <c r="M7" s="149"/>
      <c r="N7" s="149"/>
      <c r="O7" s="149"/>
      <c r="P7" s="149"/>
      <c r="Q7" s="150"/>
    </row>
    <row r="8" spans="1:17" ht="58.5" customHeight="1" x14ac:dyDescent="0.2">
      <c r="A8" s="151" t="s">
        <v>230</v>
      </c>
      <c r="B8" s="152"/>
      <c r="C8" s="152"/>
      <c r="D8" s="152"/>
      <c r="E8" s="152"/>
      <c r="F8" s="152"/>
      <c r="G8" s="152"/>
      <c r="H8" s="152"/>
      <c r="I8" s="152"/>
      <c r="J8" s="152"/>
      <c r="K8" s="152"/>
      <c r="L8" s="152"/>
      <c r="M8" s="152"/>
      <c r="N8" s="152"/>
      <c r="O8" s="152"/>
      <c r="P8" s="152"/>
      <c r="Q8" s="153"/>
    </row>
    <row r="9" spans="1:17" x14ac:dyDescent="0.2">
      <c r="A9" s="148" t="s">
        <v>2</v>
      </c>
      <c r="B9" s="149"/>
      <c r="C9" s="149"/>
      <c r="D9" s="149"/>
      <c r="E9" s="149"/>
      <c r="F9" s="149"/>
      <c r="G9" s="149"/>
      <c r="H9" s="149"/>
      <c r="I9" s="149"/>
      <c r="J9" s="149"/>
      <c r="K9" s="149"/>
      <c r="L9" s="149"/>
      <c r="M9" s="149"/>
      <c r="N9" s="149"/>
      <c r="O9" s="149"/>
      <c r="P9" s="149"/>
      <c r="Q9" s="150"/>
    </row>
    <row r="10" spans="1:17" ht="14.25" thickBot="1" x14ac:dyDescent="0.25">
      <c r="A10" s="9" t="s">
        <v>3</v>
      </c>
      <c r="B10" s="10"/>
      <c r="C10" s="10"/>
      <c r="D10" s="10"/>
      <c r="E10" s="54"/>
      <c r="F10" s="10"/>
      <c r="G10" s="10"/>
      <c r="H10" s="10"/>
      <c r="I10" s="59"/>
      <c r="J10" s="59"/>
      <c r="K10" s="11"/>
      <c r="L10" s="11"/>
      <c r="M10" s="99"/>
      <c r="N10" s="108"/>
      <c r="O10" s="108"/>
      <c r="P10" s="115"/>
      <c r="Q10" s="113"/>
    </row>
    <row r="11" spans="1:17" x14ac:dyDescent="0.2">
      <c r="G11" s="51"/>
    </row>
    <row r="12" spans="1:17" ht="15" customHeight="1" x14ac:dyDescent="0.2">
      <c r="A12" s="164" t="s">
        <v>246</v>
      </c>
      <c r="B12" s="162" t="s">
        <v>4</v>
      </c>
      <c r="C12" s="162" t="s">
        <v>4</v>
      </c>
      <c r="D12" s="162" t="s">
        <v>5</v>
      </c>
      <c r="E12" s="160" t="s">
        <v>6</v>
      </c>
      <c r="F12" s="154" t="s">
        <v>243</v>
      </c>
      <c r="G12" s="155"/>
      <c r="H12" s="156"/>
      <c r="I12" s="155"/>
      <c r="J12" s="157"/>
      <c r="K12" s="158" t="s">
        <v>10</v>
      </c>
      <c r="L12" s="166" t="s">
        <v>249</v>
      </c>
      <c r="M12" s="167"/>
      <c r="N12" s="167"/>
      <c r="O12" s="168"/>
      <c r="P12" s="169" t="s">
        <v>250</v>
      </c>
      <c r="Q12" s="171" t="s">
        <v>251</v>
      </c>
    </row>
    <row r="13" spans="1:17" ht="72.75" customHeight="1" x14ac:dyDescent="0.2">
      <c r="A13" s="165"/>
      <c r="B13" s="163"/>
      <c r="C13" s="163"/>
      <c r="D13" s="163"/>
      <c r="E13" s="161"/>
      <c r="F13" s="127" t="s">
        <v>7</v>
      </c>
      <c r="G13" s="128" t="s">
        <v>8</v>
      </c>
      <c r="H13" s="60" t="s">
        <v>9</v>
      </c>
      <c r="I13" s="131" t="s">
        <v>244</v>
      </c>
      <c r="J13" s="131" t="s">
        <v>245</v>
      </c>
      <c r="K13" s="159"/>
      <c r="L13" s="121" t="s">
        <v>7</v>
      </c>
      <c r="M13" s="123" t="s">
        <v>8</v>
      </c>
      <c r="N13" s="122" t="s">
        <v>247</v>
      </c>
      <c r="O13" s="122" t="s">
        <v>248</v>
      </c>
      <c r="P13" s="170"/>
      <c r="Q13" s="172"/>
    </row>
    <row r="14" spans="1:17" ht="130.5" customHeight="1" x14ac:dyDescent="0.2">
      <c r="A14" s="12">
        <v>1</v>
      </c>
      <c r="B14" s="12" t="s">
        <v>11</v>
      </c>
      <c r="C14" s="12" t="s">
        <v>12</v>
      </c>
      <c r="D14" s="13" t="s">
        <v>13</v>
      </c>
      <c r="E14" s="55">
        <v>40</v>
      </c>
      <c r="F14" s="129">
        <v>240</v>
      </c>
      <c r="G14" s="130">
        <v>5</v>
      </c>
      <c r="H14" s="109">
        <f t="shared" ref="H14:H44" si="0">+F14*1.05</f>
        <v>252</v>
      </c>
      <c r="I14" s="132">
        <f t="shared" ref="I14:I44" si="1">+F14*E14</f>
        <v>9600</v>
      </c>
      <c r="J14" s="133">
        <f t="shared" ref="J14:J44" si="2">+I14*1.05</f>
        <v>10080</v>
      </c>
      <c r="K14" s="13" t="s">
        <v>14</v>
      </c>
      <c r="L14" s="91">
        <v>240</v>
      </c>
      <c r="M14" s="137">
        <v>5</v>
      </c>
      <c r="N14" s="91">
        <f>SUM(E14*L14)</f>
        <v>9600</v>
      </c>
      <c r="O14" s="91">
        <f>SUM(N14)*1.05</f>
        <v>10080</v>
      </c>
      <c r="P14" s="12" t="s">
        <v>258</v>
      </c>
      <c r="Q14" s="12" t="s">
        <v>262</v>
      </c>
    </row>
    <row r="15" spans="1:17" ht="126" customHeight="1" x14ac:dyDescent="0.2">
      <c r="A15" s="12">
        <v>2</v>
      </c>
      <c r="B15" s="12" t="s">
        <v>15</v>
      </c>
      <c r="C15" s="12" t="s">
        <v>16</v>
      </c>
      <c r="D15" s="13" t="s">
        <v>13</v>
      </c>
      <c r="E15" s="15">
        <v>160</v>
      </c>
      <c r="F15" s="129">
        <f>+'[1]8780_v_senos ir pasiūlymas'!M12</f>
        <v>179</v>
      </c>
      <c r="G15" s="130">
        <v>5</v>
      </c>
      <c r="H15" s="109">
        <f t="shared" si="0"/>
        <v>187.95000000000002</v>
      </c>
      <c r="I15" s="132">
        <f t="shared" si="1"/>
        <v>28640</v>
      </c>
      <c r="J15" s="133">
        <f t="shared" si="2"/>
        <v>30072</v>
      </c>
      <c r="K15" s="13" t="s">
        <v>14</v>
      </c>
      <c r="L15" s="91">
        <v>179</v>
      </c>
      <c r="M15" s="137">
        <v>5</v>
      </c>
      <c r="N15" s="91">
        <f t="shared" ref="N15:N78" si="3">SUM(E15*L15)</f>
        <v>28640</v>
      </c>
      <c r="O15" s="91">
        <f t="shared" ref="O15:O78" si="4">SUM(N15)*1.05</f>
        <v>30072</v>
      </c>
      <c r="P15" s="116" t="s">
        <v>263</v>
      </c>
      <c r="Q15" s="12" t="s">
        <v>264</v>
      </c>
    </row>
    <row r="16" spans="1:17" ht="222" customHeight="1" x14ac:dyDescent="0.2">
      <c r="A16" s="12">
        <v>3</v>
      </c>
      <c r="B16" s="12" t="s">
        <v>17</v>
      </c>
      <c r="C16" s="12" t="s">
        <v>18</v>
      </c>
      <c r="D16" s="13" t="s">
        <v>13</v>
      </c>
      <c r="E16" s="15">
        <v>100</v>
      </c>
      <c r="F16" s="129">
        <f>+'[1]8780_v_senos ir pasiūlymas'!M13</f>
        <v>179</v>
      </c>
      <c r="G16" s="130">
        <v>5</v>
      </c>
      <c r="H16" s="109">
        <f t="shared" si="0"/>
        <v>187.95000000000002</v>
      </c>
      <c r="I16" s="132">
        <f t="shared" si="1"/>
        <v>17900</v>
      </c>
      <c r="J16" s="133">
        <f t="shared" si="2"/>
        <v>18795</v>
      </c>
      <c r="K16" s="13" t="s">
        <v>14</v>
      </c>
      <c r="L16" s="91">
        <v>179</v>
      </c>
      <c r="M16" s="137">
        <v>5</v>
      </c>
      <c r="N16" s="91">
        <f t="shared" si="3"/>
        <v>17900</v>
      </c>
      <c r="O16" s="91">
        <f t="shared" si="4"/>
        <v>18795</v>
      </c>
      <c r="P16" s="116" t="s">
        <v>265</v>
      </c>
      <c r="Q16" s="12" t="s">
        <v>266</v>
      </c>
    </row>
    <row r="17" spans="1:17" ht="148.5" x14ac:dyDescent="0.2">
      <c r="A17" s="12">
        <v>4</v>
      </c>
      <c r="B17" s="12" t="s">
        <v>19</v>
      </c>
      <c r="C17" s="12" t="s">
        <v>20</v>
      </c>
      <c r="D17" s="13" t="s">
        <v>13</v>
      </c>
      <c r="E17" s="15">
        <v>160</v>
      </c>
      <c r="F17" s="129">
        <f>+'[1]8780_v_senos ir pasiūlymas'!M14</f>
        <v>179</v>
      </c>
      <c r="G17" s="130">
        <v>5</v>
      </c>
      <c r="H17" s="109">
        <f t="shared" si="0"/>
        <v>187.95000000000002</v>
      </c>
      <c r="I17" s="132">
        <f t="shared" si="1"/>
        <v>28640</v>
      </c>
      <c r="J17" s="133">
        <f t="shared" si="2"/>
        <v>30072</v>
      </c>
      <c r="K17" s="13" t="s">
        <v>14</v>
      </c>
      <c r="L17" s="91">
        <v>179</v>
      </c>
      <c r="M17" s="137">
        <v>5</v>
      </c>
      <c r="N17" s="91">
        <f t="shared" si="3"/>
        <v>28640</v>
      </c>
      <c r="O17" s="91">
        <f t="shared" si="4"/>
        <v>30072</v>
      </c>
      <c r="P17" s="116" t="s">
        <v>261</v>
      </c>
      <c r="Q17" s="12" t="s">
        <v>267</v>
      </c>
    </row>
    <row r="18" spans="1:17" ht="156" customHeight="1" x14ac:dyDescent="0.2">
      <c r="A18" s="12">
        <v>5</v>
      </c>
      <c r="B18" s="12" t="s">
        <v>21</v>
      </c>
      <c r="C18" s="12" t="s">
        <v>22</v>
      </c>
      <c r="D18" s="13" t="s">
        <v>13</v>
      </c>
      <c r="E18" s="15">
        <v>60</v>
      </c>
      <c r="F18" s="129">
        <f>+'[1]8780_v_senos ir pasiūlymas'!M15</f>
        <v>225</v>
      </c>
      <c r="G18" s="130">
        <v>5</v>
      </c>
      <c r="H18" s="109">
        <f t="shared" si="0"/>
        <v>236.25</v>
      </c>
      <c r="I18" s="132">
        <f t="shared" si="1"/>
        <v>13500</v>
      </c>
      <c r="J18" s="133">
        <f t="shared" si="2"/>
        <v>14175</v>
      </c>
      <c r="K18" s="13" t="s">
        <v>14</v>
      </c>
      <c r="L18" s="91">
        <v>225</v>
      </c>
      <c r="M18" s="137">
        <v>5</v>
      </c>
      <c r="N18" s="91">
        <f t="shared" si="3"/>
        <v>13500</v>
      </c>
      <c r="O18" s="91">
        <f t="shared" si="4"/>
        <v>14175</v>
      </c>
      <c r="P18" s="116" t="s">
        <v>260</v>
      </c>
      <c r="Q18" s="12" t="s">
        <v>268</v>
      </c>
    </row>
    <row r="19" spans="1:17" ht="44.25" hidden="1" customHeight="1" x14ac:dyDescent="0.2">
      <c r="A19" s="12">
        <v>6</v>
      </c>
      <c r="B19" s="12" t="s">
        <v>23</v>
      </c>
      <c r="C19" s="12" t="s">
        <v>24</v>
      </c>
      <c r="D19" s="13" t="s">
        <v>13</v>
      </c>
      <c r="E19" s="15">
        <v>160</v>
      </c>
      <c r="F19" s="61">
        <v>340</v>
      </c>
      <c r="G19" s="62">
        <v>5</v>
      </c>
      <c r="H19" s="61">
        <f t="shared" si="0"/>
        <v>357</v>
      </c>
      <c r="I19" s="63">
        <f t="shared" si="1"/>
        <v>54400</v>
      </c>
      <c r="J19" s="64">
        <f t="shared" si="2"/>
        <v>57120</v>
      </c>
      <c r="K19" s="13" t="s">
        <v>14</v>
      </c>
      <c r="L19" s="91"/>
      <c r="M19" s="100"/>
      <c r="N19" s="91">
        <f t="shared" si="3"/>
        <v>0</v>
      </c>
      <c r="O19" s="91">
        <f t="shared" si="4"/>
        <v>0</v>
      </c>
      <c r="P19" s="116"/>
      <c r="Q19" s="16"/>
    </row>
    <row r="20" spans="1:17" ht="44.25" hidden="1" customHeight="1" x14ac:dyDescent="0.2">
      <c r="A20" s="12">
        <v>7</v>
      </c>
      <c r="B20" s="12" t="s">
        <v>25</v>
      </c>
      <c r="C20" s="12" t="s">
        <v>26</v>
      </c>
      <c r="D20" s="13" t="s">
        <v>13</v>
      </c>
      <c r="E20" s="15">
        <v>400</v>
      </c>
      <c r="F20" s="61">
        <f>+'[1]8780_v_senos ir pasiūlymas'!M17</f>
        <v>589</v>
      </c>
      <c r="G20" s="62">
        <v>5</v>
      </c>
      <c r="H20" s="61">
        <f t="shared" si="0"/>
        <v>618.45000000000005</v>
      </c>
      <c r="I20" s="63">
        <f t="shared" si="1"/>
        <v>235600</v>
      </c>
      <c r="J20" s="64">
        <f t="shared" si="2"/>
        <v>247380</v>
      </c>
      <c r="K20" s="13" t="s">
        <v>14</v>
      </c>
      <c r="L20" s="91"/>
      <c r="M20" s="100"/>
      <c r="N20" s="91">
        <f t="shared" si="3"/>
        <v>0</v>
      </c>
      <c r="O20" s="91">
        <f t="shared" si="4"/>
        <v>0</v>
      </c>
      <c r="P20" s="116"/>
      <c r="Q20" s="16"/>
    </row>
    <row r="21" spans="1:17" ht="44.25" hidden="1" customHeight="1" x14ac:dyDescent="0.2">
      <c r="A21" s="12">
        <v>8</v>
      </c>
      <c r="B21" s="12" t="s">
        <v>27</v>
      </c>
      <c r="C21" s="12" t="s">
        <v>28</v>
      </c>
      <c r="D21" s="13" t="s">
        <v>13</v>
      </c>
      <c r="E21" s="15">
        <v>500</v>
      </c>
      <c r="F21" s="61">
        <f>+'[1]8780_v_senos ir pasiūlymas'!M18</f>
        <v>140</v>
      </c>
      <c r="G21" s="62">
        <v>5</v>
      </c>
      <c r="H21" s="61">
        <f t="shared" si="0"/>
        <v>147</v>
      </c>
      <c r="I21" s="63">
        <f t="shared" si="1"/>
        <v>70000</v>
      </c>
      <c r="J21" s="64">
        <f t="shared" si="2"/>
        <v>73500</v>
      </c>
      <c r="K21" s="13" t="s">
        <v>14</v>
      </c>
      <c r="L21" s="91"/>
      <c r="M21" s="100"/>
      <c r="N21" s="91">
        <f t="shared" si="3"/>
        <v>0</v>
      </c>
      <c r="O21" s="91">
        <f t="shared" si="4"/>
        <v>0</v>
      </c>
      <c r="P21" s="116"/>
      <c r="Q21" s="16"/>
    </row>
    <row r="22" spans="1:17" ht="44.25" hidden="1" customHeight="1" x14ac:dyDescent="0.2">
      <c r="A22" s="12">
        <v>9</v>
      </c>
      <c r="B22" s="12" t="s">
        <v>27</v>
      </c>
      <c r="C22" s="12" t="s">
        <v>29</v>
      </c>
      <c r="D22" s="13" t="s">
        <v>30</v>
      </c>
      <c r="E22" s="15">
        <v>200</v>
      </c>
      <c r="F22" s="61">
        <f>+'[1]8780_v_senos ir pasiūlymas'!M19</f>
        <v>140</v>
      </c>
      <c r="G22" s="62">
        <v>5</v>
      </c>
      <c r="H22" s="61">
        <f t="shared" si="0"/>
        <v>147</v>
      </c>
      <c r="I22" s="63">
        <f t="shared" si="1"/>
        <v>28000</v>
      </c>
      <c r="J22" s="64">
        <f t="shared" si="2"/>
        <v>29400</v>
      </c>
      <c r="K22" s="13" t="s">
        <v>14</v>
      </c>
      <c r="L22" s="91"/>
      <c r="M22" s="100"/>
      <c r="N22" s="91">
        <f t="shared" si="3"/>
        <v>0</v>
      </c>
      <c r="O22" s="91">
        <f t="shared" si="4"/>
        <v>0</v>
      </c>
      <c r="P22" s="116"/>
      <c r="Q22" s="16"/>
    </row>
    <row r="23" spans="1:17" ht="44.25" hidden="1" customHeight="1" x14ac:dyDescent="0.2">
      <c r="A23" s="12">
        <v>10</v>
      </c>
      <c r="B23" s="12" t="s">
        <v>31</v>
      </c>
      <c r="C23" s="12" t="s">
        <v>32</v>
      </c>
      <c r="D23" s="13" t="s">
        <v>13</v>
      </c>
      <c r="E23" s="15">
        <v>160</v>
      </c>
      <c r="F23" s="61">
        <v>200</v>
      </c>
      <c r="G23" s="62">
        <v>5</v>
      </c>
      <c r="H23" s="61">
        <f t="shared" si="0"/>
        <v>210</v>
      </c>
      <c r="I23" s="63">
        <f t="shared" si="1"/>
        <v>32000</v>
      </c>
      <c r="J23" s="64">
        <f t="shared" si="2"/>
        <v>33600</v>
      </c>
      <c r="K23" s="13" t="s">
        <v>33</v>
      </c>
      <c r="L23" s="91"/>
      <c r="M23" s="100"/>
      <c r="N23" s="91">
        <f t="shared" si="3"/>
        <v>0</v>
      </c>
      <c r="O23" s="91">
        <f t="shared" si="4"/>
        <v>0</v>
      </c>
      <c r="P23" s="116"/>
      <c r="Q23" s="16"/>
    </row>
    <row r="24" spans="1:17" ht="44.25" hidden="1" customHeight="1" x14ac:dyDescent="0.2">
      <c r="A24" s="12">
        <v>11</v>
      </c>
      <c r="B24" s="12" t="s">
        <v>34</v>
      </c>
      <c r="C24" s="12" t="s">
        <v>35</v>
      </c>
      <c r="D24" s="13" t="s">
        <v>13</v>
      </c>
      <c r="E24" s="15">
        <v>150</v>
      </c>
      <c r="F24" s="61">
        <v>400</v>
      </c>
      <c r="G24" s="62">
        <v>5</v>
      </c>
      <c r="H24" s="61">
        <f t="shared" si="0"/>
        <v>420</v>
      </c>
      <c r="I24" s="63">
        <f t="shared" si="1"/>
        <v>60000</v>
      </c>
      <c r="J24" s="64">
        <f t="shared" si="2"/>
        <v>63000</v>
      </c>
      <c r="K24" s="13" t="s">
        <v>33</v>
      </c>
      <c r="L24" s="91"/>
      <c r="M24" s="100"/>
      <c r="N24" s="91">
        <f t="shared" si="3"/>
        <v>0</v>
      </c>
      <c r="O24" s="91">
        <f t="shared" si="4"/>
        <v>0</v>
      </c>
      <c r="P24" s="116"/>
      <c r="Q24" s="16"/>
    </row>
    <row r="25" spans="1:17" ht="44.25" hidden="1" customHeight="1" x14ac:dyDescent="0.2">
      <c r="A25" s="12">
        <v>12</v>
      </c>
      <c r="B25" s="12" t="s">
        <v>36</v>
      </c>
      <c r="C25" s="12" t="s">
        <v>37</v>
      </c>
      <c r="D25" s="13" t="s">
        <v>13</v>
      </c>
      <c r="E25" s="15">
        <v>60</v>
      </c>
      <c r="F25" s="61">
        <f>+'[1]8780_v_senos ir pasiūlymas'!M22</f>
        <v>684</v>
      </c>
      <c r="G25" s="62">
        <v>5</v>
      </c>
      <c r="H25" s="61">
        <f t="shared" si="0"/>
        <v>718.2</v>
      </c>
      <c r="I25" s="63">
        <f t="shared" si="1"/>
        <v>41040</v>
      </c>
      <c r="J25" s="64">
        <f t="shared" si="2"/>
        <v>43092</v>
      </c>
      <c r="K25" s="13" t="s">
        <v>33</v>
      </c>
      <c r="L25" s="91"/>
      <c r="M25" s="100"/>
      <c r="N25" s="91">
        <f t="shared" si="3"/>
        <v>0</v>
      </c>
      <c r="O25" s="91">
        <f t="shared" si="4"/>
        <v>0</v>
      </c>
      <c r="P25" s="116"/>
      <c r="Q25" s="16"/>
    </row>
    <row r="26" spans="1:17" ht="44.25" hidden="1" customHeight="1" x14ac:dyDescent="0.2">
      <c r="A26" s="12">
        <v>13</v>
      </c>
      <c r="B26" s="12" t="s">
        <v>38</v>
      </c>
      <c r="C26" s="12" t="s">
        <v>39</v>
      </c>
      <c r="D26" s="13" t="s">
        <v>13</v>
      </c>
      <c r="E26" s="15">
        <v>10</v>
      </c>
      <c r="F26" s="61">
        <f>+'[1]8780_v_senos ir pasiūlymas'!M23</f>
        <v>470</v>
      </c>
      <c r="G26" s="62">
        <v>5</v>
      </c>
      <c r="H26" s="61">
        <f t="shared" si="0"/>
        <v>493.5</v>
      </c>
      <c r="I26" s="63">
        <f t="shared" si="1"/>
        <v>4700</v>
      </c>
      <c r="J26" s="64">
        <f t="shared" si="2"/>
        <v>4935</v>
      </c>
      <c r="K26" s="13" t="s">
        <v>33</v>
      </c>
      <c r="L26" s="91"/>
      <c r="M26" s="100"/>
      <c r="N26" s="91">
        <f t="shared" si="3"/>
        <v>0</v>
      </c>
      <c r="O26" s="91">
        <f t="shared" si="4"/>
        <v>0</v>
      </c>
      <c r="P26" s="116"/>
      <c r="Q26" s="16"/>
    </row>
    <row r="27" spans="1:17" ht="44.25" hidden="1" customHeight="1" x14ac:dyDescent="0.2">
      <c r="A27" s="12">
        <v>14</v>
      </c>
      <c r="B27" s="12" t="s">
        <v>40</v>
      </c>
      <c r="C27" s="12" t="s">
        <v>41</v>
      </c>
      <c r="D27" s="13" t="s">
        <v>13</v>
      </c>
      <c r="E27" s="15">
        <v>10</v>
      </c>
      <c r="F27" s="61">
        <f>+'[1]8780_v_senos ir pasiūlymas'!M24</f>
        <v>1510</v>
      </c>
      <c r="G27" s="62">
        <v>5</v>
      </c>
      <c r="H27" s="61">
        <f t="shared" si="0"/>
        <v>1585.5</v>
      </c>
      <c r="I27" s="63">
        <f t="shared" si="1"/>
        <v>15100</v>
      </c>
      <c r="J27" s="64">
        <f t="shared" si="2"/>
        <v>15855</v>
      </c>
      <c r="K27" s="13" t="s">
        <v>14</v>
      </c>
      <c r="L27" s="91"/>
      <c r="M27" s="100"/>
      <c r="N27" s="91">
        <f t="shared" si="3"/>
        <v>0</v>
      </c>
      <c r="O27" s="91">
        <f t="shared" si="4"/>
        <v>0</v>
      </c>
      <c r="P27" s="116"/>
      <c r="Q27" s="16"/>
    </row>
    <row r="28" spans="1:17" ht="44.25" hidden="1" customHeight="1" x14ac:dyDescent="0.2">
      <c r="A28" s="12">
        <v>15</v>
      </c>
      <c r="B28" s="12" t="s">
        <v>42</v>
      </c>
      <c r="C28" s="12" t="s">
        <v>43</v>
      </c>
      <c r="D28" s="13" t="s">
        <v>13</v>
      </c>
      <c r="E28" s="15">
        <v>60</v>
      </c>
      <c r="F28" s="61">
        <f>+'[1]8780_v_senos ir pasiūlymas'!M25</f>
        <v>126</v>
      </c>
      <c r="G28" s="62">
        <v>5</v>
      </c>
      <c r="H28" s="61">
        <f t="shared" si="0"/>
        <v>132.30000000000001</v>
      </c>
      <c r="I28" s="63">
        <f t="shared" si="1"/>
        <v>7560</v>
      </c>
      <c r="J28" s="64">
        <f t="shared" si="2"/>
        <v>7938</v>
      </c>
      <c r="K28" s="13" t="s">
        <v>44</v>
      </c>
      <c r="L28" s="91"/>
      <c r="M28" s="100"/>
      <c r="N28" s="91">
        <f t="shared" si="3"/>
        <v>0</v>
      </c>
      <c r="O28" s="91">
        <f t="shared" si="4"/>
        <v>0</v>
      </c>
      <c r="P28" s="116"/>
      <c r="Q28" s="16"/>
    </row>
    <row r="29" spans="1:17" ht="44.25" hidden="1" customHeight="1" x14ac:dyDescent="0.2">
      <c r="A29" s="12">
        <v>16</v>
      </c>
      <c r="B29" s="12" t="s">
        <v>45</v>
      </c>
      <c r="C29" s="12" t="s">
        <v>46</v>
      </c>
      <c r="D29" s="13" t="s">
        <v>13</v>
      </c>
      <c r="E29" s="15">
        <v>80</v>
      </c>
      <c r="F29" s="61">
        <f>+'[1]8780_v_senos ir pasiūlymas'!M26</f>
        <v>1220</v>
      </c>
      <c r="G29" s="62">
        <v>5</v>
      </c>
      <c r="H29" s="61">
        <f t="shared" si="0"/>
        <v>1281</v>
      </c>
      <c r="I29" s="63">
        <f t="shared" si="1"/>
        <v>97600</v>
      </c>
      <c r="J29" s="64">
        <f t="shared" si="2"/>
        <v>102480</v>
      </c>
      <c r="K29" s="13" t="s">
        <v>33</v>
      </c>
      <c r="L29" s="91"/>
      <c r="M29" s="100"/>
      <c r="N29" s="91">
        <f t="shared" si="3"/>
        <v>0</v>
      </c>
      <c r="O29" s="91">
        <f t="shared" si="4"/>
        <v>0</v>
      </c>
      <c r="P29" s="116"/>
      <c r="Q29" s="16"/>
    </row>
    <row r="30" spans="1:17" ht="44.25" hidden="1" customHeight="1" x14ac:dyDescent="0.2">
      <c r="A30" s="12">
        <v>17</v>
      </c>
      <c r="B30" s="12" t="s">
        <v>47</v>
      </c>
      <c r="C30" s="17" t="s">
        <v>48</v>
      </c>
      <c r="D30" s="13" t="s">
        <v>13</v>
      </c>
      <c r="E30" s="15">
        <v>100</v>
      </c>
      <c r="F30" s="61">
        <f>+'[1]8780_v_senos ir pasiūlymas'!M27</f>
        <v>1220</v>
      </c>
      <c r="G30" s="62">
        <v>5</v>
      </c>
      <c r="H30" s="61">
        <f t="shared" si="0"/>
        <v>1281</v>
      </c>
      <c r="I30" s="63">
        <f t="shared" si="1"/>
        <v>122000</v>
      </c>
      <c r="J30" s="64">
        <f t="shared" si="2"/>
        <v>128100</v>
      </c>
      <c r="K30" s="13" t="s">
        <v>33</v>
      </c>
      <c r="L30" s="91"/>
      <c r="M30" s="100"/>
      <c r="N30" s="91">
        <f t="shared" si="3"/>
        <v>0</v>
      </c>
      <c r="O30" s="91">
        <f t="shared" si="4"/>
        <v>0</v>
      </c>
      <c r="P30" s="116"/>
      <c r="Q30" s="16"/>
    </row>
    <row r="31" spans="1:17" ht="44.25" hidden="1" customHeight="1" x14ac:dyDescent="0.2">
      <c r="A31" s="12">
        <v>18</v>
      </c>
      <c r="B31" s="12" t="s">
        <v>49</v>
      </c>
      <c r="C31" s="12" t="s">
        <v>50</v>
      </c>
      <c r="D31" s="13" t="s">
        <v>13</v>
      </c>
      <c r="E31" s="15">
        <v>50</v>
      </c>
      <c r="F31" s="61">
        <f>+'[1]8780_v_senos ir pasiūlymas'!M28</f>
        <v>460</v>
      </c>
      <c r="G31" s="62">
        <v>5</v>
      </c>
      <c r="H31" s="61">
        <f t="shared" si="0"/>
        <v>483</v>
      </c>
      <c r="I31" s="63">
        <f t="shared" si="1"/>
        <v>23000</v>
      </c>
      <c r="J31" s="64">
        <f t="shared" si="2"/>
        <v>24150</v>
      </c>
      <c r="K31" s="13" t="s">
        <v>33</v>
      </c>
      <c r="L31" s="91"/>
      <c r="M31" s="100"/>
      <c r="N31" s="91">
        <f t="shared" si="3"/>
        <v>0</v>
      </c>
      <c r="O31" s="91">
        <f t="shared" si="4"/>
        <v>0</v>
      </c>
      <c r="P31" s="116"/>
      <c r="Q31" s="16"/>
    </row>
    <row r="32" spans="1:17" ht="44.25" hidden="1" customHeight="1" x14ac:dyDescent="0.2">
      <c r="A32" s="12">
        <v>19</v>
      </c>
      <c r="B32" s="12" t="s">
        <v>51</v>
      </c>
      <c r="C32" s="12" t="s">
        <v>52</v>
      </c>
      <c r="D32" s="13"/>
      <c r="E32" s="15">
        <v>30</v>
      </c>
      <c r="F32" s="61">
        <f>+'[1]8780_v_senos ir pasiūlymas'!M29</f>
        <v>920</v>
      </c>
      <c r="G32" s="62">
        <v>5</v>
      </c>
      <c r="H32" s="61">
        <f t="shared" si="0"/>
        <v>966</v>
      </c>
      <c r="I32" s="63">
        <f t="shared" si="1"/>
        <v>27600</v>
      </c>
      <c r="J32" s="64">
        <f t="shared" si="2"/>
        <v>28980</v>
      </c>
      <c r="K32" s="13" t="s">
        <v>33</v>
      </c>
      <c r="L32" s="91"/>
      <c r="M32" s="100"/>
      <c r="N32" s="91">
        <f t="shared" si="3"/>
        <v>0</v>
      </c>
      <c r="O32" s="91">
        <f t="shared" si="4"/>
        <v>0</v>
      </c>
      <c r="P32" s="116"/>
      <c r="Q32" s="16"/>
    </row>
    <row r="33" spans="1:17" ht="44.25" hidden="1" customHeight="1" x14ac:dyDescent="0.2">
      <c r="A33" s="12">
        <v>20</v>
      </c>
      <c r="B33" s="12" t="s">
        <v>53</v>
      </c>
      <c r="C33" s="17" t="s">
        <v>54</v>
      </c>
      <c r="D33" s="13" t="s">
        <v>13</v>
      </c>
      <c r="E33" s="15">
        <v>150</v>
      </c>
      <c r="F33" s="61">
        <f>+'[1]8780_v_senos ir pasiūlymas'!M30</f>
        <v>1350</v>
      </c>
      <c r="G33" s="62">
        <v>5</v>
      </c>
      <c r="H33" s="61">
        <f t="shared" si="0"/>
        <v>1417.5</v>
      </c>
      <c r="I33" s="63">
        <f t="shared" si="1"/>
        <v>202500</v>
      </c>
      <c r="J33" s="64">
        <f t="shared" si="2"/>
        <v>212625</v>
      </c>
      <c r="K33" s="13" t="s">
        <v>55</v>
      </c>
      <c r="L33" s="91"/>
      <c r="M33" s="100"/>
      <c r="N33" s="91">
        <f t="shared" si="3"/>
        <v>0</v>
      </c>
      <c r="O33" s="91">
        <f t="shared" si="4"/>
        <v>0</v>
      </c>
      <c r="P33" s="116"/>
      <c r="Q33" s="16"/>
    </row>
    <row r="34" spans="1:17" ht="44.25" hidden="1" customHeight="1" x14ac:dyDescent="0.2">
      <c r="A34" s="12">
        <v>21</v>
      </c>
      <c r="B34" s="12" t="s">
        <v>56</v>
      </c>
      <c r="C34" s="17" t="s">
        <v>57</v>
      </c>
      <c r="D34" s="13" t="s">
        <v>13</v>
      </c>
      <c r="E34" s="15">
        <v>50</v>
      </c>
      <c r="F34" s="61">
        <f>+'[1]8780_v_senos ir pasiūlymas'!M31</f>
        <v>725</v>
      </c>
      <c r="G34" s="62">
        <v>5</v>
      </c>
      <c r="H34" s="61">
        <f t="shared" si="0"/>
        <v>761.25</v>
      </c>
      <c r="I34" s="63">
        <f t="shared" si="1"/>
        <v>36250</v>
      </c>
      <c r="J34" s="64">
        <f t="shared" si="2"/>
        <v>38062.5</v>
      </c>
      <c r="K34" s="13" t="s">
        <v>33</v>
      </c>
      <c r="L34" s="91"/>
      <c r="M34" s="100"/>
      <c r="N34" s="91">
        <f t="shared" si="3"/>
        <v>0</v>
      </c>
      <c r="O34" s="91">
        <f t="shared" si="4"/>
        <v>0</v>
      </c>
      <c r="P34" s="116"/>
      <c r="Q34" s="16"/>
    </row>
    <row r="35" spans="1:17" ht="44.25" hidden="1" customHeight="1" x14ac:dyDescent="0.2">
      <c r="A35" s="12">
        <v>22</v>
      </c>
      <c r="B35" s="12" t="s">
        <v>58</v>
      </c>
      <c r="C35" s="12" t="s">
        <v>59</v>
      </c>
      <c r="D35" s="13" t="s">
        <v>13</v>
      </c>
      <c r="E35" s="15">
        <v>70</v>
      </c>
      <c r="F35" s="61">
        <f>+'[1]8780_v_senos ir pasiūlymas'!M32</f>
        <v>1110</v>
      </c>
      <c r="G35" s="62">
        <v>5</v>
      </c>
      <c r="H35" s="61">
        <f t="shared" si="0"/>
        <v>1165.5</v>
      </c>
      <c r="I35" s="63">
        <f t="shared" si="1"/>
        <v>77700</v>
      </c>
      <c r="J35" s="64">
        <f t="shared" si="2"/>
        <v>81585</v>
      </c>
      <c r="K35" s="13" t="s">
        <v>33</v>
      </c>
      <c r="L35" s="91"/>
      <c r="M35" s="100"/>
      <c r="N35" s="91">
        <f t="shared" si="3"/>
        <v>0</v>
      </c>
      <c r="O35" s="91">
        <f t="shared" si="4"/>
        <v>0</v>
      </c>
      <c r="P35" s="116"/>
      <c r="Q35" s="16"/>
    </row>
    <row r="36" spans="1:17" ht="44.25" hidden="1" customHeight="1" x14ac:dyDescent="0.2">
      <c r="A36" s="12">
        <v>23</v>
      </c>
      <c r="B36" s="12" t="s">
        <v>60</v>
      </c>
      <c r="C36" s="12" t="s">
        <v>61</v>
      </c>
      <c r="D36" s="13" t="s">
        <v>13</v>
      </c>
      <c r="E36" s="15">
        <v>70</v>
      </c>
      <c r="F36" s="61">
        <f>+'[1]8780_v_senos ir pasiūlymas'!M35</f>
        <v>1110</v>
      </c>
      <c r="G36" s="62">
        <v>5</v>
      </c>
      <c r="H36" s="61">
        <f t="shared" si="0"/>
        <v>1165.5</v>
      </c>
      <c r="I36" s="63">
        <f t="shared" si="1"/>
        <v>77700</v>
      </c>
      <c r="J36" s="64">
        <f t="shared" si="2"/>
        <v>81585</v>
      </c>
      <c r="K36" s="13" t="s">
        <v>33</v>
      </c>
      <c r="L36" s="91"/>
      <c r="M36" s="100"/>
      <c r="N36" s="91">
        <f t="shared" si="3"/>
        <v>0</v>
      </c>
      <c r="O36" s="91">
        <f t="shared" si="4"/>
        <v>0</v>
      </c>
      <c r="P36" s="116"/>
      <c r="Q36" s="16"/>
    </row>
    <row r="37" spans="1:17" ht="44.25" hidden="1" customHeight="1" x14ac:dyDescent="0.2">
      <c r="A37" s="12">
        <v>24</v>
      </c>
      <c r="B37" s="12" t="s">
        <v>62</v>
      </c>
      <c r="C37" s="12" t="s">
        <v>63</v>
      </c>
      <c r="D37" s="13" t="s">
        <v>13</v>
      </c>
      <c r="E37" s="15">
        <v>100</v>
      </c>
      <c r="F37" s="61">
        <f>+'[1]8780_v_senos ir pasiūlymas'!M36</f>
        <v>725</v>
      </c>
      <c r="G37" s="62">
        <v>5</v>
      </c>
      <c r="H37" s="61">
        <f t="shared" si="0"/>
        <v>761.25</v>
      </c>
      <c r="I37" s="63">
        <f t="shared" si="1"/>
        <v>72500</v>
      </c>
      <c r="J37" s="64">
        <f t="shared" si="2"/>
        <v>76125</v>
      </c>
      <c r="K37" s="13" t="s">
        <v>33</v>
      </c>
      <c r="L37" s="91"/>
      <c r="M37" s="100"/>
      <c r="N37" s="91">
        <f t="shared" si="3"/>
        <v>0</v>
      </c>
      <c r="O37" s="91">
        <f t="shared" si="4"/>
        <v>0</v>
      </c>
      <c r="P37" s="116"/>
      <c r="Q37" s="16"/>
    </row>
    <row r="38" spans="1:17" ht="44.25" hidden="1" customHeight="1" x14ac:dyDescent="0.2">
      <c r="A38" s="12">
        <v>25</v>
      </c>
      <c r="B38" s="12" t="s">
        <v>64</v>
      </c>
      <c r="C38" s="12" t="s">
        <v>65</v>
      </c>
      <c r="D38" s="13" t="s">
        <v>13</v>
      </c>
      <c r="E38" s="15">
        <v>80</v>
      </c>
      <c r="F38" s="61">
        <f>+'[1]8780_v_senos ir pasiūlymas'!M37</f>
        <v>230</v>
      </c>
      <c r="G38" s="62">
        <v>5</v>
      </c>
      <c r="H38" s="61">
        <f t="shared" si="0"/>
        <v>241.5</v>
      </c>
      <c r="I38" s="63">
        <f t="shared" si="1"/>
        <v>18400</v>
      </c>
      <c r="J38" s="64">
        <f t="shared" si="2"/>
        <v>19320</v>
      </c>
      <c r="K38" s="13" t="s">
        <v>33</v>
      </c>
      <c r="L38" s="91"/>
      <c r="M38" s="100"/>
      <c r="N38" s="91">
        <f t="shared" si="3"/>
        <v>0</v>
      </c>
      <c r="O38" s="91">
        <f t="shared" si="4"/>
        <v>0</v>
      </c>
      <c r="P38" s="116"/>
      <c r="Q38" s="16"/>
    </row>
    <row r="39" spans="1:17" ht="44.25" hidden="1" customHeight="1" x14ac:dyDescent="0.2">
      <c r="A39" s="12">
        <v>26</v>
      </c>
      <c r="B39" s="12" t="s">
        <v>66</v>
      </c>
      <c r="C39" s="12" t="s">
        <v>238</v>
      </c>
      <c r="D39" s="13" t="s">
        <v>13</v>
      </c>
      <c r="E39" s="15">
        <v>1800</v>
      </c>
      <c r="F39" s="61">
        <f>+'[1]8780_v_senos ir pasiūlymas'!M38</f>
        <v>272</v>
      </c>
      <c r="G39" s="62">
        <v>5</v>
      </c>
      <c r="H39" s="61">
        <f t="shared" si="0"/>
        <v>285.60000000000002</v>
      </c>
      <c r="I39" s="63">
        <f t="shared" si="1"/>
        <v>489600</v>
      </c>
      <c r="J39" s="64">
        <f t="shared" si="2"/>
        <v>514080</v>
      </c>
      <c r="K39" s="13" t="s">
        <v>67</v>
      </c>
      <c r="L39" s="91"/>
      <c r="M39" s="100"/>
      <c r="N39" s="91">
        <f t="shared" si="3"/>
        <v>0</v>
      </c>
      <c r="O39" s="91">
        <f t="shared" si="4"/>
        <v>0</v>
      </c>
      <c r="P39" s="116"/>
      <c r="Q39" s="16"/>
    </row>
    <row r="40" spans="1:17" ht="6" hidden="1" customHeight="1" x14ac:dyDescent="0.2">
      <c r="A40" s="12">
        <v>27</v>
      </c>
      <c r="B40" s="18" t="s">
        <v>68</v>
      </c>
      <c r="C40" s="12" t="s">
        <v>237</v>
      </c>
      <c r="D40" s="13" t="s">
        <v>13</v>
      </c>
      <c r="E40" s="15">
        <v>800</v>
      </c>
      <c r="F40" s="61">
        <f>+'[1]8780_v_senos ir pasiūlymas'!M39</f>
        <v>258</v>
      </c>
      <c r="G40" s="62">
        <v>5</v>
      </c>
      <c r="H40" s="61">
        <f t="shared" si="0"/>
        <v>270.90000000000003</v>
      </c>
      <c r="I40" s="63">
        <f t="shared" si="1"/>
        <v>206400</v>
      </c>
      <c r="J40" s="64">
        <f t="shared" si="2"/>
        <v>216720</v>
      </c>
      <c r="K40" s="13" t="s">
        <v>67</v>
      </c>
      <c r="L40" s="91"/>
      <c r="M40" s="100"/>
      <c r="N40" s="91">
        <f t="shared" si="3"/>
        <v>0</v>
      </c>
      <c r="O40" s="91">
        <f t="shared" si="4"/>
        <v>0</v>
      </c>
      <c r="P40" s="116"/>
      <c r="Q40" s="16"/>
    </row>
    <row r="41" spans="1:17" ht="317.25" customHeight="1" x14ac:dyDescent="0.2">
      <c r="A41" s="12">
        <v>28</v>
      </c>
      <c r="B41" s="12" t="s">
        <v>69</v>
      </c>
      <c r="C41" s="12" t="s">
        <v>70</v>
      </c>
      <c r="D41" s="13" t="s">
        <v>13</v>
      </c>
      <c r="E41" s="15">
        <v>800</v>
      </c>
      <c r="F41" s="129">
        <f>+'[1]8780_v_senos ir pasiūlymas'!M40</f>
        <v>272</v>
      </c>
      <c r="G41" s="130">
        <v>5</v>
      </c>
      <c r="H41" s="61">
        <f t="shared" si="0"/>
        <v>285.60000000000002</v>
      </c>
      <c r="I41" s="132">
        <f t="shared" si="1"/>
        <v>217600</v>
      </c>
      <c r="J41" s="133">
        <f t="shared" si="2"/>
        <v>228480</v>
      </c>
      <c r="K41" s="13" t="s">
        <v>67</v>
      </c>
      <c r="L41" s="91">
        <v>272</v>
      </c>
      <c r="M41" s="137">
        <v>5</v>
      </c>
      <c r="N41" s="91">
        <f t="shared" si="3"/>
        <v>217600</v>
      </c>
      <c r="O41" s="91">
        <f t="shared" si="4"/>
        <v>228480</v>
      </c>
      <c r="P41" s="12" t="s">
        <v>257</v>
      </c>
      <c r="Q41" s="12" t="s">
        <v>269</v>
      </c>
    </row>
    <row r="42" spans="1:17" ht="44.25" hidden="1" customHeight="1" x14ac:dyDescent="0.2">
      <c r="A42" s="12">
        <v>29</v>
      </c>
      <c r="B42" s="12" t="s">
        <v>71</v>
      </c>
      <c r="C42" s="12" t="s">
        <v>236</v>
      </c>
      <c r="D42" s="13" t="s">
        <v>13</v>
      </c>
      <c r="E42" s="15">
        <v>1500</v>
      </c>
      <c r="F42" s="61">
        <f>+'[1]8780_v_senos ir pasiūlymas'!M41</f>
        <v>336</v>
      </c>
      <c r="G42" s="62">
        <v>5</v>
      </c>
      <c r="H42" s="61">
        <f t="shared" si="0"/>
        <v>352.8</v>
      </c>
      <c r="I42" s="63">
        <f t="shared" si="1"/>
        <v>504000</v>
      </c>
      <c r="J42" s="64">
        <f t="shared" si="2"/>
        <v>529200</v>
      </c>
      <c r="K42" s="13" t="s">
        <v>67</v>
      </c>
      <c r="L42" s="91"/>
      <c r="M42" s="100"/>
      <c r="N42" s="91">
        <f t="shared" si="3"/>
        <v>0</v>
      </c>
      <c r="O42" s="91">
        <f t="shared" si="4"/>
        <v>0</v>
      </c>
      <c r="P42" s="116"/>
      <c r="Q42" s="16"/>
    </row>
    <row r="43" spans="1:17" ht="44.25" hidden="1" customHeight="1" x14ac:dyDescent="0.2">
      <c r="A43" s="12">
        <v>30</v>
      </c>
      <c r="B43" s="12" t="s">
        <v>72</v>
      </c>
      <c r="C43" s="12" t="s">
        <v>73</v>
      </c>
      <c r="D43" s="13" t="s">
        <v>13</v>
      </c>
      <c r="E43" s="15">
        <v>1500</v>
      </c>
      <c r="F43" s="61">
        <f>+'[1]8780_v_senos ir pasiūlymas'!M42</f>
        <v>320</v>
      </c>
      <c r="G43" s="62">
        <v>5</v>
      </c>
      <c r="H43" s="61">
        <f t="shared" si="0"/>
        <v>336</v>
      </c>
      <c r="I43" s="63">
        <f t="shared" si="1"/>
        <v>480000</v>
      </c>
      <c r="J43" s="64">
        <f t="shared" si="2"/>
        <v>504000</v>
      </c>
      <c r="K43" s="13" t="s">
        <v>67</v>
      </c>
      <c r="L43" s="91"/>
      <c r="M43" s="100"/>
      <c r="N43" s="91">
        <f t="shared" si="3"/>
        <v>0</v>
      </c>
      <c r="O43" s="91">
        <f t="shared" si="4"/>
        <v>0</v>
      </c>
      <c r="P43" s="116"/>
      <c r="Q43" s="16"/>
    </row>
    <row r="44" spans="1:17" ht="44.25" hidden="1" customHeight="1" x14ac:dyDescent="0.2">
      <c r="A44" s="12">
        <v>31</v>
      </c>
      <c r="B44" s="12" t="s">
        <v>74</v>
      </c>
      <c r="C44" s="12" t="s">
        <v>75</v>
      </c>
      <c r="D44" s="13" t="s">
        <v>13</v>
      </c>
      <c r="E44" s="15">
        <v>600</v>
      </c>
      <c r="F44" s="61">
        <v>400</v>
      </c>
      <c r="G44" s="62">
        <v>5</v>
      </c>
      <c r="H44" s="61">
        <f t="shared" si="0"/>
        <v>420</v>
      </c>
      <c r="I44" s="63">
        <f t="shared" si="1"/>
        <v>240000</v>
      </c>
      <c r="J44" s="64">
        <f t="shared" si="2"/>
        <v>252000</v>
      </c>
      <c r="K44" s="13" t="s">
        <v>76</v>
      </c>
      <c r="L44" s="91"/>
      <c r="M44" s="100"/>
      <c r="N44" s="91">
        <f t="shared" si="3"/>
        <v>0</v>
      </c>
      <c r="O44" s="91">
        <f t="shared" si="4"/>
        <v>0</v>
      </c>
      <c r="P44" s="116"/>
      <c r="Q44" s="16"/>
    </row>
    <row r="45" spans="1:17" ht="44.25" hidden="1" customHeight="1" x14ac:dyDescent="0.2">
      <c r="A45" s="12">
        <v>32</v>
      </c>
      <c r="B45" s="12" t="s">
        <v>227</v>
      </c>
      <c r="C45" s="17" t="s">
        <v>77</v>
      </c>
      <c r="D45" s="13"/>
      <c r="E45" s="15"/>
      <c r="F45" s="61"/>
      <c r="G45" s="62"/>
      <c r="H45" s="61"/>
      <c r="I45" s="63"/>
      <c r="J45" s="64"/>
      <c r="K45" s="13" t="s">
        <v>78</v>
      </c>
      <c r="L45" s="91"/>
      <c r="M45" s="100"/>
      <c r="N45" s="91"/>
      <c r="O45" s="91"/>
      <c r="P45" s="116"/>
      <c r="Q45" s="16"/>
    </row>
    <row r="46" spans="1:17" ht="44.25" hidden="1" customHeight="1" x14ac:dyDescent="0.2">
      <c r="A46" s="12" t="s">
        <v>79</v>
      </c>
      <c r="B46" s="12"/>
      <c r="C46" s="12" t="s">
        <v>80</v>
      </c>
      <c r="D46" s="13" t="s">
        <v>13</v>
      </c>
      <c r="E46" s="15">
        <v>40</v>
      </c>
      <c r="F46" s="61">
        <f>+'[1]8780_v_senos ir pasiūlymas'!M45</f>
        <v>3550</v>
      </c>
      <c r="G46" s="62">
        <v>5</v>
      </c>
      <c r="H46" s="61">
        <f>+F46*1.05</f>
        <v>3727.5</v>
      </c>
      <c r="I46" s="63">
        <f>+F46*E46</f>
        <v>142000</v>
      </c>
      <c r="J46" s="64">
        <f>+I46*1.05</f>
        <v>149100</v>
      </c>
      <c r="K46" s="13"/>
      <c r="L46" s="91"/>
      <c r="M46" s="100"/>
      <c r="N46" s="91">
        <f t="shared" si="3"/>
        <v>0</v>
      </c>
      <c r="O46" s="91">
        <f t="shared" si="4"/>
        <v>0</v>
      </c>
      <c r="P46" s="116"/>
      <c r="Q46" s="16"/>
    </row>
    <row r="47" spans="1:17" ht="44.25" hidden="1" customHeight="1" x14ac:dyDescent="0.2">
      <c r="A47" s="12" t="s">
        <v>81</v>
      </c>
      <c r="B47" s="12"/>
      <c r="C47" s="12" t="s">
        <v>82</v>
      </c>
      <c r="D47" s="13" t="s">
        <v>13</v>
      </c>
      <c r="E47" s="15">
        <v>40</v>
      </c>
      <c r="F47" s="61">
        <f>+'[1]8780_v_senos ir pasiūlymas'!M46</f>
        <v>4630</v>
      </c>
      <c r="G47" s="62">
        <v>5</v>
      </c>
      <c r="H47" s="61">
        <f>+F47*1.05</f>
        <v>4861.5</v>
      </c>
      <c r="I47" s="63">
        <f>+F47*E47</f>
        <v>185200</v>
      </c>
      <c r="J47" s="64">
        <f>+I47*1.05</f>
        <v>194460</v>
      </c>
      <c r="K47" s="13"/>
      <c r="L47" s="91"/>
      <c r="M47" s="100"/>
      <c r="N47" s="91">
        <f t="shared" si="3"/>
        <v>0</v>
      </c>
      <c r="O47" s="91">
        <f t="shared" si="4"/>
        <v>0</v>
      </c>
      <c r="P47" s="116"/>
      <c r="Q47" s="16"/>
    </row>
    <row r="48" spans="1:17" ht="44.25" hidden="1" customHeight="1" x14ac:dyDescent="0.2">
      <c r="A48" s="12" t="s">
        <v>83</v>
      </c>
      <c r="B48" s="12"/>
      <c r="C48" s="12" t="s">
        <v>84</v>
      </c>
      <c r="D48" s="13" t="s">
        <v>13</v>
      </c>
      <c r="E48" s="15">
        <v>50</v>
      </c>
      <c r="F48" s="61">
        <f>+'[1]8780_v_senos ir pasiūlymas'!M47</f>
        <v>5500</v>
      </c>
      <c r="G48" s="62">
        <v>5</v>
      </c>
      <c r="H48" s="61">
        <f>+F48*1.05</f>
        <v>5775</v>
      </c>
      <c r="I48" s="63">
        <f>+F48*E48</f>
        <v>275000</v>
      </c>
      <c r="J48" s="64">
        <f>+I48*1.05</f>
        <v>288750</v>
      </c>
      <c r="K48" s="13"/>
      <c r="L48" s="91"/>
      <c r="M48" s="100"/>
      <c r="N48" s="91">
        <f t="shared" si="3"/>
        <v>0</v>
      </c>
      <c r="O48" s="91">
        <f t="shared" si="4"/>
        <v>0</v>
      </c>
      <c r="P48" s="116"/>
      <c r="Q48" s="16"/>
    </row>
    <row r="49" spans="1:17" ht="44.25" hidden="1" customHeight="1" x14ac:dyDescent="0.2">
      <c r="A49" s="142" t="s">
        <v>85</v>
      </c>
      <c r="B49" s="143"/>
      <c r="C49" s="143"/>
      <c r="D49" s="143"/>
      <c r="E49" s="17"/>
      <c r="F49" s="66"/>
      <c r="G49" s="66"/>
      <c r="H49" s="66"/>
      <c r="I49" s="66"/>
      <c r="J49" s="75"/>
      <c r="K49" s="65"/>
      <c r="L49" s="92"/>
      <c r="M49" s="101"/>
      <c r="N49" s="91">
        <f>SUM(N46:N48)</f>
        <v>0</v>
      </c>
      <c r="O49" s="91">
        <f>SUM(O46:O48)</f>
        <v>0</v>
      </c>
      <c r="P49" s="116"/>
      <c r="Q49" s="17"/>
    </row>
    <row r="50" spans="1:17" ht="44.25" hidden="1" customHeight="1" x14ac:dyDescent="0.2">
      <c r="A50" s="12">
        <v>33</v>
      </c>
      <c r="B50" s="12" t="s">
        <v>86</v>
      </c>
      <c r="C50" s="17" t="s">
        <v>87</v>
      </c>
      <c r="D50" s="13"/>
      <c r="E50" s="15"/>
      <c r="F50" s="61"/>
      <c r="G50" s="67"/>
      <c r="H50" s="68"/>
      <c r="I50" s="69"/>
      <c r="J50" s="69"/>
      <c r="K50" s="13" t="s">
        <v>88</v>
      </c>
      <c r="L50" s="91"/>
      <c r="M50" s="100"/>
      <c r="N50" s="91"/>
      <c r="O50" s="91"/>
      <c r="P50" s="116"/>
      <c r="Q50" s="16"/>
    </row>
    <row r="51" spans="1:17" ht="44.25" hidden="1" customHeight="1" x14ac:dyDescent="0.2">
      <c r="A51" s="12" t="s">
        <v>89</v>
      </c>
      <c r="B51" s="12"/>
      <c r="C51" s="12" t="s">
        <v>90</v>
      </c>
      <c r="D51" s="13" t="s">
        <v>13</v>
      </c>
      <c r="E51" s="15">
        <v>40</v>
      </c>
      <c r="F51" s="61">
        <f>+'[1]8780_v_senos ir pasiūlymas'!M50</f>
        <v>3050</v>
      </c>
      <c r="G51" s="70">
        <v>5</v>
      </c>
      <c r="H51" s="61">
        <f>+F51*1.05</f>
        <v>3202.5</v>
      </c>
      <c r="I51" s="63">
        <f>+F51*E51</f>
        <v>122000</v>
      </c>
      <c r="J51" s="64">
        <f>+I51*1.05</f>
        <v>128100</v>
      </c>
      <c r="K51" s="13"/>
      <c r="L51" s="91"/>
      <c r="M51" s="100"/>
      <c r="N51" s="91">
        <f t="shared" si="3"/>
        <v>0</v>
      </c>
      <c r="O51" s="91">
        <f t="shared" si="4"/>
        <v>0</v>
      </c>
      <c r="P51" s="116"/>
      <c r="Q51" s="16"/>
    </row>
    <row r="52" spans="1:17" ht="44.25" hidden="1" customHeight="1" x14ac:dyDescent="0.2">
      <c r="A52" s="12" t="s">
        <v>91</v>
      </c>
      <c r="B52" s="12"/>
      <c r="C52" s="12" t="s">
        <v>92</v>
      </c>
      <c r="D52" s="13" t="s">
        <v>13</v>
      </c>
      <c r="E52" s="15">
        <v>40</v>
      </c>
      <c r="F52" s="61">
        <f>+'[1]8780_v_senos ir pasiūlymas'!M51</f>
        <v>3950</v>
      </c>
      <c r="G52" s="70">
        <v>5</v>
      </c>
      <c r="H52" s="61">
        <f>+F52*1.05</f>
        <v>4147.5</v>
      </c>
      <c r="I52" s="63">
        <f>+F52*E52</f>
        <v>158000</v>
      </c>
      <c r="J52" s="64">
        <f>+I52*1.05</f>
        <v>165900</v>
      </c>
      <c r="K52" s="13"/>
      <c r="L52" s="91"/>
      <c r="M52" s="100"/>
      <c r="N52" s="91">
        <f t="shared" si="3"/>
        <v>0</v>
      </c>
      <c r="O52" s="91">
        <f t="shared" si="4"/>
        <v>0</v>
      </c>
      <c r="P52" s="116"/>
      <c r="Q52" s="16"/>
    </row>
    <row r="53" spans="1:17" ht="44.25" hidden="1" customHeight="1" x14ac:dyDescent="0.2">
      <c r="A53" s="12" t="s">
        <v>93</v>
      </c>
      <c r="B53" s="12"/>
      <c r="C53" s="12" t="s">
        <v>94</v>
      </c>
      <c r="D53" s="13" t="s">
        <v>13</v>
      </c>
      <c r="E53" s="15">
        <v>40</v>
      </c>
      <c r="F53" s="61">
        <f>+'[1]8780_v_senos ir pasiūlymas'!M52</f>
        <v>4650</v>
      </c>
      <c r="G53" s="70">
        <v>5</v>
      </c>
      <c r="H53" s="61">
        <f>+F53*1.05</f>
        <v>4882.5</v>
      </c>
      <c r="I53" s="63">
        <f>+F53*E53</f>
        <v>186000</v>
      </c>
      <c r="J53" s="64">
        <f>+I53*1.05</f>
        <v>195300</v>
      </c>
      <c r="K53" s="13"/>
      <c r="L53" s="91"/>
      <c r="M53" s="100"/>
      <c r="N53" s="91">
        <f t="shared" si="3"/>
        <v>0</v>
      </c>
      <c r="O53" s="91">
        <f t="shared" si="4"/>
        <v>0</v>
      </c>
      <c r="P53" s="116"/>
      <c r="Q53" s="16"/>
    </row>
    <row r="54" spans="1:17" ht="44.25" hidden="1" customHeight="1" x14ac:dyDescent="0.2">
      <c r="A54" s="142" t="s">
        <v>95</v>
      </c>
      <c r="B54" s="143"/>
      <c r="C54" s="143"/>
      <c r="D54" s="144"/>
      <c r="E54" s="17"/>
      <c r="F54" s="66"/>
      <c r="G54" s="66"/>
      <c r="H54" s="66"/>
      <c r="I54" s="66"/>
      <c r="J54" s="66"/>
      <c r="K54" s="17"/>
      <c r="L54" s="92"/>
      <c r="M54" s="101"/>
      <c r="N54" s="91">
        <f>SUM(N51:N53)</f>
        <v>0</v>
      </c>
      <c r="O54" s="91">
        <f>SUM(O51:O53)</f>
        <v>0</v>
      </c>
      <c r="P54" s="116"/>
      <c r="Q54" s="17"/>
    </row>
    <row r="55" spans="1:17" ht="44.25" hidden="1" customHeight="1" x14ac:dyDescent="0.2">
      <c r="A55" s="12">
        <v>34</v>
      </c>
      <c r="B55" s="12" t="s">
        <v>96</v>
      </c>
      <c r="C55" s="12" t="s">
        <v>97</v>
      </c>
      <c r="D55" s="13" t="s">
        <v>13</v>
      </c>
      <c r="E55" s="15">
        <v>50</v>
      </c>
      <c r="F55" s="61">
        <f>+'[1]8780_v_senos ir pasiūlymas'!M54</f>
        <v>1100</v>
      </c>
      <c r="G55" s="62">
        <v>5</v>
      </c>
      <c r="H55" s="61">
        <f>+F55*1.05</f>
        <v>1155</v>
      </c>
      <c r="I55" s="63">
        <f>+F55*E55</f>
        <v>55000</v>
      </c>
      <c r="J55" s="64">
        <f>+I55*1.05</f>
        <v>57750</v>
      </c>
      <c r="K55" s="13" t="s">
        <v>88</v>
      </c>
      <c r="L55" s="91"/>
      <c r="M55" s="100"/>
      <c r="N55" s="91">
        <f t="shared" si="3"/>
        <v>0</v>
      </c>
      <c r="O55" s="91">
        <f t="shared" si="4"/>
        <v>0</v>
      </c>
      <c r="P55" s="116"/>
      <c r="Q55" s="16"/>
    </row>
    <row r="56" spans="1:17" ht="44.25" hidden="1" customHeight="1" x14ac:dyDescent="0.2">
      <c r="A56" s="12">
        <v>35</v>
      </c>
      <c r="B56" s="12" t="s">
        <v>228</v>
      </c>
      <c r="C56" s="12" t="s">
        <v>98</v>
      </c>
      <c r="D56" s="13" t="s">
        <v>30</v>
      </c>
      <c r="E56" s="15">
        <v>50</v>
      </c>
      <c r="F56" s="61">
        <f>+'[1]8780_v_senos ir pasiūlymas'!M55</f>
        <v>2800</v>
      </c>
      <c r="G56" s="62">
        <v>5</v>
      </c>
      <c r="H56" s="61">
        <f>+F56*1.05</f>
        <v>2940</v>
      </c>
      <c r="I56" s="63">
        <f>+F56*E56</f>
        <v>140000</v>
      </c>
      <c r="J56" s="64">
        <f>+I56*1.05</f>
        <v>147000</v>
      </c>
      <c r="K56" s="13" t="s">
        <v>78</v>
      </c>
      <c r="L56" s="91"/>
      <c r="M56" s="100"/>
      <c r="N56" s="91">
        <f t="shared" si="3"/>
        <v>0</v>
      </c>
      <c r="O56" s="91">
        <f t="shared" si="4"/>
        <v>0</v>
      </c>
      <c r="P56" s="116"/>
      <c r="Q56" s="16"/>
    </row>
    <row r="57" spans="1:17" ht="44.25" hidden="1" customHeight="1" x14ac:dyDescent="0.2">
      <c r="A57" s="12">
        <v>36</v>
      </c>
      <c r="B57" s="12" t="s">
        <v>99</v>
      </c>
      <c r="C57" s="12" t="s">
        <v>100</v>
      </c>
      <c r="D57" s="13" t="s">
        <v>30</v>
      </c>
      <c r="E57" s="15">
        <v>50</v>
      </c>
      <c r="F57" s="61">
        <f>+'[1]8780_v_senos ir pasiūlymas'!M56</f>
        <v>1300</v>
      </c>
      <c r="G57" s="62">
        <v>5</v>
      </c>
      <c r="H57" s="61">
        <f>+F57*1.05</f>
        <v>1365</v>
      </c>
      <c r="I57" s="63">
        <f>+F57*E57</f>
        <v>65000</v>
      </c>
      <c r="J57" s="64">
        <f>+I57*1.05</f>
        <v>68250</v>
      </c>
      <c r="K57" s="13" t="s">
        <v>67</v>
      </c>
      <c r="L57" s="91"/>
      <c r="M57" s="100"/>
      <c r="N57" s="91">
        <f t="shared" si="3"/>
        <v>0</v>
      </c>
      <c r="O57" s="91">
        <f t="shared" si="4"/>
        <v>0</v>
      </c>
      <c r="P57" s="116"/>
      <c r="Q57" s="16"/>
    </row>
    <row r="58" spans="1:17" ht="44.25" hidden="1" customHeight="1" x14ac:dyDescent="0.2">
      <c r="A58" s="19">
        <v>37</v>
      </c>
      <c r="B58" s="20" t="s">
        <v>101</v>
      </c>
      <c r="C58" s="12" t="s">
        <v>232</v>
      </c>
      <c r="D58" s="21" t="s">
        <v>13</v>
      </c>
      <c r="E58" s="32">
        <v>70</v>
      </c>
      <c r="F58" s="71">
        <f>+'[1]8780_v_senos ir pasiūlymas'!M57</f>
        <v>3000</v>
      </c>
      <c r="G58" s="72">
        <v>5</v>
      </c>
      <c r="H58" s="71">
        <f>+F58*1.05</f>
        <v>3150</v>
      </c>
      <c r="I58" s="73">
        <f>+F58*E58</f>
        <v>210000</v>
      </c>
      <c r="J58" s="73">
        <f>+I58*1.05</f>
        <v>220500</v>
      </c>
      <c r="K58" s="22" t="s">
        <v>78</v>
      </c>
      <c r="L58" s="93"/>
      <c r="M58" s="102"/>
      <c r="N58" s="91">
        <f t="shared" si="3"/>
        <v>0</v>
      </c>
      <c r="O58" s="91">
        <f t="shared" si="4"/>
        <v>0</v>
      </c>
      <c r="P58" s="117"/>
      <c r="Q58" s="23"/>
    </row>
    <row r="59" spans="1:17" ht="44.25" hidden="1" customHeight="1" x14ac:dyDescent="0.2">
      <c r="A59" s="12">
        <v>38</v>
      </c>
      <c r="B59" s="12" t="s">
        <v>102</v>
      </c>
      <c r="C59" s="27" t="s">
        <v>103</v>
      </c>
      <c r="D59" s="13" t="s">
        <v>13</v>
      </c>
      <c r="E59" s="15">
        <v>150</v>
      </c>
      <c r="F59" s="61">
        <v>600</v>
      </c>
      <c r="G59" s="62">
        <v>5</v>
      </c>
      <c r="H59" s="61">
        <f t="shared" ref="H59:H69" si="5">+F59*1.05</f>
        <v>630</v>
      </c>
      <c r="I59" s="73">
        <f t="shared" ref="I59:I69" si="6">+F59*E59</f>
        <v>90000</v>
      </c>
      <c r="J59" s="73">
        <f t="shared" ref="J59:J69" si="7">+I59*1.05</f>
        <v>94500</v>
      </c>
      <c r="K59" s="13" t="s">
        <v>44</v>
      </c>
      <c r="L59" s="91"/>
      <c r="M59" s="100"/>
      <c r="N59" s="91">
        <f t="shared" si="3"/>
        <v>0</v>
      </c>
      <c r="O59" s="91">
        <f t="shared" si="4"/>
        <v>0</v>
      </c>
      <c r="P59" s="116"/>
      <c r="Q59" s="16"/>
    </row>
    <row r="60" spans="1:17" ht="44.25" hidden="1" customHeight="1" x14ac:dyDescent="0.2">
      <c r="A60" s="12">
        <v>39</v>
      </c>
      <c r="B60" s="12" t="s">
        <v>104</v>
      </c>
      <c r="C60" s="12" t="s">
        <v>105</v>
      </c>
      <c r="D60" s="13" t="s">
        <v>13</v>
      </c>
      <c r="E60" s="15">
        <v>20</v>
      </c>
      <c r="F60" s="61">
        <v>1000</v>
      </c>
      <c r="G60" s="62">
        <v>5</v>
      </c>
      <c r="H60" s="61">
        <f t="shared" si="5"/>
        <v>1050</v>
      </c>
      <c r="I60" s="73">
        <f t="shared" si="6"/>
        <v>20000</v>
      </c>
      <c r="J60" s="73">
        <f t="shared" si="7"/>
        <v>21000</v>
      </c>
      <c r="K60" s="13" t="s">
        <v>44</v>
      </c>
      <c r="L60" s="91"/>
      <c r="M60" s="100"/>
      <c r="N60" s="91">
        <f t="shared" si="3"/>
        <v>0</v>
      </c>
      <c r="O60" s="91">
        <f t="shared" si="4"/>
        <v>0</v>
      </c>
      <c r="P60" s="116"/>
      <c r="Q60" s="16"/>
    </row>
    <row r="61" spans="1:17" ht="44.25" hidden="1" customHeight="1" x14ac:dyDescent="0.2">
      <c r="A61" s="12">
        <v>40</v>
      </c>
      <c r="B61" s="12" t="s">
        <v>102</v>
      </c>
      <c r="C61" s="12" t="s">
        <v>106</v>
      </c>
      <c r="D61" s="13" t="s">
        <v>13</v>
      </c>
      <c r="E61" s="15">
        <v>150</v>
      </c>
      <c r="F61" s="61">
        <f>+'[1]8780_v_senos ir pasiūlymas'!M74</f>
        <v>621</v>
      </c>
      <c r="G61" s="62">
        <v>5</v>
      </c>
      <c r="H61" s="61">
        <f t="shared" si="5"/>
        <v>652.05000000000007</v>
      </c>
      <c r="I61" s="73">
        <f t="shared" si="6"/>
        <v>93150</v>
      </c>
      <c r="J61" s="73">
        <f t="shared" si="7"/>
        <v>97807.5</v>
      </c>
      <c r="K61" s="13" t="s">
        <v>44</v>
      </c>
      <c r="L61" s="91"/>
      <c r="M61" s="100"/>
      <c r="N61" s="91">
        <f t="shared" si="3"/>
        <v>0</v>
      </c>
      <c r="O61" s="91">
        <f t="shared" si="4"/>
        <v>0</v>
      </c>
      <c r="P61" s="116"/>
      <c r="Q61" s="16"/>
    </row>
    <row r="62" spans="1:17" ht="44.25" hidden="1" customHeight="1" x14ac:dyDescent="0.2">
      <c r="A62" s="12">
        <v>41</v>
      </c>
      <c r="B62" s="12" t="s">
        <v>107</v>
      </c>
      <c r="C62" s="12" t="s">
        <v>108</v>
      </c>
      <c r="D62" s="13" t="s">
        <v>13</v>
      </c>
      <c r="E62" s="15">
        <v>150</v>
      </c>
      <c r="F62" s="61">
        <f>+'[1]8780_v_senos ir pasiūlymas'!M75</f>
        <v>1097</v>
      </c>
      <c r="G62" s="62">
        <v>5</v>
      </c>
      <c r="H62" s="61">
        <f t="shared" si="5"/>
        <v>1151.8500000000001</v>
      </c>
      <c r="I62" s="73">
        <f t="shared" si="6"/>
        <v>164550</v>
      </c>
      <c r="J62" s="73">
        <f t="shared" si="7"/>
        <v>172777.5</v>
      </c>
      <c r="K62" s="13" t="s">
        <v>14</v>
      </c>
      <c r="L62" s="91"/>
      <c r="M62" s="100"/>
      <c r="N62" s="91">
        <f t="shared" si="3"/>
        <v>0</v>
      </c>
      <c r="O62" s="91">
        <f t="shared" si="4"/>
        <v>0</v>
      </c>
      <c r="P62" s="116"/>
      <c r="Q62" s="16"/>
    </row>
    <row r="63" spans="1:17" ht="44.25" hidden="1" customHeight="1" x14ac:dyDescent="0.2">
      <c r="A63" s="12">
        <v>42</v>
      </c>
      <c r="B63" s="12" t="s">
        <v>109</v>
      </c>
      <c r="C63" s="12" t="s">
        <v>108</v>
      </c>
      <c r="D63" s="13" t="s">
        <v>13</v>
      </c>
      <c r="E63" s="15">
        <v>300</v>
      </c>
      <c r="F63" s="61">
        <f>+'[1]8780_v_senos ir pasiūlymas'!M76</f>
        <v>299</v>
      </c>
      <c r="G63" s="62">
        <v>5</v>
      </c>
      <c r="H63" s="61">
        <f t="shared" si="5"/>
        <v>313.95</v>
      </c>
      <c r="I63" s="73">
        <f t="shared" si="6"/>
        <v>89700</v>
      </c>
      <c r="J63" s="73">
        <f t="shared" si="7"/>
        <v>94185</v>
      </c>
      <c r="K63" s="13" t="s">
        <v>14</v>
      </c>
      <c r="L63" s="91"/>
      <c r="M63" s="100"/>
      <c r="N63" s="91">
        <f t="shared" si="3"/>
        <v>0</v>
      </c>
      <c r="O63" s="91">
        <f t="shared" si="4"/>
        <v>0</v>
      </c>
      <c r="P63" s="116"/>
      <c r="Q63" s="16"/>
    </row>
    <row r="64" spans="1:17" ht="44.25" hidden="1" customHeight="1" x14ac:dyDescent="0.2">
      <c r="A64" s="12">
        <v>43</v>
      </c>
      <c r="B64" s="12" t="s">
        <v>110</v>
      </c>
      <c r="C64" s="12" t="s">
        <v>111</v>
      </c>
      <c r="D64" s="13" t="s">
        <v>13</v>
      </c>
      <c r="E64" s="15">
        <v>150</v>
      </c>
      <c r="F64" s="61">
        <f>+'[1]8780_v_senos ir pasiūlymas'!M78</f>
        <v>260</v>
      </c>
      <c r="G64" s="62">
        <v>5</v>
      </c>
      <c r="H64" s="61">
        <f t="shared" si="5"/>
        <v>273</v>
      </c>
      <c r="I64" s="73">
        <f t="shared" si="6"/>
        <v>39000</v>
      </c>
      <c r="J64" s="73">
        <f t="shared" si="7"/>
        <v>40950</v>
      </c>
      <c r="K64" s="13" t="s">
        <v>14</v>
      </c>
      <c r="L64" s="91"/>
      <c r="M64" s="100"/>
      <c r="N64" s="91">
        <f t="shared" si="3"/>
        <v>0</v>
      </c>
      <c r="O64" s="91">
        <f t="shared" si="4"/>
        <v>0</v>
      </c>
      <c r="P64" s="116"/>
      <c r="Q64" s="16"/>
    </row>
    <row r="65" spans="1:17" ht="44.25" hidden="1" customHeight="1" x14ac:dyDescent="0.2">
      <c r="A65" s="12">
        <v>44</v>
      </c>
      <c r="B65" s="12" t="s">
        <v>229</v>
      </c>
      <c r="C65" s="12" t="s">
        <v>112</v>
      </c>
      <c r="D65" s="13" t="s">
        <v>13</v>
      </c>
      <c r="E65" s="15">
        <v>100</v>
      </c>
      <c r="F65" s="61">
        <f>+'[1]8780_v_senos ir pasiūlymas'!M79</f>
        <v>450</v>
      </c>
      <c r="G65" s="62">
        <v>5</v>
      </c>
      <c r="H65" s="61">
        <f t="shared" si="5"/>
        <v>472.5</v>
      </c>
      <c r="I65" s="73">
        <f t="shared" si="6"/>
        <v>45000</v>
      </c>
      <c r="J65" s="73">
        <f t="shared" si="7"/>
        <v>47250</v>
      </c>
      <c r="K65" s="13" t="s">
        <v>113</v>
      </c>
      <c r="L65" s="91"/>
      <c r="M65" s="100"/>
      <c r="N65" s="91">
        <f t="shared" si="3"/>
        <v>0</v>
      </c>
      <c r="O65" s="91">
        <f t="shared" si="4"/>
        <v>0</v>
      </c>
      <c r="P65" s="116"/>
      <c r="Q65" s="16"/>
    </row>
    <row r="66" spans="1:17" ht="44.25" hidden="1" customHeight="1" x14ac:dyDescent="0.2">
      <c r="A66" s="12">
        <v>45</v>
      </c>
      <c r="B66" s="12" t="s">
        <v>114</v>
      </c>
      <c r="C66" s="12" t="s">
        <v>115</v>
      </c>
      <c r="D66" s="13" t="s">
        <v>13</v>
      </c>
      <c r="E66" s="15">
        <v>100</v>
      </c>
      <c r="F66" s="61">
        <v>400</v>
      </c>
      <c r="G66" s="62">
        <v>5</v>
      </c>
      <c r="H66" s="61">
        <f t="shared" si="5"/>
        <v>420</v>
      </c>
      <c r="I66" s="73">
        <f t="shared" si="6"/>
        <v>40000</v>
      </c>
      <c r="J66" s="73">
        <f t="shared" si="7"/>
        <v>42000</v>
      </c>
      <c r="K66" s="13" t="s">
        <v>14</v>
      </c>
      <c r="L66" s="91"/>
      <c r="M66" s="100"/>
      <c r="N66" s="91">
        <f t="shared" si="3"/>
        <v>0</v>
      </c>
      <c r="O66" s="91">
        <f t="shared" si="4"/>
        <v>0</v>
      </c>
      <c r="P66" s="116"/>
      <c r="Q66" s="16"/>
    </row>
    <row r="67" spans="1:17" ht="44.25" hidden="1" customHeight="1" x14ac:dyDescent="0.2">
      <c r="A67" s="12">
        <v>46</v>
      </c>
      <c r="B67" s="12" t="s">
        <v>116</v>
      </c>
      <c r="C67" s="17" t="s">
        <v>117</v>
      </c>
      <c r="D67" s="13"/>
      <c r="E67" s="15"/>
      <c r="F67" s="61"/>
      <c r="G67" s="62"/>
      <c r="H67" s="61"/>
      <c r="I67" s="73"/>
      <c r="J67" s="73"/>
      <c r="K67" s="13"/>
      <c r="L67" s="91"/>
      <c r="M67" s="100"/>
      <c r="N67" s="91"/>
      <c r="O67" s="91"/>
      <c r="P67" s="116"/>
      <c r="Q67" s="16"/>
    </row>
    <row r="68" spans="1:17" ht="44.25" hidden="1" customHeight="1" x14ac:dyDescent="0.2">
      <c r="A68" s="12" t="s">
        <v>118</v>
      </c>
      <c r="B68" s="12" t="s">
        <v>119</v>
      </c>
      <c r="C68" s="12" t="s">
        <v>120</v>
      </c>
      <c r="D68" s="13" t="s">
        <v>13</v>
      </c>
      <c r="E68" s="15">
        <v>100</v>
      </c>
      <c r="F68" s="61">
        <f>+'[1]8780_v_senos ir pasiūlymas'!M83</f>
        <v>2190</v>
      </c>
      <c r="G68" s="62">
        <v>5</v>
      </c>
      <c r="H68" s="61">
        <f t="shared" si="5"/>
        <v>2299.5</v>
      </c>
      <c r="I68" s="73">
        <f t="shared" si="6"/>
        <v>219000</v>
      </c>
      <c r="J68" s="73">
        <f t="shared" si="7"/>
        <v>229950</v>
      </c>
      <c r="K68" s="13" t="s">
        <v>14</v>
      </c>
      <c r="L68" s="91"/>
      <c r="M68" s="100"/>
      <c r="N68" s="91">
        <f t="shared" si="3"/>
        <v>0</v>
      </c>
      <c r="O68" s="91">
        <f t="shared" si="4"/>
        <v>0</v>
      </c>
      <c r="P68" s="116"/>
      <c r="Q68" s="16"/>
    </row>
    <row r="69" spans="1:17" ht="44.25" hidden="1" customHeight="1" x14ac:dyDescent="0.2">
      <c r="A69" s="12" t="s">
        <v>121</v>
      </c>
      <c r="B69" s="12" t="s">
        <v>122</v>
      </c>
      <c r="C69" s="12" t="s">
        <v>123</v>
      </c>
      <c r="D69" s="13" t="s">
        <v>13</v>
      </c>
      <c r="E69" s="15">
        <v>100</v>
      </c>
      <c r="F69" s="61">
        <f>+'[1]8780_v_senos ir pasiūlymas'!M84</f>
        <v>240</v>
      </c>
      <c r="G69" s="62">
        <v>5</v>
      </c>
      <c r="H69" s="61">
        <f t="shared" si="5"/>
        <v>252</v>
      </c>
      <c r="I69" s="73">
        <f t="shared" si="6"/>
        <v>24000</v>
      </c>
      <c r="J69" s="73">
        <f t="shared" si="7"/>
        <v>25200</v>
      </c>
      <c r="K69" s="13" t="s">
        <v>14</v>
      </c>
      <c r="L69" s="91"/>
      <c r="M69" s="100"/>
      <c r="N69" s="91">
        <f t="shared" si="3"/>
        <v>0</v>
      </c>
      <c r="O69" s="91">
        <f t="shared" si="4"/>
        <v>0</v>
      </c>
      <c r="P69" s="116"/>
      <c r="Q69" s="16"/>
    </row>
    <row r="70" spans="1:17" ht="44.25" hidden="1" customHeight="1" x14ac:dyDescent="0.2">
      <c r="A70" s="142" t="s">
        <v>124</v>
      </c>
      <c r="B70" s="143"/>
      <c r="C70" s="143"/>
      <c r="D70" s="144"/>
      <c r="E70" s="17"/>
      <c r="F70" s="66"/>
      <c r="G70" s="66"/>
      <c r="H70" s="66"/>
      <c r="I70" s="66"/>
      <c r="J70" s="66"/>
      <c r="K70" s="17"/>
      <c r="L70" s="92"/>
      <c r="M70" s="101"/>
      <c r="N70" s="91">
        <f>SUM(N68:N69)</f>
        <v>0</v>
      </c>
      <c r="O70" s="91">
        <f>SUM(O68:O69)</f>
        <v>0</v>
      </c>
      <c r="P70" s="116"/>
      <c r="Q70" s="17"/>
    </row>
    <row r="71" spans="1:17" ht="44.25" hidden="1" customHeight="1" x14ac:dyDescent="0.2">
      <c r="A71" s="12">
        <v>47</v>
      </c>
      <c r="B71" s="12" t="s">
        <v>125</v>
      </c>
      <c r="C71" s="17" t="s">
        <v>126</v>
      </c>
      <c r="D71" s="13"/>
      <c r="E71" s="15"/>
      <c r="F71" s="61"/>
      <c r="G71" s="62"/>
      <c r="H71" s="74"/>
      <c r="I71" s="63"/>
      <c r="J71" s="63"/>
      <c r="K71" s="13" t="s">
        <v>14</v>
      </c>
      <c r="L71" s="91"/>
      <c r="M71" s="100"/>
      <c r="N71" s="91"/>
      <c r="O71" s="91"/>
      <c r="P71" s="116"/>
      <c r="Q71" s="16"/>
    </row>
    <row r="72" spans="1:17" ht="44.25" hidden="1" customHeight="1" x14ac:dyDescent="0.2">
      <c r="A72" s="12" t="s">
        <v>127</v>
      </c>
      <c r="B72" s="12" t="s">
        <v>128</v>
      </c>
      <c r="C72" s="31" t="s">
        <v>129</v>
      </c>
      <c r="D72" s="13" t="s">
        <v>13</v>
      </c>
      <c r="E72" s="15">
        <v>80</v>
      </c>
      <c r="F72" s="61">
        <f>+'[1]8780_v_senos ir pasiūlymas'!M87</f>
        <v>1090</v>
      </c>
      <c r="G72" s="62">
        <v>5</v>
      </c>
      <c r="H72" s="61">
        <f>+F72*1.05</f>
        <v>1144.5</v>
      </c>
      <c r="I72" s="73">
        <f>+F72*E72</f>
        <v>87200</v>
      </c>
      <c r="J72" s="73">
        <f>+I72*1.05</f>
        <v>91560</v>
      </c>
      <c r="K72" s="13"/>
      <c r="L72" s="91"/>
      <c r="M72" s="100"/>
      <c r="N72" s="91">
        <f t="shared" si="3"/>
        <v>0</v>
      </c>
      <c r="O72" s="91">
        <f t="shared" si="4"/>
        <v>0</v>
      </c>
      <c r="P72" s="116"/>
      <c r="Q72" s="16"/>
    </row>
    <row r="73" spans="1:17" ht="44.25" hidden="1" customHeight="1" x14ac:dyDescent="0.2">
      <c r="A73" s="12" t="s">
        <v>130</v>
      </c>
      <c r="B73" s="12" t="s">
        <v>131</v>
      </c>
      <c r="C73" s="12" t="s">
        <v>132</v>
      </c>
      <c r="D73" s="13" t="s">
        <v>13</v>
      </c>
      <c r="E73" s="15">
        <v>80</v>
      </c>
      <c r="F73" s="61">
        <f>+'[1]8780_v_senos ir pasiūlymas'!M88</f>
        <v>300</v>
      </c>
      <c r="G73" s="62">
        <v>5</v>
      </c>
      <c r="H73" s="61">
        <f>+F73*1.05</f>
        <v>315</v>
      </c>
      <c r="I73" s="73">
        <f>+F73*E73</f>
        <v>24000</v>
      </c>
      <c r="J73" s="73">
        <f>+I73*1.05</f>
        <v>25200</v>
      </c>
      <c r="K73" s="13"/>
      <c r="L73" s="91"/>
      <c r="M73" s="100"/>
      <c r="N73" s="91">
        <f t="shared" si="3"/>
        <v>0</v>
      </c>
      <c r="O73" s="91">
        <f t="shared" si="4"/>
        <v>0</v>
      </c>
      <c r="P73" s="116"/>
      <c r="Q73" s="16"/>
    </row>
    <row r="74" spans="1:17" ht="44.25" hidden="1" customHeight="1" x14ac:dyDescent="0.2">
      <c r="A74" s="142" t="s">
        <v>133</v>
      </c>
      <c r="B74" s="143"/>
      <c r="C74" s="143"/>
      <c r="D74" s="144"/>
      <c r="E74" s="17"/>
      <c r="F74" s="66"/>
      <c r="G74" s="66"/>
      <c r="H74" s="66"/>
      <c r="I74" s="66"/>
      <c r="J74" s="66"/>
      <c r="K74" s="17"/>
      <c r="L74" s="92"/>
      <c r="M74" s="101"/>
      <c r="N74" s="91">
        <f>SUM(N72:N73)</f>
        <v>0</v>
      </c>
      <c r="O74" s="91">
        <f>SUM(O72:O73)</f>
        <v>0</v>
      </c>
      <c r="P74" s="116"/>
      <c r="Q74" s="17"/>
    </row>
    <row r="75" spans="1:17" ht="44.25" hidden="1" customHeight="1" x14ac:dyDescent="0.2">
      <c r="A75" s="12">
        <v>48</v>
      </c>
      <c r="B75" s="12" t="s">
        <v>134</v>
      </c>
      <c r="C75" s="12" t="s">
        <v>135</v>
      </c>
      <c r="D75" s="13"/>
      <c r="E75" s="15"/>
      <c r="F75" s="61"/>
      <c r="G75" s="62"/>
      <c r="H75" s="61"/>
      <c r="I75" s="63"/>
      <c r="J75" s="63"/>
      <c r="K75" s="13" t="s">
        <v>113</v>
      </c>
      <c r="L75" s="91"/>
      <c r="M75" s="100"/>
      <c r="N75" s="91"/>
      <c r="O75" s="91"/>
      <c r="P75" s="116"/>
      <c r="Q75" s="16"/>
    </row>
    <row r="76" spans="1:17" ht="44.25" hidden="1" customHeight="1" x14ac:dyDescent="0.2">
      <c r="A76" s="12" t="s">
        <v>136</v>
      </c>
      <c r="B76" s="12" t="s">
        <v>137</v>
      </c>
      <c r="C76" s="12" t="s">
        <v>138</v>
      </c>
      <c r="D76" s="13" t="s">
        <v>13</v>
      </c>
      <c r="E76" s="15">
        <v>80</v>
      </c>
      <c r="F76" s="61">
        <f>+'[1]8780_v_senos ir pasiūlymas'!M91</f>
        <v>2342</v>
      </c>
      <c r="G76" s="62">
        <v>5</v>
      </c>
      <c r="H76" s="61">
        <f>+F76*1.05</f>
        <v>2459.1</v>
      </c>
      <c r="I76" s="73">
        <f>+F76*E76</f>
        <v>187360</v>
      </c>
      <c r="J76" s="73">
        <f>+I76*1.05</f>
        <v>196728</v>
      </c>
      <c r="K76" s="13"/>
      <c r="L76" s="91"/>
      <c r="M76" s="100"/>
      <c r="N76" s="91">
        <f t="shared" si="3"/>
        <v>0</v>
      </c>
      <c r="O76" s="91">
        <f t="shared" si="4"/>
        <v>0</v>
      </c>
      <c r="P76" s="116"/>
      <c r="Q76" s="16"/>
    </row>
    <row r="77" spans="1:17" ht="44.25" hidden="1" customHeight="1" x14ac:dyDescent="0.2">
      <c r="A77" s="12" t="s">
        <v>139</v>
      </c>
      <c r="B77" s="12" t="s">
        <v>140</v>
      </c>
      <c r="C77" s="12" t="s">
        <v>141</v>
      </c>
      <c r="D77" s="13" t="s">
        <v>13</v>
      </c>
      <c r="E77" s="15">
        <v>80</v>
      </c>
      <c r="F77" s="61">
        <f>+'[1]8780_v_senos ir pasiūlymas'!M92</f>
        <v>240</v>
      </c>
      <c r="G77" s="62">
        <v>5</v>
      </c>
      <c r="H77" s="61">
        <f>+F77*1.05</f>
        <v>252</v>
      </c>
      <c r="I77" s="73">
        <f>+F77*E77</f>
        <v>19200</v>
      </c>
      <c r="J77" s="73">
        <f>+I77*1.05</f>
        <v>20160</v>
      </c>
      <c r="K77" s="13"/>
      <c r="L77" s="91"/>
      <c r="M77" s="100"/>
      <c r="N77" s="91">
        <f t="shared" si="3"/>
        <v>0</v>
      </c>
      <c r="O77" s="91">
        <f t="shared" si="4"/>
        <v>0</v>
      </c>
      <c r="P77" s="116"/>
      <c r="Q77" s="16"/>
    </row>
    <row r="78" spans="1:17" ht="44.25" hidden="1" customHeight="1" x14ac:dyDescent="0.2">
      <c r="A78" s="12" t="s">
        <v>142</v>
      </c>
      <c r="B78" s="12" t="s">
        <v>143</v>
      </c>
      <c r="C78" s="12" t="s">
        <v>144</v>
      </c>
      <c r="D78" s="13" t="s">
        <v>13</v>
      </c>
      <c r="E78" s="15">
        <v>80</v>
      </c>
      <c r="F78" s="61">
        <f>+'[1]8780_v_senos ir pasiūlymas'!M93</f>
        <v>240</v>
      </c>
      <c r="G78" s="62">
        <v>5</v>
      </c>
      <c r="H78" s="61">
        <f>+F78*1.05</f>
        <v>252</v>
      </c>
      <c r="I78" s="73">
        <f>+F78*E78</f>
        <v>19200</v>
      </c>
      <c r="J78" s="73">
        <f>+I78*1.05</f>
        <v>20160</v>
      </c>
      <c r="K78" s="13"/>
      <c r="L78" s="91"/>
      <c r="M78" s="100"/>
      <c r="N78" s="91">
        <f t="shared" si="3"/>
        <v>0</v>
      </c>
      <c r="O78" s="91">
        <f t="shared" si="4"/>
        <v>0</v>
      </c>
      <c r="P78" s="116"/>
      <c r="Q78" s="16"/>
    </row>
    <row r="79" spans="1:17" ht="44.25" hidden="1" customHeight="1" x14ac:dyDescent="0.2">
      <c r="A79" s="12" t="s">
        <v>145</v>
      </c>
      <c r="B79" s="12" t="s">
        <v>146</v>
      </c>
      <c r="C79" s="12" t="s">
        <v>147</v>
      </c>
      <c r="D79" s="13" t="s">
        <v>13</v>
      </c>
      <c r="E79" s="15">
        <v>80</v>
      </c>
      <c r="F79" s="61">
        <f>+'[1]8780_v_senos ir pasiūlymas'!M94</f>
        <v>78</v>
      </c>
      <c r="G79" s="62">
        <v>5</v>
      </c>
      <c r="H79" s="61">
        <f>+F79*1.05</f>
        <v>81.900000000000006</v>
      </c>
      <c r="I79" s="73">
        <f>+F79*E79</f>
        <v>6240</v>
      </c>
      <c r="J79" s="73">
        <f>+I79*1.05</f>
        <v>6552</v>
      </c>
      <c r="K79" s="13"/>
      <c r="L79" s="91"/>
      <c r="M79" s="100"/>
      <c r="N79" s="91">
        <f t="shared" ref="N79:N119" si="8">SUM(E79*L79)</f>
        <v>0</v>
      </c>
      <c r="O79" s="91">
        <f t="shared" ref="O79:O119" si="9">SUM(N79)*1.05</f>
        <v>0</v>
      </c>
      <c r="P79" s="116"/>
      <c r="Q79" s="16"/>
    </row>
    <row r="80" spans="1:17" ht="44.25" hidden="1" customHeight="1" x14ac:dyDescent="0.2">
      <c r="A80" s="142" t="s">
        <v>148</v>
      </c>
      <c r="B80" s="143"/>
      <c r="C80" s="143"/>
      <c r="D80" s="144"/>
      <c r="E80" s="17"/>
      <c r="F80" s="66"/>
      <c r="G80" s="66"/>
      <c r="H80" s="66"/>
      <c r="I80" s="66"/>
      <c r="J80" s="66"/>
      <c r="K80" s="17"/>
      <c r="L80" s="92"/>
      <c r="M80" s="101"/>
      <c r="N80" s="91">
        <f>SUM(N76:N79)</f>
        <v>0</v>
      </c>
      <c r="O80" s="91">
        <f>SUM(O76:O79)</f>
        <v>0</v>
      </c>
      <c r="P80" s="116"/>
      <c r="Q80" s="17"/>
    </row>
    <row r="81" spans="1:17" ht="44.25" hidden="1" customHeight="1" x14ac:dyDescent="0.2">
      <c r="A81" s="12">
        <v>49</v>
      </c>
      <c r="B81" s="12" t="s">
        <v>149</v>
      </c>
      <c r="C81" s="17" t="s">
        <v>150</v>
      </c>
      <c r="D81" s="13"/>
      <c r="E81" s="15"/>
      <c r="F81" s="61"/>
      <c r="G81" s="67"/>
      <c r="H81" s="68"/>
      <c r="I81" s="76"/>
      <c r="J81" s="69"/>
      <c r="K81" s="13" t="s">
        <v>113</v>
      </c>
      <c r="L81" s="91"/>
      <c r="M81" s="100"/>
      <c r="N81" s="91"/>
      <c r="O81" s="91"/>
      <c r="P81" s="116"/>
      <c r="Q81" s="16"/>
    </row>
    <row r="82" spans="1:17" ht="44.25" hidden="1" customHeight="1" x14ac:dyDescent="0.2">
      <c r="A82" s="12" t="s">
        <v>151</v>
      </c>
      <c r="B82" s="12" t="s">
        <v>152</v>
      </c>
      <c r="C82" s="12" t="s">
        <v>153</v>
      </c>
      <c r="D82" s="13" t="s">
        <v>13</v>
      </c>
      <c r="E82" s="15">
        <v>80</v>
      </c>
      <c r="F82" s="61">
        <f>+'[1]8780_v_senos ir pasiūlymas'!M97</f>
        <v>2342</v>
      </c>
      <c r="G82" s="62">
        <v>5</v>
      </c>
      <c r="H82" s="61">
        <f>+F82*1.05</f>
        <v>2459.1</v>
      </c>
      <c r="I82" s="73">
        <f>+F82*E82</f>
        <v>187360</v>
      </c>
      <c r="J82" s="73">
        <f>+I82*1.05</f>
        <v>196728</v>
      </c>
      <c r="K82" s="13"/>
      <c r="L82" s="91"/>
      <c r="M82" s="100"/>
      <c r="N82" s="91">
        <f t="shared" si="8"/>
        <v>0</v>
      </c>
      <c r="O82" s="91">
        <f t="shared" si="9"/>
        <v>0</v>
      </c>
      <c r="P82" s="116"/>
      <c r="Q82" s="16"/>
    </row>
    <row r="83" spans="1:17" ht="44.25" hidden="1" customHeight="1" x14ac:dyDescent="0.2">
      <c r="A83" s="12" t="s">
        <v>154</v>
      </c>
      <c r="B83" s="12" t="s">
        <v>155</v>
      </c>
      <c r="C83" s="12" t="s">
        <v>156</v>
      </c>
      <c r="D83" s="13" t="s">
        <v>13</v>
      </c>
      <c r="E83" s="15">
        <v>80</v>
      </c>
      <c r="F83" s="61">
        <f>+'[1]8780_v_senos ir pasiūlymas'!M98</f>
        <v>240</v>
      </c>
      <c r="G83" s="62">
        <v>5</v>
      </c>
      <c r="H83" s="61">
        <f>+F83*1.05</f>
        <v>252</v>
      </c>
      <c r="I83" s="73">
        <f>+F83*E83</f>
        <v>19200</v>
      </c>
      <c r="J83" s="73">
        <f>+I83*1.05</f>
        <v>20160</v>
      </c>
      <c r="K83" s="13"/>
      <c r="L83" s="91"/>
      <c r="M83" s="100"/>
      <c r="N83" s="91">
        <f t="shared" si="8"/>
        <v>0</v>
      </c>
      <c r="O83" s="91">
        <f t="shared" si="9"/>
        <v>0</v>
      </c>
      <c r="P83" s="116"/>
      <c r="Q83" s="16"/>
    </row>
    <row r="84" spans="1:17" ht="44.25" hidden="1" customHeight="1" x14ac:dyDescent="0.2">
      <c r="A84" s="12" t="s">
        <v>157</v>
      </c>
      <c r="B84" s="12" t="s">
        <v>158</v>
      </c>
      <c r="C84" s="17" t="s">
        <v>144</v>
      </c>
      <c r="D84" s="13" t="s">
        <v>13</v>
      </c>
      <c r="E84" s="15">
        <v>80</v>
      </c>
      <c r="F84" s="61">
        <f>+'[1]8780_v_senos ir pasiūlymas'!M99</f>
        <v>240</v>
      </c>
      <c r="G84" s="62">
        <v>5</v>
      </c>
      <c r="H84" s="61">
        <f>+F84*1.05</f>
        <v>252</v>
      </c>
      <c r="I84" s="73">
        <f>+F84*E84</f>
        <v>19200</v>
      </c>
      <c r="J84" s="73">
        <f>+I84*1.05</f>
        <v>20160</v>
      </c>
      <c r="K84" s="13"/>
      <c r="L84" s="91"/>
      <c r="M84" s="100"/>
      <c r="N84" s="91">
        <f t="shared" si="8"/>
        <v>0</v>
      </c>
      <c r="O84" s="91">
        <f t="shared" si="9"/>
        <v>0</v>
      </c>
      <c r="P84" s="116"/>
      <c r="Q84" s="16"/>
    </row>
    <row r="85" spans="1:17" ht="44.25" hidden="1" customHeight="1" x14ac:dyDescent="0.2">
      <c r="A85" s="12" t="s">
        <v>159</v>
      </c>
      <c r="B85" s="12" t="s">
        <v>146</v>
      </c>
      <c r="C85" s="12" t="s">
        <v>160</v>
      </c>
      <c r="D85" s="13" t="s">
        <v>13</v>
      </c>
      <c r="E85" s="15">
        <v>80</v>
      </c>
      <c r="F85" s="61">
        <f>+'[1]8780_v_senos ir pasiūlymas'!M100</f>
        <v>78</v>
      </c>
      <c r="G85" s="62">
        <v>5</v>
      </c>
      <c r="H85" s="61">
        <f>+F85*1.05</f>
        <v>81.900000000000006</v>
      </c>
      <c r="I85" s="73">
        <f>+F85*E85</f>
        <v>6240</v>
      </c>
      <c r="J85" s="73">
        <f>+I85*1.05</f>
        <v>6552</v>
      </c>
      <c r="K85" s="13"/>
      <c r="L85" s="91"/>
      <c r="M85" s="100"/>
      <c r="N85" s="91">
        <f t="shared" si="8"/>
        <v>0</v>
      </c>
      <c r="O85" s="91">
        <f t="shared" si="9"/>
        <v>0</v>
      </c>
      <c r="P85" s="116"/>
      <c r="Q85" s="16"/>
    </row>
    <row r="86" spans="1:17" ht="44.25" hidden="1" customHeight="1" x14ac:dyDescent="0.2">
      <c r="A86" s="142" t="s">
        <v>161</v>
      </c>
      <c r="B86" s="143"/>
      <c r="C86" s="143"/>
      <c r="D86" s="144"/>
      <c r="E86" s="17"/>
      <c r="F86" s="66"/>
      <c r="G86" s="66"/>
      <c r="H86" s="66"/>
      <c r="I86" s="66"/>
      <c r="J86" s="66"/>
      <c r="K86" s="17"/>
      <c r="L86" s="92"/>
      <c r="M86" s="101"/>
      <c r="N86" s="91">
        <f>SUM(N82:N85)</f>
        <v>0</v>
      </c>
      <c r="O86" s="91">
        <f>SUM(O82:O85)</f>
        <v>0</v>
      </c>
      <c r="P86" s="116"/>
      <c r="Q86" s="17"/>
    </row>
    <row r="87" spans="1:17" ht="44.25" hidden="1" customHeight="1" x14ac:dyDescent="0.2">
      <c r="A87" s="12">
        <v>50</v>
      </c>
      <c r="B87" s="12" t="s">
        <v>162</v>
      </c>
      <c r="C87" s="17" t="s">
        <v>163</v>
      </c>
      <c r="D87" s="13"/>
      <c r="E87" s="15"/>
      <c r="F87" s="61"/>
      <c r="G87" s="67"/>
      <c r="H87" s="68"/>
      <c r="I87" s="76"/>
      <c r="J87" s="69"/>
      <c r="K87" s="13" t="s">
        <v>113</v>
      </c>
      <c r="L87" s="91"/>
      <c r="M87" s="100"/>
      <c r="N87" s="91"/>
      <c r="O87" s="91"/>
      <c r="P87" s="116"/>
      <c r="Q87" s="16"/>
    </row>
    <row r="88" spans="1:17" ht="44.25" hidden="1" customHeight="1" x14ac:dyDescent="0.2">
      <c r="A88" s="12" t="s">
        <v>164</v>
      </c>
      <c r="B88" s="12" t="s">
        <v>165</v>
      </c>
      <c r="C88" s="12" t="s">
        <v>166</v>
      </c>
      <c r="D88" s="13" t="s">
        <v>13</v>
      </c>
      <c r="E88" s="15">
        <v>150</v>
      </c>
      <c r="F88" s="61">
        <f>+'[1]8780_v_senos ir pasiūlymas'!M103</f>
        <v>2090</v>
      </c>
      <c r="G88" s="62">
        <v>5</v>
      </c>
      <c r="H88" s="61">
        <f>+F88*1.05</f>
        <v>2194.5</v>
      </c>
      <c r="I88" s="73">
        <f>+F88*E88</f>
        <v>313500</v>
      </c>
      <c r="J88" s="73">
        <f>+I88*1.05</f>
        <v>329175</v>
      </c>
      <c r="K88" s="13"/>
      <c r="L88" s="91"/>
      <c r="M88" s="100"/>
      <c r="N88" s="91">
        <f t="shared" si="8"/>
        <v>0</v>
      </c>
      <c r="O88" s="91">
        <f t="shared" si="9"/>
        <v>0</v>
      </c>
      <c r="P88" s="116"/>
      <c r="Q88" s="16"/>
    </row>
    <row r="89" spans="1:17" ht="44.25" hidden="1" customHeight="1" x14ac:dyDescent="0.2">
      <c r="A89" s="12" t="s">
        <v>167</v>
      </c>
      <c r="B89" s="12" t="s">
        <v>131</v>
      </c>
      <c r="C89" s="12" t="s">
        <v>168</v>
      </c>
      <c r="D89" s="13" t="s">
        <v>13</v>
      </c>
      <c r="E89" s="15">
        <v>150</v>
      </c>
      <c r="F89" s="61">
        <f>+'[1]8780_v_senos ir pasiūlymas'!M104</f>
        <v>240</v>
      </c>
      <c r="G89" s="62">
        <v>5</v>
      </c>
      <c r="H89" s="61">
        <f>+F89*1.05</f>
        <v>252</v>
      </c>
      <c r="I89" s="73">
        <f>+F89*E89</f>
        <v>36000</v>
      </c>
      <c r="J89" s="73">
        <f>+I89*1.05</f>
        <v>37800</v>
      </c>
      <c r="K89" s="13"/>
      <c r="L89" s="91"/>
      <c r="M89" s="100"/>
      <c r="N89" s="91">
        <f t="shared" si="8"/>
        <v>0</v>
      </c>
      <c r="O89" s="91">
        <f t="shared" si="9"/>
        <v>0</v>
      </c>
      <c r="P89" s="116"/>
      <c r="Q89" s="16"/>
    </row>
    <row r="90" spans="1:17" ht="44.25" hidden="1" customHeight="1" x14ac:dyDescent="0.2">
      <c r="A90" s="12" t="s">
        <v>169</v>
      </c>
      <c r="B90" s="12" t="s">
        <v>158</v>
      </c>
      <c r="C90" s="12" t="s">
        <v>170</v>
      </c>
      <c r="D90" s="13" t="s">
        <v>13</v>
      </c>
      <c r="E90" s="15">
        <v>150</v>
      </c>
      <c r="F90" s="61">
        <f>+'[1]8780_v_senos ir pasiūlymas'!M105</f>
        <v>240</v>
      </c>
      <c r="G90" s="62">
        <v>5</v>
      </c>
      <c r="H90" s="61">
        <f>+F90*1.05</f>
        <v>252</v>
      </c>
      <c r="I90" s="73">
        <f>+F90*E90</f>
        <v>36000</v>
      </c>
      <c r="J90" s="73">
        <f>+I90*1.05</f>
        <v>37800</v>
      </c>
      <c r="K90" s="13"/>
      <c r="L90" s="91"/>
      <c r="M90" s="100"/>
      <c r="N90" s="91">
        <f t="shared" si="8"/>
        <v>0</v>
      </c>
      <c r="O90" s="91">
        <f t="shared" si="9"/>
        <v>0</v>
      </c>
      <c r="P90" s="116"/>
      <c r="Q90" s="16"/>
    </row>
    <row r="91" spans="1:17" ht="44.25" hidden="1" customHeight="1" x14ac:dyDescent="0.2">
      <c r="A91" s="12" t="s">
        <v>171</v>
      </c>
      <c r="B91" s="12" t="s">
        <v>146</v>
      </c>
      <c r="C91" s="12" t="s">
        <v>172</v>
      </c>
      <c r="D91" s="13" t="s">
        <v>13</v>
      </c>
      <c r="E91" s="15">
        <v>150</v>
      </c>
      <c r="F91" s="61">
        <f>+'[1]8780_v_senos ir pasiūlymas'!M106</f>
        <v>78</v>
      </c>
      <c r="G91" s="62">
        <v>5</v>
      </c>
      <c r="H91" s="61">
        <f>+F91*1.05</f>
        <v>81.900000000000006</v>
      </c>
      <c r="I91" s="73">
        <f>+F91*E91</f>
        <v>11700</v>
      </c>
      <c r="J91" s="73">
        <f>+I91*1.05</f>
        <v>12285</v>
      </c>
      <c r="K91" s="13"/>
      <c r="L91" s="91"/>
      <c r="M91" s="100"/>
      <c r="N91" s="91">
        <f t="shared" si="8"/>
        <v>0</v>
      </c>
      <c r="O91" s="91">
        <f t="shared" si="9"/>
        <v>0</v>
      </c>
      <c r="P91" s="116"/>
      <c r="Q91" s="16"/>
    </row>
    <row r="92" spans="1:17" ht="44.25" hidden="1" customHeight="1" x14ac:dyDescent="0.2">
      <c r="A92" s="142" t="s">
        <v>173</v>
      </c>
      <c r="B92" s="143"/>
      <c r="C92" s="143"/>
      <c r="D92" s="144"/>
      <c r="E92" s="17"/>
      <c r="F92" s="66"/>
      <c r="G92" s="66"/>
      <c r="H92" s="66"/>
      <c r="I92" s="66"/>
      <c r="J92" s="66"/>
      <c r="K92" s="17"/>
      <c r="L92" s="92"/>
      <c r="M92" s="101"/>
      <c r="N92" s="91">
        <f>SUM(N88:N91)</f>
        <v>0</v>
      </c>
      <c r="O92" s="91">
        <f>SUM(O88:O91)</f>
        <v>0</v>
      </c>
      <c r="P92" s="116"/>
      <c r="Q92" s="17"/>
    </row>
    <row r="93" spans="1:17" ht="44.25" hidden="1" customHeight="1" x14ac:dyDescent="0.2">
      <c r="A93" s="12">
        <v>51</v>
      </c>
      <c r="B93" s="12" t="s">
        <v>174</v>
      </c>
      <c r="C93" s="35" t="s">
        <v>235</v>
      </c>
      <c r="D93" s="13" t="s">
        <v>13</v>
      </c>
      <c r="E93" s="15">
        <v>20</v>
      </c>
      <c r="F93" s="61">
        <f>+'[1]8780_v_senos ir pasiūlymas'!M108</f>
        <v>5900</v>
      </c>
      <c r="G93" s="62">
        <v>5</v>
      </c>
      <c r="H93" s="61">
        <f t="shared" ref="H93:H101" si="10">+F93*1.05</f>
        <v>6195</v>
      </c>
      <c r="I93" s="73">
        <f t="shared" ref="I93:I101" si="11">+F93*E93</f>
        <v>118000</v>
      </c>
      <c r="J93" s="73">
        <f t="shared" ref="J93:J101" si="12">+I93*1.05</f>
        <v>123900</v>
      </c>
      <c r="K93" s="13" t="s">
        <v>113</v>
      </c>
      <c r="L93" s="91"/>
      <c r="M93" s="100"/>
      <c r="N93" s="91">
        <f t="shared" si="8"/>
        <v>0</v>
      </c>
      <c r="O93" s="91">
        <f t="shared" si="9"/>
        <v>0</v>
      </c>
      <c r="P93" s="116"/>
      <c r="Q93" s="16"/>
    </row>
    <row r="94" spans="1:17" ht="44.25" hidden="1" customHeight="1" x14ac:dyDescent="0.2">
      <c r="A94" s="12">
        <v>52</v>
      </c>
      <c r="B94" s="12" t="s">
        <v>175</v>
      </c>
      <c r="C94" s="12" t="s">
        <v>176</v>
      </c>
      <c r="D94" s="13" t="s">
        <v>13</v>
      </c>
      <c r="E94" s="15">
        <v>20</v>
      </c>
      <c r="F94" s="61">
        <v>5000</v>
      </c>
      <c r="G94" s="62">
        <v>5</v>
      </c>
      <c r="H94" s="61">
        <f t="shared" si="10"/>
        <v>5250</v>
      </c>
      <c r="I94" s="73">
        <f t="shared" si="11"/>
        <v>100000</v>
      </c>
      <c r="J94" s="73">
        <f t="shared" si="12"/>
        <v>105000</v>
      </c>
      <c r="K94" s="13" t="s">
        <v>113</v>
      </c>
      <c r="L94" s="91"/>
      <c r="M94" s="100"/>
      <c r="N94" s="91">
        <f t="shared" si="8"/>
        <v>0</v>
      </c>
      <c r="O94" s="91">
        <f t="shared" si="9"/>
        <v>0</v>
      </c>
      <c r="P94" s="116"/>
      <c r="Q94" s="16"/>
    </row>
    <row r="95" spans="1:17" ht="44.25" hidden="1" customHeight="1" x14ac:dyDescent="0.2">
      <c r="A95" s="12">
        <v>53</v>
      </c>
      <c r="B95" s="12" t="s">
        <v>177</v>
      </c>
      <c r="C95" s="12" t="s">
        <v>178</v>
      </c>
      <c r="D95" s="13" t="s">
        <v>13</v>
      </c>
      <c r="E95" s="15">
        <v>360</v>
      </c>
      <c r="F95" s="61">
        <v>150</v>
      </c>
      <c r="G95" s="62">
        <v>5</v>
      </c>
      <c r="H95" s="61">
        <f t="shared" si="10"/>
        <v>157.5</v>
      </c>
      <c r="I95" s="73">
        <f t="shared" si="11"/>
        <v>54000</v>
      </c>
      <c r="J95" s="73">
        <f t="shared" si="12"/>
        <v>56700</v>
      </c>
      <c r="K95" s="13" t="s">
        <v>113</v>
      </c>
      <c r="L95" s="91"/>
      <c r="M95" s="100"/>
      <c r="N95" s="91">
        <f t="shared" si="8"/>
        <v>0</v>
      </c>
      <c r="O95" s="91">
        <f t="shared" si="9"/>
        <v>0</v>
      </c>
      <c r="P95" s="116"/>
      <c r="Q95" s="16"/>
    </row>
    <row r="96" spans="1:17" ht="44.25" hidden="1" customHeight="1" x14ac:dyDescent="0.2">
      <c r="A96" s="12">
        <v>54</v>
      </c>
      <c r="B96" s="12" t="s">
        <v>179</v>
      </c>
      <c r="C96" s="12" t="s">
        <v>180</v>
      </c>
      <c r="D96" s="13" t="s">
        <v>13</v>
      </c>
      <c r="E96" s="15">
        <v>15</v>
      </c>
      <c r="F96" s="61">
        <v>1000</v>
      </c>
      <c r="G96" s="62">
        <v>5</v>
      </c>
      <c r="H96" s="61">
        <f t="shared" si="10"/>
        <v>1050</v>
      </c>
      <c r="I96" s="73">
        <f t="shared" si="11"/>
        <v>15000</v>
      </c>
      <c r="J96" s="73">
        <f t="shared" si="12"/>
        <v>15750</v>
      </c>
      <c r="K96" s="13" t="s">
        <v>113</v>
      </c>
      <c r="L96" s="91"/>
      <c r="M96" s="100"/>
      <c r="N96" s="91">
        <f t="shared" si="8"/>
        <v>0</v>
      </c>
      <c r="O96" s="91">
        <f t="shared" si="9"/>
        <v>0</v>
      </c>
      <c r="P96" s="116"/>
      <c r="Q96" s="16"/>
    </row>
    <row r="97" spans="1:17" ht="44.25" hidden="1" customHeight="1" x14ac:dyDescent="0.2">
      <c r="A97" s="12">
        <v>55</v>
      </c>
      <c r="B97" s="17" t="s">
        <v>181</v>
      </c>
      <c r="C97" s="12" t="s">
        <v>182</v>
      </c>
      <c r="D97" s="22" t="s">
        <v>13</v>
      </c>
      <c r="E97" s="32">
        <v>60</v>
      </c>
      <c r="F97" s="61">
        <v>2000</v>
      </c>
      <c r="G97" s="77">
        <v>5</v>
      </c>
      <c r="H97" s="61">
        <f t="shared" si="10"/>
        <v>2100</v>
      </c>
      <c r="I97" s="73">
        <f t="shared" si="11"/>
        <v>120000</v>
      </c>
      <c r="J97" s="73">
        <f t="shared" si="12"/>
        <v>126000</v>
      </c>
      <c r="K97" s="22" t="s">
        <v>113</v>
      </c>
      <c r="L97" s="93"/>
      <c r="M97" s="102"/>
      <c r="N97" s="91">
        <f t="shared" si="8"/>
        <v>0</v>
      </c>
      <c r="O97" s="91">
        <f t="shared" si="9"/>
        <v>0</v>
      </c>
      <c r="P97" s="117"/>
      <c r="Q97" s="23"/>
    </row>
    <row r="98" spans="1:17" ht="44.25" hidden="1" customHeight="1" x14ac:dyDescent="0.2">
      <c r="A98" s="27">
        <v>56</v>
      </c>
      <c r="B98" s="33" t="s">
        <v>183</v>
      </c>
      <c r="C98" s="27" t="s">
        <v>184</v>
      </c>
      <c r="D98" s="13" t="s">
        <v>30</v>
      </c>
      <c r="E98" s="15">
        <v>300</v>
      </c>
      <c r="F98" s="61">
        <v>800</v>
      </c>
      <c r="G98" s="62">
        <v>5</v>
      </c>
      <c r="H98" s="61">
        <f t="shared" si="10"/>
        <v>840</v>
      </c>
      <c r="I98" s="73">
        <f t="shared" si="11"/>
        <v>240000</v>
      </c>
      <c r="J98" s="73">
        <f t="shared" si="12"/>
        <v>252000</v>
      </c>
      <c r="K98" s="13" t="s">
        <v>113</v>
      </c>
      <c r="L98" s="91"/>
      <c r="M98" s="100"/>
      <c r="N98" s="91">
        <f t="shared" si="8"/>
        <v>0</v>
      </c>
      <c r="O98" s="91">
        <f t="shared" si="9"/>
        <v>0</v>
      </c>
      <c r="P98" s="116"/>
      <c r="Q98" s="16"/>
    </row>
    <row r="99" spans="1:17" ht="44.25" hidden="1" customHeight="1" x14ac:dyDescent="0.2">
      <c r="A99" s="27">
        <v>57</v>
      </c>
      <c r="B99" s="27" t="s">
        <v>185</v>
      </c>
      <c r="C99" s="12" t="s">
        <v>186</v>
      </c>
      <c r="D99" s="28" t="s">
        <v>13</v>
      </c>
      <c r="E99" s="34">
        <v>100</v>
      </c>
      <c r="F99" s="61">
        <v>2500</v>
      </c>
      <c r="G99" s="78">
        <v>5</v>
      </c>
      <c r="H99" s="61">
        <f t="shared" si="10"/>
        <v>2625</v>
      </c>
      <c r="I99" s="73">
        <f t="shared" si="11"/>
        <v>250000</v>
      </c>
      <c r="J99" s="73">
        <f t="shared" si="12"/>
        <v>262500</v>
      </c>
      <c r="K99" s="28" t="s">
        <v>187</v>
      </c>
      <c r="L99" s="94"/>
      <c r="M99" s="103"/>
      <c r="N99" s="91">
        <f t="shared" si="8"/>
        <v>0</v>
      </c>
      <c r="O99" s="91">
        <f t="shared" si="9"/>
        <v>0</v>
      </c>
      <c r="P99" s="118"/>
      <c r="Q99" s="30"/>
    </row>
    <row r="100" spans="1:17" ht="44.25" hidden="1" customHeight="1" x14ac:dyDescent="0.2">
      <c r="A100" s="12">
        <v>58</v>
      </c>
      <c r="B100" s="12" t="s">
        <v>188</v>
      </c>
      <c r="C100" s="12" t="s">
        <v>189</v>
      </c>
      <c r="D100" s="13" t="s">
        <v>13</v>
      </c>
      <c r="E100" s="15">
        <v>150</v>
      </c>
      <c r="F100" s="61">
        <v>500</v>
      </c>
      <c r="G100" s="62">
        <v>5</v>
      </c>
      <c r="H100" s="61">
        <f t="shared" si="10"/>
        <v>525</v>
      </c>
      <c r="I100" s="73">
        <f t="shared" si="11"/>
        <v>75000</v>
      </c>
      <c r="J100" s="73">
        <f t="shared" si="12"/>
        <v>78750</v>
      </c>
      <c r="K100" s="13" t="s">
        <v>187</v>
      </c>
      <c r="L100" s="91"/>
      <c r="M100" s="100"/>
      <c r="N100" s="91">
        <f t="shared" si="8"/>
        <v>0</v>
      </c>
      <c r="O100" s="91">
        <f t="shared" si="9"/>
        <v>0</v>
      </c>
      <c r="P100" s="116"/>
      <c r="Q100" s="16"/>
    </row>
    <row r="101" spans="1:17" ht="44.25" hidden="1" customHeight="1" x14ac:dyDescent="0.2">
      <c r="A101" s="12">
        <v>59</v>
      </c>
      <c r="B101" s="17" t="s">
        <v>190</v>
      </c>
      <c r="C101" s="12" t="s">
        <v>233</v>
      </c>
      <c r="D101" s="22" t="s">
        <v>13</v>
      </c>
      <c r="E101" s="32">
        <v>60</v>
      </c>
      <c r="F101" s="61">
        <f>+'[1]8780_v_senos ir pasiūlymas'!M116</f>
        <v>1850</v>
      </c>
      <c r="G101" s="77">
        <v>5</v>
      </c>
      <c r="H101" s="61">
        <f t="shared" si="10"/>
        <v>1942.5</v>
      </c>
      <c r="I101" s="73">
        <f t="shared" si="11"/>
        <v>111000</v>
      </c>
      <c r="J101" s="73">
        <f t="shared" si="12"/>
        <v>116550</v>
      </c>
      <c r="K101" s="22" t="s">
        <v>191</v>
      </c>
      <c r="L101" s="93"/>
      <c r="M101" s="102"/>
      <c r="N101" s="91">
        <f t="shared" si="8"/>
        <v>0</v>
      </c>
      <c r="O101" s="91">
        <f t="shared" si="9"/>
        <v>0</v>
      </c>
      <c r="P101" s="117"/>
      <c r="Q101" s="23"/>
    </row>
    <row r="102" spans="1:17" ht="44.25" hidden="1" customHeight="1" x14ac:dyDescent="0.2">
      <c r="A102" s="12">
        <v>60</v>
      </c>
      <c r="B102" s="17" t="s">
        <v>192</v>
      </c>
      <c r="C102" s="19" t="s">
        <v>234</v>
      </c>
      <c r="D102" s="25" t="s">
        <v>13</v>
      </c>
      <c r="E102" s="37">
        <v>20</v>
      </c>
      <c r="F102" s="71">
        <f>+'[1]8780_v_senos ir pasiūlymas'!M124</f>
        <v>1560</v>
      </c>
      <c r="G102" s="79">
        <v>5</v>
      </c>
      <c r="H102" s="71">
        <f t="shared" ref="H102:H108" si="13">+F102*1.05</f>
        <v>1638</v>
      </c>
      <c r="I102" s="73">
        <f t="shared" ref="I102:I108" si="14">+F102*E102</f>
        <v>31200</v>
      </c>
      <c r="J102" s="73">
        <f t="shared" ref="J102:J108" si="15">+I102*1.05</f>
        <v>32760</v>
      </c>
      <c r="K102" s="25" t="s">
        <v>187</v>
      </c>
      <c r="L102" s="95"/>
      <c r="M102" s="104"/>
      <c r="N102" s="91">
        <f t="shared" si="8"/>
        <v>0</v>
      </c>
      <c r="O102" s="91">
        <f t="shared" si="9"/>
        <v>0</v>
      </c>
      <c r="P102" s="119"/>
      <c r="Q102" s="26"/>
    </row>
    <row r="103" spans="1:17" ht="44.25" hidden="1" customHeight="1" x14ac:dyDescent="0.2">
      <c r="A103" s="24">
        <v>61</v>
      </c>
      <c r="B103" s="36" t="s">
        <v>193</v>
      </c>
      <c r="C103" s="12" t="s">
        <v>239</v>
      </c>
      <c r="D103" s="13" t="s">
        <v>13</v>
      </c>
      <c r="E103" s="15">
        <v>500</v>
      </c>
      <c r="F103" s="61">
        <f>+'[1]8780_v_senos ir pasiūlymas'!M136</f>
        <v>420</v>
      </c>
      <c r="G103" s="62">
        <v>5</v>
      </c>
      <c r="H103" s="61">
        <f t="shared" si="13"/>
        <v>441</v>
      </c>
      <c r="I103" s="63">
        <f t="shared" si="14"/>
        <v>210000</v>
      </c>
      <c r="J103" s="63">
        <f t="shared" si="15"/>
        <v>220500</v>
      </c>
      <c r="K103" s="13" t="s">
        <v>187</v>
      </c>
      <c r="L103" s="91"/>
      <c r="M103" s="100"/>
      <c r="N103" s="91">
        <f t="shared" si="8"/>
        <v>0</v>
      </c>
      <c r="O103" s="91">
        <f t="shared" si="9"/>
        <v>0</v>
      </c>
      <c r="P103" s="116"/>
      <c r="Q103" s="16"/>
    </row>
    <row r="104" spans="1:17" ht="44.25" hidden="1" customHeight="1" x14ac:dyDescent="0.2">
      <c r="A104" s="12">
        <v>62</v>
      </c>
      <c r="B104" s="17" t="s">
        <v>194</v>
      </c>
      <c r="C104" s="12" t="s">
        <v>231</v>
      </c>
      <c r="D104" s="13" t="s">
        <v>13</v>
      </c>
      <c r="E104" s="15">
        <v>200</v>
      </c>
      <c r="F104" s="61">
        <f>+'[1]8780_v_senos ir pasiūlymas'!M146</f>
        <v>75</v>
      </c>
      <c r="G104" s="62">
        <v>5</v>
      </c>
      <c r="H104" s="61">
        <f t="shared" si="13"/>
        <v>78.75</v>
      </c>
      <c r="I104" s="63">
        <f t="shared" si="14"/>
        <v>15000</v>
      </c>
      <c r="J104" s="63">
        <f t="shared" si="15"/>
        <v>15750</v>
      </c>
      <c r="K104" s="13" t="s">
        <v>187</v>
      </c>
      <c r="L104" s="91"/>
      <c r="M104" s="100"/>
      <c r="N104" s="91">
        <f t="shared" si="8"/>
        <v>0</v>
      </c>
      <c r="O104" s="91">
        <f t="shared" si="9"/>
        <v>0</v>
      </c>
      <c r="P104" s="116"/>
      <c r="Q104" s="16"/>
    </row>
    <row r="105" spans="1:17" ht="44.25" hidden="1" customHeight="1" x14ac:dyDescent="0.2">
      <c r="A105" s="12">
        <v>63</v>
      </c>
      <c r="B105" s="12" t="s">
        <v>195</v>
      </c>
      <c r="C105" s="27" t="s">
        <v>196</v>
      </c>
      <c r="D105" s="29" t="s">
        <v>30</v>
      </c>
      <c r="E105" s="38">
        <v>100</v>
      </c>
      <c r="F105" s="80">
        <v>550</v>
      </c>
      <c r="G105" s="81">
        <v>5</v>
      </c>
      <c r="H105" s="82">
        <f t="shared" si="13"/>
        <v>577.5</v>
      </c>
      <c r="I105" s="83">
        <f t="shared" si="14"/>
        <v>55000</v>
      </c>
      <c r="J105" s="83">
        <f t="shared" si="15"/>
        <v>57750</v>
      </c>
      <c r="K105" s="28" t="s">
        <v>197</v>
      </c>
      <c r="L105" s="94"/>
      <c r="M105" s="103"/>
      <c r="N105" s="91">
        <f t="shared" si="8"/>
        <v>0</v>
      </c>
      <c r="O105" s="91">
        <f t="shared" si="9"/>
        <v>0</v>
      </c>
      <c r="P105" s="118"/>
      <c r="Q105" s="30"/>
    </row>
    <row r="106" spans="1:17" ht="44.25" hidden="1" customHeight="1" x14ac:dyDescent="0.2">
      <c r="A106" s="39">
        <v>64</v>
      </c>
      <c r="B106" s="17" t="s">
        <v>198</v>
      </c>
      <c r="C106" s="17" t="s">
        <v>199</v>
      </c>
      <c r="D106" s="14" t="s">
        <v>30</v>
      </c>
      <c r="E106" s="55">
        <v>200</v>
      </c>
      <c r="F106" s="61">
        <v>120</v>
      </c>
      <c r="G106" s="62">
        <v>5</v>
      </c>
      <c r="H106" s="61">
        <f t="shared" si="13"/>
        <v>126</v>
      </c>
      <c r="I106" s="73">
        <f t="shared" si="14"/>
        <v>24000</v>
      </c>
      <c r="J106" s="73">
        <f t="shared" si="15"/>
        <v>25200</v>
      </c>
      <c r="K106" s="13"/>
      <c r="L106" s="91"/>
      <c r="M106" s="100"/>
      <c r="N106" s="91">
        <f t="shared" si="8"/>
        <v>0</v>
      </c>
      <c r="O106" s="91">
        <f t="shared" si="9"/>
        <v>0</v>
      </c>
      <c r="P106" s="116"/>
      <c r="Q106" s="16"/>
    </row>
    <row r="107" spans="1:17" ht="44.25" hidden="1" customHeight="1" x14ac:dyDescent="0.2">
      <c r="A107" s="39">
        <v>65</v>
      </c>
      <c r="B107" s="17" t="s">
        <v>200</v>
      </c>
      <c r="C107" s="17" t="s">
        <v>201</v>
      </c>
      <c r="D107" s="14" t="s">
        <v>30</v>
      </c>
      <c r="E107" s="55">
        <v>200</v>
      </c>
      <c r="F107" s="61">
        <v>220</v>
      </c>
      <c r="G107" s="62">
        <v>5</v>
      </c>
      <c r="H107" s="61">
        <f t="shared" si="13"/>
        <v>231</v>
      </c>
      <c r="I107" s="73">
        <f t="shared" si="14"/>
        <v>44000</v>
      </c>
      <c r="J107" s="73">
        <f t="shared" si="15"/>
        <v>46200</v>
      </c>
      <c r="K107" s="13"/>
      <c r="L107" s="91"/>
      <c r="M107" s="100"/>
      <c r="N107" s="91">
        <f t="shared" si="8"/>
        <v>0</v>
      </c>
      <c r="O107" s="91">
        <f t="shared" si="9"/>
        <v>0</v>
      </c>
      <c r="P107" s="116"/>
      <c r="Q107" s="16"/>
    </row>
    <row r="108" spans="1:17" ht="44.25" hidden="1" customHeight="1" x14ac:dyDescent="0.2">
      <c r="A108" s="39">
        <v>66</v>
      </c>
      <c r="B108" s="17" t="s">
        <v>202</v>
      </c>
      <c r="C108" s="17" t="s">
        <v>203</v>
      </c>
      <c r="D108" s="14" t="s">
        <v>30</v>
      </c>
      <c r="E108" s="55">
        <v>100</v>
      </c>
      <c r="F108" s="61">
        <v>500</v>
      </c>
      <c r="G108" s="62">
        <v>5</v>
      </c>
      <c r="H108" s="61">
        <f t="shared" si="13"/>
        <v>525</v>
      </c>
      <c r="I108" s="73">
        <f t="shared" si="14"/>
        <v>50000</v>
      </c>
      <c r="J108" s="73">
        <f t="shared" si="15"/>
        <v>52500</v>
      </c>
      <c r="K108" s="13"/>
      <c r="L108" s="91"/>
      <c r="M108" s="100"/>
      <c r="N108" s="91">
        <f t="shared" si="8"/>
        <v>0</v>
      </c>
      <c r="O108" s="91">
        <f t="shared" si="9"/>
        <v>0</v>
      </c>
      <c r="P108" s="116"/>
      <c r="Q108" s="16"/>
    </row>
    <row r="109" spans="1:17" ht="44.25" hidden="1" customHeight="1" x14ac:dyDescent="0.2">
      <c r="A109" s="27">
        <v>67</v>
      </c>
      <c r="B109" s="27" t="s">
        <v>204</v>
      </c>
      <c r="C109" s="27" t="s">
        <v>205</v>
      </c>
      <c r="D109" s="14"/>
      <c r="E109" s="55"/>
      <c r="F109" s="61"/>
      <c r="G109" s="81"/>
      <c r="H109" s="61"/>
      <c r="I109" s="73"/>
      <c r="J109" s="73"/>
      <c r="K109" s="28" t="s">
        <v>187</v>
      </c>
      <c r="L109" s="94"/>
      <c r="M109" s="103"/>
      <c r="N109" s="91"/>
      <c r="O109" s="91"/>
      <c r="P109" s="118"/>
      <c r="Q109" s="30"/>
    </row>
    <row r="110" spans="1:17" ht="44.25" hidden="1" customHeight="1" x14ac:dyDescent="0.2">
      <c r="A110" s="12" t="s">
        <v>223</v>
      </c>
      <c r="B110" s="17" t="s">
        <v>206</v>
      </c>
      <c r="C110" s="17" t="s">
        <v>207</v>
      </c>
      <c r="D110" s="14" t="s">
        <v>30</v>
      </c>
      <c r="E110" s="15">
        <v>100</v>
      </c>
      <c r="F110" s="61">
        <v>1200</v>
      </c>
      <c r="G110" s="62">
        <v>5</v>
      </c>
      <c r="H110" s="61">
        <f>+F110*1.05</f>
        <v>1260</v>
      </c>
      <c r="I110" s="73">
        <f>+F110*E110</f>
        <v>120000</v>
      </c>
      <c r="J110" s="73">
        <f>+I110*1.05</f>
        <v>126000</v>
      </c>
      <c r="K110" s="13"/>
      <c r="L110" s="91"/>
      <c r="M110" s="100"/>
      <c r="N110" s="91">
        <f t="shared" si="8"/>
        <v>0</v>
      </c>
      <c r="O110" s="91">
        <f t="shared" si="9"/>
        <v>0</v>
      </c>
      <c r="P110" s="116"/>
      <c r="Q110" s="16"/>
    </row>
    <row r="111" spans="1:17" ht="44.25" hidden="1" customHeight="1" x14ac:dyDescent="0.2">
      <c r="A111" s="12" t="s">
        <v>224</v>
      </c>
      <c r="B111" s="12" t="s">
        <v>140</v>
      </c>
      <c r="C111" s="12" t="s">
        <v>208</v>
      </c>
      <c r="D111" s="14" t="s">
        <v>30</v>
      </c>
      <c r="E111" s="15">
        <v>100</v>
      </c>
      <c r="F111" s="61">
        <v>1000</v>
      </c>
      <c r="G111" s="62">
        <v>5</v>
      </c>
      <c r="H111" s="61">
        <f>+F111*1.05</f>
        <v>1050</v>
      </c>
      <c r="I111" s="73">
        <f>+F111*E111</f>
        <v>100000</v>
      </c>
      <c r="J111" s="73">
        <f>+I111*1.05</f>
        <v>105000</v>
      </c>
      <c r="K111" s="13"/>
      <c r="L111" s="91"/>
      <c r="M111" s="100"/>
      <c r="N111" s="91">
        <f t="shared" si="8"/>
        <v>0</v>
      </c>
      <c r="O111" s="91">
        <f t="shared" si="9"/>
        <v>0</v>
      </c>
      <c r="P111" s="116"/>
      <c r="Q111" s="16"/>
    </row>
    <row r="112" spans="1:17" ht="44.25" hidden="1" customHeight="1" x14ac:dyDescent="0.2">
      <c r="A112" s="142" t="s">
        <v>225</v>
      </c>
      <c r="B112" s="143"/>
      <c r="C112" s="143"/>
      <c r="D112" s="144"/>
      <c r="E112" s="17"/>
      <c r="F112" s="66"/>
      <c r="G112" s="66"/>
      <c r="H112" s="66"/>
      <c r="I112" s="66"/>
      <c r="J112" s="66"/>
      <c r="K112" s="17"/>
      <c r="L112" s="92"/>
      <c r="M112" s="101"/>
      <c r="N112" s="91">
        <f>SUM(N110:N111)</f>
        <v>0</v>
      </c>
      <c r="O112" s="91">
        <f>SUM(O110:O111)</f>
        <v>0</v>
      </c>
      <c r="P112" s="116"/>
      <c r="Q112" s="17"/>
    </row>
    <row r="113" spans="1:17" ht="44.25" hidden="1" customHeight="1" x14ac:dyDescent="0.2">
      <c r="A113" s="39">
        <v>68</v>
      </c>
      <c r="B113" s="17" t="s">
        <v>209</v>
      </c>
      <c r="C113" s="17" t="s">
        <v>210</v>
      </c>
      <c r="D113" s="14" t="s">
        <v>30</v>
      </c>
      <c r="E113" s="55">
        <v>20</v>
      </c>
      <c r="F113" s="61">
        <v>600</v>
      </c>
      <c r="G113" s="62">
        <v>5</v>
      </c>
      <c r="H113" s="61">
        <f t="shared" ref="H113:H119" si="16">+F113*1.05</f>
        <v>630</v>
      </c>
      <c r="I113" s="73">
        <f>+F113*E113</f>
        <v>12000</v>
      </c>
      <c r="J113" s="73">
        <f t="shared" ref="J113:J119" si="17">+I113*1.05</f>
        <v>12600</v>
      </c>
      <c r="K113" s="13" t="s">
        <v>197</v>
      </c>
      <c r="L113" s="91"/>
      <c r="M113" s="100"/>
      <c r="N113" s="91">
        <f t="shared" si="8"/>
        <v>0</v>
      </c>
      <c r="O113" s="91">
        <f t="shared" si="9"/>
        <v>0</v>
      </c>
      <c r="P113" s="116"/>
      <c r="Q113" s="16"/>
    </row>
    <row r="114" spans="1:17" ht="44.25" hidden="1" customHeight="1" x14ac:dyDescent="0.2">
      <c r="A114" s="12">
        <v>69</v>
      </c>
      <c r="B114" s="12" t="s">
        <v>211</v>
      </c>
      <c r="C114" s="12" t="s">
        <v>212</v>
      </c>
      <c r="D114" s="13" t="s">
        <v>213</v>
      </c>
      <c r="E114" s="15">
        <v>60</v>
      </c>
      <c r="F114" s="61">
        <f>+'[1]8780_v_senos ir pasiūlymas'!M159</f>
        <v>1500</v>
      </c>
      <c r="G114" s="62">
        <v>5</v>
      </c>
      <c r="H114" s="61">
        <f t="shared" si="16"/>
        <v>1575</v>
      </c>
      <c r="I114" s="63">
        <f>+F114*E114</f>
        <v>90000</v>
      </c>
      <c r="J114" s="63">
        <f t="shared" si="17"/>
        <v>94500</v>
      </c>
      <c r="K114" s="13" t="s">
        <v>187</v>
      </c>
      <c r="L114" s="91"/>
      <c r="M114" s="100"/>
      <c r="N114" s="91">
        <f t="shared" si="8"/>
        <v>0</v>
      </c>
      <c r="O114" s="91">
        <f t="shared" si="9"/>
        <v>0</v>
      </c>
      <c r="P114" s="116"/>
      <c r="Q114" s="16"/>
    </row>
    <row r="115" spans="1:17" ht="44.25" hidden="1" customHeight="1" x14ac:dyDescent="0.2">
      <c r="A115" s="40">
        <v>70</v>
      </c>
      <c r="B115" s="41" t="s">
        <v>214</v>
      </c>
      <c r="C115" s="42" t="s">
        <v>215</v>
      </c>
      <c r="D115" s="43" t="s">
        <v>13</v>
      </c>
      <c r="E115" s="44">
        <v>100</v>
      </c>
      <c r="F115" s="84">
        <v>1750</v>
      </c>
      <c r="G115" s="85">
        <v>5</v>
      </c>
      <c r="H115" s="86">
        <f t="shared" si="16"/>
        <v>1837.5</v>
      </c>
      <c r="I115" s="87">
        <f>+E115*F115</f>
        <v>175000</v>
      </c>
      <c r="J115" s="87">
        <f t="shared" si="17"/>
        <v>183750</v>
      </c>
      <c r="K115" s="45" t="s">
        <v>216</v>
      </c>
      <c r="L115" s="96"/>
      <c r="M115" s="105"/>
      <c r="N115" s="91">
        <f t="shared" si="8"/>
        <v>0</v>
      </c>
      <c r="O115" s="91">
        <f t="shared" si="9"/>
        <v>0</v>
      </c>
      <c r="P115" s="120"/>
      <c r="Q115" s="46"/>
    </row>
    <row r="116" spans="1:17" ht="128.25" customHeight="1" x14ac:dyDescent="0.2">
      <c r="A116" s="40">
        <v>71</v>
      </c>
      <c r="B116" s="41" t="s">
        <v>217</v>
      </c>
      <c r="C116" s="42" t="s">
        <v>241</v>
      </c>
      <c r="D116" s="47" t="s">
        <v>13</v>
      </c>
      <c r="E116" s="124">
        <v>20</v>
      </c>
      <c r="F116" s="134">
        <v>1000</v>
      </c>
      <c r="G116" s="135">
        <v>5</v>
      </c>
      <c r="H116" s="110">
        <f t="shared" si="16"/>
        <v>1050</v>
      </c>
      <c r="I116" s="136">
        <f>+E116*F116</f>
        <v>20000</v>
      </c>
      <c r="J116" s="136">
        <f t="shared" si="17"/>
        <v>21000</v>
      </c>
      <c r="K116" s="45" t="s">
        <v>218</v>
      </c>
      <c r="L116" s="96">
        <v>1000</v>
      </c>
      <c r="M116" s="138">
        <v>5</v>
      </c>
      <c r="N116" s="91">
        <f t="shared" si="8"/>
        <v>20000</v>
      </c>
      <c r="O116" s="91">
        <f t="shared" si="9"/>
        <v>21000</v>
      </c>
      <c r="P116" s="125" t="s">
        <v>259</v>
      </c>
      <c r="Q116" s="125" t="s">
        <v>270</v>
      </c>
    </row>
    <row r="117" spans="1:17" ht="165" customHeight="1" x14ac:dyDescent="0.2">
      <c r="A117" s="40">
        <v>72</v>
      </c>
      <c r="B117" s="42" t="s">
        <v>219</v>
      </c>
      <c r="C117" s="42" t="s">
        <v>242</v>
      </c>
      <c r="D117" s="47" t="s">
        <v>13</v>
      </c>
      <c r="E117" s="124">
        <v>20</v>
      </c>
      <c r="F117" s="134">
        <v>448</v>
      </c>
      <c r="G117" s="135">
        <v>5</v>
      </c>
      <c r="H117" s="110">
        <f t="shared" si="16"/>
        <v>470.40000000000003</v>
      </c>
      <c r="I117" s="136">
        <f>+E117*F117</f>
        <v>8960</v>
      </c>
      <c r="J117" s="136">
        <f t="shared" si="17"/>
        <v>9408</v>
      </c>
      <c r="K117" s="45" t="s">
        <v>218</v>
      </c>
      <c r="L117" s="96">
        <v>700</v>
      </c>
      <c r="M117" s="138">
        <v>5</v>
      </c>
      <c r="N117" s="91">
        <f t="shared" si="8"/>
        <v>14000</v>
      </c>
      <c r="O117" s="91">
        <f t="shared" si="9"/>
        <v>14700</v>
      </c>
      <c r="P117" s="126" t="s">
        <v>256</v>
      </c>
      <c r="Q117" s="125" t="s">
        <v>271</v>
      </c>
    </row>
    <row r="118" spans="1:17" ht="123" hidden="1" customHeight="1" x14ac:dyDescent="0.2">
      <c r="A118" s="40">
        <f>+A117+1</f>
        <v>73</v>
      </c>
      <c r="B118" s="42" t="s">
        <v>220</v>
      </c>
      <c r="C118" s="42" t="s">
        <v>240</v>
      </c>
      <c r="D118" s="47" t="s">
        <v>13</v>
      </c>
      <c r="E118" s="44">
        <v>100</v>
      </c>
      <c r="F118" s="84">
        <v>1400</v>
      </c>
      <c r="G118" s="88">
        <v>5</v>
      </c>
      <c r="H118" s="86">
        <f t="shared" si="16"/>
        <v>1470</v>
      </c>
      <c r="I118" s="87">
        <f>+E118*F118</f>
        <v>140000</v>
      </c>
      <c r="J118" s="87">
        <f t="shared" si="17"/>
        <v>147000</v>
      </c>
      <c r="K118" s="45" t="s">
        <v>216</v>
      </c>
      <c r="L118" s="96"/>
      <c r="M118" s="105"/>
      <c r="N118" s="91">
        <f t="shared" si="8"/>
        <v>0</v>
      </c>
      <c r="O118" s="91">
        <f t="shared" si="9"/>
        <v>0</v>
      </c>
      <c r="P118" s="120"/>
      <c r="Q118" s="46"/>
    </row>
    <row r="119" spans="1:17" ht="67.5" hidden="1" x14ac:dyDescent="0.2">
      <c r="A119" s="40">
        <v>74</v>
      </c>
      <c r="B119" s="40" t="s">
        <v>56</v>
      </c>
      <c r="C119" s="40" t="s">
        <v>221</v>
      </c>
      <c r="D119" s="47" t="s">
        <v>13</v>
      </c>
      <c r="E119" s="44">
        <v>100</v>
      </c>
      <c r="F119" s="84">
        <f>+'[1]8780_v_senos ir pasiūlymas'!M34</f>
        <v>460</v>
      </c>
      <c r="G119" s="88">
        <v>5</v>
      </c>
      <c r="H119" s="86">
        <f t="shared" si="16"/>
        <v>483</v>
      </c>
      <c r="I119" s="87">
        <f>+E119*F119</f>
        <v>46000</v>
      </c>
      <c r="J119" s="87">
        <f t="shared" si="17"/>
        <v>48300</v>
      </c>
      <c r="K119" s="45" t="s">
        <v>216</v>
      </c>
      <c r="L119" s="96"/>
      <c r="M119" s="105"/>
      <c r="N119" s="91">
        <f t="shared" si="8"/>
        <v>0</v>
      </c>
      <c r="O119" s="91">
        <f t="shared" si="9"/>
        <v>0</v>
      </c>
      <c r="P119" s="120"/>
      <c r="Q119" s="46"/>
    </row>
    <row r="120" spans="1:17" hidden="1" x14ac:dyDescent="0.2">
      <c r="D120" s="49" t="s">
        <v>222</v>
      </c>
      <c r="E120" s="56"/>
      <c r="F120" s="89"/>
      <c r="G120" s="70">
        <v>5</v>
      </c>
      <c r="H120" s="89"/>
      <c r="I120" s="90">
        <f>SUM(I14:I119)</f>
        <v>9098690</v>
      </c>
      <c r="J120" s="90">
        <f>SUM(J14:J119)</f>
        <v>9553624.5</v>
      </c>
      <c r="Q120" s="7"/>
    </row>
    <row r="121" spans="1:17" x14ac:dyDescent="0.2">
      <c r="F121" s="4"/>
      <c r="H121" s="4"/>
    </row>
    <row r="122" spans="1:17" x14ac:dyDescent="0.2">
      <c r="F122" s="4"/>
    </row>
    <row r="123" spans="1:17" x14ac:dyDescent="0.2">
      <c r="F123" s="4"/>
    </row>
    <row r="124" spans="1:17" x14ac:dyDescent="0.2">
      <c r="F124" s="4"/>
    </row>
    <row r="125" spans="1:17" x14ac:dyDescent="0.2">
      <c r="F125" s="4"/>
    </row>
    <row r="126" spans="1:17" x14ac:dyDescent="0.2">
      <c r="F126" s="4"/>
    </row>
    <row r="127" spans="1:17" x14ac:dyDescent="0.2">
      <c r="F127" s="4"/>
    </row>
    <row r="128" spans="1:17" x14ac:dyDescent="0.2">
      <c r="F128" s="4"/>
    </row>
    <row r="129" spans="6:6" x14ac:dyDescent="0.2">
      <c r="F129" s="4"/>
    </row>
    <row r="130" spans="6:6" x14ac:dyDescent="0.2">
      <c r="F130" s="4"/>
    </row>
    <row r="131" spans="6:6" x14ac:dyDescent="0.2">
      <c r="F131" s="4"/>
    </row>
    <row r="132" spans="6:6" x14ac:dyDescent="0.2">
      <c r="F132" s="4"/>
    </row>
    <row r="133" spans="6:6" x14ac:dyDescent="0.2">
      <c r="F133" s="50"/>
    </row>
    <row r="134" spans="6:6" x14ac:dyDescent="0.2">
      <c r="F134" s="4"/>
    </row>
    <row r="135" spans="6:6" x14ac:dyDescent="0.2">
      <c r="F135" s="4"/>
    </row>
    <row r="136" spans="6:6" x14ac:dyDescent="0.2">
      <c r="F136" s="4"/>
    </row>
  </sheetData>
  <autoFilter ref="A13:Q120" xr:uid="{B7338428-D0E2-49E3-9B44-B507EAB10C2D}">
    <filterColumn colId="1">
      <colorFilter dxfId="0"/>
    </filterColumn>
  </autoFilter>
  <mergeCells count="26">
    <mergeCell ref="A112:D112"/>
    <mergeCell ref="A5:Q5"/>
    <mergeCell ref="A6:Q6"/>
    <mergeCell ref="A7:Q7"/>
    <mergeCell ref="A8:Q8"/>
    <mergeCell ref="A9:Q9"/>
    <mergeCell ref="F12:J12"/>
    <mergeCell ref="K12:K13"/>
    <mergeCell ref="E12:E13"/>
    <mergeCell ref="D12:D13"/>
    <mergeCell ref="C12:C13"/>
    <mergeCell ref="B12:B13"/>
    <mergeCell ref="A12:A13"/>
    <mergeCell ref="L12:O12"/>
    <mergeCell ref="P12:P13"/>
    <mergeCell ref="Q12:Q13"/>
    <mergeCell ref="A70:D70"/>
    <mergeCell ref="A74:D74"/>
    <mergeCell ref="A80:D80"/>
    <mergeCell ref="A86:D86"/>
    <mergeCell ref="A92:D92"/>
    <mergeCell ref="A2:C2"/>
    <mergeCell ref="A3:C3"/>
    <mergeCell ref="A4:C4"/>
    <mergeCell ref="A49:D49"/>
    <mergeCell ref="A54:D54"/>
  </mergeCells>
  <pageMargins left="0.7" right="0.7" top="0.75" bottom="0.75" header="0.3" footer="0.3"/>
  <pageSetup paperSize="9" orientation="portrait" r:id="rId1"/>
  <ignoredErrors>
    <ignoredError sqref="N14:N15"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 8780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2024-10-24T09:58:04Z</dcterms:created>
  <dcterms:modified xsi:type="dcterms:W3CDTF">2024-10-24T09:58:13Z</dcterms:modified>
</cp:coreProperties>
</file>