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LTVILN-001SV001\Vartotoju grupes\01 Rinkotyra\KONKURSAI\2021\LAKD Kelio Nr. 4406 Švenčionėliai-Melagėnai-Sariai 11-08\EL komerciniai pasiulymai\"/>
    </mc:Choice>
  </mc:AlternateContent>
  <xr:revisionPtr revIDLastSave="0" documentId="13_ncr:1_{B528E58E-B063-434D-A295-B0EEBDFE6CDA}" xr6:coauthVersionLast="46" xr6:coauthVersionMax="47" xr10:uidLastSave="{00000000-0000-0000-0000-000000000000}"/>
  <bookViews>
    <workbookView xWindow="390" yWindow="645" windowWidth="15750" windowHeight="15555" activeTab="2" xr2:uid="{00000000-000D-0000-FFFF-FFFF00000000}"/>
  </bookViews>
  <sheets>
    <sheet name="DKŽ_1" sheetId="1" r:id="rId1"/>
    <sheet name="DKŽ_2" sheetId="3" r:id="rId2"/>
    <sheet name="santrauka" sheetId="2"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 i="1" l="1"/>
  <c r="G69" i="1"/>
  <c r="G70" i="1"/>
  <c r="G71" i="1"/>
  <c r="G72" i="1"/>
  <c r="G73" i="1"/>
  <c r="G17" i="1" l="1"/>
  <c r="G22" i="3"/>
  <c r="G23" i="3"/>
  <c r="G24" i="3"/>
  <c r="G25" i="3"/>
  <c r="G26" i="3"/>
  <c r="G21" i="3"/>
  <c r="G20" i="3"/>
  <c r="G19" i="3"/>
  <c r="G9" i="3"/>
  <c r="G10" i="3"/>
  <c r="G11" i="3"/>
  <c r="G12" i="3"/>
  <c r="G13" i="3"/>
  <c r="G14" i="3"/>
  <c r="G15" i="3"/>
  <c r="G16" i="3"/>
  <c r="G8" i="3"/>
  <c r="G111" i="1"/>
  <c r="G102" i="1"/>
  <c r="G92" i="1"/>
  <c r="G93" i="1"/>
  <c r="G94" i="1"/>
  <c r="G95" i="1"/>
  <c r="G96" i="1"/>
  <c r="G97" i="1"/>
  <c r="G98" i="1"/>
  <c r="G99" i="1"/>
  <c r="G83" i="1"/>
  <c r="G84" i="1"/>
  <c r="G85" i="1"/>
  <c r="G86" i="1"/>
  <c r="G87"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74" i="1"/>
  <c r="G78" i="1"/>
  <c r="G79" i="1"/>
  <c r="G80" i="1"/>
  <c r="G81" i="1"/>
  <c r="G38" i="1"/>
  <c r="G37" i="1"/>
  <c r="G36" i="1"/>
  <c r="G35" i="1"/>
  <c r="G26" i="1"/>
  <c r="G27" i="1"/>
  <c r="G28" i="1"/>
  <c r="G29" i="1"/>
  <c r="G30" i="1"/>
  <c r="G11" i="1"/>
  <c r="G12" i="1"/>
  <c r="G13" i="1"/>
  <c r="G14" i="1"/>
  <c r="G15" i="1"/>
  <c r="G16" i="1"/>
  <c r="G18" i="1"/>
  <c r="G19" i="1"/>
  <c r="G20" i="1"/>
  <c r="G21" i="1"/>
  <c r="G6" i="1"/>
  <c r="G7" i="1"/>
  <c r="G8" i="1"/>
  <c r="G9" i="1"/>
  <c r="G10" i="1"/>
  <c r="I74" i="1" l="1"/>
  <c r="G22" i="1" l="1"/>
  <c r="G18" i="3"/>
  <c r="G17" i="3"/>
  <c r="G7" i="3"/>
  <c r="G6" i="3"/>
  <c r="G27" i="3"/>
  <c r="I27" i="3" s="1"/>
  <c r="G113" i="1"/>
  <c r="G114" i="1"/>
  <c r="G115" i="1"/>
  <c r="G116" i="1"/>
  <c r="G117" i="1"/>
  <c r="G112" i="1"/>
  <c r="G110" i="1"/>
  <c r="G109" i="1"/>
  <c r="G108" i="1"/>
  <c r="G107" i="1"/>
  <c r="G106" i="1"/>
  <c r="G104" i="1"/>
  <c r="G103" i="1"/>
  <c r="G101" i="1"/>
  <c r="G100" i="1"/>
  <c r="G91" i="1"/>
  <c r="G90" i="1"/>
  <c r="I18" i="3" l="1"/>
  <c r="G5" i="3"/>
  <c r="I7" i="3" l="1"/>
  <c r="G28" i="3"/>
  <c r="C5" i="2" s="1"/>
  <c r="G88" i="1" l="1"/>
  <c r="G82" i="1"/>
  <c r="G77" i="1"/>
  <c r="G76" i="1"/>
  <c r="G34" i="1"/>
  <c r="G33" i="1"/>
  <c r="G32" i="1"/>
  <c r="G31" i="1"/>
  <c r="G25" i="1"/>
  <c r="G24" i="1"/>
  <c r="G105" i="1"/>
  <c r="G89" i="1"/>
  <c r="I104" i="1" s="1"/>
  <c r="G75" i="1"/>
  <c r="G23" i="1"/>
  <c r="I34" i="1" l="1"/>
  <c r="I88" i="1"/>
  <c r="I117" i="1"/>
  <c r="G5" i="1"/>
  <c r="I22" i="1" s="1"/>
  <c r="G118" i="1" l="1"/>
  <c r="I118" i="1" s="1"/>
  <c r="G119" i="1" l="1"/>
  <c r="C4" i="2" s="1"/>
  <c r="C6" i="2" s="1"/>
</calcChain>
</file>

<file path=xl/sharedStrings.xml><?xml version="1.0" encoding="utf-8"?>
<sst xmlns="http://schemas.openxmlformats.org/spreadsheetml/2006/main" count="593" uniqueCount="279">
  <si>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</si>
  <si>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</si>
  <si>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</si>
  <si>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</si>
  <si>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</si>
  <si>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</si>
  <si>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</si>
  <si>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</si>
  <si>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</si>
  <si>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</si>
  <si>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</si>
  <si>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</si>
  <si>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</si>
  <si>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</si>
  <si>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</si>
  <si>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1.4</t>
  </si>
  <si>
    <t>1.5</t>
  </si>
  <si>
    <t>1.6</t>
  </si>
  <si>
    <t>1.8</t>
  </si>
  <si>
    <t>vnt.</t>
  </si>
  <si>
    <t>2.1</t>
  </si>
  <si>
    <t>2.2</t>
  </si>
  <si>
    <t>2.3</t>
  </si>
  <si>
    <t>2.4</t>
  </si>
  <si>
    <t>2.5</t>
  </si>
  <si>
    <t>2.6</t>
  </si>
  <si>
    <t>2.7</t>
  </si>
  <si>
    <t>2.8</t>
  </si>
  <si>
    <t>2.9</t>
  </si>
  <si>
    <t>4.1</t>
  </si>
  <si>
    <t>4.2</t>
  </si>
  <si>
    <t>4.3</t>
  </si>
  <si>
    <t>4.4</t>
  </si>
  <si>
    <t>6.2</t>
  </si>
  <si>
    <t>6.3</t>
  </si>
  <si>
    <t>6.4</t>
  </si>
  <si>
    <t>6.5</t>
  </si>
  <si>
    <t>3.1</t>
  </si>
  <si>
    <t>3.2</t>
  </si>
  <si>
    <t>3.3</t>
  </si>
  <si>
    <t>3.4</t>
  </si>
  <si>
    <t>4.5</t>
  </si>
  <si>
    <t>Skyrius</t>
  </si>
  <si>
    <t>Iš viso skyriuje 1, Eur be PVM</t>
  </si>
  <si>
    <t>Iš viso skyriuje 2, Eur be PVM</t>
  </si>
  <si>
    <t>Iš viso skyriuje 3, Eur be PVM</t>
  </si>
  <si>
    <t>Iš viso skyriuje 4, Eur be PVM</t>
  </si>
  <si>
    <t>Iš viso skyriuje 5, Eur be PVM</t>
  </si>
  <si>
    <t>Iš viso skyriuje 7, Eur be PVM</t>
  </si>
  <si>
    <t>IŠ VISO ŽINIARAŠTYJE 1, EUR BE PVM</t>
  </si>
  <si>
    <t>km</t>
  </si>
  <si>
    <t>2. Žemės darbai</t>
  </si>
  <si>
    <t>1.11</t>
  </si>
  <si>
    <t>1.13</t>
  </si>
  <si>
    <t>1.14</t>
  </si>
  <si>
    <t>1.16</t>
  </si>
  <si>
    <t>1.17</t>
  </si>
  <si>
    <t>4.6</t>
  </si>
  <si>
    <t>4.7</t>
  </si>
  <si>
    <t>DARBŲ KIEKIŲ ŽINIARAŠTIS NR. 1 – SUSISIEKIMO DALIS</t>
  </si>
  <si>
    <t>DARBŲ KIEKIŲ ŽINIARAŠČIŲ SANTRAUKA</t>
  </si>
  <si>
    <t>Darbų kiekių žin. nr.</t>
  </si>
  <si>
    <t>Žiniaraščio pavadinimas</t>
  </si>
  <si>
    <t>Vertė, EUR be PVM</t>
  </si>
  <si>
    <t>SUSISIEKIMO DALIS</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</si>
  <si>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</si>
  <si>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</si>
  <si>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</si>
  <si>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</si>
  <si>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</si>
  <si>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</si>
  <si>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</si>
  <si>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ŽINIARAŠTYJE 2, EUR BE PVM</t>
  </si>
  <si>
    <t>6.6</t>
  </si>
  <si>
    <t>6.7</t>
  </si>
  <si>
    <t>6.8</t>
  </si>
  <si>
    <t>Iš viso skyriuje 6, Eur be PVM</t>
  </si>
  <si>
    <t>1.9</t>
  </si>
  <si>
    <t>1.10</t>
  </si>
  <si>
    <t>1.12</t>
  </si>
  <si>
    <t>1.15</t>
  </si>
  <si>
    <t>7.1</t>
  </si>
  <si>
    <t>ha</t>
  </si>
  <si>
    <t>Kelio ženklų skydų montavimas prie vienstiebių atramų</t>
  </si>
  <si>
    <t>Kelio ženklų skydų montavimas prie dvistiebių atramų</t>
  </si>
  <si>
    <t>Medžių kelmų rovimas, pakrovimas į autosavivarčius ir išvežimas rangovo pasirinktu atstumu utilizavimui</t>
  </si>
  <si>
    <t>Pastaba: Rangovas pildo pasirinktinai I arba II konstrukcijos variantą</t>
  </si>
  <si>
    <t>6.9</t>
  </si>
  <si>
    <t>6.10</t>
  </si>
  <si>
    <t>6.12</t>
  </si>
  <si>
    <t>6.13</t>
  </si>
  <si>
    <t>7. Kitos paslaugos</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</si>
  <si>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</si>
  <si>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Valstybinės reikšmės rajoninio kelio Nr. 4406 Švenčionėliai–Melagėnai–Sariai ruožo nuo 2,813 iki 5,813 km kapitalinis remontas</t>
  </si>
  <si>
    <t>DARBŲ KIEKIŲ ŽINIARAŠTIS NR. 2 – ELEKTROTECHNIKOS DALIS</t>
  </si>
  <si>
    <t>Geodezinis trasos nužymėjimas</t>
  </si>
  <si>
    <t>t</t>
  </si>
  <si>
    <t>Augalinio grunto pašalinimas, hvid=15 cm</t>
  </si>
  <si>
    <t>Apsauginių kelio atitvarų išardymas ir išvežimas (žiūrėti žiniaraščio priedą dėl išvežimo)</t>
  </si>
  <si>
    <t>Betoninių gatvės bordiūrų ardymas ir išvežimas (žiūrėti žiniaraščio priedą dėl išvežimo)</t>
  </si>
  <si>
    <t>Vienstiebių kelio ženklų atramų išardymas ir išvežimas (žiūrėti žiniaraščio priedą dėl išvežimo)</t>
  </si>
  <si>
    <t>Dvistiebių kelio ženklų atramų išardymas ir išvežimas (žiūrėti žiniaraščio priedą dėl išvežimo)</t>
  </si>
  <si>
    <t>Skydų nuėmimas nuo vienstiebių atramų ir išvežimas (žiūrėti žiniaraščio priedą dėl išvežimo)</t>
  </si>
  <si>
    <t>Skydų nuėmimas nuo dvistiebių atramų ir išvežimas (žiūrėti žiniaraščio priedą dėl išvežimo)</t>
  </si>
  <si>
    <t>Kietų veislių nuo 12 cm iki 16 cm skersmens medžių kirtimas</t>
  </si>
  <si>
    <t>Kietų veislių nuo 17 cm iki 24 cm skersmens medžių kirtimas</t>
  </si>
  <si>
    <t>Kietų veislių nuo 32 cm ir didesnio skersmens medžių kirtimas</t>
  </si>
  <si>
    <t>Žemės darbai - žemės sankasos formavimas iškasos</t>
  </si>
  <si>
    <t>Žemės darbai - žemės sankasos formavimas pylimai (panaudojant iškasų gruntą)</t>
  </si>
  <si>
    <t>Žemės darbai - [SD] grunto sandėliavimas nuovažų išlyginimui</t>
  </si>
  <si>
    <t>Žemės darbai - grunto išvežimas į išlykį rangovo pasirinktu atstumu</t>
  </si>
  <si>
    <t>Sankasos dugno planiravimas mechanizuotai</t>
  </si>
  <si>
    <t>Sankasos dugno planiravimas rankiniu būdu (5% rankiniu būdu)</t>
  </si>
  <si>
    <t>2.10</t>
  </si>
  <si>
    <t>2.11</t>
  </si>
  <si>
    <t>2.12</t>
  </si>
  <si>
    <t>Sankasos dungno tankinimas (h=0,3 m)</t>
  </si>
  <si>
    <t>Griovio dugno ir šlaitų planiravimas mechanizuotai</t>
  </si>
  <si>
    <t>Griovio dugno ir šlaitų planiravimas rankiniu būdu (5% rankiniu būdu)</t>
  </si>
  <si>
    <t>Griovių šlaitų tvirtinimas priešeroziniu dembliu</t>
  </si>
  <si>
    <t>3. Vandens nuvedimo įrenginiai</t>
  </si>
  <si>
    <t>3.5</t>
  </si>
  <si>
    <t>3.6</t>
  </si>
  <si>
    <t>3.7</t>
  </si>
  <si>
    <t>3.8</t>
  </si>
  <si>
    <t>Žemės darbai (iškasimas) mechanizuotai</t>
  </si>
  <si>
    <t>Žemės darbai (iškasimas) rankiniu būdu</t>
  </si>
  <si>
    <t>Žemės darbai - pylimai (panaudojant iškasų gruntą)</t>
  </si>
  <si>
    <t>Pagrindo iš šalčiui atsparaus grunto įrengimas</t>
  </si>
  <si>
    <t>Filtruojančios neaustinės geotekstilės įrengimas 200g/m², užpildo gruntui ir pralaidų antgaliams atskirti</t>
  </si>
  <si>
    <t>Geomembrana (1,5 mm storio) padengiamas plotas smėlio pagrindui</t>
  </si>
  <si>
    <t>Pralaidos atraminio bloko AB-1 montavimas</t>
  </si>
  <si>
    <t>Smėlio pagrindo pralaidoms įrengimas fr. 0/2</t>
  </si>
  <si>
    <t>Metalinių gofruotų d800 skersmens pralaidų įrengimas (bendras ilgis 74,70 m)</t>
  </si>
  <si>
    <t>3.9</t>
  </si>
  <si>
    <t>3.10</t>
  </si>
  <si>
    <t>3.11</t>
  </si>
  <si>
    <t>3.12</t>
  </si>
  <si>
    <t>3.13</t>
  </si>
  <si>
    <t>3.14</t>
  </si>
  <si>
    <t>3.15</t>
  </si>
  <si>
    <t>3.16</t>
  </si>
  <si>
    <t>3.17</t>
  </si>
  <si>
    <t>3.18</t>
  </si>
  <si>
    <t>3.19</t>
  </si>
  <si>
    <t>3.20</t>
  </si>
  <si>
    <t>3.21</t>
  </si>
  <si>
    <t>3.22</t>
  </si>
  <si>
    <t>3.23</t>
  </si>
  <si>
    <t>3.24</t>
  </si>
  <si>
    <t>Metalinių gofruotų d1600 skersmens pralaidų įrengimas (bendras ilgis 32,43 m)</t>
  </si>
  <si>
    <t>Apkabų d800 pralaidos vamzdžiams įrengimas</t>
  </si>
  <si>
    <t>Apkabų d1600 pralaidos vamzdžiams įrengimas</t>
  </si>
  <si>
    <t>Filtruojančios neaustinės geotekstilės įrengimas 170 g/m², apvyniojant aplink apkabas</t>
  </si>
  <si>
    <t>Filtruojančios neaustinės geotekstilės įrengimas 170 g/m², apvyniojant aplink pralaidos vamzdį</t>
  </si>
  <si>
    <t>Pralaidų užpylimas smulkiagrūdžiais, vidutiniagrūdžiais, stambiagrūdžiais smėlio ir žvyro mišiniais</t>
  </si>
  <si>
    <t>Skaldos pagrindo fr. 22/32 po betonu, atramine sienute ir atraminais blokais įrengimas</t>
  </si>
  <si>
    <t>Armatūros tinklų S500B montavimas ir sudėjimas į projektinę padėtį 200x200 ∅8mm</t>
  </si>
  <si>
    <t>Armatūra S500B ∅8mm atraminiam blokui, atraminei sienutei įrengti</t>
  </si>
  <si>
    <t>Įtekamosios vagos ir šlaitų tvirtinimas betonu C30/37-XF4-XC4 h=8cm</t>
  </si>
  <si>
    <t>Pralaidos antgalių betonavimas C30/37-XF4-XC4 h=10cm</t>
  </si>
  <si>
    <t>Ištekamosios vagos ir šlaitų tvirtinimas betonu C30/37-XF4-XC4 h=12cm</t>
  </si>
  <si>
    <t xml:space="preserve">Atraminės sienutės, atraminio bloko įrengimas ir monolitinamas pralaidos sujungimas C30/37-XF4-XC4 klasės betonu </t>
  </si>
  <si>
    <t xml:space="preserve">Vagos tvirtinimas skalda fr. 22/32 h=15cm </t>
  </si>
  <si>
    <t>Tašelių, impregnuotų antiseptiku, montavimas</t>
  </si>
  <si>
    <t>Vandens siurblių darbo laikas</t>
  </si>
  <si>
    <t>val.</t>
  </si>
  <si>
    <t>kg</t>
  </si>
  <si>
    <t>Griovio dugno tvirtinimas žvyru fr. 16/32 h=10 cm</t>
  </si>
  <si>
    <t>Griovio dugno tvirtinimas skalda fr. 22/56 h=15 cm</t>
  </si>
  <si>
    <t>Griovio dugno tvirtinimas betoniniais 400x500x240 latakais</t>
  </si>
  <si>
    <t>Pagrindo po betoniniais latakais iš C20/25 klasės betono h=15 cm įrengimas</t>
  </si>
  <si>
    <t>3.25</t>
  </si>
  <si>
    <t>3.26</t>
  </si>
  <si>
    <t>3.27</t>
  </si>
  <si>
    <t>3.28</t>
  </si>
  <si>
    <t>3.29</t>
  </si>
  <si>
    <t>3.30</t>
  </si>
  <si>
    <t>3.31</t>
  </si>
  <si>
    <t>3.32</t>
  </si>
  <si>
    <t>3.33</t>
  </si>
  <si>
    <t>3.34</t>
  </si>
  <si>
    <t>4. Dangos konstrukcijos įrengimas (I konstrukcijos variantas)</t>
  </si>
  <si>
    <t>Apsauginio šalčiui atsparaus sluoksnio kf≥1,0×10-5 m/s, h=0,58 m įrengimas</t>
  </si>
  <si>
    <t>Asfalto pagrindo sluoksnio iš mišinio AC 22 PN, h=0,08 m įrengimas</t>
  </si>
  <si>
    <t>Asfalto viršutinio sluoksnio iš mišinio AC 11 VN, h=0,04 m įrengimas</t>
  </si>
  <si>
    <t>Skersinių ir išilginių siūlių gruntavimas 50/70 bitumine emulsija</t>
  </si>
  <si>
    <t>Kelkraščių h=0,09 m įrengimas (skaldos 85%, augalinio grunto 15%)</t>
  </si>
  <si>
    <t>Augalinis gruntas kelkraščiams (panaudojamas nuimtas augalinis gruntas)</t>
  </si>
  <si>
    <t>4. Dangos konstrukcijos įrengimas (II konstrukcijos variantas)</t>
  </si>
  <si>
    <t>4.8</t>
  </si>
  <si>
    <t>4.9</t>
  </si>
  <si>
    <t>4.10</t>
  </si>
  <si>
    <t>Apsauginio šalčiui atsparaus sluoksnio kf≥1,0×10-5 m/s, h=0,53 m įrengimas</t>
  </si>
  <si>
    <t>5. Nuovažų įrengimas</t>
  </si>
  <si>
    <t>Smėlio pagrindo po PP d400 pralaidoms įrengimas</t>
  </si>
  <si>
    <t>4.11</t>
  </si>
  <si>
    <t>4.12</t>
  </si>
  <si>
    <t>4.13</t>
  </si>
  <si>
    <t>Šalčiui nejautrių medžiagų sluoksnio įrengimas kf≥1,0×10-5 m/s, h=0,30 m</t>
  </si>
  <si>
    <t>Asfalto pagrindo-dangos sluoksnio iš mišinio AC 16 PD, h=0,06 m įrengimas</t>
  </si>
  <si>
    <t>Kelkraščių h=0,03 m įrengimas (iš augalinio grunto mišinio)</t>
  </si>
  <si>
    <t>4.14</t>
  </si>
  <si>
    <t>4.15</t>
  </si>
  <si>
    <t>4.16</t>
  </si>
  <si>
    <t>Nuovažų išlyginimas esamu iškasų gruntu [SD]</t>
  </si>
  <si>
    <t>Gelžbetoninių antgalių d400 pralaidoms įrengimas</t>
  </si>
  <si>
    <t>Augalinio grunto užpylimas ir apsėjimas žole nuovažų zonoje h=0,06 m (panaudojamas nuimtas augalinis gruntas)</t>
  </si>
  <si>
    <t>6. Baigiamieji darbai</t>
  </si>
  <si>
    <t>Augalinio grunto užpylimas ir apsėjimas žole h=0,06 m (panaudojamas nuimtas augalinis gruntas)</t>
  </si>
  <si>
    <t>Dangų suvedimas asfalto pagrindo-dangos sluoksniu iš mišinio AC 16 PD, h=0,06 m</t>
  </si>
  <si>
    <t>Kelio ženklų vienstiebių metalinių 76,1 mm skersmens atramų pastatymas</t>
  </si>
  <si>
    <t>Kelio ženklų dvistiebių metalinių 76,1 mm skersmens atramų pastatymas</t>
  </si>
  <si>
    <t>Horizontalusis ženklinimas termoplastinėmis medžiagomis su stiklo rutuliukais 1.1</t>
  </si>
  <si>
    <t>Horizontalusis ženklinimas termoplastinėmis medžiagomis su stiklo rutuliukais 1.7</t>
  </si>
  <si>
    <t>Horizontalusis ženklinimas termoplastinėmis medžiagomis su stiklo rutuliukais 1.10</t>
  </si>
  <si>
    <t>Apsauginių kelio barjerų N2 W4 A įrengimas</t>
  </si>
  <si>
    <t>Apsauginių kelio atitvarų N2 W4 A pradinių ir galinių komponentų įrengimas</t>
  </si>
  <si>
    <t>Apsauginių kelio atitvarų GE-1 elementų su šviesą atspindinčiais atšvaitais įrengimas</t>
  </si>
  <si>
    <t>Signalinių stulpelių įrengimas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</si>
  <si>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Širvintų kelių tarnyba, Zibalų g. 21, Širvintos</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</si>
  <si>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ELEKTROTECHNIKOS DALIS</t>
  </si>
  <si>
    <t>1. Išmontavimas</t>
  </si>
  <si>
    <t>Esama 10kV atrama su ramsčiu</t>
  </si>
  <si>
    <t>Esama 10kV atrama</t>
  </si>
  <si>
    <t>10kV atramos ramstis</t>
  </si>
  <si>
    <t>2. 10kV OL rekonstrukcija</t>
  </si>
  <si>
    <t>11m. 10kV OL tarpinės G/b atramos T-S110 montavimas</t>
  </si>
  <si>
    <t>11m. 10kV OL kampinės G/b atramos KT30-S110 su ramsčiu  montavimas</t>
  </si>
  <si>
    <t>Ramsčio 10kV OL G/b atramai  montavimas</t>
  </si>
  <si>
    <t>Ramsčio tvirtinimo mazgo montavimas</t>
  </si>
  <si>
    <t>Įžeminimo kontūro 10omų montavimas</t>
  </si>
  <si>
    <t>Atramos, ramsčio prijungimas prie įžeminimo kontūro  cinkuota 40x4mm. juosta</t>
  </si>
  <si>
    <t>Atramos įžeminimo kontūro varžos matavimas</t>
  </si>
  <si>
    <t>Esamų laidų perjungimas prie naujos atramos</t>
  </si>
  <si>
    <t>Esamų laidų reguliavimas (3x470)</t>
  </si>
  <si>
    <t>OL gelžbetoninių atramų žymėjimo lentelės montavimas</t>
  </si>
  <si>
    <t>10kV OL laidų montavimas</t>
  </si>
  <si>
    <t>3. Medžiagos</t>
  </si>
  <si>
    <t>11m. 10kV OL G/b atrama T-S110:
○ 11m. G/b stiebas 10kV OL - 1 vnt.
○ Viršunė T10-1 - 1 vnt.
○ Traversa T10-2 - 1 vnt.
○ Izoliatorius 10kV OL - 3 vnt.
○ Įžeminimo laidininkas ŽLn-7(ŽLn-11) - 1 vnt.
○ Plastmasinė įvorė I-24 - 3 vnt.
○ Laido rišimo medžiagos - 3 vnt.</t>
  </si>
  <si>
    <t>11m. 10kV OL G/b  kampinė tarpinė atrama KT30-S110 su ramsčiu:
○ 11m. G/b stiebas 10kV OL - 2 vnt.
○ Viršunė T10-1 - 1 vnt.
○ Traversa T10-2 - 1 vnt.
○ Ramsčio tvirtinimo mazgas PTM-2,7 - 1 vnt.
○ Apkaba AP16-2,7 - 1 vnt.
○ Įžeminimo laidininkas ŽLn-7(ŽLn-11) - 1 vnt.
○ Izoliatorius 10kV OL - 3 vnt.
○ Plastmasinė įvorė I-24 - 3 vnt.
○ Laido rišimo medžiagos - 3 vnt.</t>
  </si>
  <si>
    <t xml:space="preserve">11m. 10kV OL G/b atramos stiebas </t>
  </si>
  <si>
    <t xml:space="preserve">Ramsčio tvirtinimo mazgas </t>
  </si>
  <si>
    <t>OL gelžbetoninių atramų žymėjimo lentelės</t>
  </si>
  <si>
    <t>Neizoliuotas alimininis plieninis laidas</t>
  </si>
  <si>
    <t>Universalus gnybtas neizoliotems laidams (Sujungiamų AL laidininkų skerspjūviai:16–70 mm2)</t>
  </si>
  <si>
    <t>Pakartotinis nulinio laido įžeminimo kontūras 10omų, sudarytas iš:
-įžeminimo strypas 14mm. L=1,5m                        -10vnt.
- sujungimo mova                                                   -9vnt.
- plieninis antgalis                                                  -1vnt.
-kontrolinė dėžė                                                    -1vnt.
-kryžmine jungtis juosta elektrodas                       -1vnt</t>
  </si>
  <si>
    <t>Cinkuota 40x4mm. juosta</t>
  </si>
  <si>
    <t>Sankasos įrengimas iškasant pakopas h(min)=0,60 m</t>
  </si>
  <si>
    <t>Sankasos įrengimas supilant pakopas h(min)=0,60 m</t>
  </si>
  <si>
    <r>
      <t>Žvyro pagrindo sluok</t>
    </r>
    <r>
      <rPr>
        <sz val="11"/>
        <color rgb="FFFF0000"/>
        <rFont val="Times New Roman"/>
        <family val="1"/>
        <charset val="186"/>
      </rPr>
      <t>s</t>
    </r>
    <r>
      <rPr>
        <sz val="11"/>
        <rFont val="Times New Roman"/>
        <family val="1"/>
        <charset val="186"/>
      </rPr>
      <t>nio iš nesurišto mineralinių medžiagų mišinio fr. 0/45 h=0,25 m įrengimas</t>
    </r>
  </si>
  <si>
    <t>Asfaltbetonio dangos ardymas, h=0,06 m</t>
  </si>
  <si>
    <t>1.18</t>
  </si>
  <si>
    <t>6.11</t>
  </si>
  <si>
    <t>Esamų BET d500 pralaidų ardymas ir išvežimas (žiūrėti žiniaraščio priedą dėl išvežimo)</t>
  </si>
  <si>
    <t>Esamų BET 2x1000 pralaidų ardymas ir išvežimas (žiūrėti žiniaraščio priedą dėl išvežimo)</t>
  </si>
  <si>
    <t>Esamų BET d1800 pralaidų ardymas ir išvežimas (žiūrėti žiniaraščio priedą dėl išvežimo)</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</si>
  <si>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(11 vnt.)</t>
  </si>
  <si>
    <t>Krūmų kirtimas, smulkinimas ir išvežimas rangovo pasirinktu atstumu utilizavimui</t>
  </si>
  <si>
    <t>Grįžtamosios medžiagos (išardytas asfaltas), įkainis 9,58 Eur/m3 (sąmatoje įvertinamas su minuso ženklu)</t>
  </si>
  <si>
    <t>Augalinio grunto išvežimas į laikino sandėliavimo aikštelę</t>
  </si>
  <si>
    <t>Augalinio grunto išvežimas į išlykį rangovo pasirinktu atstumu</t>
  </si>
  <si>
    <t>Esamų pralaidų betoninių antgalių ardymas ir išvežimas (žiūrėti žiniaraščio priedą dėl išvežimo)</t>
  </si>
  <si>
    <t>Skaldos arba žvyro pagrindo sluoksnio (pagal konstrukcijos parinkimo variantą) iš 0/45 mišinio įrengimas h=0,20 m</t>
  </si>
  <si>
    <t>Skaldos pagrindo sluoksnio iš nesurišto mineralinių medžiagų mišinio fr. 0/45 h=0,20 m įrengimas</t>
  </si>
  <si>
    <t>3.35</t>
  </si>
  <si>
    <t>3.36</t>
  </si>
  <si>
    <t>3.37</t>
  </si>
  <si>
    <t>3.38</t>
  </si>
  <si>
    <t>3.39</t>
  </si>
  <si>
    <t>3.40</t>
  </si>
  <si>
    <t>Esamų PE d200 pralaidų ardymas ir išvežimas (žiūrėti žiniaraščio priedą dėl išvežimo)</t>
  </si>
  <si>
    <t>Esamų PE d250 pralaidų ardymas ir išvežimas (žiūrėti žiniaraščio priedą dėl išvežimo)</t>
  </si>
  <si>
    <t>Esamų PE d400 pralaidų ardymas ir išvežimas (žiūrėti žiniaraščio priedą dėl išvežimo)</t>
  </si>
  <si>
    <t>Esamų PE d600 pralaidų ardymas ir išvežimas (žiūrėti žiniaraščio priedą dėl išvežimo)</t>
  </si>
  <si>
    <t>Esamų BET d300 pralaidų ardymas ir išvežimas (žiūrėti žiniaraščio priedą dėl išvežimo)</t>
  </si>
  <si>
    <t>Esamų BET d400 pralaidų ardymas ir išvežimas (žiūrėti žiniaraščio priedą dėl išvežimo)</t>
  </si>
  <si>
    <t>PP d400 pralaidų įrengimas (bendras ilgis - 173,8 m)</t>
  </si>
  <si>
    <t>Asfalto pagrindo gruntavimas bitumine emulsija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</si>
</sst>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0"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i/>
      <sz val="11"/>
      <color rgb="FFFF000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62">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Fill="1" applyBorder="1" applyAlignment="1">
      <alignment horizontal="left" vertical="center" wrapText="1"/>
    </xf>
    <xf numFmtId="0" fontId="2" fillId="0" borderId="0" xfId="1" applyNumberFormat="1" applyFont="1" applyAlignment="1" applyProtection="1">
      <alignment horizontal="center" vertical="center" wrapText="1"/>
    </xf>
    <xf numFmtId="0" fontId="5" fillId="0" borderId="1" xfId="0" applyNumberFormat="1" applyFont="1" applyFill="1" applyBorder="1" applyAlignment="1">
      <alignment horizontal="center" vertical="center"/>
    </xf>
    <xf numFmtId="0" fontId="4" fillId="0" borderId="0" xfId="4" applyNumberFormat="1" applyFont="1" applyAlignment="1">
      <alignment vertical="center"/>
    </xf>
    <xf numFmtId="0" fontId="7" fillId="0" borderId="0" xfId="0" applyNumberFormat="1" applyFont="1"/>
    <xf numFmtId="0" fontId="8" fillId="0" borderId="0" xfId="0" applyNumberFormat="1" applyFont="1" applyAlignment="1">
      <alignment vertical="center"/>
    </xf>
    <xf numFmtId="0" fontId="8" fillId="0" borderId="0" xfId="0" applyNumberFormat="1" applyFont="1" applyAlignment="1">
      <alignment horizontal="left" vertical="center" wrapText="1"/>
    </xf>
    <xf numFmtId="4" fontId="4" fillId="4" borderId="1" xfId="4" applyNumberFormat="1" applyFont="1" applyFill="1" applyBorder="1" applyAlignment="1" applyProtection="1">
      <alignment horizontal="center" vertical="center" wrapText="1"/>
      <protection locked="0"/>
    </xf>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NumberFormat="1" applyFont="1" applyBorder="1" applyAlignment="1">
      <alignment horizontal="center" vertical="center"/>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4" fontId="4" fillId="4" borderId="8" xfId="3" applyNumberFormat="1" applyFont="1" applyFill="1" applyBorder="1" applyAlignment="1" applyProtection="1">
      <alignment horizontal="center" vertical="center" wrapText="1"/>
      <protection locked="0"/>
    </xf>
    <xf numFmtId="4" fontId="5" fillId="0" borderId="9"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 fontId="5" fillId="4" borderId="3" xfId="0"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0" fontId="5" fillId="0" borderId="14" xfId="0" applyNumberFormat="1" applyFont="1" applyBorder="1" applyAlignment="1">
      <alignment horizontal="center" vertical="center" wrapText="1"/>
    </xf>
    <xf numFmtId="4" fontId="5" fillId="4" borderId="14" xfId="4" applyNumberFormat="1" applyFont="1" applyFill="1" applyBorder="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5" xfId="0" applyNumberFormat="1" applyFont="1" applyBorder="1" applyAlignment="1" applyProtection="1">
      <alignment horizontal="center" vertical="center"/>
      <protection locked="0"/>
    </xf>
    <xf numFmtId="4" fontId="12" fillId="0" borderId="0" xfId="0" applyNumberFormat="1"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4" fillId="0" borderId="0" xfId="4" applyFont="1" applyBorder="1" applyAlignment="1">
      <alignment vertical="center"/>
    </xf>
    <xf numFmtId="0" fontId="4" fillId="0" borderId="0" xfId="4" applyFont="1" applyBorder="1" applyAlignment="1">
      <alignment vertical="center" wrapText="1"/>
    </xf>
    <xf numFmtId="0" fontId="4" fillId="0" borderId="0" xfId="4" applyNumberFormat="1" applyFont="1" applyBorder="1" applyAlignment="1">
      <alignment vertical="center"/>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4" fillId="0" borderId="0" xfId="4" applyNumberFormat="1" applyFont="1" applyBorder="1" applyAlignment="1">
      <alignment horizontal="right" vertical="center"/>
    </xf>
    <xf numFmtId="0" fontId="4" fillId="0" borderId="16" xfId="3" applyFont="1" applyBorder="1" applyAlignment="1">
      <alignment horizontal="center" vertical="center" wrapText="1"/>
    </xf>
    <xf numFmtId="0" fontId="7" fillId="0" borderId="0" xfId="0" applyFont="1" applyBorder="1" applyProtection="1">
      <protection locked="0"/>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19"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22" xfId="4"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13" xfId="4" applyNumberFormat="1" applyFont="1" applyBorder="1" applyAlignment="1">
      <alignment horizontal="center" vertical="center" wrapText="1"/>
    </xf>
    <xf numFmtId="0" fontId="2" fillId="0" borderId="21"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49" fontId="5" fillId="0" borderId="25"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6" xfId="0" applyNumberFormat="1" applyFont="1" applyBorder="1" applyAlignment="1">
      <alignment horizontal="center" vertical="center" wrapText="1"/>
    </xf>
    <xf numFmtId="0" fontId="4" fillId="0" borderId="27" xfId="3" applyFont="1" applyBorder="1" applyAlignment="1">
      <alignment horizontal="center" vertical="center" wrapText="1"/>
    </xf>
    <xf numFmtId="4" fontId="4" fillId="0" borderId="28" xfId="3" applyNumberFormat="1" applyFont="1" applyBorder="1" applyAlignment="1">
      <alignment horizontal="center" vertical="center" wrapText="1"/>
    </xf>
    <xf numFmtId="0" fontId="5" fillId="0" borderId="8" xfId="0" applyNumberFormat="1" applyFont="1" applyFill="1" applyBorder="1" applyAlignment="1">
      <alignment horizontal="center" vertical="center"/>
    </xf>
    <xf numFmtId="0" fontId="5" fillId="0" borderId="1" xfId="0" applyNumberFormat="1" applyFont="1" applyBorder="1" applyAlignment="1">
      <alignment horizontal="left" vertical="center" wrapText="1"/>
    </xf>
    <xf numFmtId="49" fontId="11" fillId="0" borderId="29" xfId="0" applyNumberFormat="1" applyFont="1" applyBorder="1" applyAlignment="1">
      <alignment horizontal="center" vertical="center" wrapText="1"/>
    </xf>
    <xf numFmtId="49" fontId="5" fillId="0" borderId="30" xfId="0" applyNumberFormat="1" applyFont="1" applyBorder="1" applyAlignment="1">
      <alignment horizontal="center" vertical="center"/>
    </xf>
    <xf numFmtId="49" fontId="5" fillId="0" borderId="26" xfId="0" applyNumberFormat="1" applyFont="1" applyBorder="1" applyAlignment="1">
      <alignment horizontal="left" vertical="center" wrapText="1"/>
    </xf>
    <xf numFmtId="0" fontId="5" fillId="0" borderId="26" xfId="0" applyNumberFormat="1" applyFont="1" applyBorder="1" applyAlignment="1">
      <alignment horizontal="center" vertical="center"/>
    </xf>
    <xf numFmtId="4" fontId="4" fillId="4" borderId="26" xfId="3" applyNumberFormat="1" applyFont="1" applyFill="1" applyBorder="1" applyAlignment="1" applyProtection="1">
      <alignment horizontal="center" vertical="center" wrapText="1"/>
      <protection locked="0"/>
    </xf>
    <xf numFmtId="4" fontId="5" fillId="0" borderId="31" xfId="0" applyNumberFormat="1" applyFont="1" applyBorder="1" applyAlignment="1">
      <alignment horizontal="center" vertical="center" wrapText="1"/>
    </xf>
    <xf numFmtId="49" fontId="5" fillId="0" borderId="32" xfId="0" applyNumberFormat="1" applyFont="1" applyBorder="1" applyAlignment="1">
      <alignment horizontal="center" vertical="center"/>
    </xf>
    <xf numFmtId="49" fontId="11" fillId="0" borderId="17"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 fontId="12" fillId="0" borderId="15" xfId="0" applyNumberFormat="1" applyFont="1" applyBorder="1" applyAlignment="1" applyProtection="1">
      <alignment horizontal="center" vertical="center"/>
    </xf>
    <xf numFmtId="164" fontId="6" fillId="4" borderId="1" xfId="0" applyNumberFormat="1" applyFont="1" applyFill="1" applyBorder="1" applyAlignment="1" applyProtection="1">
      <alignment horizontal="center" vertical="center"/>
      <protection locked="0"/>
    </xf>
    <xf numFmtId="4" fontId="3" fillId="4" borderId="3" xfId="4" applyNumberFormat="1" applyFont="1" applyFill="1" applyBorder="1" applyAlignment="1" applyProtection="1">
      <alignment horizontal="center" vertical="center" wrapText="1"/>
      <protection locked="0"/>
    </xf>
    <xf numFmtId="4" fontId="3" fillId="4" borderId="1" xfId="4" applyNumberFormat="1" applyFont="1" applyFill="1" applyBorder="1" applyAlignment="1" applyProtection="1">
      <alignment horizontal="center" vertical="center" wrapText="1"/>
      <protection locked="0"/>
    </xf>
    <xf numFmtId="4" fontId="5" fillId="0" borderId="33" xfId="0" applyNumberFormat="1" applyFont="1" applyBorder="1" applyAlignment="1">
      <alignment horizontal="center" vertical="center" wrapText="1"/>
    </xf>
    <xf numFmtId="49" fontId="5" fillId="0" borderId="26" xfId="0" applyNumberFormat="1" applyFont="1" applyFill="1" applyBorder="1" applyAlignment="1">
      <alignment horizontal="left" vertical="center" wrapText="1"/>
    </xf>
    <xf numFmtId="164" fontId="6" fillId="4" borderId="26" xfId="0" applyNumberFormat="1" applyFont="1" applyFill="1" applyBorder="1" applyAlignment="1" applyProtection="1">
      <alignment horizontal="center" vertical="center"/>
      <protection locked="0"/>
    </xf>
    <xf numFmtId="49" fontId="5" fillId="0" borderId="8" xfId="0" applyNumberFormat="1" applyFont="1" applyFill="1" applyBorder="1" applyAlignment="1">
      <alignment horizontal="left" vertical="center" wrapText="1"/>
    </xf>
    <xf numFmtId="0" fontId="5" fillId="0" borderId="8" xfId="0" applyNumberFormat="1" applyFont="1" applyBorder="1" applyAlignment="1">
      <alignment horizontal="center" vertical="center"/>
    </xf>
    <xf numFmtId="164" fontId="6" fillId="4" borderId="8" xfId="0" applyNumberFormat="1" applyFont="1" applyFill="1" applyBorder="1" applyAlignment="1" applyProtection="1">
      <alignment horizontal="center" vertical="center"/>
      <protection locked="0"/>
    </xf>
    <xf numFmtId="4" fontId="4" fillId="0" borderId="0" xfId="0" applyNumberFormat="1" applyFont="1" applyBorder="1" applyAlignment="1" applyProtection="1">
      <alignment horizontal="center" vertical="center" wrapText="1"/>
      <protection locked="0"/>
    </xf>
    <xf numFmtId="49" fontId="5" fillId="0" borderId="30" xfId="0" applyNumberFormat="1" applyFont="1" applyBorder="1" applyAlignment="1">
      <alignment horizontal="center" vertical="center" wrapText="1"/>
    </xf>
    <xf numFmtId="4" fontId="5" fillId="4" borderId="26" xfId="0" applyNumberFormat="1" applyFont="1" applyFill="1" applyBorder="1" applyAlignment="1" applyProtection="1">
      <alignment horizontal="center" vertical="center" wrapText="1"/>
      <protection locked="0"/>
    </xf>
    <xf numFmtId="49" fontId="5" fillId="0" borderId="35" xfId="0" applyNumberFormat="1" applyFont="1" applyBorder="1" applyAlignment="1">
      <alignment horizontal="center" vertical="center" wrapText="1"/>
    </xf>
    <xf numFmtId="49" fontId="5" fillId="0" borderId="34" xfId="0" applyNumberFormat="1" applyFont="1" applyBorder="1" applyAlignment="1">
      <alignment horizontal="center" vertical="center"/>
    </xf>
    <xf numFmtId="0" fontId="5" fillId="0" borderId="26" xfId="0" applyNumberFormat="1" applyFont="1" applyFill="1" applyBorder="1" applyAlignment="1">
      <alignment horizontal="center" vertical="center"/>
    </xf>
    <xf numFmtId="49" fontId="11" fillId="0" borderId="8" xfId="0" applyNumberFormat="1" applyFont="1" applyBorder="1" applyAlignment="1">
      <alignment horizontal="center" vertical="center" wrapText="1"/>
    </xf>
    <xf numFmtId="49" fontId="5" fillId="0" borderId="8" xfId="0" applyNumberFormat="1" applyFont="1" applyBorder="1" applyAlignment="1">
      <alignment horizontal="center" vertical="center"/>
    </xf>
    <xf numFmtId="49" fontId="11" fillId="0" borderId="35" xfId="0" applyNumberFormat="1" applyFont="1" applyBorder="1" applyAlignment="1">
      <alignment horizontal="center" vertical="center" wrapText="1"/>
    </xf>
    <xf numFmtId="0" fontId="5" fillId="0" borderId="1" xfId="0" applyFont="1" applyBorder="1" applyAlignment="1">
      <alignment horizontal="left" vertical="center" wrapText="1"/>
    </xf>
    <xf numFmtId="49" fontId="5" fillId="0" borderId="36" xfId="0" applyNumberFormat="1" applyFont="1" applyBorder="1" applyAlignment="1">
      <alignment horizontal="left" vertical="center" wrapText="1"/>
    </xf>
    <xf numFmtId="0" fontId="5" fillId="0" borderId="0" xfId="0" applyFont="1" applyAlignment="1">
      <alignment wrapText="1"/>
    </xf>
    <xf numFmtId="49" fontId="11" fillId="0" borderId="29"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6" xfId="0" applyNumberFormat="1" applyFont="1" applyBorder="1" applyAlignment="1">
      <alignment horizontal="center" vertical="center"/>
    </xf>
    <xf numFmtId="49" fontId="5" fillId="0" borderId="37" xfId="0" applyNumberFormat="1" applyFont="1" applyBorder="1" applyAlignment="1">
      <alignment horizontal="center" vertical="center" wrapText="1"/>
    </xf>
    <xf numFmtId="49" fontId="19" fillId="0" borderId="29" xfId="0" applyNumberFormat="1" applyFont="1" applyBorder="1" applyAlignment="1">
      <alignment horizontal="center" vertical="center" wrapText="1"/>
    </xf>
    <xf numFmtId="49" fontId="6" fillId="0" borderId="30" xfId="0" applyNumberFormat="1" applyFont="1" applyBorder="1" applyAlignment="1">
      <alignment horizontal="center" vertical="center"/>
    </xf>
    <xf numFmtId="49" fontId="6" fillId="0" borderId="26" xfId="0" applyNumberFormat="1" applyFont="1" applyFill="1" applyBorder="1" applyAlignment="1">
      <alignment horizontal="left" vertical="center" wrapText="1"/>
    </xf>
    <xf numFmtId="49" fontId="6" fillId="0" borderId="1" xfId="0" applyNumberFormat="1" applyFont="1" applyBorder="1" applyAlignment="1">
      <alignment horizontal="center" vertical="center" wrapText="1"/>
    </xf>
    <xf numFmtId="4" fontId="6" fillId="0" borderId="31"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0" fontId="6" fillId="0" borderId="0" xfId="0" applyFont="1"/>
    <xf numFmtId="49" fontId="6" fillId="0" borderId="1" xfId="0" applyNumberFormat="1" applyFont="1" applyFill="1" applyBorder="1" applyAlignment="1">
      <alignment horizontal="left" vertical="center" wrapText="1"/>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18"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17" fillId="0" borderId="0" xfId="0" applyFont="1" applyAlignment="1">
      <alignment vertical="center" wrapText="1"/>
    </xf>
    <xf numFmtId="0" fontId="18" fillId="0" borderId="0" xfId="0" applyFont="1" applyAlignment="1">
      <alignment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20" xfId="0" applyFont="1" applyFill="1" applyBorder="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5"/>
  <sheetViews>
    <sheetView topLeftCell="B19" zoomScaleNormal="100" workbookViewId="0">
      <selection activeCell="F24" sqref="F24"/>
    </sheetView>
  </sheetViews>
  <sheetFormatPr defaultColWidth="9.140625" defaultRowHeight="15" x14ac:dyDescent="0.25"/>
  <cols>
    <col min="1" max="1" width="30.7109375" style="33" customWidth="1"/>
    <col min="2" max="2" width="10.5703125" style="14" customWidth="1"/>
    <col min="3" max="3" width="71.7109375" style="15" customWidth="1"/>
    <col min="4" max="4" width="9.140625" style="14"/>
    <col min="5" max="5" width="16.28515625" style="27" customWidth="1"/>
    <col min="6" max="6" width="20.7109375" style="21" customWidth="1"/>
    <col min="7" max="7" width="14.7109375" style="14" customWidth="1"/>
    <col min="8" max="8" width="21.5703125" style="22" customWidth="1"/>
    <col min="9" max="9" width="16.140625" style="11" customWidth="1"/>
    <col min="10" max="16384" width="9.140625" style="11"/>
  </cols>
  <sheetData>
    <row r="1" spans="1:7" ht="39.950000000000003" customHeight="1" x14ac:dyDescent="0.25">
      <c r="A1" s="145" t="s">
        <v>93</v>
      </c>
      <c r="B1" s="145"/>
      <c r="C1" s="145"/>
      <c r="D1" s="145"/>
      <c r="E1" s="145"/>
      <c r="F1" s="145"/>
      <c r="G1" s="145"/>
    </row>
    <row r="2" spans="1:7" ht="21.75" customHeight="1" thickBot="1" x14ac:dyDescent="0.3">
      <c r="A2" s="1"/>
      <c r="B2" s="1"/>
      <c r="C2" s="1"/>
      <c r="D2" s="1"/>
      <c r="E2" s="24"/>
      <c r="F2" s="1"/>
      <c r="G2" s="1"/>
    </row>
    <row r="3" spans="1:7" ht="21.75" customHeight="1" x14ac:dyDescent="0.25">
      <c r="A3" s="146" t="s">
        <v>59</v>
      </c>
      <c r="B3" s="147"/>
      <c r="C3" s="147"/>
      <c r="D3" s="147"/>
      <c r="E3" s="147"/>
      <c r="F3" s="147"/>
      <c r="G3" s="148"/>
    </row>
    <row r="4" spans="1:7" ht="43.5" thickBot="1" x14ac:dyDescent="0.3">
      <c r="A4" s="45" t="s">
        <v>42</v>
      </c>
      <c r="B4" s="82" t="s">
        <v>0</v>
      </c>
      <c r="C4" s="46" t="s">
        <v>1</v>
      </c>
      <c r="D4" s="46" t="s">
        <v>2</v>
      </c>
      <c r="E4" s="47" t="s">
        <v>3</v>
      </c>
      <c r="F4" s="48" t="s">
        <v>4</v>
      </c>
      <c r="G4" s="49" t="s">
        <v>5</v>
      </c>
    </row>
    <row r="5" spans="1:7" ht="15.75" customHeight="1" x14ac:dyDescent="0.25">
      <c r="A5" s="107" t="s">
        <v>6</v>
      </c>
      <c r="B5" s="106" t="s">
        <v>13</v>
      </c>
      <c r="C5" s="34" t="s">
        <v>95</v>
      </c>
      <c r="D5" s="35" t="s">
        <v>50</v>
      </c>
      <c r="E5" s="36">
        <v>3</v>
      </c>
      <c r="F5" s="37">
        <v>273.75</v>
      </c>
      <c r="G5" s="113">
        <f t="shared" ref="G5:G21" si="0">ROUND((E5*F5),2)</f>
        <v>821.25</v>
      </c>
    </row>
    <row r="6" spans="1:7" ht="29.25" customHeight="1" x14ac:dyDescent="0.25">
      <c r="A6" s="108" t="s">
        <v>6</v>
      </c>
      <c r="B6" s="94" t="s">
        <v>14</v>
      </c>
      <c r="C6" s="102" t="s">
        <v>100</v>
      </c>
      <c r="D6" s="95" t="s">
        <v>19</v>
      </c>
      <c r="E6" s="103">
        <v>3</v>
      </c>
      <c r="F6" s="104">
        <v>17.36</v>
      </c>
      <c r="G6" s="39">
        <f t="shared" si="0"/>
        <v>52.08</v>
      </c>
    </row>
    <row r="7" spans="1:7" ht="29.25" customHeight="1" x14ac:dyDescent="0.25">
      <c r="A7" s="108" t="s">
        <v>6</v>
      </c>
      <c r="B7" s="94" t="s">
        <v>70</v>
      </c>
      <c r="C7" s="102" t="s">
        <v>101</v>
      </c>
      <c r="D7" s="95" t="s">
        <v>19</v>
      </c>
      <c r="E7" s="103">
        <v>2</v>
      </c>
      <c r="F7" s="104">
        <v>28.94</v>
      </c>
      <c r="G7" s="39">
        <f t="shared" si="0"/>
        <v>57.88</v>
      </c>
    </row>
    <row r="8" spans="1:7" ht="29.25" customHeight="1" x14ac:dyDescent="0.25">
      <c r="A8" s="108" t="s">
        <v>6</v>
      </c>
      <c r="B8" s="94" t="s">
        <v>15</v>
      </c>
      <c r="C8" s="102" t="s">
        <v>102</v>
      </c>
      <c r="D8" s="95" t="s">
        <v>19</v>
      </c>
      <c r="E8" s="103">
        <v>6</v>
      </c>
      <c r="F8" s="104">
        <v>6.39</v>
      </c>
      <c r="G8" s="39">
        <f t="shared" si="0"/>
        <v>38.340000000000003</v>
      </c>
    </row>
    <row r="9" spans="1:7" ht="29.25" customHeight="1" x14ac:dyDescent="0.25">
      <c r="A9" s="108" t="s">
        <v>6</v>
      </c>
      <c r="B9" s="94" t="s">
        <v>16</v>
      </c>
      <c r="C9" s="102" t="s">
        <v>103</v>
      </c>
      <c r="D9" s="95" t="s">
        <v>19</v>
      </c>
      <c r="E9" s="103">
        <v>3</v>
      </c>
      <c r="F9" s="104">
        <v>12.78</v>
      </c>
      <c r="G9" s="39">
        <f t="shared" si="0"/>
        <v>38.340000000000003</v>
      </c>
    </row>
    <row r="10" spans="1:7" ht="15" customHeight="1" x14ac:dyDescent="0.25">
      <c r="A10" s="108" t="s">
        <v>6</v>
      </c>
      <c r="B10" s="94" t="s">
        <v>17</v>
      </c>
      <c r="C10" s="102" t="s">
        <v>104</v>
      </c>
      <c r="D10" s="95" t="s">
        <v>19</v>
      </c>
      <c r="E10" s="103">
        <v>1</v>
      </c>
      <c r="F10" s="104">
        <v>37.549999999999997</v>
      </c>
      <c r="G10" s="105">
        <f t="shared" si="0"/>
        <v>37.549999999999997</v>
      </c>
    </row>
    <row r="11" spans="1:7" ht="15" customHeight="1" x14ac:dyDescent="0.25">
      <c r="A11" s="108" t="s">
        <v>6</v>
      </c>
      <c r="B11" s="94" t="s">
        <v>71</v>
      </c>
      <c r="C11" s="102" t="s">
        <v>105</v>
      </c>
      <c r="D11" s="95" t="s">
        <v>19</v>
      </c>
      <c r="E11" s="103">
        <v>5</v>
      </c>
      <c r="F11" s="104">
        <v>59</v>
      </c>
      <c r="G11" s="105">
        <f t="shared" si="0"/>
        <v>295</v>
      </c>
    </row>
    <row r="12" spans="1:7" ht="15" customHeight="1" x14ac:dyDescent="0.25">
      <c r="A12" s="108" t="s">
        <v>6</v>
      </c>
      <c r="B12" s="94" t="s">
        <v>18</v>
      </c>
      <c r="C12" s="102" t="s">
        <v>106</v>
      </c>
      <c r="D12" s="95" t="s">
        <v>19</v>
      </c>
      <c r="E12" s="103">
        <v>5</v>
      </c>
      <c r="F12" s="104">
        <v>91.18</v>
      </c>
      <c r="G12" s="105">
        <f t="shared" si="0"/>
        <v>455.9</v>
      </c>
    </row>
    <row r="13" spans="1:7" ht="88.5" customHeight="1" x14ac:dyDescent="0.25">
      <c r="A13" s="108" t="s">
        <v>6</v>
      </c>
      <c r="B13" s="94" t="s">
        <v>77</v>
      </c>
      <c r="C13" s="2" t="s">
        <v>257</v>
      </c>
      <c r="D13" s="32" t="s">
        <v>7</v>
      </c>
      <c r="E13" s="103">
        <v>1</v>
      </c>
      <c r="F13" s="104">
        <v>375.46</v>
      </c>
      <c r="G13" s="105">
        <f t="shared" si="0"/>
        <v>375.46</v>
      </c>
    </row>
    <row r="14" spans="1:7" ht="30" customHeight="1" x14ac:dyDescent="0.25">
      <c r="A14" s="108" t="s">
        <v>6</v>
      </c>
      <c r="B14" s="94" t="s">
        <v>78</v>
      </c>
      <c r="C14" s="102" t="s">
        <v>85</v>
      </c>
      <c r="D14" s="95" t="s">
        <v>19</v>
      </c>
      <c r="E14" s="103">
        <v>11</v>
      </c>
      <c r="F14" s="104">
        <v>69.73</v>
      </c>
      <c r="G14" s="105">
        <f t="shared" si="0"/>
        <v>767.03</v>
      </c>
    </row>
    <row r="15" spans="1:7" ht="15" customHeight="1" x14ac:dyDescent="0.25">
      <c r="A15" s="108" t="s">
        <v>6</v>
      </c>
      <c r="B15" s="94" t="s">
        <v>52</v>
      </c>
      <c r="C15" s="102" t="s">
        <v>258</v>
      </c>
      <c r="D15" s="95" t="s">
        <v>82</v>
      </c>
      <c r="E15" s="103">
        <v>0.15</v>
      </c>
      <c r="F15" s="104">
        <v>1448.19</v>
      </c>
      <c r="G15" s="105">
        <f t="shared" si="0"/>
        <v>217.23</v>
      </c>
    </row>
    <row r="16" spans="1:7" ht="15" customHeight="1" x14ac:dyDescent="0.25">
      <c r="A16" s="108" t="s">
        <v>6</v>
      </c>
      <c r="B16" s="94" t="s">
        <v>79</v>
      </c>
      <c r="C16" s="114" t="s">
        <v>251</v>
      </c>
      <c r="D16" s="32" t="s">
        <v>8</v>
      </c>
      <c r="E16" s="103">
        <v>86</v>
      </c>
      <c r="F16" s="104">
        <v>6.7</v>
      </c>
      <c r="G16" s="105">
        <f t="shared" si="0"/>
        <v>576.20000000000005</v>
      </c>
    </row>
    <row r="17" spans="1:9" ht="46.5" customHeight="1" x14ac:dyDescent="0.25">
      <c r="A17" s="108" t="s">
        <v>6</v>
      </c>
      <c r="B17" s="94" t="s">
        <v>53</v>
      </c>
      <c r="C17" s="2" t="s">
        <v>259</v>
      </c>
      <c r="D17" s="32" t="s">
        <v>9</v>
      </c>
      <c r="E17" s="103">
        <v>5.2</v>
      </c>
      <c r="F17" s="104">
        <v>-9.58</v>
      </c>
      <c r="G17" s="105">
        <f t="shared" ref="G17" si="1">ROUND((E17*F17),2)</f>
        <v>-49.82</v>
      </c>
    </row>
    <row r="18" spans="1:9" ht="30" customHeight="1" x14ac:dyDescent="0.25">
      <c r="A18" s="108" t="s">
        <v>6</v>
      </c>
      <c r="B18" s="94" t="s">
        <v>54</v>
      </c>
      <c r="C18" s="102" t="s">
        <v>99</v>
      </c>
      <c r="D18" s="95" t="s">
        <v>10</v>
      </c>
      <c r="E18" s="103">
        <v>22</v>
      </c>
      <c r="F18" s="104">
        <v>5.22</v>
      </c>
      <c r="G18" s="105">
        <f t="shared" si="0"/>
        <v>114.84</v>
      </c>
    </row>
    <row r="19" spans="1:9" ht="15.75" customHeight="1" x14ac:dyDescent="0.25">
      <c r="A19" s="108" t="s">
        <v>6</v>
      </c>
      <c r="B19" s="94" t="s">
        <v>80</v>
      </c>
      <c r="C19" s="102" t="s">
        <v>97</v>
      </c>
      <c r="D19" s="32" t="s">
        <v>9</v>
      </c>
      <c r="E19" s="103">
        <v>2715</v>
      </c>
      <c r="F19" s="104">
        <v>2.41</v>
      </c>
      <c r="G19" s="105">
        <f t="shared" si="0"/>
        <v>6543.15</v>
      </c>
    </row>
    <row r="20" spans="1:9" ht="15.75" customHeight="1" x14ac:dyDescent="0.25">
      <c r="A20" s="108" t="s">
        <v>6</v>
      </c>
      <c r="B20" s="94" t="s">
        <v>55</v>
      </c>
      <c r="C20" s="102" t="s">
        <v>260</v>
      </c>
      <c r="D20" s="32" t="s">
        <v>9</v>
      </c>
      <c r="E20" s="103">
        <v>1247</v>
      </c>
      <c r="F20" s="104">
        <v>3.3</v>
      </c>
      <c r="G20" s="105">
        <f t="shared" si="0"/>
        <v>4115.1000000000004</v>
      </c>
    </row>
    <row r="21" spans="1:9" ht="15.75" customHeight="1" thickBot="1" x14ac:dyDescent="0.3">
      <c r="A21" s="108" t="s">
        <v>6</v>
      </c>
      <c r="B21" s="94" t="s">
        <v>56</v>
      </c>
      <c r="C21" s="102" t="s">
        <v>261</v>
      </c>
      <c r="D21" s="32" t="s">
        <v>9</v>
      </c>
      <c r="E21" s="103">
        <v>1468</v>
      </c>
      <c r="F21" s="104">
        <v>3.89</v>
      </c>
      <c r="G21" s="105">
        <f t="shared" si="0"/>
        <v>5710.52</v>
      </c>
    </row>
    <row r="22" spans="1:9" ht="30" customHeight="1" thickBot="1" x14ac:dyDescent="0.3">
      <c r="A22" s="79" t="s">
        <v>6</v>
      </c>
      <c r="B22" s="94" t="s">
        <v>252</v>
      </c>
      <c r="C22" s="40" t="s">
        <v>98</v>
      </c>
      <c r="D22" s="41" t="s">
        <v>10</v>
      </c>
      <c r="E22" s="31">
        <v>190</v>
      </c>
      <c r="F22" s="3">
        <v>9.39</v>
      </c>
      <c r="G22" s="39">
        <f t="shared" ref="G22" si="2">ROUND((E22*F22),2)</f>
        <v>1784.1</v>
      </c>
      <c r="H22" s="58" t="s">
        <v>43</v>
      </c>
      <c r="I22" s="109">
        <f>ROUND(SUM(G5:G22),2)</f>
        <v>21950.15</v>
      </c>
    </row>
    <row r="23" spans="1:9" s="12" customFormat="1" ht="15" customHeight="1" x14ac:dyDescent="0.25">
      <c r="A23" s="78" t="s">
        <v>51</v>
      </c>
      <c r="B23" s="72" t="s">
        <v>20</v>
      </c>
      <c r="C23" s="102" t="s">
        <v>107</v>
      </c>
      <c r="D23" s="95" t="s">
        <v>9</v>
      </c>
      <c r="E23" s="36">
        <v>5938</v>
      </c>
      <c r="F23" s="44">
        <v>4.45</v>
      </c>
      <c r="G23" s="38">
        <f t="shared" ref="G23" si="3">ROUND((E23*F23),2)</f>
        <v>26424.1</v>
      </c>
      <c r="H23" s="13"/>
    </row>
    <row r="24" spans="1:9" s="12" customFormat="1" ht="15" customHeight="1" x14ac:dyDescent="0.25">
      <c r="A24" s="79" t="s">
        <v>51</v>
      </c>
      <c r="B24" s="73" t="s">
        <v>21</v>
      </c>
      <c r="C24" s="2" t="s">
        <v>108</v>
      </c>
      <c r="D24" s="32" t="s">
        <v>9</v>
      </c>
      <c r="E24" s="31">
        <v>2180</v>
      </c>
      <c r="F24" s="8">
        <v>6.23</v>
      </c>
      <c r="G24" s="39">
        <f t="shared" ref="G24:G74" si="4">ROUND((E24*F24),2)</f>
        <v>13581.4</v>
      </c>
      <c r="H24" s="13"/>
    </row>
    <row r="25" spans="1:9" s="12" customFormat="1" ht="15" customHeight="1" x14ac:dyDescent="0.25">
      <c r="A25" s="79" t="s">
        <v>51</v>
      </c>
      <c r="B25" s="73" t="s">
        <v>22</v>
      </c>
      <c r="C25" s="23" t="s">
        <v>109</v>
      </c>
      <c r="D25" s="32" t="s">
        <v>9</v>
      </c>
      <c r="E25" s="31">
        <v>80</v>
      </c>
      <c r="F25" s="8">
        <v>2.75</v>
      </c>
      <c r="G25" s="39">
        <f t="shared" si="4"/>
        <v>220</v>
      </c>
      <c r="H25" s="13"/>
    </row>
    <row r="26" spans="1:9" s="12" customFormat="1" ht="15" customHeight="1" x14ac:dyDescent="0.25">
      <c r="A26" s="79" t="s">
        <v>51</v>
      </c>
      <c r="B26" s="73" t="s">
        <v>23</v>
      </c>
      <c r="C26" s="23" t="s">
        <v>248</v>
      </c>
      <c r="D26" s="32" t="s">
        <v>9</v>
      </c>
      <c r="E26" s="31">
        <v>1402</v>
      </c>
      <c r="F26" s="8">
        <v>3.32</v>
      </c>
      <c r="G26" s="39">
        <f t="shared" si="4"/>
        <v>4654.6400000000003</v>
      </c>
      <c r="H26" s="13"/>
    </row>
    <row r="27" spans="1:9" s="12" customFormat="1" ht="15" customHeight="1" x14ac:dyDescent="0.25">
      <c r="A27" s="79" t="s">
        <v>51</v>
      </c>
      <c r="B27" s="73" t="s">
        <v>24</v>
      </c>
      <c r="C27" s="23" t="s">
        <v>249</v>
      </c>
      <c r="D27" s="32" t="s">
        <v>9</v>
      </c>
      <c r="E27" s="31">
        <v>1810</v>
      </c>
      <c r="F27" s="8">
        <v>4.55</v>
      </c>
      <c r="G27" s="39">
        <f t="shared" si="4"/>
        <v>8235.5</v>
      </c>
      <c r="H27" s="13"/>
    </row>
    <row r="28" spans="1:9" s="12" customFormat="1" ht="15" customHeight="1" x14ac:dyDescent="0.25">
      <c r="A28" s="79" t="s">
        <v>51</v>
      </c>
      <c r="B28" s="73" t="s">
        <v>25</v>
      </c>
      <c r="C28" s="23" t="s">
        <v>110</v>
      </c>
      <c r="D28" s="32" t="s">
        <v>9</v>
      </c>
      <c r="E28" s="31">
        <v>3270</v>
      </c>
      <c r="F28" s="8">
        <v>5.69</v>
      </c>
      <c r="G28" s="39">
        <f t="shared" si="4"/>
        <v>18606.3</v>
      </c>
      <c r="H28" s="13"/>
    </row>
    <row r="29" spans="1:9" s="12" customFormat="1" ht="15" customHeight="1" x14ac:dyDescent="0.25">
      <c r="A29" s="79" t="s">
        <v>51</v>
      </c>
      <c r="B29" s="73" t="s">
        <v>26</v>
      </c>
      <c r="C29" s="2" t="s">
        <v>111</v>
      </c>
      <c r="D29" s="32" t="s">
        <v>8</v>
      </c>
      <c r="E29" s="31">
        <v>30733</v>
      </c>
      <c r="F29" s="8">
        <v>0.1</v>
      </c>
      <c r="G29" s="39">
        <f t="shared" si="4"/>
        <v>3073.3</v>
      </c>
      <c r="H29" s="13"/>
    </row>
    <row r="30" spans="1:9" s="12" customFormat="1" ht="15" customHeight="1" x14ac:dyDescent="0.25">
      <c r="A30" s="79" t="s">
        <v>51</v>
      </c>
      <c r="B30" s="73" t="s">
        <v>27</v>
      </c>
      <c r="C30" s="23" t="s">
        <v>112</v>
      </c>
      <c r="D30" s="32" t="s">
        <v>8</v>
      </c>
      <c r="E30" s="31">
        <v>1618</v>
      </c>
      <c r="F30" s="8">
        <v>0.97</v>
      </c>
      <c r="G30" s="39">
        <f t="shared" si="4"/>
        <v>1569.46</v>
      </c>
      <c r="H30" s="13"/>
    </row>
    <row r="31" spans="1:9" s="12" customFormat="1" ht="15" customHeight="1" x14ac:dyDescent="0.25">
      <c r="A31" s="79" t="s">
        <v>51</v>
      </c>
      <c r="B31" s="73" t="s">
        <v>28</v>
      </c>
      <c r="C31" s="23" t="s">
        <v>116</v>
      </c>
      <c r="D31" s="32" t="s">
        <v>8</v>
      </c>
      <c r="E31" s="31">
        <v>32350</v>
      </c>
      <c r="F31" s="110">
        <v>0.13</v>
      </c>
      <c r="G31" s="39">
        <f t="shared" si="4"/>
        <v>4205.5</v>
      </c>
      <c r="H31" s="13"/>
    </row>
    <row r="32" spans="1:9" s="12" customFormat="1" ht="15" customHeight="1" x14ac:dyDescent="0.25">
      <c r="A32" s="79" t="s">
        <v>51</v>
      </c>
      <c r="B32" s="73" t="s">
        <v>113</v>
      </c>
      <c r="C32" s="2" t="s">
        <v>117</v>
      </c>
      <c r="D32" s="32" t="s">
        <v>8</v>
      </c>
      <c r="E32" s="31">
        <v>13775</v>
      </c>
      <c r="F32" s="110">
        <v>0.37</v>
      </c>
      <c r="G32" s="39">
        <f t="shared" si="4"/>
        <v>5096.75</v>
      </c>
      <c r="H32" s="13"/>
    </row>
    <row r="33" spans="1:9" s="12" customFormat="1" ht="15" customHeight="1" thickBot="1" x14ac:dyDescent="0.3">
      <c r="A33" s="79" t="s">
        <v>51</v>
      </c>
      <c r="B33" s="73" t="s">
        <v>114</v>
      </c>
      <c r="C33" s="2" t="s">
        <v>118</v>
      </c>
      <c r="D33" s="32" t="s">
        <v>8</v>
      </c>
      <c r="E33" s="31">
        <v>2175</v>
      </c>
      <c r="F33" s="110">
        <v>0.78</v>
      </c>
      <c r="G33" s="39">
        <f t="shared" si="4"/>
        <v>1696.5</v>
      </c>
      <c r="H33" s="13"/>
    </row>
    <row r="34" spans="1:9" s="12" customFormat="1" ht="30" customHeight="1" thickBot="1" x14ac:dyDescent="0.3">
      <c r="A34" s="80" t="s">
        <v>51</v>
      </c>
      <c r="B34" s="74" t="s">
        <v>115</v>
      </c>
      <c r="C34" s="116" t="s">
        <v>119</v>
      </c>
      <c r="D34" s="41" t="s">
        <v>8</v>
      </c>
      <c r="E34" s="117">
        <v>1266</v>
      </c>
      <c r="F34" s="118">
        <v>3.65</v>
      </c>
      <c r="G34" s="43">
        <f t="shared" si="4"/>
        <v>4620.8999999999996</v>
      </c>
      <c r="H34" s="58" t="s">
        <v>44</v>
      </c>
      <c r="I34" s="59">
        <f>ROUND(SUM(G23:G34),2)</f>
        <v>91984.35</v>
      </c>
    </row>
    <row r="35" spans="1:9" s="12" customFormat="1" ht="30" customHeight="1" x14ac:dyDescent="0.25">
      <c r="A35" s="100" t="s">
        <v>120</v>
      </c>
      <c r="B35" s="101" t="s">
        <v>37</v>
      </c>
      <c r="C35" s="114" t="s">
        <v>254</v>
      </c>
      <c r="D35" s="95" t="s">
        <v>10</v>
      </c>
      <c r="E35" s="103">
        <v>21.8</v>
      </c>
      <c r="F35" s="115">
        <v>25.48</v>
      </c>
      <c r="G35" s="38">
        <f t="shared" si="4"/>
        <v>555.46</v>
      </c>
      <c r="H35" s="119"/>
      <c r="I35" s="60"/>
    </row>
    <row r="36" spans="1:9" s="12" customFormat="1" ht="30" customHeight="1" x14ac:dyDescent="0.25">
      <c r="A36" s="100" t="s">
        <v>120</v>
      </c>
      <c r="B36" s="101" t="s">
        <v>38</v>
      </c>
      <c r="C36" s="130" t="s">
        <v>255</v>
      </c>
      <c r="D36" s="95" t="s">
        <v>10</v>
      </c>
      <c r="E36" s="103">
        <v>10.6</v>
      </c>
      <c r="F36" s="115">
        <v>109.16</v>
      </c>
      <c r="G36" s="105">
        <f t="shared" si="4"/>
        <v>1157.0999999999999</v>
      </c>
      <c r="H36" s="119"/>
      <c r="I36" s="60"/>
    </row>
    <row r="37" spans="1:9" s="12" customFormat="1" ht="30" customHeight="1" x14ac:dyDescent="0.25">
      <c r="A37" s="100" t="s">
        <v>120</v>
      </c>
      <c r="B37" s="101" t="s">
        <v>39</v>
      </c>
      <c r="C37" s="23" t="s">
        <v>256</v>
      </c>
      <c r="D37" s="95" t="s">
        <v>10</v>
      </c>
      <c r="E37" s="103">
        <v>12.85</v>
      </c>
      <c r="F37" s="115">
        <v>186.41</v>
      </c>
      <c r="G37" s="105">
        <f t="shared" si="4"/>
        <v>2395.37</v>
      </c>
      <c r="H37" s="119"/>
      <c r="I37" s="60"/>
    </row>
    <row r="38" spans="1:9" s="12" customFormat="1" ht="30" customHeight="1" x14ac:dyDescent="0.25">
      <c r="A38" s="100" t="s">
        <v>120</v>
      </c>
      <c r="B38" s="101" t="s">
        <v>40</v>
      </c>
      <c r="C38" s="114" t="s">
        <v>262</v>
      </c>
      <c r="D38" s="95" t="s">
        <v>96</v>
      </c>
      <c r="E38" s="103">
        <v>48</v>
      </c>
      <c r="F38" s="115">
        <v>36.020000000000003</v>
      </c>
      <c r="G38" s="105">
        <f t="shared" si="4"/>
        <v>1728.96</v>
      </c>
      <c r="H38" s="119"/>
      <c r="I38" s="60"/>
    </row>
    <row r="39" spans="1:9" s="12" customFormat="1" ht="15" customHeight="1" x14ac:dyDescent="0.25">
      <c r="A39" s="100" t="s">
        <v>120</v>
      </c>
      <c r="B39" s="101" t="s">
        <v>121</v>
      </c>
      <c r="C39" s="114" t="s">
        <v>125</v>
      </c>
      <c r="D39" s="32" t="s">
        <v>9</v>
      </c>
      <c r="E39" s="103">
        <v>501</v>
      </c>
      <c r="F39" s="115">
        <v>3.46</v>
      </c>
      <c r="G39" s="105">
        <f t="shared" si="4"/>
        <v>1733.46</v>
      </c>
      <c r="H39" s="119"/>
      <c r="I39" s="60"/>
    </row>
    <row r="40" spans="1:9" s="12" customFormat="1" ht="15" customHeight="1" x14ac:dyDescent="0.25">
      <c r="A40" s="100" t="s">
        <v>120</v>
      </c>
      <c r="B40" s="101" t="s">
        <v>122</v>
      </c>
      <c r="C40" s="114" t="s">
        <v>126</v>
      </c>
      <c r="D40" s="32" t="s">
        <v>9</v>
      </c>
      <c r="E40" s="103">
        <v>26</v>
      </c>
      <c r="F40" s="115">
        <v>19.39</v>
      </c>
      <c r="G40" s="105">
        <f t="shared" si="4"/>
        <v>504.14</v>
      </c>
      <c r="H40" s="119"/>
      <c r="I40" s="60"/>
    </row>
    <row r="41" spans="1:9" s="12" customFormat="1" ht="15" customHeight="1" x14ac:dyDescent="0.25">
      <c r="A41" s="100" t="s">
        <v>120</v>
      </c>
      <c r="B41" s="101" t="s">
        <v>123</v>
      </c>
      <c r="C41" s="114" t="s">
        <v>127</v>
      </c>
      <c r="D41" s="32" t="s">
        <v>9</v>
      </c>
      <c r="E41" s="103">
        <v>166</v>
      </c>
      <c r="F41" s="115">
        <v>5.24</v>
      </c>
      <c r="G41" s="105">
        <f t="shared" si="4"/>
        <v>869.84</v>
      </c>
      <c r="H41" s="119"/>
      <c r="I41" s="60"/>
    </row>
    <row r="42" spans="1:9" s="12" customFormat="1" ht="15" customHeight="1" x14ac:dyDescent="0.25">
      <c r="A42" s="100" t="s">
        <v>120</v>
      </c>
      <c r="B42" s="101" t="s">
        <v>124</v>
      </c>
      <c r="C42" s="114" t="s">
        <v>110</v>
      </c>
      <c r="D42" s="32" t="s">
        <v>9</v>
      </c>
      <c r="E42" s="103">
        <v>362</v>
      </c>
      <c r="F42" s="115">
        <v>3.75</v>
      </c>
      <c r="G42" s="105">
        <f t="shared" si="4"/>
        <v>1357.5</v>
      </c>
      <c r="H42" s="119"/>
      <c r="I42" s="60"/>
    </row>
    <row r="43" spans="1:9" s="12" customFormat="1" ht="15" customHeight="1" x14ac:dyDescent="0.25">
      <c r="A43" s="100" t="s">
        <v>120</v>
      </c>
      <c r="B43" s="101" t="s">
        <v>134</v>
      </c>
      <c r="C43" s="114" t="s">
        <v>128</v>
      </c>
      <c r="D43" s="32" t="s">
        <v>9</v>
      </c>
      <c r="E43" s="103">
        <v>111.1</v>
      </c>
      <c r="F43" s="115">
        <v>30</v>
      </c>
      <c r="G43" s="105">
        <f t="shared" si="4"/>
        <v>3333</v>
      </c>
      <c r="H43" s="119"/>
      <c r="I43" s="60"/>
    </row>
    <row r="44" spans="1:9" s="12" customFormat="1" ht="30" customHeight="1" x14ac:dyDescent="0.25">
      <c r="A44" s="100" t="s">
        <v>120</v>
      </c>
      <c r="B44" s="101" t="s">
        <v>135</v>
      </c>
      <c r="C44" s="114" t="s">
        <v>129</v>
      </c>
      <c r="D44" s="32" t="s">
        <v>8</v>
      </c>
      <c r="E44" s="103">
        <v>1248</v>
      </c>
      <c r="F44" s="115">
        <v>1.41</v>
      </c>
      <c r="G44" s="105">
        <f t="shared" si="4"/>
        <v>1759.68</v>
      </c>
      <c r="H44" s="119"/>
      <c r="I44" s="60"/>
    </row>
    <row r="45" spans="1:9" s="12" customFormat="1" ht="15" customHeight="1" x14ac:dyDescent="0.25">
      <c r="A45" s="100" t="s">
        <v>120</v>
      </c>
      <c r="B45" s="101" t="s">
        <v>136</v>
      </c>
      <c r="C45" s="114" t="s">
        <v>130</v>
      </c>
      <c r="D45" s="32" t="s">
        <v>8</v>
      </c>
      <c r="E45" s="103">
        <v>84</v>
      </c>
      <c r="F45" s="115">
        <v>13.23</v>
      </c>
      <c r="G45" s="105">
        <f t="shared" si="4"/>
        <v>1111.32</v>
      </c>
      <c r="H45" s="119"/>
      <c r="I45" s="60"/>
    </row>
    <row r="46" spans="1:9" s="12" customFormat="1" ht="15" customHeight="1" x14ac:dyDescent="0.25">
      <c r="A46" s="100" t="s">
        <v>120</v>
      </c>
      <c r="B46" s="101" t="s">
        <v>137</v>
      </c>
      <c r="C46" s="114" t="s">
        <v>131</v>
      </c>
      <c r="D46" s="95" t="s">
        <v>19</v>
      </c>
      <c r="E46" s="103">
        <v>3</v>
      </c>
      <c r="F46" s="115">
        <v>725.57</v>
      </c>
      <c r="G46" s="105">
        <f t="shared" si="4"/>
        <v>2176.71</v>
      </c>
      <c r="H46" s="119"/>
      <c r="I46" s="60"/>
    </row>
    <row r="47" spans="1:9" s="12" customFormat="1" ht="15" customHeight="1" x14ac:dyDescent="0.25">
      <c r="A47" s="100" t="s">
        <v>120</v>
      </c>
      <c r="B47" s="101" t="s">
        <v>138</v>
      </c>
      <c r="C47" s="114" t="s">
        <v>132</v>
      </c>
      <c r="D47" s="32" t="s">
        <v>9</v>
      </c>
      <c r="E47" s="103">
        <v>32.1</v>
      </c>
      <c r="F47" s="115">
        <v>29.13</v>
      </c>
      <c r="G47" s="105">
        <f t="shared" si="4"/>
        <v>935.07</v>
      </c>
      <c r="H47" s="119"/>
      <c r="I47" s="60"/>
    </row>
    <row r="48" spans="1:9" s="12" customFormat="1" ht="15" customHeight="1" x14ac:dyDescent="0.25">
      <c r="A48" s="100" t="s">
        <v>120</v>
      </c>
      <c r="B48" s="101" t="s">
        <v>139</v>
      </c>
      <c r="C48" s="114" t="s">
        <v>133</v>
      </c>
      <c r="D48" s="95" t="s">
        <v>19</v>
      </c>
      <c r="E48" s="103">
        <v>6</v>
      </c>
      <c r="F48" s="115">
        <v>3887.29</v>
      </c>
      <c r="G48" s="105">
        <f t="shared" si="4"/>
        <v>23323.74</v>
      </c>
      <c r="H48" s="119"/>
      <c r="I48" s="60"/>
    </row>
    <row r="49" spans="1:9" s="12" customFormat="1" ht="15" customHeight="1" x14ac:dyDescent="0.25">
      <c r="A49" s="100" t="s">
        <v>120</v>
      </c>
      <c r="B49" s="101" t="s">
        <v>140</v>
      </c>
      <c r="C49" s="114" t="s">
        <v>150</v>
      </c>
      <c r="D49" s="95" t="s">
        <v>19</v>
      </c>
      <c r="E49" s="103">
        <v>2</v>
      </c>
      <c r="F49" s="115">
        <v>15146.52</v>
      </c>
      <c r="G49" s="105">
        <f t="shared" si="4"/>
        <v>30293.040000000001</v>
      </c>
      <c r="H49" s="119"/>
      <c r="I49" s="60"/>
    </row>
    <row r="50" spans="1:9" s="12" customFormat="1" ht="15" customHeight="1" x14ac:dyDescent="0.25">
      <c r="A50" s="100" t="s">
        <v>120</v>
      </c>
      <c r="B50" s="101" t="s">
        <v>141</v>
      </c>
      <c r="C50" s="114" t="s">
        <v>151</v>
      </c>
      <c r="D50" s="95" t="s">
        <v>19</v>
      </c>
      <c r="E50" s="103">
        <v>6</v>
      </c>
      <c r="F50" s="115">
        <v>134.37</v>
      </c>
      <c r="G50" s="105">
        <f t="shared" si="4"/>
        <v>806.22</v>
      </c>
      <c r="H50" s="119"/>
      <c r="I50" s="60"/>
    </row>
    <row r="51" spans="1:9" s="12" customFormat="1" ht="15" customHeight="1" x14ac:dyDescent="0.25">
      <c r="A51" s="100" t="s">
        <v>120</v>
      </c>
      <c r="B51" s="101" t="s">
        <v>142</v>
      </c>
      <c r="C51" s="114" t="s">
        <v>152</v>
      </c>
      <c r="D51" s="95" t="s">
        <v>19</v>
      </c>
      <c r="E51" s="103">
        <v>4</v>
      </c>
      <c r="F51" s="115">
        <v>277.97000000000003</v>
      </c>
      <c r="G51" s="105">
        <f t="shared" si="4"/>
        <v>1111.8800000000001</v>
      </c>
      <c r="H51" s="119"/>
      <c r="I51" s="60"/>
    </row>
    <row r="52" spans="1:9" s="12" customFormat="1" ht="31.5" customHeight="1" x14ac:dyDescent="0.25">
      <c r="A52" s="100" t="s">
        <v>120</v>
      </c>
      <c r="B52" s="101" t="s">
        <v>143</v>
      </c>
      <c r="C52" s="114" t="s">
        <v>153</v>
      </c>
      <c r="D52" s="32" t="s">
        <v>8</v>
      </c>
      <c r="E52" s="103">
        <v>17.7</v>
      </c>
      <c r="F52" s="115">
        <v>1.25</v>
      </c>
      <c r="G52" s="105">
        <f t="shared" si="4"/>
        <v>22.13</v>
      </c>
      <c r="H52" s="119"/>
      <c r="I52" s="60"/>
    </row>
    <row r="53" spans="1:9" s="12" customFormat="1" ht="30" customHeight="1" x14ac:dyDescent="0.25">
      <c r="A53" s="100" t="s">
        <v>120</v>
      </c>
      <c r="B53" s="101" t="s">
        <v>144</v>
      </c>
      <c r="C53" s="114" t="s">
        <v>154</v>
      </c>
      <c r="D53" s="32" t="s">
        <v>8</v>
      </c>
      <c r="E53" s="103">
        <v>404.3</v>
      </c>
      <c r="F53" s="115">
        <v>1.25</v>
      </c>
      <c r="G53" s="105">
        <f t="shared" si="4"/>
        <v>505.38</v>
      </c>
      <c r="H53" s="119"/>
      <c r="I53" s="60"/>
    </row>
    <row r="54" spans="1:9" s="12" customFormat="1" ht="30" customHeight="1" x14ac:dyDescent="0.25">
      <c r="A54" s="100" t="s">
        <v>120</v>
      </c>
      <c r="B54" s="101" t="s">
        <v>145</v>
      </c>
      <c r="C54" s="114" t="s">
        <v>155</v>
      </c>
      <c r="D54" s="32" t="s">
        <v>9</v>
      </c>
      <c r="E54" s="103">
        <v>462.6</v>
      </c>
      <c r="F54" s="115">
        <v>6.82</v>
      </c>
      <c r="G54" s="105">
        <f t="shared" si="4"/>
        <v>3154.93</v>
      </c>
      <c r="H54" s="119"/>
      <c r="I54" s="60"/>
    </row>
    <row r="55" spans="1:9" s="12" customFormat="1" ht="15" customHeight="1" x14ac:dyDescent="0.25">
      <c r="A55" s="100" t="s">
        <v>120</v>
      </c>
      <c r="B55" s="101" t="s">
        <v>146</v>
      </c>
      <c r="C55" s="114" t="s">
        <v>156</v>
      </c>
      <c r="D55" s="32" t="s">
        <v>9</v>
      </c>
      <c r="E55" s="133">
        <v>35.6</v>
      </c>
      <c r="F55" s="115">
        <v>50.53</v>
      </c>
      <c r="G55" s="105">
        <f t="shared" si="4"/>
        <v>1798.87</v>
      </c>
      <c r="H55" s="119"/>
      <c r="I55" s="60"/>
    </row>
    <row r="56" spans="1:9" s="12" customFormat="1" ht="15" customHeight="1" x14ac:dyDescent="0.25">
      <c r="A56" s="100" t="s">
        <v>120</v>
      </c>
      <c r="B56" s="101" t="s">
        <v>147</v>
      </c>
      <c r="C56" s="114" t="s">
        <v>157</v>
      </c>
      <c r="D56" s="95" t="s">
        <v>167</v>
      </c>
      <c r="E56" s="133">
        <v>1533.9</v>
      </c>
      <c r="F56" s="115">
        <v>2</v>
      </c>
      <c r="G56" s="105">
        <f t="shared" si="4"/>
        <v>3067.8</v>
      </c>
      <c r="H56" s="119"/>
      <c r="I56" s="60"/>
    </row>
    <row r="57" spans="1:9" s="12" customFormat="1" ht="15" customHeight="1" x14ac:dyDescent="0.25">
      <c r="A57" s="100" t="s">
        <v>120</v>
      </c>
      <c r="B57" s="101" t="s">
        <v>148</v>
      </c>
      <c r="C57" s="114" t="s">
        <v>158</v>
      </c>
      <c r="D57" s="95" t="s">
        <v>167</v>
      </c>
      <c r="E57" s="133">
        <v>1177.4000000000001</v>
      </c>
      <c r="F57" s="115">
        <v>1.83</v>
      </c>
      <c r="G57" s="105">
        <f t="shared" si="4"/>
        <v>2154.64</v>
      </c>
      <c r="H57" s="119"/>
      <c r="I57" s="60"/>
    </row>
    <row r="58" spans="1:9" s="12" customFormat="1" ht="15" customHeight="1" x14ac:dyDescent="0.25">
      <c r="A58" s="100" t="s">
        <v>120</v>
      </c>
      <c r="B58" s="101" t="s">
        <v>149</v>
      </c>
      <c r="C58" s="114" t="s">
        <v>159</v>
      </c>
      <c r="D58" s="32" t="s">
        <v>9</v>
      </c>
      <c r="E58" s="133">
        <v>11.5</v>
      </c>
      <c r="F58" s="115">
        <v>354.49</v>
      </c>
      <c r="G58" s="105">
        <f t="shared" si="4"/>
        <v>4076.64</v>
      </c>
      <c r="H58" s="119"/>
      <c r="I58" s="60"/>
    </row>
    <row r="59" spans="1:9" s="12" customFormat="1" ht="15" customHeight="1" x14ac:dyDescent="0.25">
      <c r="A59" s="100" t="s">
        <v>120</v>
      </c>
      <c r="B59" s="101" t="s">
        <v>172</v>
      </c>
      <c r="C59" s="114" t="s">
        <v>160</v>
      </c>
      <c r="D59" s="32" t="s">
        <v>9</v>
      </c>
      <c r="E59" s="103">
        <v>4.5</v>
      </c>
      <c r="F59" s="115">
        <v>360.3</v>
      </c>
      <c r="G59" s="105">
        <f t="shared" si="4"/>
        <v>1621.35</v>
      </c>
      <c r="H59" s="119"/>
      <c r="I59" s="60"/>
    </row>
    <row r="60" spans="1:9" s="12" customFormat="1" ht="15" customHeight="1" x14ac:dyDescent="0.25">
      <c r="A60" s="100" t="s">
        <v>120</v>
      </c>
      <c r="B60" s="101" t="s">
        <v>173</v>
      </c>
      <c r="C60" s="114" t="s">
        <v>161</v>
      </c>
      <c r="D60" s="32" t="s">
        <v>9</v>
      </c>
      <c r="E60" s="103">
        <v>12.1</v>
      </c>
      <c r="F60" s="115">
        <v>366.12</v>
      </c>
      <c r="G60" s="105">
        <f t="shared" si="4"/>
        <v>4430.05</v>
      </c>
      <c r="H60" s="119"/>
      <c r="I60" s="60"/>
    </row>
    <row r="61" spans="1:9" s="12" customFormat="1" ht="30" customHeight="1" x14ac:dyDescent="0.25">
      <c r="A61" s="100" t="s">
        <v>120</v>
      </c>
      <c r="B61" s="101" t="s">
        <v>174</v>
      </c>
      <c r="C61" s="114" t="s">
        <v>162</v>
      </c>
      <c r="D61" s="32" t="s">
        <v>9</v>
      </c>
      <c r="E61" s="133">
        <v>10.8</v>
      </c>
      <c r="F61" s="115">
        <v>901.1</v>
      </c>
      <c r="G61" s="105">
        <f t="shared" si="4"/>
        <v>9731.8799999999992</v>
      </c>
      <c r="H61" s="119"/>
      <c r="I61" s="60"/>
    </row>
    <row r="62" spans="1:9" s="12" customFormat="1" ht="15" customHeight="1" x14ac:dyDescent="0.25">
      <c r="A62" s="100" t="s">
        <v>120</v>
      </c>
      <c r="B62" s="101" t="s">
        <v>175</v>
      </c>
      <c r="C62" s="114" t="s">
        <v>163</v>
      </c>
      <c r="D62" s="32" t="s">
        <v>9</v>
      </c>
      <c r="E62" s="133">
        <v>44.7</v>
      </c>
      <c r="F62" s="115">
        <v>51.17</v>
      </c>
      <c r="G62" s="105">
        <f t="shared" si="4"/>
        <v>2287.3000000000002</v>
      </c>
      <c r="H62" s="119"/>
      <c r="I62" s="60"/>
    </row>
    <row r="63" spans="1:9" s="12" customFormat="1" ht="15" customHeight="1" x14ac:dyDescent="0.25">
      <c r="A63" s="100" t="s">
        <v>120</v>
      </c>
      <c r="B63" s="101" t="s">
        <v>176</v>
      </c>
      <c r="C63" s="114" t="s">
        <v>164</v>
      </c>
      <c r="D63" s="95" t="s">
        <v>10</v>
      </c>
      <c r="E63" s="103">
        <v>483.1</v>
      </c>
      <c r="F63" s="115">
        <v>2.3199999999999998</v>
      </c>
      <c r="G63" s="105">
        <f t="shared" si="4"/>
        <v>1120.79</v>
      </c>
      <c r="H63" s="119"/>
      <c r="I63" s="60"/>
    </row>
    <row r="64" spans="1:9" s="12" customFormat="1" ht="15" customHeight="1" x14ac:dyDescent="0.25">
      <c r="A64" s="100" t="s">
        <v>120</v>
      </c>
      <c r="B64" s="101" t="s">
        <v>177</v>
      </c>
      <c r="C64" s="114" t="s">
        <v>165</v>
      </c>
      <c r="D64" s="95" t="s">
        <v>166</v>
      </c>
      <c r="E64" s="103">
        <v>81</v>
      </c>
      <c r="F64" s="115">
        <v>18.52</v>
      </c>
      <c r="G64" s="105">
        <f t="shared" si="4"/>
        <v>1500.12</v>
      </c>
      <c r="H64" s="119"/>
      <c r="I64" s="60"/>
    </row>
    <row r="65" spans="1:9" s="12" customFormat="1" ht="15" customHeight="1" x14ac:dyDescent="0.25">
      <c r="A65" s="100" t="s">
        <v>120</v>
      </c>
      <c r="B65" s="101" t="s">
        <v>178</v>
      </c>
      <c r="C65" s="114" t="s">
        <v>168</v>
      </c>
      <c r="D65" s="32" t="s">
        <v>8</v>
      </c>
      <c r="E65" s="103">
        <v>1135</v>
      </c>
      <c r="F65" s="115">
        <v>4.24</v>
      </c>
      <c r="G65" s="105">
        <f t="shared" si="4"/>
        <v>4812.3999999999996</v>
      </c>
      <c r="H65" s="119"/>
      <c r="I65" s="60"/>
    </row>
    <row r="66" spans="1:9" s="12" customFormat="1" ht="15" customHeight="1" x14ac:dyDescent="0.25">
      <c r="A66" s="131" t="s">
        <v>120</v>
      </c>
      <c r="B66" s="101" t="s">
        <v>179</v>
      </c>
      <c r="C66" s="114" t="s">
        <v>169</v>
      </c>
      <c r="D66" s="132" t="s">
        <v>8</v>
      </c>
      <c r="E66" s="124">
        <v>182</v>
      </c>
      <c r="F66" s="115">
        <v>7.88</v>
      </c>
      <c r="G66" s="105">
        <f t="shared" si="4"/>
        <v>1434.16</v>
      </c>
      <c r="H66" s="119"/>
      <c r="I66" s="60"/>
    </row>
    <row r="67" spans="1:9" s="12" customFormat="1" ht="15" customHeight="1" x14ac:dyDescent="0.25">
      <c r="A67" s="100" t="s">
        <v>120</v>
      </c>
      <c r="B67" s="101" t="s">
        <v>180</v>
      </c>
      <c r="C67" s="114" t="s">
        <v>170</v>
      </c>
      <c r="D67" s="95" t="s">
        <v>10</v>
      </c>
      <c r="E67" s="103">
        <v>150</v>
      </c>
      <c r="F67" s="115">
        <v>36.58</v>
      </c>
      <c r="G67" s="105">
        <f t="shared" si="4"/>
        <v>5487</v>
      </c>
      <c r="H67" s="119"/>
      <c r="I67" s="60"/>
    </row>
    <row r="68" spans="1:9" s="12" customFormat="1" ht="15" customHeight="1" x14ac:dyDescent="0.25">
      <c r="A68" s="100" t="s">
        <v>120</v>
      </c>
      <c r="B68" s="101" t="s">
        <v>181</v>
      </c>
      <c r="C68" s="114" t="s">
        <v>171</v>
      </c>
      <c r="D68" s="134" t="s">
        <v>9</v>
      </c>
      <c r="E68" s="103">
        <v>11.25</v>
      </c>
      <c r="F68" s="115">
        <v>216.64</v>
      </c>
      <c r="G68" s="105">
        <f t="shared" si="4"/>
        <v>2437.1999999999998</v>
      </c>
      <c r="H68" s="119"/>
      <c r="I68" s="60"/>
    </row>
    <row r="69" spans="1:9" s="12" customFormat="1" ht="30" customHeight="1" x14ac:dyDescent="0.25">
      <c r="A69" s="135" t="s">
        <v>120</v>
      </c>
      <c r="B69" s="136" t="s">
        <v>265</v>
      </c>
      <c r="C69" s="137" t="s">
        <v>271</v>
      </c>
      <c r="D69" s="138" t="s">
        <v>10</v>
      </c>
      <c r="E69" s="133">
        <v>7.3</v>
      </c>
      <c r="F69" s="115">
        <v>7.47</v>
      </c>
      <c r="G69" s="139">
        <f t="shared" si="4"/>
        <v>54.53</v>
      </c>
      <c r="H69" s="119"/>
      <c r="I69" s="60"/>
    </row>
    <row r="70" spans="1:9" s="12" customFormat="1" ht="30" customHeight="1" x14ac:dyDescent="0.25">
      <c r="A70" s="135" t="s">
        <v>120</v>
      </c>
      <c r="B70" s="136" t="s">
        <v>266</v>
      </c>
      <c r="C70" s="137" t="s">
        <v>272</v>
      </c>
      <c r="D70" s="138" t="s">
        <v>10</v>
      </c>
      <c r="E70" s="133">
        <v>5.5</v>
      </c>
      <c r="F70" s="115">
        <v>7.47</v>
      </c>
      <c r="G70" s="139">
        <f t="shared" si="4"/>
        <v>41.09</v>
      </c>
      <c r="H70" s="119"/>
      <c r="I70" s="60"/>
    </row>
    <row r="71" spans="1:9" s="12" customFormat="1" ht="30" customHeight="1" x14ac:dyDescent="0.25">
      <c r="A71" s="135" t="s">
        <v>120</v>
      </c>
      <c r="B71" s="136" t="s">
        <v>267</v>
      </c>
      <c r="C71" s="137" t="s">
        <v>273</v>
      </c>
      <c r="D71" s="138" t="s">
        <v>10</v>
      </c>
      <c r="E71" s="133">
        <v>39.700000000000003</v>
      </c>
      <c r="F71" s="115">
        <v>8.6300000000000008</v>
      </c>
      <c r="G71" s="139">
        <f t="shared" si="4"/>
        <v>342.61</v>
      </c>
      <c r="H71" s="119"/>
      <c r="I71" s="60"/>
    </row>
    <row r="72" spans="1:9" s="12" customFormat="1" ht="30" customHeight="1" x14ac:dyDescent="0.25">
      <c r="A72" s="135" t="s">
        <v>120</v>
      </c>
      <c r="B72" s="136" t="s">
        <v>268</v>
      </c>
      <c r="C72" s="137" t="s">
        <v>274</v>
      </c>
      <c r="D72" s="138" t="s">
        <v>10</v>
      </c>
      <c r="E72" s="133">
        <v>21.5</v>
      </c>
      <c r="F72" s="115">
        <v>12.96</v>
      </c>
      <c r="G72" s="139">
        <f t="shared" si="4"/>
        <v>278.64</v>
      </c>
      <c r="H72" s="119"/>
      <c r="I72" s="60"/>
    </row>
    <row r="73" spans="1:9" s="12" customFormat="1" ht="30" customHeight="1" thickBot="1" x14ac:dyDescent="0.3">
      <c r="A73" s="135" t="s">
        <v>120</v>
      </c>
      <c r="B73" s="136" t="s">
        <v>269</v>
      </c>
      <c r="C73" s="137" t="s">
        <v>275</v>
      </c>
      <c r="D73" s="138" t="s">
        <v>10</v>
      </c>
      <c r="E73" s="133">
        <v>6</v>
      </c>
      <c r="F73" s="115">
        <v>16.11</v>
      </c>
      <c r="G73" s="139">
        <f t="shared" si="4"/>
        <v>96.66</v>
      </c>
      <c r="H73" s="119"/>
      <c r="I73" s="60"/>
    </row>
    <row r="74" spans="1:9" s="12" customFormat="1" ht="30" customHeight="1" thickBot="1" x14ac:dyDescent="0.3">
      <c r="A74" s="135" t="s">
        <v>120</v>
      </c>
      <c r="B74" s="136" t="s">
        <v>270</v>
      </c>
      <c r="C74" s="137" t="s">
        <v>276</v>
      </c>
      <c r="D74" s="140" t="s">
        <v>10</v>
      </c>
      <c r="E74" s="133">
        <v>5.5</v>
      </c>
      <c r="F74" s="115">
        <v>17.25</v>
      </c>
      <c r="G74" s="139">
        <f t="shared" si="4"/>
        <v>94.88</v>
      </c>
      <c r="H74" s="58" t="s">
        <v>45</v>
      </c>
      <c r="I74" s="59">
        <f>ROUND(SUM(G35:G74),2)</f>
        <v>125703.54</v>
      </c>
    </row>
    <row r="75" spans="1:9" s="12" customFormat="1" ht="29.25" customHeight="1" x14ac:dyDescent="0.25">
      <c r="A75" s="107" t="s">
        <v>182</v>
      </c>
      <c r="B75" s="72" t="s">
        <v>29</v>
      </c>
      <c r="C75" s="34" t="s">
        <v>183</v>
      </c>
      <c r="D75" s="95" t="s">
        <v>9</v>
      </c>
      <c r="E75" s="36">
        <v>17648</v>
      </c>
      <c r="F75" s="50"/>
      <c r="G75" s="38">
        <f t="shared" ref="G75:G87" si="5">ROUND((E75*F75),2)</f>
        <v>0</v>
      </c>
      <c r="H75" s="149" t="s">
        <v>86</v>
      </c>
    </row>
    <row r="76" spans="1:9" s="12" customFormat="1" ht="29.25" customHeight="1" x14ac:dyDescent="0.25">
      <c r="A76" s="108" t="s">
        <v>182</v>
      </c>
      <c r="B76" s="73" t="s">
        <v>30</v>
      </c>
      <c r="C76" s="2" t="s">
        <v>264</v>
      </c>
      <c r="D76" s="32" t="s">
        <v>8</v>
      </c>
      <c r="E76" s="31">
        <v>24427</v>
      </c>
      <c r="F76" s="30"/>
      <c r="G76" s="39">
        <f t="shared" ref="G76" si="6">ROUND((E76*F76),2)</f>
        <v>0</v>
      </c>
      <c r="H76" s="149"/>
    </row>
    <row r="77" spans="1:9" s="12" customFormat="1" ht="29.25" customHeight="1" x14ac:dyDescent="0.25">
      <c r="A77" s="108" t="s">
        <v>182</v>
      </c>
      <c r="B77" s="73" t="s">
        <v>31</v>
      </c>
      <c r="C77" s="23" t="s">
        <v>184</v>
      </c>
      <c r="D77" s="32" t="s">
        <v>8</v>
      </c>
      <c r="E77" s="31">
        <v>18776</v>
      </c>
      <c r="F77" s="30"/>
      <c r="G77" s="39">
        <f t="shared" ref="G77:G81" si="7">ROUND((E77*F77),2)</f>
        <v>0</v>
      </c>
      <c r="H77" s="149"/>
    </row>
    <row r="78" spans="1:9" s="12" customFormat="1" ht="29.25" customHeight="1" x14ac:dyDescent="0.25">
      <c r="A78" s="108" t="s">
        <v>182</v>
      </c>
      <c r="B78" s="73" t="s">
        <v>32</v>
      </c>
      <c r="C78" s="144" t="s">
        <v>278</v>
      </c>
      <c r="D78" s="32" t="s">
        <v>8</v>
      </c>
      <c r="E78" s="31">
        <v>18656</v>
      </c>
      <c r="F78" s="30"/>
      <c r="G78" s="39">
        <f t="shared" si="7"/>
        <v>0</v>
      </c>
      <c r="H78" s="149"/>
    </row>
    <row r="79" spans="1:9" s="12" customFormat="1" ht="29.25" customHeight="1" x14ac:dyDescent="0.25">
      <c r="A79" s="108" t="s">
        <v>182</v>
      </c>
      <c r="B79" s="73" t="s">
        <v>41</v>
      </c>
      <c r="C79" s="23" t="s">
        <v>185</v>
      </c>
      <c r="D79" s="32" t="s">
        <v>8</v>
      </c>
      <c r="E79" s="31">
        <v>18594</v>
      </c>
      <c r="F79" s="30"/>
      <c r="G79" s="39">
        <f t="shared" si="7"/>
        <v>0</v>
      </c>
      <c r="H79" s="149"/>
    </row>
    <row r="80" spans="1:9" s="12" customFormat="1" ht="29.25" customHeight="1" x14ac:dyDescent="0.25">
      <c r="A80" s="108" t="s">
        <v>182</v>
      </c>
      <c r="B80" s="73" t="s">
        <v>57</v>
      </c>
      <c r="C80" s="23" t="s">
        <v>186</v>
      </c>
      <c r="D80" s="32" t="s">
        <v>10</v>
      </c>
      <c r="E80" s="31">
        <v>6000</v>
      </c>
      <c r="F80" s="30"/>
      <c r="G80" s="39">
        <f t="shared" si="7"/>
        <v>0</v>
      </c>
      <c r="H80" s="149"/>
    </row>
    <row r="81" spans="1:9" s="12" customFormat="1" ht="29.25" customHeight="1" thickBot="1" x14ac:dyDescent="0.3">
      <c r="A81" s="108" t="s">
        <v>182</v>
      </c>
      <c r="B81" s="73" t="s">
        <v>58</v>
      </c>
      <c r="C81" s="23" t="s">
        <v>187</v>
      </c>
      <c r="D81" s="41" t="s">
        <v>8</v>
      </c>
      <c r="E81" s="31">
        <v>5770</v>
      </c>
      <c r="F81" s="30"/>
      <c r="G81" s="39">
        <f t="shared" si="7"/>
        <v>0</v>
      </c>
      <c r="H81" s="149"/>
    </row>
    <row r="82" spans="1:9" s="12" customFormat="1" ht="39.75" customHeight="1" x14ac:dyDescent="0.25">
      <c r="A82" s="107" t="s">
        <v>189</v>
      </c>
      <c r="B82" s="75" t="s">
        <v>29</v>
      </c>
      <c r="C82" s="34" t="s">
        <v>193</v>
      </c>
      <c r="D82" s="95" t="s">
        <v>9</v>
      </c>
      <c r="E82" s="36">
        <v>16313</v>
      </c>
      <c r="F82" s="52">
        <v>14.17</v>
      </c>
      <c r="G82" s="113">
        <f t="shared" si="5"/>
        <v>231155.21</v>
      </c>
      <c r="H82" s="149"/>
      <c r="I82" s="61"/>
    </row>
    <row r="83" spans="1:9" s="12" customFormat="1" ht="39.75" customHeight="1" x14ac:dyDescent="0.25">
      <c r="A83" s="108" t="s">
        <v>189</v>
      </c>
      <c r="B83" s="120" t="s">
        <v>30</v>
      </c>
      <c r="C83" s="102" t="s">
        <v>250</v>
      </c>
      <c r="D83" s="32" t="s">
        <v>8</v>
      </c>
      <c r="E83" s="103">
        <v>24824</v>
      </c>
      <c r="F83" s="121">
        <v>8.6199999999999992</v>
      </c>
      <c r="G83" s="39">
        <f t="shared" si="5"/>
        <v>213982.88</v>
      </c>
      <c r="H83" s="150"/>
      <c r="I83" s="61"/>
    </row>
    <row r="84" spans="1:9" s="12" customFormat="1" ht="39.75" customHeight="1" x14ac:dyDescent="0.25">
      <c r="A84" s="108" t="s">
        <v>189</v>
      </c>
      <c r="B84" s="120" t="s">
        <v>31</v>
      </c>
      <c r="C84" s="102" t="s">
        <v>184</v>
      </c>
      <c r="D84" s="32" t="s">
        <v>8</v>
      </c>
      <c r="E84" s="103">
        <v>18776</v>
      </c>
      <c r="F84" s="121">
        <v>11.1</v>
      </c>
      <c r="G84" s="39">
        <f t="shared" si="5"/>
        <v>208413.6</v>
      </c>
      <c r="H84" s="150"/>
      <c r="I84" s="61"/>
    </row>
    <row r="85" spans="1:9" s="12" customFormat="1" ht="39.75" customHeight="1" x14ac:dyDescent="0.25">
      <c r="A85" s="108" t="s">
        <v>189</v>
      </c>
      <c r="B85" s="120" t="s">
        <v>32</v>
      </c>
      <c r="C85" s="144" t="s">
        <v>278</v>
      </c>
      <c r="D85" s="32" t="s">
        <v>8</v>
      </c>
      <c r="E85" s="103">
        <v>18656</v>
      </c>
      <c r="F85" s="121">
        <v>0.34</v>
      </c>
      <c r="G85" s="39">
        <f t="shared" si="5"/>
        <v>6343.04</v>
      </c>
      <c r="H85" s="150"/>
      <c r="I85" s="61"/>
    </row>
    <row r="86" spans="1:9" s="12" customFormat="1" ht="39.75" customHeight="1" x14ac:dyDescent="0.25">
      <c r="A86" s="108" t="s">
        <v>189</v>
      </c>
      <c r="B86" s="120" t="s">
        <v>41</v>
      </c>
      <c r="C86" s="102" t="s">
        <v>185</v>
      </c>
      <c r="D86" s="32" t="s">
        <v>8</v>
      </c>
      <c r="E86" s="103">
        <v>18594</v>
      </c>
      <c r="F86" s="121">
        <v>6.54</v>
      </c>
      <c r="G86" s="39">
        <f t="shared" si="5"/>
        <v>121604.76</v>
      </c>
      <c r="H86" s="150"/>
      <c r="I86" s="61"/>
    </row>
    <row r="87" spans="1:9" s="12" customFormat="1" ht="39.75" customHeight="1" thickBot="1" x14ac:dyDescent="0.3">
      <c r="A87" s="108" t="s">
        <v>189</v>
      </c>
      <c r="B87" s="120" t="s">
        <v>57</v>
      </c>
      <c r="C87" s="102" t="s">
        <v>186</v>
      </c>
      <c r="D87" s="32" t="s">
        <v>10</v>
      </c>
      <c r="E87" s="103">
        <v>6000</v>
      </c>
      <c r="F87" s="121">
        <v>0.03</v>
      </c>
      <c r="G87" s="105">
        <f t="shared" si="5"/>
        <v>180</v>
      </c>
      <c r="H87" s="149"/>
      <c r="I87" s="61"/>
    </row>
    <row r="88" spans="1:9" s="12" customFormat="1" ht="39.75" customHeight="1" thickBot="1" x14ac:dyDescent="0.3">
      <c r="A88" s="108" t="s">
        <v>189</v>
      </c>
      <c r="B88" s="120" t="s">
        <v>58</v>
      </c>
      <c r="C88" s="2" t="s">
        <v>187</v>
      </c>
      <c r="D88" s="122" t="s">
        <v>8</v>
      </c>
      <c r="E88" s="31">
        <v>5770</v>
      </c>
      <c r="F88" s="4">
        <v>3.9</v>
      </c>
      <c r="G88" s="39">
        <f t="shared" ref="G88" si="8">ROUND((E88*F88),2)</f>
        <v>22503</v>
      </c>
      <c r="H88" s="58" t="s">
        <v>46</v>
      </c>
      <c r="I88" s="59">
        <f>ROUND(SUM(G75:G88),2)</f>
        <v>804182.49</v>
      </c>
    </row>
    <row r="89" spans="1:9" s="12" customFormat="1" x14ac:dyDescent="0.25">
      <c r="A89" s="107" t="s">
        <v>194</v>
      </c>
      <c r="B89" s="75" t="s">
        <v>29</v>
      </c>
      <c r="C89" s="34" t="s">
        <v>125</v>
      </c>
      <c r="D89" s="35" t="s">
        <v>9</v>
      </c>
      <c r="E89" s="36">
        <v>122</v>
      </c>
      <c r="F89" s="111">
        <v>3.46</v>
      </c>
      <c r="G89" s="38">
        <f t="shared" ref="G89:G90" si="9">ROUND((E89*F89),2)</f>
        <v>422.12</v>
      </c>
      <c r="H89" s="13"/>
    </row>
    <row r="90" spans="1:9" s="12" customFormat="1" x14ac:dyDescent="0.25">
      <c r="A90" s="108" t="s">
        <v>194</v>
      </c>
      <c r="B90" s="76" t="s">
        <v>30</v>
      </c>
      <c r="C90" s="2" t="s">
        <v>126</v>
      </c>
      <c r="D90" s="95" t="s">
        <v>9</v>
      </c>
      <c r="E90" s="31">
        <v>6</v>
      </c>
      <c r="F90" s="112">
        <v>19.39</v>
      </c>
      <c r="G90" s="39">
        <f t="shared" si="9"/>
        <v>116.34</v>
      </c>
      <c r="H90" s="13"/>
    </row>
    <row r="91" spans="1:9" s="12" customFormat="1" x14ac:dyDescent="0.25">
      <c r="A91" s="108" t="s">
        <v>194</v>
      </c>
      <c r="B91" s="76" t="s">
        <v>31</v>
      </c>
      <c r="C91" s="2" t="s">
        <v>127</v>
      </c>
      <c r="D91" s="95" t="s">
        <v>9</v>
      </c>
      <c r="E91" s="31">
        <v>53</v>
      </c>
      <c r="F91" s="112">
        <v>5.24</v>
      </c>
      <c r="G91" s="39">
        <f t="shared" ref="G91:G104" si="10">ROUND((E91*F91),2)</f>
        <v>277.72000000000003</v>
      </c>
      <c r="H91" s="13"/>
    </row>
    <row r="92" spans="1:9" s="12" customFormat="1" x14ac:dyDescent="0.25">
      <c r="A92" s="108" t="s">
        <v>194</v>
      </c>
      <c r="B92" s="76" t="s">
        <v>32</v>
      </c>
      <c r="C92" s="2" t="s">
        <v>110</v>
      </c>
      <c r="D92" s="95" t="s">
        <v>9</v>
      </c>
      <c r="E92" s="31">
        <v>75</v>
      </c>
      <c r="F92" s="112">
        <v>3.75</v>
      </c>
      <c r="G92" s="39">
        <f t="shared" si="10"/>
        <v>281.25</v>
      </c>
      <c r="H92" s="13"/>
    </row>
    <row r="93" spans="1:9" s="12" customFormat="1" x14ac:dyDescent="0.25">
      <c r="A93" s="108" t="s">
        <v>194</v>
      </c>
      <c r="B93" s="76" t="s">
        <v>41</v>
      </c>
      <c r="C93" s="2" t="s">
        <v>195</v>
      </c>
      <c r="D93" s="95" t="s">
        <v>9</v>
      </c>
      <c r="E93" s="31">
        <v>17</v>
      </c>
      <c r="F93" s="112">
        <v>29.13</v>
      </c>
      <c r="G93" s="39">
        <f t="shared" si="10"/>
        <v>495.21</v>
      </c>
      <c r="H93" s="13"/>
    </row>
    <row r="94" spans="1:9" s="12" customFormat="1" x14ac:dyDescent="0.25">
      <c r="A94" s="141" t="s">
        <v>194</v>
      </c>
      <c r="B94" s="142" t="s">
        <v>57</v>
      </c>
      <c r="C94" s="143" t="s">
        <v>277</v>
      </c>
      <c r="D94" s="95" t="s">
        <v>19</v>
      </c>
      <c r="E94" s="31">
        <v>18</v>
      </c>
      <c r="F94" s="112">
        <v>388.96</v>
      </c>
      <c r="G94" s="39">
        <f t="shared" si="10"/>
        <v>7001.28</v>
      </c>
      <c r="H94" s="13"/>
    </row>
    <row r="95" spans="1:9" s="12" customFormat="1" ht="30" x14ac:dyDescent="0.25">
      <c r="A95" s="108" t="s">
        <v>194</v>
      </c>
      <c r="B95" s="76" t="s">
        <v>58</v>
      </c>
      <c r="C95" s="2" t="s">
        <v>155</v>
      </c>
      <c r="D95" s="95" t="s">
        <v>9</v>
      </c>
      <c r="E95" s="31">
        <v>259</v>
      </c>
      <c r="F95" s="112">
        <v>6.82</v>
      </c>
      <c r="G95" s="39">
        <f t="shared" si="10"/>
        <v>1766.38</v>
      </c>
      <c r="H95" s="13"/>
    </row>
    <row r="96" spans="1:9" s="12" customFormat="1" x14ac:dyDescent="0.25">
      <c r="A96" s="108" t="s">
        <v>194</v>
      </c>
      <c r="B96" s="76" t="s">
        <v>190</v>
      </c>
      <c r="C96" s="2" t="s">
        <v>199</v>
      </c>
      <c r="D96" s="95" t="s">
        <v>9</v>
      </c>
      <c r="E96" s="31">
        <v>258</v>
      </c>
      <c r="F96" s="112">
        <v>16.920000000000002</v>
      </c>
      <c r="G96" s="39">
        <f t="shared" si="10"/>
        <v>4365.3599999999997</v>
      </c>
      <c r="H96" s="13"/>
    </row>
    <row r="97" spans="1:9" s="12" customFormat="1" ht="30" x14ac:dyDescent="0.25">
      <c r="A97" s="108" t="s">
        <v>194</v>
      </c>
      <c r="B97" s="76" t="s">
        <v>191</v>
      </c>
      <c r="C97" s="2" t="s">
        <v>263</v>
      </c>
      <c r="D97" s="32" t="s">
        <v>8</v>
      </c>
      <c r="E97" s="31">
        <v>979</v>
      </c>
      <c r="F97" s="112">
        <v>9.2799999999999994</v>
      </c>
      <c r="G97" s="39">
        <f t="shared" si="10"/>
        <v>9085.1200000000008</v>
      </c>
      <c r="H97" s="13"/>
    </row>
    <row r="98" spans="1:9" s="12" customFormat="1" x14ac:dyDescent="0.25">
      <c r="A98" s="108" t="s">
        <v>194</v>
      </c>
      <c r="B98" s="76" t="s">
        <v>192</v>
      </c>
      <c r="C98" s="2" t="s">
        <v>200</v>
      </c>
      <c r="D98" s="32" t="s">
        <v>8</v>
      </c>
      <c r="E98" s="31">
        <v>583</v>
      </c>
      <c r="F98" s="112">
        <v>16.13</v>
      </c>
      <c r="G98" s="39">
        <f t="shared" si="10"/>
        <v>9403.7900000000009</v>
      </c>
      <c r="H98" s="13"/>
    </row>
    <row r="99" spans="1:9" s="12" customFormat="1" x14ac:dyDescent="0.25">
      <c r="A99" s="108" t="s">
        <v>194</v>
      </c>
      <c r="B99" s="76" t="s">
        <v>196</v>
      </c>
      <c r="C99" s="2" t="s">
        <v>186</v>
      </c>
      <c r="D99" s="32" t="s">
        <v>10</v>
      </c>
      <c r="E99" s="31">
        <v>256</v>
      </c>
      <c r="F99" s="112">
        <v>0.03</v>
      </c>
      <c r="G99" s="39">
        <f t="shared" si="10"/>
        <v>7.68</v>
      </c>
      <c r="H99" s="13"/>
    </row>
    <row r="100" spans="1:9" s="12" customFormat="1" x14ac:dyDescent="0.25">
      <c r="A100" s="108" t="s">
        <v>194</v>
      </c>
      <c r="B100" s="76" t="s">
        <v>197</v>
      </c>
      <c r="C100" s="2" t="s">
        <v>201</v>
      </c>
      <c r="D100" s="32" t="s">
        <v>8</v>
      </c>
      <c r="E100" s="31">
        <v>268</v>
      </c>
      <c r="F100" s="112">
        <v>1.06</v>
      </c>
      <c r="G100" s="39">
        <f t="shared" si="10"/>
        <v>284.08</v>
      </c>
      <c r="H100" s="13"/>
    </row>
    <row r="101" spans="1:9" s="12" customFormat="1" x14ac:dyDescent="0.25">
      <c r="A101" s="108" t="s">
        <v>194</v>
      </c>
      <c r="B101" s="76" t="s">
        <v>198</v>
      </c>
      <c r="C101" s="2" t="s">
        <v>188</v>
      </c>
      <c r="D101" s="95" t="s">
        <v>9</v>
      </c>
      <c r="E101" s="31">
        <v>8</v>
      </c>
      <c r="F101" s="112">
        <v>4.71</v>
      </c>
      <c r="G101" s="39">
        <f t="shared" si="10"/>
        <v>37.68</v>
      </c>
      <c r="H101" s="51"/>
    </row>
    <row r="102" spans="1:9" s="12" customFormat="1" x14ac:dyDescent="0.25">
      <c r="A102" s="108" t="s">
        <v>194</v>
      </c>
      <c r="B102" s="76" t="s">
        <v>202</v>
      </c>
      <c r="C102" s="2" t="s">
        <v>205</v>
      </c>
      <c r="D102" s="95" t="s">
        <v>9</v>
      </c>
      <c r="E102" s="31">
        <v>80</v>
      </c>
      <c r="F102" s="112">
        <v>6.48</v>
      </c>
      <c r="G102" s="39">
        <f t="shared" si="10"/>
        <v>518.4</v>
      </c>
      <c r="H102" s="51"/>
    </row>
    <row r="103" spans="1:9" s="12" customFormat="1" ht="15.75" thickBot="1" x14ac:dyDescent="0.3">
      <c r="A103" s="108" t="s">
        <v>194</v>
      </c>
      <c r="B103" s="76" t="s">
        <v>203</v>
      </c>
      <c r="C103" s="14" t="s">
        <v>206</v>
      </c>
      <c r="D103" s="95" t="s">
        <v>19</v>
      </c>
      <c r="E103" s="31">
        <v>34</v>
      </c>
      <c r="F103" s="112">
        <v>88</v>
      </c>
      <c r="G103" s="39">
        <f t="shared" si="10"/>
        <v>2992</v>
      </c>
      <c r="H103" s="13"/>
    </row>
    <row r="104" spans="1:9" s="12" customFormat="1" ht="30.75" thickBot="1" x14ac:dyDescent="0.3">
      <c r="A104" s="108" t="s">
        <v>194</v>
      </c>
      <c r="B104" s="76" t="s">
        <v>204</v>
      </c>
      <c r="C104" s="99" t="s">
        <v>207</v>
      </c>
      <c r="D104" s="122" t="s">
        <v>8</v>
      </c>
      <c r="E104" s="31">
        <v>539</v>
      </c>
      <c r="F104" s="112">
        <v>1.54</v>
      </c>
      <c r="G104" s="39">
        <f t="shared" si="10"/>
        <v>830.06</v>
      </c>
      <c r="H104" s="58" t="s">
        <v>47</v>
      </c>
      <c r="I104" s="59">
        <f>ROUND(SUM(G89:G104),2)</f>
        <v>37884.47</v>
      </c>
    </row>
    <row r="105" spans="1:9" s="12" customFormat="1" ht="30" x14ac:dyDescent="0.25">
      <c r="A105" s="107" t="s">
        <v>208</v>
      </c>
      <c r="B105" s="75" t="s">
        <v>12</v>
      </c>
      <c r="C105" s="34" t="s">
        <v>209</v>
      </c>
      <c r="D105" s="35" t="s">
        <v>8</v>
      </c>
      <c r="E105" s="36">
        <v>18817</v>
      </c>
      <c r="F105" s="50">
        <v>1.27</v>
      </c>
      <c r="G105" s="38">
        <f t="shared" ref="G105" si="11">ROUND((E105*F105),2)</f>
        <v>23897.59</v>
      </c>
      <c r="H105" s="13"/>
    </row>
    <row r="106" spans="1:9" s="12" customFormat="1" ht="15" customHeight="1" x14ac:dyDescent="0.25">
      <c r="A106" s="108" t="s">
        <v>208</v>
      </c>
      <c r="B106" s="76" t="s">
        <v>33</v>
      </c>
      <c r="C106" s="2" t="s">
        <v>210</v>
      </c>
      <c r="D106" s="32" t="s">
        <v>8</v>
      </c>
      <c r="E106" s="31">
        <v>60</v>
      </c>
      <c r="F106" s="30">
        <v>16.13</v>
      </c>
      <c r="G106" s="39">
        <f t="shared" ref="G106:G117" si="12">ROUND((E106*F106),2)</f>
        <v>967.8</v>
      </c>
      <c r="H106" s="13"/>
    </row>
    <row r="107" spans="1:9" s="12" customFormat="1" x14ac:dyDescent="0.25">
      <c r="A107" s="108" t="s">
        <v>208</v>
      </c>
      <c r="B107" s="76" t="s">
        <v>34</v>
      </c>
      <c r="C107" s="2" t="s">
        <v>211</v>
      </c>
      <c r="D107" s="95" t="s">
        <v>19</v>
      </c>
      <c r="E107" s="31">
        <v>61</v>
      </c>
      <c r="F107" s="30">
        <v>87.96</v>
      </c>
      <c r="G107" s="39">
        <f t="shared" ref="G107:G116" si="13">ROUND((E107*F107),2)</f>
        <v>5365.56</v>
      </c>
      <c r="H107" s="13"/>
    </row>
    <row r="108" spans="1:9" s="12" customFormat="1" x14ac:dyDescent="0.25">
      <c r="A108" s="108" t="s">
        <v>208</v>
      </c>
      <c r="B108" s="76" t="s">
        <v>35</v>
      </c>
      <c r="C108" s="2" t="s">
        <v>212</v>
      </c>
      <c r="D108" s="95" t="s">
        <v>19</v>
      </c>
      <c r="E108" s="31">
        <v>2</v>
      </c>
      <c r="F108" s="30">
        <v>177</v>
      </c>
      <c r="G108" s="39">
        <f t="shared" si="13"/>
        <v>354</v>
      </c>
      <c r="H108" s="13"/>
    </row>
    <row r="109" spans="1:9" s="12" customFormat="1" x14ac:dyDescent="0.25">
      <c r="A109" s="108" t="s">
        <v>208</v>
      </c>
      <c r="B109" s="76" t="s">
        <v>36</v>
      </c>
      <c r="C109" s="2" t="s">
        <v>83</v>
      </c>
      <c r="D109" s="95" t="s">
        <v>19</v>
      </c>
      <c r="E109" s="31">
        <v>117</v>
      </c>
      <c r="F109" s="30">
        <v>35.19</v>
      </c>
      <c r="G109" s="39">
        <f t="shared" si="13"/>
        <v>4117.2299999999996</v>
      </c>
      <c r="H109" s="13"/>
    </row>
    <row r="110" spans="1:9" s="12" customFormat="1" x14ac:dyDescent="0.25">
      <c r="A110" s="108" t="s">
        <v>208</v>
      </c>
      <c r="B110" s="76" t="s">
        <v>73</v>
      </c>
      <c r="C110" s="2" t="s">
        <v>84</v>
      </c>
      <c r="D110" s="95" t="s">
        <v>19</v>
      </c>
      <c r="E110" s="31">
        <v>3</v>
      </c>
      <c r="F110" s="30">
        <v>216.69</v>
      </c>
      <c r="G110" s="39">
        <f t="shared" si="13"/>
        <v>650.07000000000005</v>
      </c>
      <c r="H110" s="13"/>
    </row>
    <row r="111" spans="1:9" s="12" customFormat="1" x14ac:dyDescent="0.25">
      <c r="A111" s="108" t="s">
        <v>208</v>
      </c>
      <c r="B111" s="76" t="s">
        <v>74</v>
      </c>
      <c r="C111" s="2" t="s">
        <v>213</v>
      </c>
      <c r="D111" s="32" t="s">
        <v>8</v>
      </c>
      <c r="E111" s="31">
        <v>250</v>
      </c>
      <c r="F111" s="30">
        <v>18.77</v>
      </c>
      <c r="G111" s="39">
        <f t="shared" si="13"/>
        <v>4692.5</v>
      </c>
      <c r="H111" s="13"/>
    </row>
    <row r="112" spans="1:9" s="12" customFormat="1" x14ac:dyDescent="0.25">
      <c r="A112" s="108" t="s">
        <v>208</v>
      </c>
      <c r="B112" s="76" t="s">
        <v>75</v>
      </c>
      <c r="C112" s="2" t="s">
        <v>214</v>
      </c>
      <c r="D112" s="32" t="s">
        <v>8</v>
      </c>
      <c r="E112" s="31">
        <v>11</v>
      </c>
      <c r="F112" s="30">
        <v>18.77</v>
      </c>
      <c r="G112" s="39">
        <f t="shared" si="13"/>
        <v>206.47</v>
      </c>
      <c r="H112" s="13"/>
    </row>
    <row r="113" spans="1:10" s="12" customFormat="1" x14ac:dyDescent="0.25">
      <c r="A113" s="108" t="s">
        <v>208</v>
      </c>
      <c r="B113" s="76" t="s">
        <v>87</v>
      </c>
      <c r="C113" s="2" t="s">
        <v>215</v>
      </c>
      <c r="D113" s="32" t="s">
        <v>8</v>
      </c>
      <c r="E113" s="31">
        <v>152</v>
      </c>
      <c r="F113" s="30">
        <v>18.77</v>
      </c>
      <c r="G113" s="39">
        <f t="shared" si="13"/>
        <v>2853.04</v>
      </c>
      <c r="H113" s="13"/>
    </row>
    <row r="114" spans="1:10" s="12" customFormat="1" x14ac:dyDescent="0.25">
      <c r="A114" s="108" t="s">
        <v>208</v>
      </c>
      <c r="B114" s="76" t="s">
        <v>88</v>
      </c>
      <c r="C114" s="2" t="s">
        <v>216</v>
      </c>
      <c r="D114" s="32" t="s">
        <v>10</v>
      </c>
      <c r="E114" s="31">
        <v>320</v>
      </c>
      <c r="F114" s="30">
        <v>42.69</v>
      </c>
      <c r="G114" s="39">
        <f t="shared" si="13"/>
        <v>13660.8</v>
      </c>
      <c r="H114" s="13"/>
    </row>
    <row r="115" spans="1:10" s="12" customFormat="1" x14ac:dyDescent="0.25">
      <c r="A115" s="108" t="s">
        <v>208</v>
      </c>
      <c r="B115" s="76" t="s">
        <v>253</v>
      </c>
      <c r="C115" s="2" t="s">
        <v>217</v>
      </c>
      <c r="D115" s="32" t="s">
        <v>10</v>
      </c>
      <c r="E115" s="31">
        <v>64</v>
      </c>
      <c r="F115" s="30">
        <v>54.28</v>
      </c>
      <c r="G115" s="39">
        <f t="shared" si="13"/>
        <v>3473.92</v>
      </c>
      <c r="H115" s="13"/>
    </row>
    <row r="116" spans="1:10" s="12" customFormat="1" ht="15" customHeight="1" thickBot="1" x14ac:dyDescent="0.3">
      <c r="A116" s="108" t="s">
        <v>208</v>
      </c>
      <c r="B116" s="76" t="s">
        <v>89</v>
      </c>
      <c r="C116" s="2" t="s">
        <v>218</v>
      </c>
      <c r="D116" s="95" t="s">
        <v>19</v>
      </c>
      <c r="E116" s="31">
        <v>2</v>
      </c>
      <c r="F116" s="30">
        <v>83.67</v>
      </c>
      <c r="G116" s="39">
        <f t="shared" si="13"/>
        <v>167.34</v>
      </c>
      <c r="H116" s="13"/>
    </row>
    <row r="117" spans="1:10" s="12" customFormat="1" ht="29.25" thickBot="1" x14ac:dyDescent="0.3">
      <c r="A117" s="108" t="s">
        <v>208</v>
      </c>
      <c r="B117" s="76" t="s">
        <v>90</v>
      </c>
      <c r="C117" s="2" t="s">
        <v>219</v>
      </c>
      <c r="D117" s="95" t="s">
        <v>19</v>
      </c>
      <c r="E117" s="31">
        <v>190</v>
      </c>
      <c r="F117" s="30">
        <v>23.06</v>
      </c>
      <c r="G117" s="39">
        <f t="shared" si="12"/>
        <v>4381.3999999999996</v>
      </c>
      <c r="H117" s="58" t="s">
        <v>76</v>
      </c>
      <c r="I117" s="59">
        <f>ROUND(SUM(G105:G117),2)</f>
        <v>64787.72</v>
      </c>
    </row>
    <row r="118" spans="1:10" s="12" customFormat="1" ht="75" customHeight="1" thickBot="1" x14ac:dyDescent="0.3">
      <c r="A118" s="81" t="s">
        <v>91</v>
      </c>
      <c r="B118" s="77" t="s">
        <v>81</v>
      </c>
      <c r="C118" s="54" t="s">
        <v>11</v>
      </c>
      <c r="D118" s="55" t="s">
        <v>7</v>
      </c>
      <c r="E118" s="56">
        <v>1</v>
      </c>
      <c r="F118" s="57">
        <v>4562.55</v>
      </c>
      <c r="G118" s="53">
        <f t="shared" ref="G118" si="14">ROUND((E118*F118),2)</f>
        <v>4562.55</v>
      </c>
      <c r="H118" s="58" t="s">
        <v>48</v>
      </c>
      <c r="I118" s="59">
        <f>ROUND(SUM(G118),2)</f>
        <v>4562.55</v>
      </c>
    </row>
    <row r="119" spans="1:10" ht="44.25" customHeight="1" thickBot="1" x14ac:dyDescent="0.3">
      <c r="A119" s="63"/>
      <c r="B119" s="62"/>
      <c r="C119" s="63"/>
      <c r="D119" s="62"/>
      <c r="E119" s="64"/>
      <c r="F119" s="69" t="s">
        <v>49</v>
      </c>
      <c r="G119" s="71">
        <f>SUM(G5:G118)</f>
        <v>1151055.2700000003</v>
      </c>
      <c r="H119" s="51"/>
      <c r="I119" s="60"/>
      <c r="J119" s="70"/>
    </row>
    <row r="120" spans="1:10" ht="20.25" customHeight="1" x14ac:dyDescent="0.25">
      <c r="A120" s="67"/>
      <c r="B120" s="66"/>
      <c r="C120" s="66"/>
      <c r="D120" s="66"/>
      <c r="E120" s="68"/>
      <c r="F120" s="66"/>
      <c r="G120" s="65"/>
    </row>
    <row r="121" spans="1:10" x14ac:dyDescent="0.25">
      <c r="A121" s="9"/>
      <c r="B121" s="5"/>
      <c r="C121" s="9"/>
      <c r="D121" s="5"/>
      <c r="E121" s="26"/>
      <c r="F121" s="17"/>
      <c r="G121" s="16"/>
    </row>
    <row r="122" spans="1:10" x14ac:dyDescent="0.25">
      <c r="A122" s="9"/>
      <c r="B122" s="5"/>
      <c r="C122" s="9"/>
      <c r="D122" s="5"/>
      <c r="E122" s="26"/>
      <c r="F122" s="17"/>
      <c r="G122" s="16"/>
    </row>
    <row r="123" spans="1:10" x14ac:dyDescent="0.25">
      <c r="F123" s="18"/>
    </row>
    <row r="124" spans="1:10" x14ac:dyDescent="0.25">
      <c r="A124" s="10"/>
      <c r="B124" s="6"/>
      <c r="C124" s="10"/>
      <c r="D124" s="6"/>
      <c r="E124" s="28"/>
      <c r="F124" s="19"/>
      <c r="G124" s="6"/>
    </row>
    <row r="125" spans="1:10" ht="26.25" customHeight="1" x14ac:dyDescent="0.25">
      <c r="A125" s="7"/>
      <c r="B125" s="7"/>
      <c r="C125" s="7"/>
      <c r="D125" s="7"/>
      <c r="E125" s="29"/>
      <c r="F125" s="20"/>
      <c r="G125" s="7"/>
    </row>
  </sheetData>
  <sheetProtection algorithmName="SHA-512" hashValue="jS8+P2Zr/WViK3DuIz6opO6XRXqfDEfjq2veflYKeW7ti9Oab5TKD5p1Ca9nv1c/9fWs0shQTfR62v5f98Mgcw==" saltValue="CYhJ1O3D5bJYlhaZE8ReeQ==" spinCount="100000" sheet="1" objects="1" scenarios="1"/>
  <mergeCells count="3">
    <mergeCell ref="A1:G1"/>
    <mergeCell ref="A3:G3"/>
    <mergeCell ref="H75:H87"/>
  </mergeCells>
  <phoneticPr fontId="10" type="noConversion"/>
  <pageMargins left="0.7" right="0.7" top="0.75" bottom="0.75" header="0.3" footer="0.3"/>
  <pageSetup paperSize="9" orientation="portrait" r:id="rId1"/>
  <ignoredErrors>
    <ignoredError sqref="I3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topLeftCell="B22" zoomScale="85" zoomScaleNormal="85" workbookViewId="0">
      <selection activeCell="F19" sqref="F19"/>
    </sheetView>
  </sheetViews>
  <sheetFormatPr defaultColWidth="9.140625" defaultRowHeight="15" x14ac:dyDescent="0.25"/>
  <cols>
    <col min="1" max="1" width="39.7109375" style="33" customWidth="1"/>
    <col min="2" max="2" width="10.5703125" style="14" customWidth="1"/>
    <col min="3" max="3" width="71.7109375" style="15" customWidth="1"/>
    <col min="4" max="4" width="9.140625" style="14"/>
    <col min="5" max="5" width="16.28515625" style="27" customWidth="1"/>
    <col min="6" max="6" width="20.7109375" style="21" customWidth="1"/>
    <col min="7" max="7" width="14.7109375" style="14" customWidth="1"/>
    <col min="8" max="8" width="21.5703125" style="22" customWidth="1"/>
    <col min="9" max="9" width="16.140625" style="11" customWidth="1"/>
    <col min="10" max="16384" width="9.140625" style="11"/>
  </cols>
  <sheetData>
    <row r="1" spans="1:9" ht="39.950000000000003" customHeight="1" x14ac:dyDescent="0.25">
      <c r="A1" s="145" t="s">
        <v>93</v>
      </c>
      <c r="B1" s="145"/>
      <c r="C1" s="145"/>
      <c r="D1" s="145"/>
      <c r="E1" s="145"/>
      <c r="F1" s="145"/>
      <c r="G1" s="145"/>
    </row>
    <row r="2" spans="1:9" ht="21.75" customHeight="1" thickBot="1" x14ac:dyDescent="0.3">
      <c r="A2" s="1"/>
      <c r="B2" s="1"/>
      <c r="C2" s="1"/>
      <c r="D2" s="1"/>
      <c r="E2" s="24"/>
      <c r="F2" s="1"/>
      <c r="G2" s="1"/>
    </row>
    <row r="3" spans="1:9" ht="21.75" customHeight="1" x14ac:dyDescent="0.25">
      <c r="A3" s="146" t="s">
        <v>94</v>
      </c>
      <c r="B3" s="147"/>
      <c r="C3" s="147"/>
      <c r="D3" s="147"/>
      <c r="E3" s="147"/>
      <c r="F3" s="147"/>
      <c r="G3" s="148"/>
    </row>
    <row r="4" spans="1:9" ht="43.5" thickBot="1" x14ac:dyDescent="0.3">
      <c r="A4" s="45" t="s">
        <v>42</v>
      </c>
      <c r="B4" s="82" t="s">
        <v>0</v>
      </c>
      <c r="C4" s="46" t="s">
        <v>1</v>
      </c>
      <c r="D4" s="46" t="s">
        <v>2</v>
      </c>
      <c r="E4" s="47" t="s">
        <v>3</v>
      </c>
      <c r="F4" s="48" t="s">
        <v>4</v>
      </c>
      <c r="G4" s="49" t="s">
        <v>5</v>
      </c>
    </row>
    <row r="5" spans="1:9" ht="15" customHeight="1" x14ac:dyDescent="0.25">
      <c r="A5" s="107" t="s">
        <v>222</v>
      </c>
      <c r="B5" s="72" t="s">
        <v>13</v>
      </c>
      <c r="C5" s="34" t="s">
        <v>223</v>
      </c>
      <c r="D5" s="35" t="s">
        <v>19</v>
      </c>
      <c r="E5" s="36">
        <v>1</v>
      </c>
      <c r="F5" s="37">
        <v>769.47</v>
      </c>
      <c r="G5" s="38">
        <f t="shared" ref="G5:G27" si="0">ROUND((E5*F5),2)</f>
        <v>769.47</v>
      </c>
    </row>
    <row r="6" spans="1:9" ht="15" customHeight="1" thickBot="1" x14ac:dyDescent="0.3">
      <c r="A6" s="108" t="s">
        <v>222</v>
      </c>
      <c r="B6" s="93" t="s">
        <v>14</v>
      </c>
      <c r="C6" s="23" t="s">
        <v>224</v>
      </c>
      <c r="D6" s="32" t="s">
        <v>19</v>
      </c>
      <c r="E6" s="31">
        <v>2</v>
      </c>
      <c r="F6" s="3">
        <v>453.46</v>
      </c>
      <c r="G6" s="39">
        <f t="shared" ref="G6:G26" si="1">ROUND((E6*F6),2)</f>
        <v>906.92</v>
      </c>
    </row>
    <row r="7" spans="1:9" ht="30" customHeight="1" thickBot="1" x14ac:dyDescent="0.3">
      <c r="A7" s="125" t="s">
        <v>222</v>
      </c>
      <c r="B7" s="126" t="s">
        <v>70</v>
      </c>
      <c r="C7" s="40" t="s">
        <v>225</v>
      </c>
      <c r="D7" s="41" t="s">
        <v>19</v>
      </c>
      <c r="E7" s="98">
        <v>1</v>
      </c>
      <c r="F7" s="42">
        <v>302.16000000000003</v>
      </c>
      <c r="G7" s="43">
        <f t="shared" si="1"/>
        <v>302.16000000000003</v>
      </c>
      <c r="H7" s="58" t="s">
        <v>43</v>
      </c>
      <c r="I7" s="59">
        <f>ROUND(SUM(G5:G7),2)</f>
        <v>1978.55</v>
      </c>
    </row>
    <row r="8" spans="1:9" ht="15" customHeight="1" x14ac:dyDescent="0.25">
      <c r="A8" s="127" t="s">
        <v>226</v>
      </c>
      <c r="B8" s="123" t="s">
        <v>20</v>
      </c>
      <c r="C8" s="102" t="s">
        <v>227</v>
      </c>
      <c r="D8" s="32" t="s">
        <v>7</v>
      </c>
      <c r="E8" s="124">
        <v>1</v>
      </c>
      <c r="F8" s="104">
        <v>896.03</v>
      </c>
      <c r="G8" s="39">
        <f t="shared" si="1"/>
        <v>896.03</v>
      </c>
    </row>
    <row r="9" spans="1:9" ht="15" customHeight="1" x14ac:dyDescent="0.25">
      <c r="A9" s="108" t="s">
        <v>226</v>
      </c>
      <c r="B9" s="94" t="s">
        <v>21</v>
      </c>
      <c r="C9" s="102" t="s">
        <v>228</v>
      </c>
      <c r="D9" s="32" t="s">
        <v>7</v>
      </c>
      <c r="E9" s="124">
        <v>2</v>
      </c>
      <c r="F9" s="104">
        <v>1223.3399999999999</v>
      </c>
      <c r="G9" s="39">
        <f t="shared" si="1"/>
        <v>2446.6799999999998</v>
      </c>
    </row>
    <row r="10" spans="1:9" ht="15" customHeight="1" x14ac:dyDescent="0.25">
      <c r="A10" s="108" t="s">
        <v>226</v>
      </c>
      <c r="B10" s="94" t="s">
        <v>22</v>
      </c>
      <c r="C10" s="102" t="s">
        <v>229</v>
      </c>
      <c r="D10" s="32" t="s">
        <v>19</v>
      </c>
      <c r="E10" s="124">
        <v>1</v>
      </c>
      <c r="F10" s="104">
        <v>790.16</v>
      </c>
      <c r="G10" s="39">
        <f t="shared" si="1"/>
        <v>790.16</v>
      </c>
    </row>
    <row r="11" spans="1:9" ht="15" customHeight="1" x14ac:dyDescent="0.25">
      <c r="A11" s="108" t="s">
        <v>226</v>
      </c>
      <c r="B11" s="94" t="s">
        <v>23</v>
      </c>
      <c r="C11" s="102" t="s">
        <v>230</v>
      </c>
      <c r="D11" s="32" t="s">
        <v>19</v>
      </c>
      <c r="E11" s="124">
        <v>1</v>
      </c>
      <c r="F11" s="104">
        <v>110.27</v>
      </c>
      <c r="G11" s="39">
        <f t="shared" si="1"/>
        <v>110.27</v>
      </c>
    </row>
    <row r="12" spans="1:9" ht="15" customHeight="1" x14ac:dyDescent="0.25">
      <c r="A12" s="108" t="s">
        <v>226</v>
      </c>
      <c r="B12" s="94" t="s">
        <v>24</v>
      </c>
      <c r="C12" s="102" t="s">
        <v>231</v>
      </c>
      <c r="D12" s="32" t="s">
        <v>7</v>
      </c>
      <c r="E12" s="124">
        <v>3</v>
      </c>
      <c r="F12" s="104">
        <v>123.48</v>
      </c>
      <c r="G12" s="39">
        <f t="shared" si="1"/>
        <v>370.44</v>
      </c>
    </row>
    <row r="13" spans="1:9" ht="15" customHeight="1" x14ac:dyDescent="0.25">
      <c r="A13" s="108" t="s">
        <v>226</v>
      </c>
      <c r="B13" s="94" t="s">
        <v>25</v>
      </c>
      <c r="C13" s="102" t="s">
        <v>232</v>
      </c>
      <c r="D13" s="95" t="s">
        <v>10</v>
      </c>
      <c r="E13" s="124">
        <v>9</v>
      </c>
      <c r="F13" s="104">
        <v>10.56</v>
      </c>
      <c r="G13" s="39">
        <f t="shared" si="1"/>
        <v>95.04</v>
      </c>
    </row>
    <row r="14" spans="1:9" ht="15" customHeight="1" x14ac:dyDescent="0.25">
      <c r="A14" s="108" t="s">
        <v>226</v>
      </c>
      <c r="B14" s="94" t="s">
        <v>26</v>
      </c>
      <c r="C14" s="102" t="s">
        <v>233</v>
      </c>
      <c r="D14" s="32" t="s">
        <v>7</v>
      </c>
      <c r="E14" s="124">
        <v>3</v>
      </c>
      <c r="F14" s="104">
        <v>52.81</v>
      </c>
      <c r="G14" s="39">
        <f t="shared" si="1"/>
        <v>158.43</v>
      </c>
    </row>
    <row r="15" spans="1:9" ht="15" customHeight="1" x14ac:dyDescent="0.25">
      <c r="A15" s="108" t="s">
        <v>226</v>
      </c>
      <c r="B15" s="94" t="s">
        <v>27</v>
      </c>
      <c r="C15" s="102" t="s">
        <v>234</v>
      </c>
      <c r="D15" s="32" t="s">
        <v>19</v>
      </c>
      <c r="E15" s="124">
        <v>9</v>
      </c>
      <c r="F15" s="104">
        <v>43.96</v>
      </c>
      <c r="G15" s="39">
        <f t="shared" si="1"/>
        <v>395.64</v>
      </c>
    </row>
    <row r="16" spans="1:9" ht="15" customHeight="1" x14ac:dyDescent="0.25">
      <c r="A16" s="108" t="s">
        <v>226</v>
      </c>
      <c r="B16" s="94" t="s">
        <v>28</v>
      </c>
      <c r="C16" s="2" t="s">
        <v>235</v>
      </c>
      <c r="D16" s="32" t="s">
        <v>10</v>
      </c>
      <c r="E16" s="25">
        <v>1410</v>
      </c>
      <c r="F16" s="3">
        <v>2.21</v>
      </c>
      <c r="G16" s="39">
        <f t="shared" si="1"/>
        <v>3116.1</v>
      </c>
    </row>
    <row r="17" spans="1:10" ht="15" customHeight="1" thickBot="1" x14ac:dyDescent="0.3">
      <c r="A17" s="108" t="s">
        <v>226</v>
      </c>
      <c r="B17" s="94" t="s">
        <v>113</v>
      </c>
      <c r="C17" s="2" t="s">
        <v>236</v>
      </c>
      <c r="D17" s="32" t="s">
        <v>19</v>
      </c>
      <c r="E17" s="25">
        <v>3</v>
      </c>
      <c r="F17" s="3">
        <v>8.67</v>
      </c>
      <c r="G17" s="39">
        <f t="shared" si="1"/>
        <v>26.01</v>
      </c>
    </row>
    <row r="18" spans="1:10" ht="30" customHeight="1" thickBot="1" x14ac:dyDescent="0.3">
      <c r="A18" s="125" t="s">
        <v>226</v>
      </c>
      <c r="B18" s="126" t="s">
        <v>114</v>
      </c>
      <c r="C18" s="116" t="s">
        <v>237</v>
      </c>
      <c r="D18" s="41" t="s">
        <v>10</v>
      </c>
      <c r="E18" s="117">
        <v>15</v>
      </c>
      <c r="F18" s="42">
        <v>49.87</v>
      </c>
      <c r="G18" s="43">
        <f t="shared" si="1"/>
        <v>748.05</v>
      </c>
      <c r="H18" s="58" t="s">
        <v>44</v>
      </c>
      <c r="I18" s="59">
        <f>ROUND(SUM(G8:G18),2)</f>
        <v>9152.85</v>
      </c>
    </row>
    <row r="19" spans="1:10" ht="135" customHeight="1" x14ac:dyDescent="0.25">
      <c r="A19" s="127" t="s">
        <v>238</v>
      </c>
      <c r="B19" s="123" t="s">
        <v>37</v>
      </c>
      <c r="C19" s="128" t="s">
        <v>239</v>
      </c>
      <c r="D19" s="32" t="s">
        <v>7</v>
      </c>
      <c r="E19" s="103">
        <v>1</v>
      </c>
      <c r="F19" s="104">
        <v>1604.46</v>
      </c>
      <c r="G19" s="105">
        <f t="shared" si="1"/>
        <v>1604.46</v>
      </c>
    </row>
    <row r="20" spans="1:10" ht="163.5" customHeight="1" x14ac:dyDescent="0.25">
      <c r="A20" s="127" t="s">
        <v>238</v>
      </c>
      <c r="B20" s="94" t="s">
        <v>38</v>
      </c>
      <c r="C20" s="128" t="s">
        <v>240</v>
      </c>
      <c r="D20" s="32" t="s">
        <v>7</v>
      </c>
      <c r="E20" s="103">
        <v>2</v>
      </c>
      <c r="F20" s="104">
        <v>1786.24</v>
      </c>
      <c r="G20" s="105">
        <f t="shared" si="1"/>
        <v>3572.48</v>
      </c>
    </row>
    <row r="21" spans="1:10" ht="15" customHeight="1" x14ac:dyDescent="0.25">
      <c r="A21" s="127" t="s">
        <v>238</v>
      </c>
      <c r="B21" s="94" t="s">
        <v>39</v>
      </c>
      <c r="C21" s="114" t="s">
        <v>241</v>
      </c>
      <c r="D21" s="32" t="s">
        <v>19</v>
      </c>
      <c r="E21" s="103">
        <v>1</v>
      </c>
      <c r="F21" s="104">
        <v>648.12</v>
      </c>
      <c r="G21" s="105">
        <f t="shared" si="1"/>
        <v>648.12</v>
      </c>
    </row>
    <row r="22" spans="1:10" ht="15" customHeight="1" x14ac:dyDescent="0.25">
      <c r="A22" s="127" t="s">
        <v>238</v>
      </c>
      <c r="B22" s="94" t="s">
        <v>40</v>
      </c>
      <c r="C22" s="114" t="s">
        <v>242</v>
      </c>
      <c r="D22" s="32" t="s">
        <v>19</v>
      </c>
      <c r="E22" s="103">
        <v>1</v>
      </c>
      <c r="F22" s="104">
        <v>158.1</v>
      </c>
      <c r="G22" s="105">
        <f t="shared" si="1"/>
        <v>158.1</v>
      </c>
    </row>
    <row r="23" spans="1:10" ht="15" customHeight="1" x14ac:dyDescent="0.25">
      <c r="A23" s="127" t="s">
        <v>238</v>
      </c>
      <c r="B23" s="94" t="s">
        <v>121</v>
      </c>
      <c r="C23" s="114" t="s">
        <v>243</v>
      </c>
      <c r="D23" s="32" t="s">
        <v>19</v>
      </c>
      <c r="E23" s="103">
        <v>3</v>
      </c>
      <c r="F23" s="104">
        <v>23.74</v>
      </c>
      <c r="G23" s="105">
        <f t="shared" si="1"/>
        <v>71.22</v>
      </c>
    </row>
    <row r="24" spans="1:10" ht="15" customHeight="1" x14ac:dyDescent="0.25">
      <c r="A24" s="127" t="s">
        <v>238</v>
      </c>
      <c r="B24" s="94" t="s">
        <v>122</v>
      </c>
      <c r="C24" s="114" t="s">
        <v>244</v>
      </c>
      <c r="D24" s="95" t="s">
        <v>10</v>
      </c>
      <c r="E24" s="103">
        <v>15</v>
      </c>
      <c r="F24" s="104">
        <v>15.83</v>
      </c>
      <c r="G24" s="105">
        <f t="shared" si="1"/>
        <v>237.45</v>
      </c>
    </row>
    <row r="25" spans="1:10" ht="30" customHeight="1" x14ac:dyDescent="0.25">
      <c r="A25" s="127" t="s">
        <v>238</v>
      </c>
      <c r="B25" s="94" t="s">
        <v>123</v>
      </c>
      <c r="C25" s="114" t="s">
        <v>245</v>
      </c>
      <c r="D25" s="95" t="s">
        <v>19</v>
      </c>
      <c r="E25" s="103">
        <v>6</v>
      </c>
      <c r="F25" s="104">
        <v>39.549999999999997</v>
      </c>
      <c r="G25" s="105">
        <f t="shared" si="1"/>
        <v>237.3</v>
      </c>
    </row>
    <row r="26" spans="1:10" ht="96" customHeight="1" thickBot="1" x14ac:dyDescent="0.3">
      <c r="A26" s="127" t="s">
        <v>238</v>
      </c>
      <c r="B26" s="94" t="s">
        <v>124</v>
      </c>
      <c r="C26" s="2" t="s">
        <v>246</v>
      </c>
      <c r="D26" s="32" t="s">
        <v>7</v>
      </c>
      <c r="E26" s="103">
        <v>3</v>
      </c>
      <c r="F26" s="104">
        <v>299.42</v>
      </c>
      <c r="G26" s="105">
        <f t="shared" si="1"/>
        <v>898.26</v>
      </c>
    </row>
    <row r="27" spans="1:10" ht="29.25" customHeight="1" thickBot="1" x14ac:dyDescent="0.3">
      <c r="A27" s="125" t="s">
        <v>238</v>
      </c>
      <c r="B27" s="74" t="s">
        <v>134</v>
      </c>
      <c r="C27" s="129" t="s">
        <v>247</v>
      </c>
      <c r="D27" s="41" t="s">
        <v>10</v>
      </c>
      <c r="E27" s="98">
        <v>9</v>
      </c>
      <c r="F27" s="42">
        <v>4.88</v>
      </c>
      <c r="G27" s="43">
        <f t="shared" si="0"/>
        <v>43.92</v>
      </c>
      <c r="H27" s="58" t="s">
        <v>45</v>
      </c>
      <c r="I27" s="59">
        <f>ROUND(SUM(G19:G27),2)</f>
        <v>7471.31</v>
      </c>
    </row>
    <row r="28" spans="1:10" ht="44.25" customHeight="1" thickBot="1" x14ac:dyDescent="0.3">
      <c r="A28" s="63"/>
      <c r="B28" s="62"/>
      <c r="C28" s="63"/>
      <c r="D28" s="62"/>
      <c r="E28" s="64"/>
      <c r="F28" s="96" t="s">
        <v>72</v>
      </c>
      <c r="G28" s="97">
        <f>SUM(G5:G27)</f>
        <v>18602.709999999995</v>
      </c>
      <c r="H28" s="51"/>
      <c r="I28" s="60"/>
      <c r="J28" s="70"/>
    </row>
    <row r="29" spans="1:10" ht="20.25" customHeight="1" x14ac:dyDescent="0.25">
      <c r="A29" s="67"/>
      <c r="B29" s="66"/>
      <c r="C29" s="66"/>
      <c r="D29" s="66"/>
      <c r="E29" s="68"/>
      <c r="F29" s="66"/>
      <c r="G29" s="65"/>
    </row>
    <row r="30" spans="1:10" x14ac:dyDescent="0.25">
      <c r="A30" s="9"/>
      <c r="B30" s="5"/>
      <c r="C30" s="9"/>
      <c r="D30" s="5"/>
      <c r="E30" s="26"/>
      <c r="F30" s="17"/>
      <c r="G30" s="16"/>
    </row>
    <row r="31" spans="1:10" x14ac:dyDescent="0.25">
      <c r="A31" s="9"/>
      <c r="B31" s="5"/>
      <c r="C31" s="9"/>
      <c r="D31" s="5"/>
      <c r="E31" s="26"/>
      <c r="F31" s="17"/>
      <c r="G31" s="16"/>
    </row>
    <row r="32" spans="1:10" x14ac:dyDescent="0.25">
      <c r="F32" s="18"/>
    </row>
    <row r="33" spans="1:7" x14ac:dyDescent="0.25">
      <c r="A33" s="10"/>
      <c r="B33" s="6"/>
      <c r="C33" s="10"/>
      <c r="D33" s="6"/>
      <c r="E33" s="28"/>
      <c r="F33" s="19"/>
      <c r="G33" s="6"/>
    </row>
    <row r="34" spans="1:7" ht="26.25" customHeight="1" x14ac:dyDescent="0.25">
      <c r="A34" s="7"/>
      <c r="B34" s="7"/>
      <c r="C34" s="7"/>
      <c r="D34" s="7"/>
      <c r="E34" s="29"/>
      <c r="F34" s="20"/>
      <c r="G34" s="7"/>
    </row>
  </sheetData>
  <sheetProtection algorithmName="SHA-512" hashValue="MgPEysQ5ZMslzfSeWiKkb6C5YMgL5bN/o3MSoVlDUMHg9AnsYhJduablhGBXt6bcK2dv6UM/aREbdPyHLf8orQ==" saltValue="3JCt9is6lBTTFc6JqX+U5Q=="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abSelected="1" workbookViewId="0">
      <selection activeCell="A10" sqref="A10:C10"/>
    </sheetView>
  </sheetViews>
  <sheetFormatPr defaultColWidth="9.140625" defaultRowHeight="15" x14ac:dyDescent="0.25"/>
  <cols>
    <col min="1" max="1" width="11.7109375" customWidth="1"/>
    <col min="2" max="2" width="65.7109375" customWidth="1"/>
    <col min="3" max="3" width="15.7109375" customWidth="1"/>
  </cols>
  <sheetData>
    <row r="1" spans="1:3" s="83" customFormat="1" ht="51.75" customHeight="1" x14ac:dyDescent="0.2">
      <c r="A1" s="153" t="s">
        <v>93</v>
      </c>
      <c r="B1" s="154"/>
      <c r="C1" s="155"/>
    </row>
    <row r="2" spans="1:3" s="83" customFormat="1" ht="12.75" x14ac:dyDescent="0.2">
      <c r="A2" s="156" t="s">
        <v>60</v>
      </c>
      <c r="B2" s="157"/>
      <c r="C2" s="158"/>
    </row>
    <row r="3" spans="1:3" s="83" customFormat="1" ht="25.5" x14ac:dyDescent="0.2">
      <c r="A3" s="84" t="s">
        <v>61</v>
      </c>
      <c r="B3" s="84" t="s">
        <v>62</v>
      </c>
      <c r="C3" s="84" t="s">
        <v>63</v>
      </c>
    </row>
    <row r="4" spans="1:3" s="83" customFormat="1" ht="12.75" x14ac:dyDescent="0.2">
      <c r="A4" s="85">
        <v>1</v>
      </c>
      <c r="B4" s="86" t="s">
        <v>64</v>
      </c>
      <c r="C4" s="87">
        <f>DKŽ_1!G119</f>
        <v>1151055.2700000003</v>
      </c>
    </row>
    <row r="5" spans="1:3" s="83" customFormat="1" ht="12.75" x14ac:dyDescent="0.2">
      <c r="A5" s="85">
        <v>2</v>
      </c>
      <c r="B5" s="86" t="s">
        <v>221</v>
      </c>
      <c r="C5" s="87">
        <f>DKŽ_2!G28</f>
        <v>18602.709999999995</v>
      </c>
    </row>
    <row r="6" spans="1:3" s="83" customFormat="1" ht="38.25" x14ac:dyDescent="0.2">
      <c r="A6" s="84" t="s">
        <v>65</v>
      </c>
      <c r="B6" s="88" t="s">
        <v>66</v>
      </c>
      <c r="C6" s="87">
        <f>ROUND(SUM(C4:C5),2)</f>
        <v>1169657.98</v>
      </c>
    </row>
    <row r="7" spans="1:3" s="83" customFormat="1" ht="12.75" x14ac:dyDescent="0.2"/>
    <row r="8" spans="1:3" s="83" customFormat="1" ht="12.75" x14ac:dyDescent="0.2"/>
    <row r="9" spans="1:3" s="83" customFormat="1" ht="12.75" x14ac:dyDescent="0.2">
      <c r="A9" s="89"/>
      <c r="B9" s="89"/>
      <c r="C9" s="89"/>
    </row>
    <row r="10" spans="1:3" s="90" customFormat="1" ht="68.25" customHeight="1" x14ac:dyDescent="0.25">
      <c r="A10" s="159" t="s">
        <v>92</v>
      </c>
      <c r="B10" s="159"/>
      <c r="C10" s="159"/>
    </row>
    <row r="11" spans="1:3" s="90" customFormat="1" ht="12.75" x14ac:dyDescent="0.25">
      <c r="A11" s="91"/>
      <c r="B11" s="91"/>
      <c r="C11" s="91"/>
    </row>
    <row r="12" spans="1:3" s="83" customFormat="1" ht="12.75" x14ac:dyDescent="0.2">
      <c r="C12" s="92" t="s">
        <v>67</v>
      </c>
    </row>
    <row r="13" spans="1:3" s="83" customFormat="1" ht="12.75" x14ac:dyDescent="0.2"/>
    <row r="14" spans="1:3" s="83" customFormat="1" ht="198" customHeight="1" x14ac:dyDescent="0.2">
      <c r="A14" s="160" t="s">
        <v>220</v>
      </c>
      <c r="B14" s="161"/>
      <c r="C14" s="161"/>
    </row>
    <row r="15" spans="1:3" s="83" customFormat="1" ht="121.5" customHeight="1" x14ac:dyDescent="0.2">
      <c r="A15" s="160" t="s">
        <v>68</v>
      </c>
      <c r="B15" s="161"/>
      <c r="C15" s="161"/>
    </row>
    <row r="16" spans="1:3" s="83" customFormat="1" ht="66.75" customHeight="1" x14ac:dyDescent="0.2">
      <c r="A16" s="160" t="s">
        <v>69</v>
      </c>
      <c r="B16" s="161"/>
      <c r="C16" s="161"/>
    </row>
    <row r="18" spans="1:3" ht="35.25" customHeight="1" x14ac:dyDescent="0.25">
      <c r="A18" s="151"/>
      <c r="B18" s="152"/>
      <c r="C18" s="152"/>
    </row>
  </sheetData>
  <sheetProtection algorithmName="SHA-512" hashValue="mBeGB/gQuD8Pmzq7HSs12Vs+2AgThoCQNYds3bXv/xGdpEE7rObhLfU+8xuDG2TZ4/oF/vkwbCtd48rNYCarig==" saltValue="5IP0OGjMm2c3Ph7Vo7bNyA==" spinCount="100000" sheet="1" objects="1" scenarios="1"/>
  <mergeCells count="7">
    <mergeCell ref="A18:C18"/>
    <mergeCell ref="A1:C1"/>
    <mergeCell ref="A2:C2"/>
    <mergeCell ref="A10:C10"/>
    <mergeCell ref="A14:C14"/>
    <mergeCell ref="A15:C15"/>
    <mergeCell ref="A16:C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Vytautas Trakimas</cp:lastModifiedBy>
  <dcterms:created xsi:type="dcterms:W3CDTF">2020-10-05T14:48:34Z</dcterms:created>
  <dcterms:modified xsi:type="dcterms:W3CDTF">2021-11-23T06:50:07Z</dcterms:modified>
</cp:coreProperties>
</file>