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defaultThemeVersion="166925"/>
  <mc:AlternateContent xmlns:mc="http://schemas.openxmlformats.org/markup-compatibility/2006">
    <mc:Choice Requires="x15">
      <x15ac:absPath xmlns:x15ac="http://schemas.microsoft.com/office/spreadsheetml/2010/11/ac" url="\\ltviln-001sv001\Vartotoju grupes\01 Rinkotyra\KONKURSAI\2021\LAKD Kelio Nr. 4104 Šilalė-Didkiemis 10-21\EL komerciniai pasiulymai\"/>
    </mc:Choice>
  </mc:AlternateContent>
  <xr:revisionPtr revIDLastSave="0" documentId="13_ncr:1_{4B15AB4E-3B48-4860-8C64-E2E334FC625F}" xr6:coauthVersionLast="46" xr6:coauthVersionMax="46" xr10:uidLastSave="{00000000-0000-0000-0000-000000000000}"/>
  <bookViews>
    <workbookView xWindow="2160" yWindow="225" windowWidth="25110" windowHeight="17205" xr2:uid="{00000000-000D-0000-FFFF-FFFF00000000}"/>
  </bookViews>
  <sheets>
    <sheet name="DKŽ_1" sheetId="1" r:id="rId1"/>
    <sheet name="DKŽ_2" sheetId="3" r:id="rId2"/>
    <sheet name="santrauka" sheetId="2" r:id="rId3"/>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6" i="1" l="1"/>
  <c r="G135" i="1"/>
  <c r="I135" i="1" s="1"/>
  <c r="G107" i="1"/>
  <c r="G102" i="1"/>
  <c r="G103" i="1"/>
  <c r="G97" i="1"/>
  <c r="G98" i="1"/>
  <c r="G92" i="1"/>
  <c r="G93" i="1"/>
  <c r="G87" i="1"/>
  <c r="G88" i="1"/>
  <c r="G82" i="1"/>
  <c r="G83" i="1"/>
  <c r="G77" i="1"/>
  <c r="G78" i="1"/>
  <c r="G72" i="1"/>
  <c r="G73" i="1"/>
  <c r="G68" i="1"/>
  <c r="G67" i="1"/>
  <c r="G63" i="1"/>
  <c r="G62" i="1"/>
  <c r="G27" i="1"/>
  <c r="G5" i="1" l="1"/>
  <c r="G15" i="3"/>
  <c r="G14" i="3"/>
  <c r="G13" i="3"/>
  <c r="G86" i="1"/>
  <c r="G85" i="1"/>
  <c r="G84" i="1"/>
  <c r="G81" i="1"/>
  <c r="G80" i="1"/>
  <c r="G79" i="1"/>
  <c r="G76" i="1"/>
  <c r="G75" i="1"/>
  <c r="G74" i="1"/>
  <c r="I78" i="1" s="1"/>
  <c r="G96" i="1"/>
  <c r="G95" i="1"/>
  <c r="G94" i="1"/>
  <c r="I98" i="1" s="1"/>
  <c r="G91" i="1"/>
  <c r="G90" i="1"/>
  <c r="G89" i="1"/>
  <c r="G106" i="1"/>
  <c r="G105" i="1"/>
  <c r="G104" i="1"/>
  <c r="I107" i="1" s="1"/>
  <c r="G101" i="1"/>
  <c r="G100" i="1"/>
  <c r="G99" i="1"/>
  <c r="G71" i="1"/>
  <c r="G70" i="1"/>
  <c r="G69" i="1"/>
  <c r="G66" i="1"/>
  <c r="G65" i="1"/>
  <c r="G64" i="1"/>
  <c r="G7" i="1"/>
  <c r="G8" i="1"/>
  <c r="G9" i="1"/>
  <c r="G10" i="1"/>
  <c r="G11" i="1"/>
  <c r="G12" i="1"/>
  <c r="G13" i="1"/>
  <c r="G14" i="1"/>
  <c r="G15" i="1"/>
  <c r="G17" i="1"/>
  <c r="G18" i="1"/>
  <c r="G19" i="1"/>
  <c r="G9" i="3"/>
  <c r="G8" i="3"/>
  <c r="G134" i="1"/>
  <c r="G133" i="1"/>
  <c r="G132" i="1"/>
  <c r="I134" i="1" s="1"/>
  <c r="G131" i="1"/>
  <c r="G130" i="1"/>
  <c r="G129" i="1"/>
  <c r="G128" i="1"/>
  <c r="G127" i="1"/>
  <c r="G126" i="1"/>
  <c r="G125" i="1"/>
  <c r="G124" i="1"/>
  <c r="G123" i="1"/>
  <c r="G122" i="1"/>
  <c r="G121" i="1"/>
  <c r="G120" i="1"/>
  <c r="G119" i="1"/>
  <c r="G118" i="1"/>
  <c r="G117" i="1"/>
  <c r="G116" i="1"/>
  <c r="G115" i="1"/>
  <c r="G114" i="1"/>
  <c r="G113" i="1"/>
  <c r="G112" i="1"/>
  <c r="G111" i="1"/>
  <c r="G110" i="1"/>
  <c r="G109" i="1"/>
  <c r="G108" i="1"/>
  <c r="I124" i="1" s="1"/>
  <c r="G61" i="1"/>
  <c r="G60" i="1"/>
  <c r="G59" i="1"/>
  <c r="G38" i="1"/>
  <c r="G37" i="1"/>
  <c r="G36" i="1"/>
  <c r="G35" i="1"/>
  <c r="G39" i="1"/>
  <c r="G31" i="1"/>
  <c r="G30" i="1"/>
  <c r="G29" i="1"/>
  <c r="G33" i="1"/>
  <c r="G32" i="1"/>
  <c r="I131" i="1" l="1"/>
  <c r="I68" i="1"/>
  <c r="I88" i="1"/>
  <c r="I73" i="1"/>
  <c r="I63" i="1"/>
  <c r="I93" i="1"/>
  <c r="I83" i="1"/>
  <c r="I103" i="1"/>
  <c r="G12" i="3"/>
  <c r="G11" i="3"/>
  <c r="G10" i="3"/>
  <c r="G7" i="3"/>
  <c r="G6" i="3"/>
  <c r="G58" i="1"/>
  <c r="G56" i="1"/>
  <c r="G55" i="1"/>
  <c r="G54" i="1"/>
  <c r="G53" i="1"/>
  <c r="G52" i="1"/>
  <c r="G51" i="1"/>
  <c r="G50" i="1"/>
  <c r="G49" i="1"/>
  <c r="G48" i="1"/>
  <c r="G47" i="1"/>
  <c r="G46" i="1"/>
  <c r="G44" i="1"/>
  <c r="G43" i="1"/>
  <c r="G42" i="1"/>
  <c r="G41" i="1"/>
  <c r="G5" i="3" l="1"/>
  <c r="G16" i="3" s="1"/>
  <c r="I15" i="3" l="1"/>
  <c r="C5" i="2"/>
  <c r="G34" i="1" l="1"/>
  <c r="I39" i="1" s="1"/>
  <c r="G26" i="1"/>
  <c r="G25" i="1"/>
  <c r="G24" i="1"/>
  <c r="G23" i="1"/>
  <c r="G22" i="1"/>
  <c r="G21" i="1"/>
  <c r="G57" i="1"/>
  <c r="I58" i="1" s="1"/>
  <c r="G45" i="1"/>
  <c r="I56" i="1" s="1"/>
  <c r="G40" i="1"/>
  <c r="I44" i="1" s="1"/>
  <c r="G28" i="1"/>
  <c r="G20" i="1"/>
  <c r="G6" i="1"/>
  <c r="I27" i="1" l="1"/>
  <c r="G137" i="1"/>
  <c r="I19" i="1"/>
  <c r="G136" i="1"/>
  <c r="I136" i="1" s="1"/>
  <c r="C4" i="2" l="1"/>
  <c r="C6" i="2" s="1"/>
</calcChain>
</file>

<file path=xl/sharedStrings.xml><?xml version="1.0" encoding="utf-8"?>
<sst xmlns="http://schemas.openxmlformats.org/spreadsheetml/2006/main" count="629" uniqueCount="303">
  <si>
    <t>Eilės Nr.</t>
  </si>
  <si>
    <t>Darbo pavadinimas, aprašymas</t>
  </si>
  <si>
    <t>Mato vnt.</t>
  </si>
  <si>
    <t>Kiekis</t>
  </si>
  <si>
    <r>
      <t xml:space="preserve">Vieneto kaina, Eur be PVM  </t>
    </r>
    <r>
      <rPr>
        <b/>
        <sz val="11"/>
        <color rgb="FFFF0000"/>
        <rFont val="Times New Roman"/>
        <family val="1"/>
        <charset val="186"/>
      </rPr>
      <t>(pildo Tiekėjas)</t>
    </r>
  </si>
  <si>
    <t>Iš viso, Eur be PVM</t>
  </si>
  <si>
    <t>1. Paruošiamieji darbai</t>
  </si>
  <si>
    <t>kompl.</t>
  </si>
  <si>
    <t>m2</t>
  </si>
  <si>
    <t>m3</t>
  </si>
  <si>
    <t>m</t>
  </si>
  <si>
    <t>Išpildomoji nuotrauka (taip pat pateikti laisvos formos deklaraciją, patvirtinančią išpildomosios geodezinės nuotraukos ir parengtos kadastrinės bylos atitikimą parengtam projektui). Kadastrinių matavimų bylos parengimas ir (ar) įregistruoto kelio ruožo į kurį patenka statinys, kadastrinės bylos patikslinimas</t>
  </si>
  <si>
    <t>6.1</t>
  </si>
  <si>
    <t>1.1</t>
  </si>
  <si>
    <t>1.2</t>
  </si>
  <si>
    <t>1.4</t>
  </si>
  <si>
    <t>1.5</t>
  </si>
  <si>
    <t>1.6</t>
  </si>
  <si>
    <t>1.8</t>
  </si>
  <si>
    <t>vnt.</t>
  </si>
  <si>
    <t>2.1</t>
  </si>
  <si>
    <t>2.2</t>
  </si>
  <si>
    <t>2.3</t>
  </si>
  <si>
    <t>2.4</t>
  </si>
  <si>
    <t>2.5</t>
  </si>
  <si>
    <t>2.6</t>
  </si>
  <si>
    <t>2.7</t>
  </si>
  <si>
    <t>4.1</t>
  </si>
  <si>
    <t>4.2</t>
  </si>
  <si>
    <t>4.3</t>
  </si>
  <si>
    <t>4.4</t>
  </si>
  <si>
    <t>5.1</t>
  </si>
  <si>
    <t>5.2</t>
  </si>
  <si>
    <t>5.3</t>
  </si>
  <si>
    <t>5.4</t>
  </si>
  <si>
    <t>5.5</t>
  </si>
  <si>
    <t>5.6</t>
  </si>
  <si>
    <t>6.2</t>
  </si>
  <si>
    <t>3.1</t>
  </si>
  <si>
    <t>3.2</t>
  </si>
  <si>
    <t>3.3</t>
  </si>
  <si>
    <t>3.4</t>
  </si>
  <si>
    <t>4.5</t>
  </si>
  <si>
    <t>Skyrius</t>
  </si>
  <si>
    <t>Iš viso skyriuje 1, Eur be PVM</t>
  </si>
  <si>
    <t>Iš viso skyriuje 2, Eur be PVM</t>
  </si>
  <si>
    <t>Iš viso skyriuje 3, Eur be PVM</t>
  </si>
  <si>
    <t>Iš viso skyriuje 4, Eur be PVM</t>
  </si>
  <si>
    <t>Iš viso skyriuje 5, Eur be PVM</t>
  </si>
  <si>
    <t>Iš viso skyriuje 7, Eur be PVM</t>
  </si>
  <si>
    <t>IŠ VISO ŽINIARAŠTYJE 1, EUR BE PVM</t>
  </si>
  <si>
    <t>2. Žemės darbai</t>
  </si>
  <si>
    <t>1.11</t>
  </si>
  <si>
    <t>1.13</t>
  </si>
  <si>
    <t>5.7</t>
  </si>
  <si>
    <t>5.8</t>
  </si>
  <si>
    <t>DARBŲ KIEKIŲ ŽINIARAŠTIS NR. 1 – SUSISIEKIMO DALIS</t>
  </si>
  <si>
    <t>DARBŲ KIEKIŲ ŽINIARAŠČIŲ SANTRAUKA</t>
  </si>
  <si>
    <t>Darbų kiekių žin. nr.</t>
  </si>
  <si>
    <t>Žiniaraščio pavadinimas</t>
  </si>
  <si>
    <t>Vertė, EUR be PVM</t>
  </si>
  <si>
    <t>SUSISIEKIMO DALIS</t>
  </si>
  <si>
    <t>Vertės į pasiūlymo formą</t>
  </si>
  <si>
    <t>Iš viso žiniaraščiuose  (Eur be PVM):</t>
  </si>
  <si>
    <t>Žiniaraščio priedas</t>
  </si>
  <si>
    <r>
      <rPr>
        <b/>
        <sz val="10"/>
        <rFont val="Times New Roman"/>
        <family val="1"/>
        <charset val="186"/>
      </rPr>
      <t>Grįžtamosios medžiagos</t>
    </r>
    <r>
      <rPr>
        <sz val="10"/>
        <rFont val="Times New Roman"/>
        <family val="1"/>
        <charset val="186"/>
      </rPr>
      <t xml:space="preserve">
Darbų vykdymo metu nepanaudotos frezuoto asfalto granulės, skalda, žvyras, žvyro ir skaldos mišinys, nesurištasis mineralinių medžiagų mišinys, grindinio akmenys (neužteršti gruntu) yra laikomi grįžtamosiomis medžiagomis. Jos sąmatoje turi būti nurodytos atskira (-omis) eilute (-ėmis) su minuso ženklu. Šios medžiagos lieka rangovui.
Mediena (išskyrus krūmus, šakas ir kelmus) taip pat laikoma grįžtamąją medžiaga, kuri lieka rangovui. Jei mediena yra menkavertė ir skirta tik utilizavimui, sąmatoje utilizavimo išlaidos vertinamos su pliuso ženklu. Jei mediena nėra menkavertė ir gali būti parduota, sąmatoje tai vertinama su minuso ženklu. Medienos būklę ir kainą vertinasi pats rangovas savarankiškai savo rizika.</t>
    </r>
  </si>
  <si>
    <r>
      <rPr>
        <b/>
        <sz val="10"/>
        <rFont val="Times New Roman"/>
        <family val="1"/>
        <charset val="186"/>
      </rPr>
      <t>Statybinės atliekos</t>
    </r>
    <r>
      <rPr>
        <sz val="10"/>
        <rFont val="Times New Roman"/>
        <family val="1"/>
        <charset val="186"/>
      </rPr>
      <t xml:space="preserve">
Visos medžiagos, nepatenkančios į statybinių ir (ar) grįžtamųjų medžiagų sąrašą ir (ar) kurių neįmanoma panaudoti antrą kartą, kaip atliekos turi būti sutvarkomos rangovo pagal galiojančius aplinkos apsaugos reikalavimus (rangovas privalo įsivertinti visas su tvarkymu susijusias utilizavimo išlaidas).</t>
    </r>
  </si>
  <si>
    <t>1.3</t>
  </si>
  <si>
    <t>1.7</t>
  </si>
  <si>
    <t>IŠ VISO ŽINIARAŠTYJE 2, EUR BE PVM</t>
  </si>
  <si>
    <t>5.9</t>
  </si>
  <si>
    <t>Iš viso skyriuje 6, Eur be PVM</t>
  </si>
  <si>
    <t>1.9</t>
  </si>
  <si>
    <t>1.10</t>
  </si>
  <si>
    <t>1.12</t>
  </si>
  <si>
    <t>7.1</t>
  </si>
  <si>
    <t>DARBŲ KIEKIŲ ŽINIARAŠTIS NR. 2 – MELIORACIJOS DALIS</t>
  </si>
  <si>
    <t>3. Kelio dangos konstrukcija (I konstrukcijos variantas)</t>
  </si>
  <si>
    <t>Pastaba: Rangovas pildo pasirinktinai I arba II konstrukcijos variantą</t>
  </si>
  <si>
    <t>5.10</t>
  </si>
  <si>
    <t>5.11</t>
  </si>
  <si>
    <t>5.12</t>
  </si>
  <si>
    <t>MELIORACIJOS DALIS</t>
  </si>
  <si>
    <t>Pastaba: Rangovas statybvietės išlaidose arba laisvai pasirinktoje (-ose) darbų kiekių žiniaraščių eilutėje (-ėse) turi įsivertinti visus su sutarties vykdymu susijusius dokumentus (įskaitant deklaracijos apie statybos užbaigimą parengimą ir perdavimą užsakovui).</t>
  </si>
  <si>
    <t>Valstybinės reikšmės rajoninio kelio Nr. 4104 Šilalė–Didkiemis ruožo nuo 6,936 iki 14,540 km kapitalinis remontas</t>
  </si>
  <si>
    <t>Esamų kelio ženklų (vienas skydas ant vienos atramos) išardymas, pakrovimas į autosavivarčius ir išvežimas (žiūrėti žiniaraščio priedą dėl išvežimo)</t>
  </si>
  <si>
    <t>Gelžbetoninės d1,0m pralaidos demontavimas, pakrovimas į autosavivarčius ir išvežimas (žiūrėti žiniaraščio priedą dėl išvežimo)</t>
  </si>
  <si>
    <t>Gelžbetoninės d1,5m pralaidos demontavimas, pakrovimas į autosavivarčius ir išvežimas (žiūrėti žiniaraščio priedą dėl išvežimo)</t>
  </si>
  <si>
    <t>Gelžbetoninės d0,2m pralaidos demontavimas, pakrovimas į autosavivarčius ir išvežimas (žiūrėti žiniaraščio priedą dėl išvežimo)</t>
  </si>
  <si>
    <t>Gelžbetoninės d0,4m pralaidos demontavimas, pakrovimas į autosavivarčius ir išvežimas (žiūrėti žiniaraščio priedą dėl išvežimo)</t>
  </si>
  <si>
    <t>Gelžbetoninės d0,6m pralaidos demontavimas, pakrovimas į autosavivarčius ir išvežimas (žiūrėti žiniaraščio priedą dėl išvežimo)</t>
  </si>
  <si>
    <t>Gelžbetoninėsė d0,8m pralaidos demontavimas, pakrovimas į autosavivarčius ir išvežimas (žiūrėti žiniaraščio priedą dėl išvežimo)</t>
  </si>
  <si>
    <t>PE d0,4m pralaidos demontavimas, pakrovimas į autosavivarčius ir išvežimas (žiūrėti žiniaraščio priedą dėl išvežimo)</t>
  </si>
  <si>
    <t>Plieninės d0,4m pralaidos demontavimas, pakrovimas į autosavivarčius ir išvežimas (žiūrėti žiniaraščio priedą dėl išvežimo)</t>
  </si>
  <si>
    <t>Medžių kirtimas, kai skersmuo nuo 12-45 cm</t>
  </si>
  <si>
    <t>Grįžtamosios medžiagos – susandėliuota mediena (kainą pateikia rangovas, įvertinęs medienos būklę: ≥0,00 Eur – kai mediena menkavertė ir skirta utilizavimui, t.y. vertinama, kiek kainuos utilizavimo išlaidos įrašant kainą su pliuso ženklu. &lt;0,00 Eur – kai mediena nėra menkavertė ir gali būti parduota, t.y. nurodoma kaina su minuso ženklu) (34 vnt.)</t>
  </si>
  <si>
    <t>Kelmų rovimas, pakrovimas į autosavivarčius ir išvežimas utilizavimui rangovo pasirinktu atstumu</t>
  </si>
  <si>
    <t xml:space="preserve">Kelio lovio planiravimas mechanizuotai </t>
  </si>
  <si>
    <t>Sankasos grunto tankinimas volais</t>
  </si>
  <si>
    <t>Viršutinis asfalto SA 16 d-V6000 tipas C sluoksnis, kai h=4,0 cm</t>
  </si>
  <si>
    <t>Asfalto pagrindo SAb 16 d-V12000 tipas S sluoksnis, kai h=5,0 cm</t>
  </si>
  <si>
    <t>Dangų pagruntavimas bitumine emulsija</t>
  </si>
  <si>
    <t>Skaldos pagrindo sluoksnio įrengimas, kai h= 15 cm</t>
  </si>
  <si>
    <t>Apsauginio šalčiui atsparaus sluoksnio iš nesurištųjų medžiagų mišinio įrengimas, kai  hmin=31 cm</t>
  </si>
  <si>
    <t>Asfalto pagrindo-dangos sluoksnis AC 16 PD, kai h=6 cm</t>
  </si>
  <si>
    <t>Nesurištųjų mineralinių medžiagų mišinio įrengimas, kai h= 20 cm</t>
  </si>
  <si>
    <t>Apsauginio šalčiui atsparaus sluoksnio iš nesurištųjų medžiagų mišinio įrengimas, kai hvid=39 cm</t>
  </si>
  <si>
    <t>Nuovažų dangos suvedimas su esama padėtimi iš nesurištųjų mineralinių medžiagų mišinio, Hvid=16m</t>
  </si>
  <si>
    <t>Betoninių kelio bortų 1000x300x150 įrengimas ant betono pagrindo</t>
  </si>
  <si>
    <t>Betoninių vejos bortų 1000x200x80 įrengimas ant betono pagrindo</t>
  </si>
  <si>
    <t>Prijungčių (tarp kelio borto ir asfaltbetonio dangos) sandarinimas priklijuojamomis išsilydančiomis sandariklio juostomis</t>
  </si>
  <si>
    <t>Betoninių trinkelių dangos, kai h-8 cm įrengimas</t>
  </si>
  <si>
    <t>Įspėjamojo paviršiaus dangos, kai h-8 cm įrengimas</t>
  </si>
  <si>
    <t>Skaldos atsijų sluoksnio  hvid.-3 cm įrengimas</t>
  </si>
  <si>
    <t>Skaldos pagrindo sluoksnio, hvid.-15 cm įrengimas</t>
  </si>
  <si>
    <t>Šalčiui atsparus sluoksnio, hvid-24 cm įrengimas</t>
  </si>
  <si>
    <t>Suolo įrengimas</t>
  </si>
  <si>
    <t>Šiukšlių dėžių įrengimas</t>
  </si>
  <si>
    <t>Pusiau perforuoto drenažo vamzdžio ilgis d200mm</t>
  </si>
  <si>
    <t>6. Vandens nuvedimo įrenginiai (PP d400 pralaidų įrengimas nuovažose)</t>
  </si>
  <si>
    <t>Pralaidų įrengimas nuovažose  ant 15 cm smėlio pasluoksnio su žemės darbais</t>
  </si>
  <si>
    <t xml:space="preserve">Pralaidų antgaliai </t>
  </si>
  <si>
    <t xml:space="preserve">Pralaidos įtekėjimo ir ištekėjimo dalies griovio dugno ir šlaitų tvirtinimas koriaplastyje monolitiniu betonu, kai h=10cm </t>
  </si>
  <si>
    <t>Kelio ženklo, kai skydo plotas 0,351m², pastatymas ant vienstiebės metalinės atramos, kai atramos ø76,1mm</t>
  </si>
  <si>
    <t>Kelio ženklo, kai skydo plotas 0,367m², pastatymas ant vienstiebės metalinės atramos, kai atramos ø76,1mm</t>
  </si>
  <si>
    <t>Kelio ženklo, kai skydo plotas 0,385m², pastatymas ant vienstiebės metalinės atramos, kai atramos ø76,1mm</t>
  </si>
  <si>
    <t>Kelio ženklo, kai skydo plotas 0,540m², pastatymas ant vienstiebės metalinės atramos, kai atramos ø76,1mm</t>
  </si>
  <si>
    <t>Kelio ženklo, kai skydo plotas 0,490m² , pastatymas ant vienstiebės metalinės atramos, kai atramos ø76,1mm</t>
  </si>
  <si>
    <t>Kelio ženklo, kai skydo plotas 0,500m² , pastatymas ant vienstiebės metalinės atramos, kai atramos ø76,1mm</t>
  </si>
  <si>
    <t>Kelio ženklo, kai skydo plotas 0,596m², pastatymas ant vienstiebės metalinės atramos, kai atramos ø76,1mm</t>
  </si>
  <si>
    <t>Kelio ženklo, kai skydo plotas 1,086m², pastatymas ant vienstiebės metalinės atramos, kai atramos ø76,1mm</t>
  </si>
  <si>
    <t>Kelio ženklo, kai skydo plotas 0,736m² , pastatymas ant vienstiebės metalinės atramos, kai atramos ø76,1mm</t>
  </si>
  <si>
    <t>Kelio ženklo, kai skydo plotas 1,121m² , pastatymas ant vienstiebės metalinės atramos, kai atramos ø76,1mm</t>
  </si>
  <si>
    <t>Kelio ženklo, kai skydo plotas 0,875m², pastatymas ant vienstiebės metalinės atramos, kai atramos ø76,1mm</t>
  </si>
  <si>
    <t>Kelio ženklo, kai skydo plotas 0,885m², pastatymas ant vienstiebės metalinės atramos, kai atramos ø76,1mm</t>
  </si>
  <si>
    <t>Kelio ženklo, kai skydo plotas 0,770m² , pastatymas ant vienstiebės metalinės atramos, kai atramos ø76,1mm</t>
  </si>
  <si>
    <t>Kelio ženklo, kai skydo plotas 1,260m² , pastatymas ant vienstiebės metalinės atramos, kai atramos ø76,1mm</t>
  </si>
  <si>
    <t>Kelio ženklo, kai skydo plotas 1,27m², pastatymas ant vienstiebės metalinės atramos, kai atramos ø76,1mm</t>
  </si>
  <si>
    <t>Kelio ženklo, kai skydo plotas 1,366m² , pastatymas ant vienstiebės metalinės atramos, kai atramos ø76,1mm</t>
  </si>
  <si>
    <t xml:space="preserve">Signaliniu stulpelių įrengimas </t>
  </si>
  <si>
    <t>Dangos ženklinimas polimerine medžiaga linija (1.1) 0,12 m pločio mechanizuotai</t>
  </si>
  <si>
    <t>Dangos ženklinimas polimerine medžiaga linija (1.5) 0,12 m pločio, santykis 3:9 mechanizuotai</t>
  </si>
  <si>
    <t>Dangos ženklinimas polimerine medžiaga linija (1.6) 0,12 m pločio, santykis 6:2 mechanizuotai</t>
  </si>
  <si>
    <t>Dangos ženklinimas polimerine medžiaga linija (1.7) 0,12 m pločio, santykis 1:1 mechanizuotai</t>
  </si>
  <si>
    <t xml:space="preserve">Dangos ženklinimas polimerine medžiaga linija (1.12) 0,12 m </t>
  </si>
  <si>
    <t>Dangos ženklinimas polimerine medžiaga linija (1.22) 0,25 m pločio, santykis 1:1 mechanizuotai</t>
  </si>
  <si>
    <t>Dangos ženklinimas polimerine medžiaga linija (1.2) 0,25 m pločio mechanizuotai</t>
  </si>
  <si>
    <t>Kelio aptvėrimas vienpusiai atitvarais su metalinėmis sijomis ant metalinių statramsčių, kai apsauginio barjero charakteristikos N2-W5-A</t>
  </si>
  <si>
    <t>Kelio aptvėrimo vienpusiai atitvarais su metalinėmis sijomis ant metalinių statramsčių pradinio ir galinio komponento įrengimas, kai atitvaro charakteristikos N2-W5-A (ilgas sijų nuleidimas)</t>
  </si>
  <si>
    <t>Kelio aptvėrimo vienpusiai atitvarais su metalinėmis sijomis ant metalinių statramsčių pradinio ir galinio komponento įrengimas, kai atitvaro charakteristikos N2-W5-A (trumpas sijų nuleidimas)</t>
  </si>
  <si>
    <t>Humusingo grunto kasimas nuo kelio pakraščių supilant vietoje, kai h=0,15 m</t>
  </si>
  <si>
    <t>Sankasos įrengimas, kai iškastas gruntas pakraunamas į autosavivarčius ir pervežamas vid 2 km atstumu</t>
  </si>
  <si>
    <t>Pylimų, iškasų šlaitų plotų tvirtinimas dirvožemiu h=6 cm, apsėjant žolės sėklų mišiniu</t>
  </si>
  <si>
    <t>Skaldos pagrindo sluoksnio įrengimas, kai h= 20 cm</t>
  </si>
  <si>
    <t>Šalčiui nejautrių medžiagų sluoksnio įrengimas, kai  hmin=26 cm</t>
  </si>
  <si>
    <t>Kelkraščių  viršutinio sluoksnio h=6 cm įrengimas iš skaldos fr. 11/22  85% ir 15% dirvožemio užsėjant žole</t>
  </si>
  <si>
    <t>3.5</t>
  </si>
  <si>
    <t>3.6</t>
  </si>
  <si>
    <t>4. Nuovažų ir sankryžų įrengimas</t>
  </si>
  <si>
    <t>5. Autobusų sustojimo aikštelių įrengimas</t>
  </si>
  <si>
    <t>7.2</t>
  </si>
  <si>
    <t>7.3</t>
  </si>
  <si>
    <t>7. Vandens nuvedimo įrenginiai (metalinės d800 pralaidos Pk 80+10 įrengimas po keliu)</t>
  </si>
  <si>
    <t>Drenažo linijų ieškojimas vienakaušiais ekskavatoriais iki 0.4 m3 talpos kaušais (keramikiniai d50-150 vamzdžiai demontuojami, 4330m)</t>
  </si>
  <si>
    <t xml:space="preserve">PVC aklių d50 įrengimas </t>
  </si>
  <si>
    <t>PVC vamzdžių klojimas,kasant tranšėjas vienakauš.ekskav.mineraliniuose gruntuose iki 2m gylyje, kai vamzdžio vidinis skersmuo  110 mm</t>
  </si>
  <si>
    <t>PVC vamzdžių klojimas,kasant tranšėjas vienakauš.ekskav.mineraliniuose gruntuose iki 2m gylyje, kai vamzdžio vidinis skersmuo  160 mm</t>
  </si>
  <si>
    <t>PVC gofruotų vamzdžių klojimas, kasant tranšėjas vienakaušiais ekskavatoriais mineraliniuose gruntuose, kai vamzdžio vidinis skersmuo 50 mm</t>
  </si>
  <si>
    <t>Plastikinių požeminių drenažo šulinių montavimas  (šulinys  PE ŠP-40)</t>
  </si>
  <si>
    <t>Paviršinio vandens nuleistuvo PN-42 įrengimas griovyje</t>
  </si>
  <si>
    <t>1. Melioracijos sistemų atstatymas</t>
  </si>
  <si>
    <r>
      <t xml:space="preserve">Vykdant valstybinės reikšmės kelių rekonstravimo/remonto darbus susidarančios medžiagos, kurios nenaudojamos projekte ir kurios gali būti panaudotos pakartotinai, turi būti gabenamos į užsakovo – VĮ Lietuvos automobilių kelių direkcijos (toliau – Kelių direkcija) nurodytą sandėliavimo vietą – </t>
    </r>
    <r>
      <rPr>
        <b/>
        <sz val="10"/>
        <rFont val="Times New Roman"/>
        <family val="1"/>
        <charset val="186"/>
      </rPr>
      <t>Raseinių kelių tarnybos Pagrybio meistrija, Aušrinės g. 2, Iždonų k., Kaltinėnų sen., Šilalės r.</t>
    </r>
    <r>
      <rPr>
        <sz val="10"/>
        <rFont val="Times New Roman"/>
        <family val="1"/>
        <charset val="186"/>
      </rPr>
      <t xml:space="preserve">
Medžiagos, kurios turi būti gabenamos į sandėliavimo vietas:
1. Metalo gaminiai (neužteršti betonu ir kt. medžiagomis (t. y. turi būti nuvalyti)): kelio ženklai, kelio ženklų atramos, apšvietimo ir kiti stulpai,  apsauginiai atitvarai ir jų elementai, tiltų ir viadukų turėklai, kiti metalo gaminiai, sijos, spraustasienės, pralaidos ir kt.;
2. Betono ir gelžbetonio gaminiai (tik nepažeisti mechaniškai ir tinkami naudoti): pralaidos, trinkelės, bortai ir kt.;
3. Plastiko gaminiai (tik nepažeisti mechaniškai ir tinkami naudoti): signaliniai stulpeliai, pralaidos ir kt.
Kitos, šiame sąraše nepaminėtos medžiagos, kurios gali būti panaudotos pakartotinai, gali būti gabenamos į sandėliavimo vietas tik suderinus su Kelių direkcija.
Siekiant išvengti ginčų dėl medžiagų priėmimo sandėliuoti, prašome rangovų vengti atvejų, kai medžiagos tampa netinkamomis naudoti dėl jų netinkamo išardymo, t. y., medžiagos į sandėliavimo vietas turi būti pristatomos mechaniškai nepažeistos ir neužterštos. Tinkamas medžiagų pristatymas laikomas rangovo rizika ir atsakomybė tenka rangovui.</t>
    </r>
  </si>
  <si>
    <t>8. Vandens nuvedimo įrenginiai (metalinės d1000 pralaidos Pk 91+31 įrengimas po keliu)</t>
  </si>
  <si>
    <t>8.1</t>
  </si>
  <si>
    <t>8.2</t>
  </si>
  <si>
    <t>8.3</t>
  </si>
  <si>
    <t>Iš viso skyriuje 8, Eur be PVM</t>
  </si>
  <si>
    <t>9. Vandens nuvedimo įrenginiai (metalinės d1600 pralaidos Pk 103+08 įrengimas po keliu)</t>
  </si>
  <si>
    <t>9.1</t>
  </si>
  <si>
    <t>9.2</t>
  </si>
  <si>
    <t>9.3</t>
  </si>
  <si>
    <t>10.1</t>
  </si>
  <si>
    <t>10.2</t>
  </si>
  <si>
    <t>10.3</t>
  </si>
  <si>
    <t>10. Vandens nuvedimo įrenginiai (metalinės d800 pralaidos Pk 104+84 įrengimas po keliu)</t>
  </si>
  <si>
    <t>11.1</t>
  </si>
  <si>
    <t>11.2</t>
  </si>
  <si>
    <t>11.3</t>
  </si>
  <si>
    <t>11. Vandens nuvedimo įrenginiai (metalinės d800 pralaidos Pk 110+01 įrengimas po keliu)</t>
  </si>
  <si>
    <t>12.1</t>
  </si>
  <si>
    <t>12.2</t>
  </si>
  <si>
    <t>12.3</t>
  </si>
  <si>
    <t>12. Vandens nuvedimo įrenginiai (metalinės d800 pralaidos Pk 113+41 įrengimas po keliu)</t>
  </si>
  <si>
    <t>13.1</t>
  </si>
  <si>
    <t>13.2</t>
  </si>
  <si>
    <t>13.3</t>
  </si>
  <si>
    <t>13. Vandens nuvedimo įrenginiai (metalinės d800 pralaidos Pk 113+52 įrengimas po keliu)</t>
  </si>
  <si>
    <t>14.1</t>
  </si>
  <si>
    <t>14.2</t>
  </si>
  <si>
    <t>14.3</t>
  </si>
  <si>
    <t>14. Vandens nuvedimo įrenginiai (metalinės d800 pralaidos Pk 141+48 įrengimas po keliu)</t>
  </si>
  <si>
    <t>15.1</t>
  </si>
  <si>
    <t>15.2</t>
  </si>
  <si>
    <t>15.3</t>
  </si>
  <si>
    <t>15. Vandens nuvedimo įrenginiai (metalinės d800 pralaidos Pk 145+37 įrengimas po keliu)</t>
  </si>
  <si>
    <t>16.1</t>
  </si>
  <si>
    <t>16.2</t>
  </si>
  <si>
    <t>16.3</t>
  </si>
  <si>
    <t>16. Griovių tvirtinimas</t>
  </si>
  <si>
    <t>Griovio dugno tvirtinimas skalda fr. 22/56 h=10cm</t>
  </si>
  <si>
    <t>Griovio dugno tvirtinimas latakais</t>
  </si>
  <si>
    <t>17.1</t>
  </si>
  <si>
    <t>17.2</t>
  </si>
  <si>
    <t>17.3</t>
  </si>
  <si>
    <t>17.4</t>
  </si>
  <si>
    <t>17.5</t>
  </si>
  <si>
    <t>17.6</t>
  </si>
  <si>
    <t>17.7</t>
  </si>
  <si>
    <t>17.8</t>
  </si>
  <si>
    <t>17.9</t>
  </si>
  <si>
    <t>17.10</t>
  </si>
  <si>
    <t>17.11</t>
  </si>
  <si>
    <t>17.12</t>
  </si>
  <si>
    <t>17.13</t>
  </si>
  <si>
    <t>17.14</t>
  </si>
  <si>
    <t>17.15</t>
  </si>
  <si>
    <t>17.16</t>
  </si>
  <si>
    <t>17.17</t>
  </si>
  <si>
    <t>17. Eismo organizavimo įrenginiai (kelio ženklų įrengimas)</t>
  </si>
  <si>
    <t>Iš viso skyriuje 17, Eur be PVM</t>
  </si>
  <si>
    <t>Iš viso skyriuje 16, Eur be PVM</t>
  </si>
  <si>
    <t>Iš viso skyriuje 15, Eur be PVM</t>
  </si>
  <si>
    <t>Iš viso skyriuje 14, Eur be PVM</t>
  </si>
  <si>
    <t>Iš viso skyriuje 13, Eur be PVM</t>
  </si>
  <si>
    <t>Iš viso skyriuje 12, Eur be PVM</t>
  </si>
  <si>
    <t>Iš viso skyriuje 11, Eur be PVM</t>
  </si>
  <si>
    <t>Iš viso skyriuje 10, Eur be PVM</t>
  </si>
  <si>
    <t>Iš viso skyriuje 9, Eur be PVM</t>
  </si>
  <si>
    <t>18. Eismo organizavimo įrenginiai (Kelio horizontalusis ženklinimas)</t>
  </si>
  <si>
    <t>18.1</t>
  </si>
  <si>
    <t>18.2</t>
  </si>
  <si>
    <t>18.3</t>
  </si>
  <si>
    <t>18.4</t>
  </si>
  <si>
    <t>18.5</t>
  </si>
  <si>
    <t>18.6</t>
  </si>
  <si>
    <t>18.7</t>
  </si>
  <si>
    <t>Iš viso skyriuje 18, Eur be PVM</t>
  </si>
  <si>
    <t>19.1</t>
  </si>
  <si>
    <t>19.2</t>
  </si>
  <si>
    <t>19.3</t>
  </si>
  <si>
    <t>19. Apsauginių kelio atitvarų įrengimas</t>
  </si>
  <si>
    <t>Iš viso skyriuje 19, Eur be PVM</t>
  </si>
  <si>
    <t>Iš viso skyriuje 20, Eur be PVM</t>
  </si>
  <si>
    <r>
      <t xml:space="preserve">Vieneto kaina, Eur be PVM  </t>
    </r>
    <r>
      <rPr>
        <b/>
        <sz val="12"/>
        <color rgb="FFFF0000"/>
        <rFont val="Times New Roman"/>
        <family val="1"/>
        <charset val="186"/>
      </rPr>
      <t>(pildo Tiekėjas)</t>
    </r>
  </si>
  <si>
    <t>Humusingo grunto kasimas nuo kelio pakraščių ir  išvežimas rangovo pasirinktu atstumu į išlykį, kai h=0,15 m</t>
  </si>
  <si>
    <t xml:space="preserve">Grunto kasimas, pakrovimas į autosavivarčius ir išvežimas rangovo pasirinktu atstumu į išlykį  </t>
  </si>
  <si>
    <t>3 Kelio dangos konstrukcija (II konstrukcijos variantas)</t>
  </si>
  <si>
    <t>20.1</t>
  </si>
  <si>
    <t>Kelkraščių sluoksnio h=6cm įrengimas iš skaldos fr. 11/22  85%  ir 15% dirvožemio</t>
  </si>
  <si>
    <t>Esamos asfalto dangos ardymas h vid=6cm</t>
  </si>
  <si>
    <t>Smėlio pagrindo įrengimas (pagrindui ir užpylimui) PN-45 nuleistuvui</t>
  </si>
  <si>
    <t>Žvyro Kf≥3 m/d įrengimas gofruotiems perforuotiems vamzdžiams, kai vidinis skersmuo 50 mm</t>
  </si>
  <si>
    <t>Smėlio pagrindo įrengimas ŠP-600 šuliniui</t>
  </si>
  <si>
    <t>0,1 m smėlio pagrindo įrengimas ir 0,3 m virš vamzdžio įrengimas vamzdžiams klojamiems skersai kelio sutankinant</t>
  </si>
  <si>
    <t>1.14</t>
  </si>
  <si>
    <t>Kelio trasos nužymėjimas</t>
  </si>
  <si>
    <t>Griovio dugno tvirtinimas skalda fr. 32/63 h=10cm</t>
  </si>
  <si>
    <t>2.8</t>
  </si>
  <si>
    <t>Žemės sankasos pakopų įrengimas</t>
  </si>
  <si>
    <t>Pralaidų įrengimas per kelią ant 15 cm smėlio pasluoksnio</t>
  </si>
  <si>
    <t>Geotekstilės įrengimas</t>
  </si>
  <si>
    <t>7.4</t>
  </si>
  <si>
    <t>7.5</t>
  </si>
  <si>
    <t>Pralaidų įrengimas per kelia ant 15 cm smėlio pasluoksnio</t>
  </si>
  <si>
    <t>8.4</t>
  </si>
  <si>
    <t>8.5</t>
  </si>
  <si>
    <t>9.4</t>
  </si>
  <si>
    <t>9.5</t>
  </si>
  <si>
    <t>Atraminių blokų įrengimas</t>
  </si>
  <si>
    <t>Geomembranos įrengimas</t>
  </si>
  <si>
    <t>10.4</t>
  </si>
  <si>
    <t>10.5</t>
  </si>
  <si>
    <t>11.4</t>
  </si>
  <si>
    <t>11.5</t>
  </si>
  <si>
    <t>12.4</t>
  </si>
  <si>
    <t>12.5</t>
  </si>
  <si>
    <t xml:space="preserve">Pralaidų įrengimas per kelia ant 15 cm smėlio pasluoksnio </t>
  </si>
  <si>
    <t>13.4</t>
  </si>
  <si>
    <t>13.5</t>
  </si>
  <si>
    <t>14.4</t>
  </si>
  <si>
    <t>14.5</t>
  </si>
  <si>
    <t>15.4</t>
  </si>
  <si>
    <t>15.5</t>
  </si>
  <si>
    <t>16.4</t>
  </si>
  <si>
    <t>Griovio dugno tvirtinimas skalda fr. 22/32 h-0,15 cm, pralaidų galuose</t>
  </si>
  <si>
    <t>20. Kitos paslaugos (Eismo intensyvumo matuoklio perkėlimas)</t>
  </si>
  <si>
    <t>Eismo intensyvumo matuoklio perkėlimas</t>
  </si>
  <si>
    <t>Iš viso skyriuje 21, Eur be PVM</t>
  </si>
  <si>
    <t>21. Kitos paslaugos</t>
  </si>
  <si>
    <t>21.1</t>
  </si>
  <si>
    <t>1.15</t>
  </si>
  <si>
    <t>Esamų apsauginių atitvarų išardymas, pakrovimas į autosavivarčius ir išvežimas (žiūrėti žiniaraščio priedą dėl išvežimo)</t>
  </si>
  <si>
    <t>Pralaidos įtekėjimo/ištekėjimo dalies pylimo šlaito tvirtinimas koriaplastyje monolitiniu betonu, kai h=10cm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</si>
</sst>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_ ;\-#,##0.00\ "/>
  </numFmts>
  <fonts count="26" x14ac:knownFonts="1">
    <font>
      <sz val="11"/>
      <color theme="1"/>
      <name val="Calibri"/>
      <family val="2"/>
      <charset val="186"/>
      <scheme val="minor"/>
    </font>
    <font>
      <sz val="11"/>
      <color rgb="FF000000"/>
      <name val="Calibri"/>
      <family val="2"/>
      <charset val="186"/>
    </font>
    <font>
      <b/>
      <sz val="11"/>
      <color rgb="FF000000"/>
      <name val="Times New Roman"/>
      <family val="1"/>
      <charset val="186"/>
    </font>
    <font>
      <b/>
      <sz val="11"/>
      <color rgb="FFFF0000"/>
      <name val="Times New Roman"/>
      <family val="1"/>
      <charset val="186"/>
    </font>
    <font>
      <b/>
      <sz val="11"/>
      <name val="Times New Roman"/>
      <family val="1"/>
      <charset val="186"/>
    </font>
    <font>
      <sz val="11"/>
      <name val="Times New Roman"/>
      <family val="1"/>
      <charset val="186"/>
    </font>
    <font>
      <sz val="11"/>
      <color rgb="FFFF0000"/>
      <name val="Times New Roman"/>
      <family val="1"/>
      <charset val="186"/>
    </font>
    <font>
      <sz val="11"/>
      <color theme="1"/>
      <name val="Times New Roman"/>
      <family val="1"/>
      <charset val="186"/>
    </font>
    <font>
      <i/>
      <sz val="11"/>
      <color theme="1"/>
      <name val="Times New Roman"/>
      <family val="1"/>
      <charset val="186"/>
    </font>
    <font>
      <b/>
      <sz val="12"/>
      <color rgb="FF000000"/>
      <name val="Times New Roman"/>
      <family val="1"/>
      <charset val="186"/>
    </font>
    <font>
      <sz val="8"/>
      <name val="Calibri"/>
      <family val="2"/>
      <charset val="186"/>
      <scheme val="minor"/>
    </font>
    <font>
      <i/>
      <sz val="11"/>
      <name val="Times New Roman"/>
      <family val="1"/>
      <charset val="186"/>
    </font>
    <font>
      <b/>
      <sz val="11"/>
      <color theme="1"/>
      <name val="Times New Roman"/>
      <family val="1"/>
      <charset val="186"/>
    </font>
    <font>
      <sz val="10"/>
      <name val="Times New Roman"/>
      <family val="1"/>
      <charset val="186"/>
    </font>
    <font>
      <b/>
      <sz val="10"/>
      <name val="Times New Roman"/>
      <family val="1"/>
      <charset val="186"/>
    </font>
    <font>
      <sz val="9"/>
      <name val="Times New Roman"/>
      <family val="1"/>
      <charset val="186"/>
    </font>
    <font>
      <i/>
      <sz val="10"/>
      <name val="Times New Roman"/>
      <family val="1"/>
      <charset val="186"/>
    </font>
    <font>
      <i/>
      <sz val="10"/>
      <color theme="1"/>
      <name val="Times New Roman"/>
      <family val="1"/>
      <charset val="186"/>
    </font>
    <font>
      <sz val="10"/>
      <color theme="1"/>
      <name val="Times New Roman"/>
      <family val="1"/>
      <charset val="186"/>
    </font>
    <font>
      <sz val="10"/>
      <name val="Arial"/>
      <family val="2"/>
      <charset val="186"/>
    </font>
    <font>
      <sz val="12"/>
      <name val="Times New Roman"/>
      <family val="1"/>
      <charset val="186"/>
    </font>
    <font>
      <b/>
      <sz val="12"/>
      <name val="Times New Roman"/>
      <family val="1"/>
      <charset val="186"/>
    </font>
    <font>
      <sz val="12"/>
      <color rgb="FFFF0000"/>
      <name val="Times New Roman"/>
      <family val="1"/>
      <charset val="186"/>
    </font>
    <font>
      <sz val="12"/>
      <color theme="1"/>
      <name val="Times New Roman"/>
      <family val="1"/>
      <charset val="186"/>
    </font>
    <font>
      <b/>
      <sz val="12"/>
      <color theme="1"/>
      <name val="Times New Roman"/>
      <family val="1"/>
      <charset val="186"/>
    </font>
    <font>
      <b/>
      <sz val="12"/>
      <color rgb="FFFF0000"/>
      <name val="Times New Roman"/>
      <family val="1"/>
      <charset val="186"/>
    </font>
  </fonts>
  <fills count="9">
    <fill>
      <patternFill patternType="none"/>
    </fill>
    <fill>
      <patternFill patternType="gray125"/>
    </fill>
    <fill>
      <patternFill patternType="solid">
        <fgColor rgb="FFF2F2F2"/>
        <bgColor rgb="FFFFFFFF"/>
      </patternFill>
    </fill>
    <fill>
      <patternFill patternType="solid">
        <fgColor theme="9" tint="0.79998168889431442"/>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2" tint="-9.9978637043366805E-2"/>
        <bgColor indexed="64"/>
      </patternFill>
    </fill>
    <fill>
      <patternFill patternType="solid">
        <fgColor theme="2"/>
        <bgColor indexed="64"/>
      </patternFill>
    </fill>
    <fill>
      <patternFill patternType="solid">
        <fgColor theme="0" tint="-4.9989318521683403E-2"/>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diagonal/>
    </border>
  </borders>
  <cellStyleXfs count="5">
    <xf numFmtId="0" fontId="0" fillId="0" borderId="0"/>
    <xf numFmtId="0" fontId="1" fillId="0" borderId="0" applyNumberFormat="0" applyBorder="0" applyProtection="0"/>
    <xf numFmtId="0" fontId="1" fillId="0" borderId="0" applyNumberFormat="0" applyBorder="0" applyProtection="0"/>
    <xf numFmtId="0" fontId="1" fillId="0" borderId="0"/>
    <xf numFmtId="0" fontId="1" fillId="0" borderId="0"/>
  </cellStyleXfs>
  <cellXfs count="263">
    <xf numFmtId="0" fontId="0" fillId="0" borderId="0" xfId="0"/>
    <xf numFmtId="0" fontId="2" fillId="0" borderId="0" xfId="1" applyFont="1" applyAlignment="1" applyProtection="1">
      <alignment horizontal="center" vertical="center" wrapText="1"/>
    </xf>
    <xf numFmtId="0" fontId="7" fillId="0" borderId="0" xfId="0" applyFont="1" applyProtection="1">
      <protection locked="0"/>
    </xf>
    <xf numFmtId="0" fontId="7" fillId="0" borderId="0" xfId="0" applyFont="1" applyAlignment="1" applyProtection="1">
      <alignment wrapText="1"/>
      <protection locked="0"/>
    </xf>
    <xf numFmtId="0" fontId="7" fillId="0" borderId="0" xfId="0" applyFont="1" applyAlignment="1" applyProtection="1">
      <alignment horizontal="center" vertical="center"/>
      <protection locked="0"/>
    </xf>
    <xf numFmtId="0" fontId="2" fillId="0" borderId="0" xfId="1" applyNumberFormat="1" applyFont="1" applyAlignment="1" applyProtection="1">
      <alignment horizontal="center" vertical="center" wrapText="1"/>
    </xf>
    <xf numFmtId="0" fontId="2" fillId="0" borderId="8" xfId="2" applyFont="1" applyBorder="1" applyAlignment="1" applyProtection="1">
      <alignment horizontal="center" vertical="center" wrapText="1"/>
    </xf>
    <xf numFmtId="0" fontId="2" fillId="0" borderId="8" xfId="2" applyNumberFormat="1" applyFont="1" applyBorder="1" applyAlignment="1" applyProtection="1">
      <alignment horizontal="center" vertical="center" wrapText="1"/>
    </xf>
    <xf numFmtId="0" fontId="2" fillId="0" borderId="8" xfId="1" applyFont="1" applyBorder="1" applyAlignment="1" applyProtection="1">
      <alignment horizontal="center" vertical="center" wrapText="1"/>
    </xf>
    <xf numFmtId="0" fontId="2" fillId="0" borderId="9" xfId="1" applyFont="1" applyBorder="1" applyAlignment="1" applyProtection="1">
      <alignment horizontal="center" vertical="center" wrapText="1"/>
    </xf>
    <xf numFmtId="0" fontId="7" fillId="0" borderId="0" xfId="0" applyFont="1" applyBorder="1" applyProtection="1">
      <protection locked="0"/>
    </xf>
    <xf numFmtId="0" fontId="2" fillId="0" borderId="22" xfId="2" applyFont="1" applyBorder="1" applyAlignment="1" applyProtection="1">
      <alignment horizontal="center" vertical="center" wrapText="1"/>
    </xf>
    <xf numFmtId="0" fontId="5" fillId="0" borderId="0" xfId="0" applyFont="1" applyAlignment="1" applyProtection="1">
      <alignment wrapText="1"/>
      <protection locked="0"/>
    </xf>
    <xf numFmtId="0" fontId="5" fillId="0" borderId="0" xfId="0" applyFont="1" applyFill="1" applyAlignment="1" applyProtection="1">
      <alignment wrapText="1"/>
      <protection locked="0"/>
    </xf>
    <xf numFmtId="0" fontId="5" fillId="0" borderId="0" xfId="0" applyFont="1" applyFill="1" applyAlignment="1" applyProtection="1">
      <alignment vertical="center" wrapText="1"/>
      <protection locked="0"/>
    </xf>
    <xf numFmtId="4" fontId="4" fillId="6" borderId="1" xfId="3" applyNumberFormat="1" applyFont="1" applyFill="1" applyBorder="1" applyAlignment="1" applyProtection="1">
      <alignment horizontal="center" vertical="center" wrapText="1"/>
      <protection locked="0"/>
    </xf>
    <xf numFmtId="164" fontId="5" fillId="6" borderId="3" xfId="0" applyNumberFormat="1" applyFont="1" applyFill="1" applyBorder="1" applyAlignment="1" applyProtection="1">
      <alignment horizontal="center" vertical="center"/>
      <protection locked="0"/>
    </xf>
    <xf numFmtId="164" fontId="5" fillId="6" borderId="1" xfId="0" applyNumberFormat="1" applyFont="1" applyFill="1" applyBorder="1" applyAlignment="1" applyProtection="1">
      <alignment horizontal="center" vertical="center"/>
      <protection locked="0"/>
    </xf>
    <xf numFmtId="4" fontId="4" fillId="6" borderId="3" xfId="4" applyNumberFormat="1" applyFont="1" applyFill="1" applyBorder="1" applyAlignment="1" applyProtection="1">
      <alignment horizontal="center" vertical="center" wrapText="1"/>
      <protection locked="0"/>
    </xf>
    <xf numFmtId="4" fontId="4" fillId="6" borderId="1" xfId="4" applyNumberFormat="1" applyFont="1" applyFill="1" applyBorder="1" applyAlignment="1" applyProtection="1">
      <alignment horizontal="center" vertical="center" wrapText="1"/>
      <protection locked="0"/>
    </xf>
    <xf numFmtId="4" fontId="5" fillId="6" borderId="3" xfId="0" applyNumberFormat="1" applyFont="1" applyFill="1" applyBorder="1" applyAlignment="1" applyProtection="1">
      <alignment horizontal="center" vertical="center" wrapText="1"/>
      <protection locked="0"/>
    </xf>
    <xf numFmtId="4" fontId="5" fillId="6" borderId="1" xfId="0" applyNumberFormat="1" applyFont="1" applyFill="1" applyBorder="1" applyAlignment="1" applyProtection="1">
      <alignment horizontal="center" vertical="center" wrapText="1"/>
      <protection locked="0"/>
    </xf>
    <xf numFmtId="4" fontId="4" fillId="6" borderId="28" xfId="4" applyNumberFormat="1" applyFont="1" applyFill="1" applyBorder="1" applyAlignment="1" applyProtection="1">
      <alignment horizontal="center" vertical="center" wrapText="1"/>
      <protection locked="0"/>
    </xf>
    <xf numFmtId="4" fontId="4" fillId="6" borderId="8" xfId="4" applyNumberFormat="1" applyFont="1" applyFill="1" applyBorder="1" applyAlignment="1" applyProtection="1">
      <alignment horizontal="center" vertical="center" wrapText="1"/>
      <protection locked="0"/>
    </xf>
    <xf numFmtId="4" fontId="4" fillId="6" borderId="31" xfId="4" applyNumberFormat="1" applyFont="1" applyFill="1" applyBorder="1" applyAlignment="1" applyProtection="1">
      <alignment horizontal="center" vertical="center" wrapText="1"/>
      <protection locked="0"/>
    </xf>
    <xf numFmtId="4" fontId="5" fillId="6" borderId="14" xfId="4" applyNumberFormat="1" applyFont="1" applyFill="1" applyBorder="1" applyAlignment="1" applyProtection="1">
      <alignment horizontal="center" vertical="center" wrapText="1"/>
      <protection locked="0"/>
    </xf>
    <xf numFmtId="0" fontId="2" fillId="0" borderId="0" xfId="1" applyFont="1" applyAlignment="1" applyProtection="1">
      <alignment horizontal="left" vertical="center" wrapText="1"/>
    </xf>
    <xf numFmtId="0" fontId="2" fillId="0" borderId="7" xfId="2" applyFont="1" applyBorder="1" applyAlignment="1" applyProtection="1">
      <alignment horizontal="left" vertical="center" wrapText="1"/>
    </xf>
    <xf numFmtId="4" fontId="21" fillId="4" borderId="3" xfId="3" applyNumberFormat="1" applyFont="1" applyFill="1" applyBorder="1" applyAlignment="1" applyProtection="1">
      <alignment horizontal="center" vertical="center" wrapText="1"/>
      <protection locked="0"/>
    </xf>
    <xf numFmtId="0" fontId="23" fillId="0" borderId="0" xfId="0" applyFont="1" applyProtection="1">
      <protection locked="0"/>
    </xf>
    <xf numFmtId="4" fontId="21" fillId="4" borderId="1" xfId="3" applyNumberFormat="1" applyFont="1" applyFill="1" applyBorder="1" applyAlignment="1" applyProtection="1">
      <alignment horizontal="center" vertical="center" wrapText="1"/>
      <protection locked="0"/>
    </xf>
    <xf numFmtId="0" fontId="9" fillId="0" borderId="7" xfId="2" applyFont="1" applyBorder="1" applyAlignment="1" applyProtection="1">
      <alignment horizontal="center" vertical="center" wrapText="1"/>
    </xf>
    <xf numFmtId="0" fontId="9" fillId="0" borderId="22" xfId="2" applyFont="1" applyBorder="1" applyAlignment="1" applyProtection="1">
      <alignment horizontal="center" vertical="center" wrapText="1"/>
    </xf>
    <xf numFmtId="0" fontId="9" fillId="0" borderId="8" xfId="2" applyFont="1" applyBorder="1" applyAlignment="1" applyProtection="1">
      <alignment horizontal="center" vertical="center" wrapText="1"/>
    </xf>
    <xf numFmtId="0" fontId="9" fillId="0" borderId="8" xfId="2" applyNumberFormat="1" applyFont="1" applyBorder="1" applyAlignment="1" applyProtection="1">
      <alignment horizontal="center" vertical="center" wrapText="1"/>
    </xf>
    <xf numFmtId="0" fontId="9" fillId="0" borderId="8" xfId="1" applyFont="1" applyBorder="1" applyAlignment="1" applyProtection="1">
      <alignment horizontal="center" vertical="center" wrapText="1"/>
    </xf>
    <xf numFmtId="0" fontId="9" fillId="0" borderId="9" xfId="1" applyFont="1" applyBorder="1" applyAlignment="1" applyProtection="1">
      <alignment horizontal="center" vertical="center" wrapText="1"/>
    </xf>
    <xf numFmtId="0" fontId="6" fillId="0" borderId="0" xfId="0" applyFont="1" applyFill="1" applyAlignment="1" applyProtection="1">
      <alignment wrapText="1"/>
      <protection locked="0"/>
    </xf>
    <xf numFmtId="4" fontId="21" fillId="4" borderId="8" xfId="3" applyNumberFormat="1" applyFont="1" applyFill="1" applyBorder="1" applyAlignment="1" applyProtection="1">
      <alignment horizontal="center" vertical="center" wrapText="1"/>
      <protection locked="0"/>
    </xf>
    <xf numFmtId="4" fontId="4" fillId="6" borderId="3" xfId="3" applyNumberFormat="1" applyFont="1" applyFill="1" applyBorder="1" applyAlignment="1" applyProtection="1">
      <alignment horizontal="center" vertical="center" wrapText="1"/>
      <protection locked="0"/>
    </xf>
    <xf numFmtId="4" fontId="4" fillId="6" borderId="8" xfId="3" applyNumberFormat="1" applyFont="1" applyFill="1" applyBorder="1" applyAlignment="1" applyProtection="1">
      <alignment horizontal="center" vertical="center" wrapText="1"/>
      <protection locked="0"/>
    </xf>
    <xf numFmtId="164" fontId="5" fillId="6" borderId="31" xfId="0" applyNumberFormat="1" applyFont="1" applyFill="1" applyBorder="1" applyAlignment="1" applyProtection="1">
      <alignment horizontal="center" vertical="center"/>
      <protection locked="0"/>
    </xf>
    <xf numFmtId="4" fontId="4" fillId="6" borderId="14" xfId="4" applyNumberFormat="1" applyFont="1" applyFill="1" applyBorder="1" applyAlignment="1" applyProtection="1">
      <alignment horizontal="center" vertical="center" wrapText="1"/>
      <protection locked="0"/>
    </xf>
    <xf numFmtId="0" fontId="9" fillId="2" borderId="0" xfId="1" applyFont="1" applyFill="1" applyAlignment="1" applyProtection="1">
      <alignment vertical="center"/>
    </xf>
    <xf numFmtId="0" fontId="2" fillId="3" borderId="10" xfId="1" applyFont="1" applyFill="1" applyBorder="1" applyAlignment="1" applyProtection="1">
      <alignment vertical="center"/>
    </xf>
    <xf numFmtId="0" fontId="2" fillId="3" borderId="11" xfId="1" applyFont="1" applyFill="1" applyBorder="1" applyAlignment="1" applyProtection="1">
      <alignment vertical="center"/>
    </xf>
    <xf numFmtId="0" fontId="2" fillId="3" borderId="12" xfId="1" applyFont="1" applyFill="1" applyBorder="1" applyAlignment="1" applyProtection="1">
      <alignment vertical="center"/>
    </xf>
    <xf numFmtId="0" fontId="8" fillId="0" borderId="0" xfId="0" applyFont="1" applyAlignment="1" applyProtection="1">
      <alignment horizontal="center" vertical="center"/>
      <protection locked="0"/>
    </xf>
    <xf numFmtId="0" fontId="8" fillId="0" borderId="0" xfId="0" applyFont="1" applyAlignment="1" applyProtection="1">
      <alignment horizontal="center" vertical="center" wrapText="1"/>
      <protection locked="0"/>
    </xf>
    <xf numFmtId="49" fontId="5" fillId="0" borderId="2" xfId="0" applyNumberFormat="1" applyFont="1" applyBorder="1" applyAlignment="1" applyProtection="1">
      <alignment horizontal="left" vertical="center" wrapText="1"/>
    </xf>
    <xf numFmtId="49" fontId="5" fillId="0" borderId="3" xfId="0" applyNumberFormat="1" applyFont="1" applyBorder="1" applyAlignment="1" applyProtection="1">
      <alignment horizontal="center" vertical="center"/>
    </xf>
    <xf numFmtId="49" fontId="5" fillId="4" borderId="3" xfId="0" applyNumberFormat="1" applyFont="1" applyFill="1" applyBorder="1" applyAlignment="1" applyProtection="1">
      <alignment horizontal="left" vertical="center" wrapText="1"/>
    </xf>
    <xf numFmtId="49" fontId="5" fillId="4" borderId="3" xfId="0" applyNumberFormat="1" applyFont="1" applyFill="1" applyBorder="1" applyAlignment="1" applyProtection="1">
      <alignment horizontal="center" vertical="center" wrapText="1"/>
    </xf>
    <xf numFmtId="0" fontId="5" fillId="0" borderId="3" xfId="0" applyNumberFormat="1" applyFont="1" applyBorder="1" applyAlignment="1" applyProtection="1">
      <alignment horizontal="center" vertical="center"/>
    </xf>
    <xf numFmtId="49" fontId="5" fillId="0" borderId="5" xfId="0" applyNumberFormat="1" applyFont="1" applyBorder="1" applyAlignment="1" applyProtection="1">
      <alignment horizontal="left" vertical="center" wrapText="1"/>
    </xf>
    <xf numFmtId="49" fontId="5" fillId="0" borderId="1" xfId="0" applyNumberFormat="1" applyFont="1" applyBorder="1" applyAlignment="1" applyProtection="1">
      <alignment horizontal="center" vertical="center"/>
    </xf>
    <xf numFmtId="49" fontId="5" fillId="0" borderId="1" xfId="0" applyNumberFormat="1" applyFont="1" applyFill="1" applyBorder="1" applyAlignment="1" applyProtection="1">
      <alignment horizontal="left" vertical="center" wrapText="1"/>
    </xf>
    <xf numFmtId="49" fontId="5" fillId="0" borderId="1" xfId="0" applyNumberFormat="1" applyFont="1" applyBorder="1" applyAlignment="1" applyProtection="1">
      <alignment horizontal="center" vertical="center" wrapText="1"/>
    </xf>
    <xf numFmtId="0" fontId="5" fillId="0" borderId="1" xfId="0" applyNumberFormat="1" applyFont="1" applyBorder="1" applyAlignment="1" applyProtection="1">
      <alignment horizontal="center" vertical="center"/>
    </xf>
    <xf numFmtId="49" fontId="5" fillId="0" borderId="1" xfId="0" applyNumberFormat="1" applyFont="1" applyBorder="1" applyAlignment="1" applyProtection="1">
      <alignment horizontal="left" vertical="center" wrapText="1"/>
    </xf>
    <xf numFmtId="0" fontId="5" fillId="0" borderId="1" xfId="0" applyNumberFormat="1" applyFont="1" applyFill="1" applyBorder="1" applyAlignment="1" applyProtection="1">
      <alignment horizontal="center" vertical="center"/>
    </xf>
    <xf numFmtId="49" fontId="5" fillId="0" borderId="1" xfId="0" applyNumberFormat="1" applyFont="1" applyFill="1" applyBorder="1" applyAlignment="1" applyProtection="1">
      <alignment horizontal="center" vertical="center" wrapText="1"/>
    </xf>
    <xf numFmtId="0" fontId="5" fillId="0" borderId="1" xfId="0" applyNumberFormat="1" applyFont="1" applyBorder="1" applyAlignment="1" applyProtection="1">
      <alignment horizontal="center" vertical="center" wrapText="1"/>
    </xf>
    <xf numFmtId="49" fontId="5" fillId="8" borderId="1" xfId="0" applyNumberFormat="1" applyFont="1" applyFill="1" applyBorder="1" applyAlignment="1" applyProtection="1">
      <alignment horizontal="center" vertical="center"/>
    </xf>
    <xf numFmtId="49" fontId="5" fillId="8" borderId="1" xfId="0" applyNumberFormat="1" applyFont="1" applyFill="1" applyBorder="1" applyAlignment="1" applyProtection="1">
      <alignment horizontal="left" vertical="center" wrapText="1"/>
    </xf>
    <xf numFmtId="49" fontId="5" fillId="8" borderId="1" xfId="0" applyNumberFormat="1" applyFont="1" applyFill="1" applyBorder="1" applyAlignment="1" applyProtection="1">
      <alignment horizontal="center" vertical="center" wrapText="1"/>
    </xf>
    <xf numFmtId="0" fontId="5" fillId="8" borderId="1" xfId="0" applyNumberFormat="1" applyFont="1" applyFill="1" applyBorder="1" applyAlignment="1" applyProtection="1">
      <alignment horizontal="center" vertical="center"/>
    </xf>
    <xf numFmtId="49" fontId="5" fillId="0" borderId="7" xfId="0" applyNumberFormat="1" applyFont="1" applyBorder="1" applyAlignment="1" applyProtection="1">
      <alignment horizontal="left" vertical="center" wrapText="1"/>
    </xf>
    <xf numFmtId="49" fontId="5" fillId="0" borderId="8" xfId="0" applyNumberFormat="1" applyFont="1" applyBorder="1" applyAlignment="1" applyProtection="1">
      <alignment horizontal="center" vertical="center"/>
    </xf>
    <xf numFmtId="49" fontId="5" fillId="0" borderId="8" xfId="0" applyNumberFormat="1" applyFont="1" applyBorder="1" applyAlignment="1" applyProtection="1">
      <alignment horizontal="left" vertical="center" wrapText="1"/>
    </xf>
    <xf numFmtId="49" fontId="5" fillId="0" borderId="8" xfId="0" applyNumberFormat="1" applyFont="1" applyBorder="1" applyAlignment="1" applyProtection="1">
      <alignment horizontal="center" vertical="center" wrapText="1"/>
    </xf>
    <xf numFmtId="0" fontId="5" fillId="0" borderId="8" xfId="0" applyNumberFormat="1" applyFont="1" applyFill="1" applyBorder="1" applyAlignment="1" applyProtection="1">
      <alignment horizontal="center" vertical="center"/>
    </xf>
    <xf numFmtId="49" fontId="5" fillId="0" borderId="20" xfId="0" applyNumberFormat="1" applyFont="1" applyBorder="1" applyAlignment="1" applyProtection="1">
      <alignment horizontal="center" vertical="center"/>
    </xf>
    <xf numFmtId="49" fontId="5" fillId="8" borderId="3" xfId="0" applyNumberFormat="1" applyFont="1" applyFill="1" applyBorder="1" applyAlignment="1" applyProtection="1">
      <alignment horizontal="left" vertical="center" wrapText="1"/>
    </xf>
    <xf numFmtId="49" fontId="5" fillId="8" borderId="3" xfId="0" applyNumberFormat="1" applyFont="1" applyFill="1" applyBorder="1" applyAlignment="1" applyProtection="1">
      <alignment horizontal="center" vertical="center" wrapText="1"/>
    </xf>
    <xf numFmtId="0" fontId="5" fillId="8" borderId="3" xfId="0" applyNumberFormat="1" applyFont="1" applyFill="1" applyBorder="1" applyAlignment="1" applyProtection="1">
      <alignment horizontal="center" vertical="center"/>
    </xf>
    <xf numFmtId="49" fontId="5" fillId="0" borderId="21" xfId="0" applyNumberFormat="1" applyFont="1" applyBorder="1" applyAlignment="1" applyProtection="1">
      <alignment horizontal="center" vertical="center"/>
    </xf>
    <xf numFmtId="49" fontId="5" fillId="0" borderId="35" xfId="0" applyNumberFormat="1" applyFont="1" applyBorder="1" applyAlignment="1" applyProtection="1">
      <alignment horizontal="left" vertical="center" wrapText="1"/>
    </xf>
    <xf numFmtId="49" fontId="5" fillId="8" borderId="30" xfId="0" applyNumberFormat="1" applyFont="1" applyFill="1" applyBorder="1" applyAlignment="1" applyProtection="1">
      <alignment horizontal="center" vertical="center"/>
    </xf>
    <xf numFmtId="49" fontId="5" fillId="8" borderId="31" xfId="0" applyNumberFormat="1" applyFont="1" applyFill="1" applyBorder="1" applyAlignment="1" applyProtection="1">
      <alignment horizontal="left" vertical="center" wrapText="1"/>
    </xf>
    <xf numFmtId="49" fontId="5" fillId="8" borderId="31" xfId="0" applyNumberFormat="1" applyFont="1" applyFill="1" applyBorder="1" applyAlignment="1" applyProtection="1">
      <alignment horizontal="center" vertical="center" wrapText="1"/>
    </xf>
    <xf numFmtId="0" fontId="5" fillId="8" borderId="31" xfId="0" applyNumberFormat="1" applyFont="1" applyFill="1" applyBorder="1" applyAlignment="1" applyProtection="1">
      <alignment horizontal="center" vertical="center"/>
    </xf>
    <xf numFmtId="49" fontId="5" fillId="0" borderId="2" xfId="0" applyNumberFormat="1" applyFont="1" applyFill="1" applyBorder="1" applyAlignment="1" applyProtection="1">
      <alignment horizontal="left" vertical="center" wrapText="1"/>
    </xf>
    <xf numFmtId="49" fontId="5" fillId="0" borderId="20" xfId="0" applyNumberFormat="1" applyFont="1" applyFill="1" applyBorder="1" applyAlignment="1" applyProtection="1">
      <alignment horizontal="center" vertical="center"/>
    </xf>
    <xf numFmtId="49" fontId="5" fillId="0" borderId="3" xfId="0" applyNumberFormat="1" applyFont="1" applyFill="1" applyBorder="1" applyAlignment="1" applyProtection="1">
      <alignment horizontal="left" vertical="center" wrapText="1"/>
    </xf>
    <xf numFmtId="49" fontId="5" fillId="0" borderId="3" xfId="0" applyNumberFormat="1" applyFont="1" applyFill="1" applyBorder="1" applyAlignment="1" applyProtection="1">
      <alignment horizontal="center" vertical="center" wrapText="1"/>
    </xf>
    <xf numFmtId="0" fontId="5" fillId="0" borderId="3" xfId="0" applyNumberFormat="1" applyFont="1" applyFill="1" applyBorder="1" applyAlignment="1" applyProtection="1">
      <alignment horizontal="center" vertical="center"/>
    </xf>
    <xf numFmtId="49" fontId="5" fillId="0" borderId="5" xfId="0" applyNumberFormat="1" applyFont="1" applyFill="1" applyBorder="1" applyAlignment="1" applyProtection="1">
      <alignment horizontal="left" vertical="center" wrapText="1"/>
    </xf>
    <xf numFmtId="49" fontId="5" fillId="0" borderId="21" xfId="0" applyNumberFormat="1" applyFont="1" applyFill="1" applyBorder="1" applyAlignment="1" applyProtection="1">
      <alignment horizontal="center" vertical="center"/>
    </xf>
    <xf numFmtId="49" fontId="11" fillId="0" borderId="2" xfId="0" applyNumberFormat="1" applyFont="1" applyBorder="1" applyAlignment="1" applyProtection="1">
      <alignment horizontal="left" vertical="center" wrapText="1"/>
    </xf>
    <xf numFmtId="49" fontId="11" fillId="0" borderId="20" xfId="0" applyNumberFormat="1" applyFont="1" applyBorder="1" applyAlignment="1" applyProtection="1">
      <alignment horizontal="center" vertical="center" wrapText="1"/>
    </xf>
    <xf numFmtId="49" fontId="11" fillId="0" borderId="3" xfId="0" applyNumberFormat="1" applyFont="1" applyBorder="1" applyAlignment="1" applyProtection="1">
      <alignment horizontal="left" vertical="center" wrapText="1"/>
    </xf>
    <xf numFmtId="49" fontId="11" fillId="0" borderId="3" xfId="0" applyNumberFormat="1" applyFont="1" applyBorder="1" applyAlignment="1" applyProtection="1">
      <alignment horizontal="center" vertical="center" wrapText="1"/>
    </xf>
    <xf numFmtId="0" fontId="11" fillId="0" borderId="3" xfId="0" applyNumberFormat="1" applyFont="1" applyBorder="1" applyAlignment="1" applyProtection="1">
      <alignment horizontal="center" vertical="center"/>
    </xf>
    <xf numFmtId="49" fontId="11" fillId="0" borderId="5" xfId="0" applyNumberFormat="1" applyFont="1" applyBorder="1" applyAlignment="1" applyProtection="1">
      <alignment horizontal="left" vertical="center" wrapText="1"/>
    </xf>
    <xf numFmtId="49" fontId="11" fillId="0" borderId="1" xfId="0" applyNumberFormat="1" applyFont="1" applyBorder="1" applyAlignment="1" applyProtection="1">
      <alignment horizontal="center" vertical="center" wrapText="1"/>
    </xf>
    <xf numFmtId="49" fontId="11" fillId="0" borderId="1" xfId="0" applyNumberFormat="1" applyFont="1" applyBorder="1" applyAlignment="1" applyProtection="1">
      <alignment horizontal="left" vertical="center" wrapText="1"/>
    </xf>
    <xf numFmtId="0" fontId="11" fillId="0" borderId="1" xfId="0" applyNumberFormat="1" applyFont="1" applyBorder="1" applyAlignment="1" applyProtection="1">
      <alignment horizontal="center" vertical="center"/>
    </xf>
    <xf numFmtId="49" fontId="11" fillId="0" borderId="35" xfId="0" applyNumberFormat="1" applyFont="1" applyBorder="1" applyAlignment="1" applyProtection="1">
      <alignment horizontal="left" vertical="center" wrapText="1"/>
    </xf>
    <xf numFmtId="49" fontId="11" fillId="0" borderId="30" xfId="0" applyNumberFormat="1" applyFont="1" applyBorder="1" applyAlignment="1" applyProtection="1">
      <alignment horizontal="center" vertical="center" wrapText="1"/>
    </xf>
    <xf numFmtId="49" fontId="11" fillId="8" borderId="1" xfId="0" applyNumberFormat="1" applyFont="1" applyFill="1" applyBorder="1" applyAlignment="1" applyProtection="1">
      <alignment horizontal="left" vertical="center" wrapText="1"/>
    </xf>
    <xf numFmtId="49" fontId="11" fillId="8" borderId="1" xfId="0" applyNumberFormat="1" applyFont="1" applyFill="1" applyBorder="1" applyAlignment="1" applyProtection="1">
      <alignment horizontal="center" vertical="center" wrapText="1"/>
    </xf>
    <xf numFmtId="0" fontId="11" fillId="8" borderId="1" xfId="0" applyNumberFormat="1" applyFont="1" applyFill="1" applyBorder="1" applyAlignment="1" applyProtection="1">
      <alignment horizontal="center" vertical="center"/>
    </xf>
    <xf numFmtId="49" fontId="11" fillId="0" borderId="21" xfId="0" applyNumberFormat="1" applyFont="1" applyBorder="1" applyAlignment="1" applyProtection="1">
      <alignment horizontal="center" vertical="center" wrapText="1"/>
    </xf>
    <xf numFmtId="49" fontId="5" fillId="0" borderId="20" xfId="0" applyNumberFormat="1" applyFont="1" applyBorder="1" applyAlignment="1" applyProtection="1">
      <alignment horizontal="center" vertical="center" wrapText="1"/>
    </xf>
    <xf numFmtId="49" fontId="5" fillId="0" borderId="3" xfId="0" applyNumberFormat="1" applyFont="1" applyBorder="1" applyAlignment="1" applyProtection="1">
      <alignment horizontal="left" vertical="center" wrapText="1"/>
    </xf>
    <xf numFmtId="49" fontId="5" fillId="0" borderId="3" xfId="0" applyNumberFormat="1" applyFont="1" applyBorder="1" applyAlignment="1" applyProtection="1">
      <alignment horizontal="center" vertical="center" wrapText="1"/>
    </xf>
    <xf numFmtId="49" fontId="5" fillId="0" borderId="21" xfId="0" applyNumberFormat="1" applyFont="1" applyBorder="1" applyAlignment="1" applyProtection="1">
      <alignment horizontal="center" vertical="center" wrapText="1"/>
    </xf>
    <xf numFmtId="0" fontId="5" fillId="0" borderId="1" xfId="0" applyNumberFormat="1" applyFont="1" applyBorder="1" applyAlignment="1" applyProtection="1">
      <alignment horizontal="left" vertical="center" wrapText="1"/>
    </xf>
    <xf numFmtId="49" fontId="11" fillId="0" borderId="7" xfId="0" applyNumberFormat="1" applyFont="1" applyBorder="1" applyAlignment="1" applyProtection="1">
      <alignment horizontal="left" vertical="center" wrapText="1"/>
    </xf>
    <xf numFmtId="49" fontId="5" fillId="8" borderId="8" xfId="0" applyNumberFormat="1" applyFont="1" applyFill="1" applyBorder="1" applyAlignment="1" applyProtection="1">
      <alignment horizontal="left" vertical="center" wrapText="1"/>
    </xf>
    <xf numFmtId="49" fontId="5" fillId="8" borderId="8" xfId="0" applyNumberFormat="1" applyFont="1" applyFill="1" applyBorder="1" applyAlignment="1" applyProtection="1">
      <alignment horizontal="center" vertical="center" wrapText="1"/>
    </xf>
    <xf numFmtId="0" fontId="5" fillId="8" borderId="8" xfId="0" applyNumberFormat="1" applyFont="1" applyFill="1" applyBorder="1" applyAlignment="1" applyProtection="1">
      <alignment horizontal="center" vertical="center"/>
    </xf>
    <xf numFmtId="49" fontId="19" fillId="8" borderId="3" xfId="0" applyNumberFormat="1" applyFont="1" applyFill="1" applyBorder="1" applyAlignment="1" applyProtection="1">
      <alignment horizontal="left" vertical="center" wrapText="1"/>
    </xf>
    <xf numFmtId="0" fontId="19" fillId="8" borderId="3" xfId="0" applyFont="1" applyFill="1" applyBorder="1" applyAlignment="1" applyProtection="1">
      <alignment horizontal="center" vertical="center"/>
    </xf>
    <xf numFmtId="0" fontId="19" fillId="0" borderId="1" xfId="0" applyFont="1" applyBorder="1" applyAlignment="1" applyProtection="1">
      <alignment horizontal="left" vertical="top" wrapText="1"/>
    </xf>
    <xf numFmtId="0" fontId="19" fillId="0" borderId="1" xfId="0" applyFont="1" applyBorder="1" applyAlignment="1" applyProtection="1">
      <alignment horizontal="center" vertical="center"/>
    </xf>
    <xf numFmtId="0" fontId="19" fillId="0" borderId="1" xfId="0" applyFont="1" applyFill="1" applyBorder="1" applyAlignment="1" applyProtection="1">
      <alignment horizontal="left" vertical="top" wrapText="1"/>
    </xf>
    <xf numFmtId="0" fontId="19" fillId="0" borderId="1" xfId="0" applyFont="1" applyFill="1" applyBorder="1" applyAlignment="1" applyProtection="1">
      <alignment horizontal="center" vertical="center"/>
    </xf>
    <xf numFmtId="49" fontId="5" fillId="0" borderId="7" xfId="0" applyNumberFormat="1" applyFont="1" applyFill="1" applyBorder="1" applyAlignment="1" applyProtection="1">
      <alignment horizontal="left" vertical="center" wrapText="1"/>
    </xf>
    <xf numFmtId="49" fontId="5" fillId="0" borderId="8" xfId="0" applyNumberFormat="1" applyFont="1" applyFill="1" applyBorder="1" applyAlignment="1" applyProtection="1">
      <alignment horizontal="center" vertical="center" wrapText="1"/>
    </xf>
    <xf numFmtId="49" fontId="5" fillId="0" borderId="35" xfId="0" applyNumberFormat="1" applyFont="1" applyFill="1" applyBorder="1" applyAlignment="1" applyProtection="1">
      <alignment horizontal="left" vertical="center" wrapText="1"/>
    </xf>
    <xf numFmtId="49" fontId="5" fillId="0" borderId="30" xfId="0" applyNumberFormat="1" applyFont="1" applyFill="1" applyBorder="1" applyAlignment="1" applyProtection="1">
      <alignment horizontal="center" vertical="center" wrapText="1"/>
    </xf>
    <xf numFmtId="49" fontId="19" fillId="8" borderId="31" xfId="0" applyNumberFormat="1" applyFont="1" applyFill="1" applyBorder="1" applyAlignment="1" applyProtection="1">
      <alignment horizontal="left" vertical="center" wrapText="1"/>
    </xf>
    <xf numFmtId="0" fontId="19" fillId="8" borderId="31" xfId="0" applyFont="1" applyFill="1" applyBorder="1" applyAlignment="1" applyProtection="1">
      <alignment horizontal="center" vertical="center"/>
    </xf>
    <xf numFmtId="49" fontId="5" fillId="0" borderId="21" xfId="0" applyNumberFormat="1" applyFont="1" applyFill="1" applyBorder="1" applyAlignment="1" applyProtection="1">
      <alignment horizontal="center" vertical="center" wrapText="1"/>
    </xf>
    <xf numFmtId="0" fontId="19" fillId="0" borderId="28" xfId="0" applyFont="1" applyBorder="1" applyAlignment="1" applyProtection="1">
      <alignment horizontal="left" vertical="top" wrapText="1"/>
    </xf>
    <xf numFmtId="0" fontId="19" fillId="0" borderId="28" xfId="0" applyFont="1" applyBorder="1" applyAlignment="1" applyProtection="1">
      <alignment horizontal="center" vertical="center"/>
    </xf>
    <xf numFmtId="49" fontId="5" fillId="0" borderId="20" xfId="0" applyNumberFormat="1" applyFont="1" applyFill="1" applyBorder="1" applyAlignment="1" applyProtection="1">
      <alignment horizontal="center" vertical="center" wrapText="1"/>
    </xf>
    <xf numFmtId="0" fontId="19" fillId="8" borderId="3" xfId="0" applyFont="1" applyFill="1" applyBorder="1" applyAlignment="1" applyProtection="1">
      <alignment horizontal="left" vertical="center" wrapText="1"/>
    </xf>
    <xf numFmtId="0" fontId="19" fillId="8" borderId="1" xfId="0" applyFont="1" applyFill="1" applyBorder="1" applyAlignment="1" applyProtection="1">
      <alignment horizontal="left" vertical="center" wrapText="1"/>
    </xf>
    <xf numFmtId="0" fontId="19" fillId="8" borderId="1" xfId="0" applyFont="1" applyFill="1" applyBorder="1" applyAlignment="1" applyProtection="1">
      <alignment horizontal="center" vertical="center"/>
    </xf>
    <xf numFmtId="49" fontId="19" fillId="0" borderId="1" xfId="0" applyNumberFormat="1" applyFont="1" applyBorder="1" applyAlignment="1" applyProtection="1">
      <alignment horizontal="left" vertical="center" wrapText="1"/>
    </xf>
    <xf numFmtId="49" fontId="5" fillId="0" borderId="34" xfId="0" applyNumberFormat="1" applyFont="1" applyBorder="1" applyAlignment="1" applyProtection="1">
      <alignment horizontal="center" vertical="center" wrapText="1"/>
    </xf>
    <xf numFmtId="49" fontId="5" fillId="0" borderId="33" xfId="0" applyNumberFormat="1" applyFont="1" applyBorder="1" applyAlignment="1" applyProtection="1">
      <alignment horizontal="left" vertical="center" wrapText="1"/>
    </xf>
    <xf numFmtId="49" fontId="5" fillId="0" borderId="36" xfId="0" applyNumberFormat="1" applyFont="1" applyBorder="1" applyAlignment="1" applyProtection="1">
      <alignment horizontal="center" vertical="center" wrapText="1"/>
    </xf>
    <xf numFmtId="49" fontId="5" fillId="0" borderId="28" xfId="0" applyNumberFormat="1" applyFont="1" applyBorder="1" applyAlignment="1" applyProtection="1">
      <alignment horizontal="left" vertical="center" wrapText="1"/>
    </xf>
    <xf numFmtId="49" fontId="5" fillId="0" borderId="28" xfId="0" applyNumberFormat="1" applyFont="1" applyBorder="1" applyAlignment="1" applyProtection="1">
      <alignment horizontal="center" vertical="center" wrapText="1"/>
    </xf>
    <xf numFmtId="0" fontId="5" fillId="0" borderId="28" xfId="0" applyNumberFormat="1" applyFont="1" applyBorder="1" applyAlignment="1" applyProtection="1">
      <alignment horizontal="center" vertical="center"/>
    </xf>
    <xf numFmtId="49" fontId="5" fillId="0" borderId="13" xfId="0" applyNumberFormat="1" applyFont="1" applyBorder="1" applyAlignment="1" applyProtection="1">
      <alignment horizontal="left" vertical="center" wrapText="1"/>
    </xf>
    <xf numFmtId="49" fontId="5" fillId="0" borderId="14" xfId="0" applyNumberFormat="1" applyFont="1" applyBorder="1" applyAlignment="1" applyProtection="1">
      <alignment horizontal="center" vertical="center" wrapText="1"/>
    </xf>
    <xf numFmtId="49" fontId="5" fillId="8" borderId="14" xfId="0" applyNumberFormat="1" applyFont="1" applyFill="1" applyBorder="1" applyAlignment="1" applyProtection="1">
      <alignment horizontal="left" vertical="center" wrapText="1"/>
    </xf>
    <xf numFmtId="49" fontId="5" fillId="8" borderId="14" xfId="0" applyNumberFormat="1" applyFont="1" applyFill="1" applyBorder="1" applyAlignment="1" applyProtection="1">
      <alignment horizontal="center" vertical="center" wrapText="1"/>
    </xf>
    <xf numFmtId="0" fontId="5" fillId="8" borderId="14" xfId="0" applyNumberFormat="1" applyFont="1" applyFill="1" applyBorder="1" applyAlignment="1" applyProtection="1">
      <alignment horizontal="center" vertical="center"/>
    </xf>
    <xf numFmtId="49" fontId="5" fillId="0" borderId="13" xfId="4" applyNumberFormat="1" applyFont="1" applyBorder="1" applyAlignment="1" applyProtection="1">
      <alignment horizontal="left" vertical="center" wrapText="1"/>
    </xf>
    <xf numFmtId="49" fontId="5" fillId="0" borderId="23" xfId="4" applyNumberFormat="1" applyFont="1" applyBorder="1" applyAlignment="1" applyProtection="1">
      <alignment horizontal="center" vertical="center" wrapText="1"/>
    </xf>
    <xf numFmtId="0" fontId="5" fillId="0" borderId="14" xfId="4" applyFont="1" applyBorder="1" applyAlignment="1" applyProtection="1">
      <alignment horizontal="left" vertical="center" wrapText="1"/>
    </xf>
    <xf numFmtId="0" fontId="5" fillId="0" borderId="14" xfId="0" applyFont="1" applyBorder="1" applyAlignment="1" applyProtection="1">
      <alignment horizontal="center" vertical="center" wrapText="1"/>
    </xf>
    <xf numFmtId="0" fontId="5" fillId="0" borderId="14" xfId="0" applyNumberFormat="1" applyFont="1" applyBorder="1" applyAlignment="1" applyProtection="1">
      <alignment horizontal="center" vertical="center" wrapText="1"/>
    </xf>
    <xf numFmtId="0" fontId="4" fillId="0" borderId="0" xfId="4" applyFont="1" applyBorder="1" applyAlignment="1" applyProtection="1">
      <alignment horizontal="left" vertical="center" wrapText="1"/>
    </xf>
    <xf numFmtId="0" fontId="4" fillId="0" borderId="0" xfId="4" applyFont="1" applyBorder="1" applyAlignment="1" applyProtection="1">
      <alignment vertical="center"/>
    </xf>
    <xf numFmtId="0" fontId="4" fillId="0" borderId="0" xfId="4" applyFont="1" applyBorder="1" applyAlignment="1" applyProtection="1">
      <alignment vertical="center" wrapText="1"/>
    </xf>
    <xf numFmtId="0" fontId="4" fillId="0" borderId="0" xfId="4" applyNumberFormat="1" applyFont="1" applyBorder="1" applyAlignment="1" applyProtection="1">
      <alignment vertical="center"/>
    </xf>
    <xf numFmtId="0" fontId="7" fillId="0" borderId="0" xfId="0" applyFont="1" applyAlignment="1" applyProtection="1">
      <alignment horizontal="left" vertical="center"/>
    </xf>
    <xf numFmtId="0" fontId="7" fillId="0" borderId="0" xfId="0" applyFont="1" applyProtection="1"/>
    <xf numFmtId="0" fontId="7" fillId="0" borderId="0" xfId="0" applyFont="1" applyAlignment="1" applyProtection="1">
      <alignment wrapText="1"/>
    </xf>
    <xf numFmtId="0" fontId="8" fillId="0" borderId="0" xfId="0" applyFont="1" applyAlignment="1" applyProtection="1">
      <alignment horizontal="left" vertical="center" wrapText="1"/>
    </xf>
    <xf numFmtId="0" fontId="8" fillId="0" borderId="0" xfId="0" applyFont="1" applyAlignment="1" applyProtection="1">
      <alignment vertical="center"/>
    </xf>
    <xf numFmtId="0" fontId="8" fillId="0" borderId="0" xfId="0" applyFont="1" applyAlignment="1" applyProtection="1">
      <alignment vertical="center" wrapText="1"/>
    </xf>
    <xf numFmtId="0" fontId="8" fillId="0" borderId="0" xfId="0" applyNumberFormat="1" applyFont="1" applyAlignment="1" applyProtection="1">
      <alignment vertical="center"/>
    </xf>
    <xf numFmtId="0" fontId="8" fillId="0" borderId="0" xfId="0" applyNumberFormat="1" applyFont="1" applyAlignment="1" applyProtection="1">
      <alignment horizontal="left" vertical="center" wrapText="1"/>
    </xf>
    <xf numFmtId="0" fontId="7" fillId="0" borderId="0" xfId="0" applyFont="1" applyAlignment="1" applyProtection="1">
      <alignment horizontal="left" vertical="center" wrapText="1"/>
    </xf>
    <xf numFmtId="0" fontId="7" fillId="0" borderId="0" xfId="0" applyFont="1" applyAlignment="1" applyProtection="1">
      <alignment vertical="center" wrapText="1"/>
    </xf>
    <xf numFmtId="0" fontId="7" fillId="0" borderId="0" xfId="0" applyNumberFormat="1" applyFont="1" applyProtection="1"/>
    <xf numFmtId="0" fontId="6" fillId="0" borderId="0" xfId="0" applyFont="1" applyProtection="1"/>
    <xf numFmtId="4" fontId="5" fillId="0" borderId="4" xfId="0" applyNumberFormat="1" applyFont="1" applyBorder="1" applyAlignment="1" applyProtection="1">
      <alignment horizontal="center" vertical="center" wrapText="1"/>
    </xf>
    <xf numFmtId="4" fontId="5" fillId="0" borderId="6" xfId="0" applyNumberFormat="1" applyFont="1" applyBorder="1" applyAlignment="1" applyProtection="1">
      <alignment horizontal="center" vertical="center" wrapText="1"/>
    </xf>
    <xf numFmtId="0" fontId="4" fillId="0" borderId="0" xfId="0" applyFont="1" applyBorder="1" applyAlignment="1" applyProtection="1">
      <alignment horizontal="center" vertical="center" wrapText="1"/>
    </xf>
    <xf numFmtId="4" fontId="5" fillId="0" borderId="9" xfId="0" applyNumberFormat="1" applyFont="1" applyBorder="1" applyAlignment="1" applyProtection="1">
      <alignment horizontal="center" vertical="center" wrapText="1"/>
    </xf>
    <xf numFmtId="4" fontId="4" fillId="0" borderId="13" xfId="0" applyNumberFormat="1" applyFont="1" applyBorder="1" applyAlignment="1" applyProtection="1">
      <alignment horizontal="center" vertical="center" wrapText="1"/>
    </xf>
    <xf numFmtId="4" fontId="12" fillId="0" borderId="15" xfId="0" applyNumberFormat="1" applyFont="1" applyBorder="1" applyAlignment="1" applyProtection="1">
      <alignment horizontal="center" vertical="center"/>
    </xf>
    <xf numFmtId="0" fontId="6" fillId="0" borderId="0" xfId="0" applyFont="1" applyAlignment="1" applyProtection="1">
      <alignment wrapText="1"/>
    </xf>
    <xf numFmtId="4" fontId="5" fillId="0" borderId="32" xfId="0" applyNumberFormat="1" applyFont="1" applyBorder="1" applyAlignment="1" applyProtection="1">
      <alignment horizontal="center" vertical="center" wrapText="1"/>
    </xf>
    <xf numFmtId="0" fontId="7" fillId="0" borderId="0" xfId="0" applyFont="1" applyBorder="1" applyAlignment="1" applyProtection="1">
      <alignment wrapText="1"/>
    </xf>
    <xf numFmtId="0" fontId="5" fillId="0" borderId="0" xfId="0" applyFont="1" applyAlignment="1" applyProtection="1">
      <alignment wrapText="1"/>
    </xf>
    <xf numFmtId="4" fontId="4" fillId="0" borderId="0" xfId="0" applyNumberFormat="1" applyFont="1" applyBorder="1" applyAlignment="1" applyProtection="1">
      <alignment horizontal="center" vertical="center" wrapText="1"/>
    </xf>
    <xf numFmtId="4" fontId="4" fillId="0" borderId="0" xfId="0" applyNumberFormat="1" applyFont="1" applyBorder="1" applyAlignment="1" applyProtection="1">
      <alignment horizontal="center" vertical="center"/>
    </xf>
    <xf numFmtId="4" fontId="4" fillId="0" borderId="15" xfId="0" applyNumberFormat="1" applyFont="1" applyBorder="1" applyAlignment="1" applyProtection="1">
      <alignment horizontal="center" vertical="center"/>
    </xf>
    <xf numFmtId="4" fontId="4" fillId="0" borderId="23" xfId="0" applyNumberFormat="1" applyFont="1" applyFill="1" applyBorder="1" applyAlignment="1" applyProtection="1">
      <alignment horizontal="center" vertical="center" wrapText="1"/>
    </xf>
    <xf numFmtId="4" fontId="12" fillId="0" borderId="15" xfId="0" applyNumberFormat="1" applyFont="1" applyFill="1" applyBorder="1" applyAlignment="1" applyProtection="1">
      <alignment horizontal="center" vertical="center"/>
    </xf>
    <xf numFmtId="4" fontId="4" fillId="0" borderId="0" xfId="0" applyNumberFormat="1" applyFont="1" applyFill="1" applyBorder="1" applyAlignment="1" applyProtection="1">
      <alignment horizontal="center" vertical="center" wrapText="1"/>
    </xf>
    <xf numFmtId="4" fontId="12" fillId="0" borderId="0" xfId="0" applyNumberFormat="1" applyFont="1" applyFill="1" applyBorder="1" applyAlignment="1" applyProtection="1">
      <alignment horizontal="center" vertical="center"/>
    </xf>
    <xf numFmtId="4" fontId="4" fillId="0" borderId="13" xfId="0" applyNumberFormat="1" applyFont="1" applyFill="1" applyBorder="1" applyAlignment="1" applyProtection="1">
      <alignment horizontal="center" vertical="center" wrapText="1"/>
    </xf>
    <xf numFmtId="4" fontId="5" fillId="0" borderId="4" xfId="0" applyNumberFormat="1" applyFont="1" applyFill="1" applyBorder="1" applyAlignment="1" applyProtection="1">
      <alignment horizontal="center" vertical="center" wrapText="1"/>
    </xf>
    <xf numFmtId="0" fontId="5" fillId="0" borderId="0" xfId="0" applyFont="1" applyFill="1" applyAlignment="1" applyProtection="1">
      <alignment wrapText="1"/>
    </xf>
    <xf numFmtId="4" fontId="5" fillId="0" borderId="6" xfId="0" applyNumberFormat="1" applyFont="1" applyFill="1" applyBorder="1" applyAlignment="1" applyProtection="1">
      <alignment horizontal="center" vertical="center" wrapText="1"/>
    </xf>
    <xf numFmtId="4" fontId="4" fillId="0" borderId="0" xfId="0" applyNumberFormat="1" applyFont="1" applyFill="1" applyBorder="1" applyAlignment="1" applyProtection="1">
      <alignment horizontal="center" vertical="center"/>
    </xf>
    <xf numFmtId="4" fontId="5" fillId="0" borderId="9" xfId="0" applyNumberFormat="1" applyFont="1" applyFill="1" applyBorder="1" applyAlignment="1" applyProtection="1">
      <alignment horizontal="center" vertical="center" wrapText="1"/>
    </xf>
    <xf numFmtId="4" fontId="4" fillId="0" borderId="15" xfId="0" applyNumberFormat="1" applyFont="1" applyFill="1" applyBorder="1" applyAlignment="1" applyProtection="1">
      <alignment horizontal="center" vertical="center"/>
    </xf>
    <xf numFmtId="4" fontId="5" fillId="0" borderId="32" xfId="0" applyNumberFormat="1" applyFont="1" applyFill="1" applyBorder="1" applyAlignment="1" applyProtection="1">
      <alignment horizontal="center" vertical="center" wrapText="1"/>
    </xf>
    <xf numFmtId="0" fontId="5" fillId="0" borderId="0" xfId="0" applyFont="1" applyFill="1" applyAlignment="1" applyProtection="1">
      <alignment vertical="center" wrapText="1"/>
    </xf>
    <xf numFmtId="4" fontId="5" fillId="0" borderId="29" xfId="0" applyNumberFormat="1" applyFont="1" applyBorder="1" applyAlignment="1" applyProtection="1">
      <alignment horizontal="center" vertical="center" wrapText="1"/>
    </xf>
    <xf numFmtId="4" fontId="5" fillId="0" borderId="15" xfId="0" applyNumberFormat="1" applyFont="1" applyBorder="1" applyAlignment="1" applyProtection="1">
      <alignment horizontal="center" vertical="center" wrapText="1"/>
    </xf>
    <xf numFmtId="4" fontId="4" fillId="0" borderId="15" xfId="3" applyNumberFormat="1" applyFont="1" applyBorder="1" applyAlignment="1" applyProtection="1">
      <alignment horizontal="center" vertical="center" wrapText="1"/>
    </xf>
    <xf numFmtId="4" fontId="12" fillId="0" borderId="0" xfId="0" applyNumberFormat="1" applyFont="1" applyBorder="1" applyAlignment="1" applyProtection="1">
      <alignment horizontal="center" vertical="center"/>
    </xf>
    <xf numFmtId="4" fontId="4" fillId="0" borderId="0" xfId="3" applyNumberFormat="1" applyFont="1" applyBorder="1" applyAlignment="1" applyProtection="1">
      <alignment horizontal="center" vertical="center" wrapText="1"/>
    </xf>
    <xf numFmtId="0" fontId="4" fillId="0" borderId="16" xfId="3" applyFont="1" applyBorder="1" applyAlignment="1" applyProtection="1">
      <alignment horizontal="center" vertical="center" wrapText="1"/>
    </xf>
    <xf numFmtId="4" fontId="4" fillId="0" borderId="0" xfId="4" applyNumberFormat="1" applyFont="1" applyBorder="1" applyAlignment="1" applyProtection="1">
      <alignment horizontal="right" vertical="center"/>
      <protection locked="0"/>
    </xf>
    <xf numFmtId="0" fontId="4" fillId="0" borderId="0" xfId="4" applyFont="1" applyAlignment="1" applyProtection="1">
      <alignment horizontal="center" vertical="center"/>
      <protection locked="0"/>
    </xf>
    <xf numFmtId="49" fontId="20" fillId="0" borderId="2" xfId="0" applyNumberFormat="1" applyFont="1" applyBorder="1" applyAlignment="1" applyProtection="1">
      <alignment horizontal="center" vertical="center" wrapText="1"/>
    </xf>
    <xf numFmtId="49" fontId="20" fillId="0" borderId="3" xfId="0" applyNumberFormat="1" applyFont="1" applyBorder="1" applyAlignment="1" applyProtection="1">
      <alignment horizontal="center" vertical="center"/>
    </xf>
    <xf numFmtId="49" fontId="20" fillId="0" borderId="3" xfId="0" applyNumberFormat="1" applyFont="1" applyBorder="1" applyAlignment="1" applyProtection="1">
      <alignment horizontal="left" vertical="center" wrapText="1"/>
    </xf>
    <xf numFmtId="49" fontId="20" fillId="0" borderId="3" xfId="0" applyNumberFormat="1" applyFont="1" applyBorder="1" applyAlignment="1" applyProtection="1">
      <alignment horizontal="center" vertical="center" wrapText="1"/>
    </xf>
    <xf numFmtId="0" fontId="20" fillId="0" borderId="3" xfId="0" applyNumberFormat="1" applyFont="1" applyBorder="1" applyAlignment="1" applyProtection="1">
      <alignment horizontal="center" vertical="center"/>
    </xf>
    <xf numFmtId="49" fontId="20" fillId="0" borderId="5" xfId="0" applyNumberFormat="1" applyFont="1" applyBorder="1" applyAlignment="1" applyProtection="1">
      <alignment horizontal="center" vertical="center" wrapText="1"/>
    </xf>
    <xf numFmtId="49" fontId="20" fillId="0" borderId="1" xfId="0" applyNumberFormat="1" applyFont="1" applyBorder="1" applyAlignment="1" applyProtection="1">
      <alignment horizontal="center" vertical="center"/>
    </xf>
    <xf numFmtId="49" fontId="20" fillId="0" borderId="1" xfId="0" applyNumberFormat="1" applyFont="1" applyFill="1" applyBorder="1" applyAlignment="1" applyProtection="1">
      <alignment horizontal="left" vertical="center" wrapText="1"/>
    </xf>
    <xf numFmtId="49" fontId="20" fillId="0" borderId="1" xfId="0" applyNumberFormat="1" applyFont="1" applyBorder="1" applyAlignment="1" applyProtection="1">
      <alignment horizontal="center" vertical="center" wrapText="1"/>
    </xf>
    <xf numFmtId="0" fontId="20" fillId="0" borderId="1" xfId="0" applyNumberFormat="1" applyFont="1" applyBorder="1" applyAlignment="1" applyProtection="1">
      <alignment horizontal="center" vertical="center"/>
    </xf>
    <xf numFmtId="49" fontId="20" fillId="0" borderId="1" xfId="0" applyNumberFormat="1" applyFont="1" applyBorder="1" applyAlignment="1" applyProtection="1">
      <alignment horizontal="left" vertical="center" wrapText="1"/>
    </xf>
    <xf numFmtId="0" fontId="20" fillId="0" borderId="1" xfId="0" applyNumberFormat="1" applyFont="1" applyFill="1" applyBorder="1" applyAlignment="1" applyProtection="1">
      <alignment horizontal="center" vertical="center"/>
    </xf>
    <xf numFmtId="49" fontId="20" fillId="7" borderId="1" xfId="0" applyNumberFormat="1" applyFont="1" applyFill="1" applyBorder="1" applyAlignment="1" applyProtection="1">
      <alignment horizontal="left" vertical="center" wrapText="1"/>
    </xf>
    <xf numFmtId="49" fontId="20" fillId="7" borderId="1" xfId="0" applyNumberFormat="1" applyFont="1" applyFill="1" applyBorder="1" applyAlignment="1" applyProtection="1">
      <alignment horizontal="center" vertical="center" wrapText="1"/>
    </xf>
    <xf numFmtId="0" fontId="20" fillId="7" borderId="1" xfId="0" applyNumberFormat="1" applyFont="1" applyFill="1" applyBorder="1" applyAlignment="1" applyProtection="1">
      <alignment horizontal="center" vertical="center"/>
    </xf>
    <xf numFmtId="49" fontId="20" fillId="0" borderId="1" xfId="0" applyNumberFormat="1" applyFont="1" applyFill="1" applyBorder="1" applyAlignment="1" applyProtection="1">
      <alignment horizontal="center" vertical="center" wrapText="1"/>
    </xf>
    <xf numFmtId="49" fontId="20" fillId="0" borderId="7" xfId="0" applyNumberFormat="1" applyFont="1" applyBorder="1" applyAlignment="1" applyProtection="1">
      <alignment horizontal="center" vertical="center" wrapText="1"/>
    </xf>
    <xf numFmtId="49" fontId="20" fillId="0" borderId="8" xfId="0" applyNumberFormat="1" applyFont="1" applyBorder="1" applyAlignment="1" applyProtection="1">
      <alignment horizontal="center" vertical="center"/>
    </xf>
    <xf numFmtId="49" fontId="20" fillId="0" borderId="8" xfId="0" applyNumberFormat="1" applyFont="1" applyFill="1" applyBorder="1" applyAlignment="1" applyProtection="1">
      <alignment horizontal="left" vertical="center" wrapText="1"/>
    </xf>
    <xf numFmtId="49" fontId="20" fillId="0" borderId="8" xfId="0" applyNumberFormat="1" applyFont="1" applyFill="1" applyBorder="1" applyAlignment="1" applyProtection="1">
      <alignment horizontal="center" vertical="center" wrapText="1"/>
    </xf>
    <xf numFmtId="0" fontId="20" fillId="0" borderId="8" xfId="0" applyNumberFormat="1" applyFont="1" applyFill="1" applyBorder="1" applyAlignment="1" applyProtection="1">
      <alignment horizontal="center" vertical="center"/>
    </xf>
    <xf numFmtId="4" fontId="4" fillId="0" borderId="0" xfId="4" applyNumberFormat="1" applyFont="1" applyBorder="1" applyAlignment="1" applyProtection="1">
      <alignment horizontal="right" vertical="center" wrapText="1"/>
    </xf>
    <xf numFmtId="4" fontId="4" fillId="0" borderId="0" xfId="4" applyNumberFormat="1" applyFont="1" applyBorder="1" applyAlignment="1" applyProtection="1">
      <alignment horizontal="right" vertical="center"/>
    </xf>
    <xf numFmtId="0" fontId="4" fillId="0" borderId="0" xfId="4" applyNumberFormat="1" applyFont="1" applyBorder="1" applyAlignment="1" applyProtection="1">
      <alignment horizontal="right" vertical="center"/>
    </xf>
    <xf numFmtId="0" fontId="4" fillId="0" borderId="0" xfId="4" applyFont="1" applyAlignment="1" applyProtection="1">
      <alignment vertical="center" wrapText="1"/>
    </xf>
    <xf numFmtId="0" fontId="4" fillId="0" borderId="0" xfId="4" applyFont="1" applyAlignment="1" applyProtection="1">
      <alignment vertical="center"/>
    </xf>
    <xf numFmtId="0" fontId="4" fillId="0" borderId="0" xfId="4" applyNumberFormat="1" applyFont="1" applyAlignment="1" applyProtection="1">
      <alignment vertical="center"/>
    </xf>
    <xf numFmtId="0" fontId="22" fillId="0" borderId="0" xfId="0" applyFont="1" applyProtection="1"/>
    <xf numFmtId="0" fontId="23" fillId="0" borderId="0" xfId="0" applyFont="1" applyProtection="1"/>
    <xf numFmtId="4" fontId="20" fillId="0" borderId="4" xfId="0" applyNumberFormat="1" applyFont="1" applyBorder="1" applyAlignment="1" applyProtection="1">
      <alignment horizontal="center" vertical="center" wrapText="1"/>
    </xf>
    <xf numFmtId="4" fontId="20" fillId="0" borderId="6" xfId="0" applyNumberFormat="1" applyFont="1" applyBorder="1" applyAlignment="1" applyProtection="1">
      <alignment horizontal="center" vertical="center" wrapText="1"/>
    </xf>
    <xf numFmtId="4" fontId="21" fillId="0" borderId="0" xfId="0" applyNumberFormat="1" applyFont="1" applyBorder="1" applyAlignment="1" applyProtection="1">
      <alignment horizontal="center" vertical="center" wrapText="1"/>
    </xf>
    <xf numFmtId="4" fontId="24" fillId="0" borderId="0" xfId="0" applyNumberFormat="1" applyFont="1" applyBorder="1" applyAlignment="1" applyProtection="1">
      <alignment horizontal="center" vertical="center"/>
    </xf>
    <xf numFmtId="4" fontId="20" fillId="0" borderId="9" xfId="0" applyNumberFormat="1" applyFont="1" applyBorder="1" applyAlignment="1" applyProtection="1">
      <alignment horizontal="center" vertical="center" wrapText="1"/>
    </xf>
    <xf numFmtId="4" fontId="21" fillId="0" borderId="13" xfId="0" applyNumberFormat="1" applyFont="1" applyBorder="1" applyAlignment="1" applyProtection="1">
      <alignment horizontal="center" vertical="center" wrapText="1"/>
    </xf>
    <xf numFmtId="4" fontId="24" fillId="0" borderId="15" xfId="0" applyNumberFormat="1" applyFont="1" applyBorder="1" applyAlignment="1" applyProtection="1">
      <alignment horizontal="center" vertical="center"/>
    </xf>
    <xf numFmtId="4" fontId="4" fillId="0" borderId="27" xfId="3" applyNumberFormat="1" applyFont="1" applyBorder="1" applyAlignment="1" applyProtection="1">
      <alignment horizontal="center" vertical="center" wrapText="1"/>
    </xf>
    <xf numFmtId="4" fontId="4" fillId="0" borderId="0" xfId="3" applyNumberFormat="1" applyFont="1" applyAlignment="1" applyProtection="1">
      <alignment horizontal="center" vertical="center" wrapText="1"/>
    </xf>
    <xf numFmtId="0" fontId="4" fillId="0" borderId="26" xfId="3" applyFont="1" applyBorder="1" applyAlignment="1" applyProtection="1">
      <alignment horizontal="center" vertical="center" wrapText="1"/>
    </xf>
    <xf numFmtId="0" fontId="13" fillId="0" borderId="0" xfId="0" applyFont="1" applyProtection="1"/>
    <xf numFmtId="0" fontId="14" fillId="0" borderId="1" xfId="0" applyFont="1" applyBorder="1" applyAlignment="1" applyProtection="1">
      <alignment horizontal="center" vertical="center" wrapText="1"/>
    </xf>
    <xf numFmtId="0" fontId="13" fillId="0" borderId="1" xfId="0" applyFont="1" applyBorder="1" applyAlignment="1" applyProtection="1">
      <alignment horizontal="center" vertical="center"/>
    </xf>
    <xf numFmtId="0" fontId="13" fillId="0" borderId="1" xfId="0" applyFont="1" applyBorder="1" applyAlignment="1" applyProtection="1">
      <alignment vertical="center"/>
    </xf>
    <xf numFmtId="4" fontId="15" fillId="0" borderId="1" xfId="0" applyNumberFormat="1" applyFont="1" applyBorder="1" applyAlignment="1" applyProtection="1">
      <alignment horizontal="center" vertical="center"/>
    </xf>
    <xf numFmtId="0" fontId="14" fillId="0" borderId="1" xfId="0" applyFont="1" applyBorder="1" applyAlignment="1" applyProtection="1">
      <alignment horizontal="right" vertical="center"/>
    </xf>
    <xf numFmtId="0" fontId="16" fillId="0" borderId="0" xfId="0" applyFont="1" applyAlignment="1" applyProtection="1">
      <alignment horizontal="left" vertical="center"/>
    </xf>
    <xf numFmtId="0" fontId="13" fillId="0" borderId="0" xfId="0" applyFont="1" applyAlignment="1" applyProtection="1">
      <alignment horizontal="left" vertical="center"/>
    </xf>
    <xf numFmtId="0" fontId="16" fillId="0" borderId="0" xfId="0" applyFont="1" applyAlignment="1" applyProtection="1">
      <alignment horizontal="left" vertical="center" wrapText="1"/>
    </xf>
    <xf numFmtId="0" fontId="16" fillId="0" borderId="0" xfId="0" applyFont="1" applyProtection="1"/>
    <xf numFmtId="0" fontId="0" fillId="0" borderId="0" xfId="0" applyProtection="1"/>
    <xf numFmtId="0" fontId="6" fillId="0" borderId="17" xfId="0" applyFont="1" applyBorder="1" applyAlignment="1" applyProtection="1">
      <alignment horizontal="center" vertical="center" wrapText="1"/>
    </xf>
    <xf numFmtId="0" fontId="6" fillId="0" borderId="18" xfId="0" applyFont="1" applyBorder="1" applyAlignment="1" applyProtection="1">
      <alignment horizontal="center" vertical="center" wrapText="1"/>
    </xf>
    <xf numFmtId="0" fontId="6" fillId="0" borderId="19" xfId="0" applyFont="1" applyBorder="1" applyAlignment="1" applyProtection="1">
      <alignment horizontal="center" vertical="center" wrapText="1"/>
    </xf>
    <xf numFmtId="0" fontId="17" fillId="0" borderId="0" xfId="0" applyFont="1" applyAlignment="1" applyProtection="1">
      <alignment vertical="center" wrapText="1"/>
    </xf>
    <xf numFmtId="0" fontId="18" fillId="0" borderId="0" xfId="0" applyFont="1" applyAlignment="1" applyProtection="1">
      <alignment vertical="center" wrapText="1"/>
    </xf>
    <xf numFmtId="0" fontId="4" fillId="3" borderId="24" xfId="0" applyFont="1" applyFill="1" applyBorder="1" applyAlignment="1" applyProtection="1">
      <alignment horizontal="center" vertical="center" wrapText="1"/>
    </xf>
    <xf numFmtId="0" fontId="4" fillId="3" borderId="25" xfId="0" applyFont="1" applyFill="1" applyBorder="1" applyAlignment="1" applyProtection="1">
      <alignment horizontal="center" vertical="center" wrapText="1"/>
    </xf>
    <xf numFmtId="0" fontId="4" fillId="3" borderId="21" xfId="0" applyFont="1" applyFill="1" applyBorder="1" applyAlignment="1" applyProtection="1">
      <alignment horizontal="center" vertical="center" wrapText="1"/>
    </xf>
    <xf numFmtId="0" fontId="14" fillId="5" borderId="24" xfId="0" applyFont="1" applyFill="1" applyBorder="1" applyAlignment="1" applyProtection="1">
      <alignment horizontal="center" vertical="center"/>
    </xf>
    <xf numFmtId="0" fontId="14" fillId="5" borderId="25" xfId="0" applyFont="1" applyFill="1" applyBorder="1" applyAlignment="1" applyProtection="1">
      <alignment horizontal="center" vertical="center"/>
    </xf>
    <xf numFmtId="0" fontId="14" fillId="5" borderId="21" xfId="0" applyFont="1" applyFill="1" applyBorder="1" applyAlignment="1" applyProtection="1">
      <alignment horizontal="center" vertical="center"/>
    </xf>
    <xf numFmtId="0" fontId="16" fillId="0" borderId="0" xfId="0" applyFont="1" applyAlignment="1" applyProtection="1">
      <alignment horizontal="left" vertical="center" wrapText="1"/>
    </xf>
    <xf numFmtId="0" fontId="13" fillId="0" borderId="0" xfId="0" applyFont="1" applyAlignment="1" applyProtection="1">
      <alignment horizontal="left" vertical="center" wrapText="1"/>
    </xf>
    <xf numFmtId="0" fontId="13" fillId="0" borderId="0" xfId="0" applyFont="1" applyAlignment="1" applyProtection="1">
      <alignment horizontal="left" vertical="center"/>
    </xf>
  </cellXfs>
  <cellStyles count="5">
    <cellStyle name="Normal" xfId="0" builtinId="0"/>
    <cellStyle name="Normal 2 2" xfId="1" xr:uid="{00000000-0005-0000-0000-000001000000}"/>
    <cellStyle name="Normal 3" xfId="4" xr:uid="{00000000-0005-0000-0000-000002000000}"/>
    <cellStyle name="TableStyleLight1" xfId="3" xr:uid="{00000000-0005-0000-0000-000003000000}"/>
    <cellStyle name="TableStyleLight1 2" xfId="2"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41"/>
  <sheetViews>
    <sheetView tabSelected="1" view="pageBreakPreview" topLeftCell="A28" zoomScale="60" zoomScaleNormal="85" workbookViewId="0">
      <selection activeCell="C38" sqref="C38"/>
    </sheetView>
  </sheetViews>
  <sheetFormatPr defaultColWidth="9.28515625" defaultRowHeight="15" x14ac:dyDescent="0.25"/>
  <cols>
    <col min="1" max="1" width="39.7109375" style="161" customWidth="1"/>
    <col min="2" max="2" width="10.5703125" style="154" customWidth="1"/>
    <col min="3" max="3" width="71.7109375" style="162" customWidth="1"/>
    <col min="4" max="4" width="9.28515625" style="154"/>
    <col min="5" max="5" width="16.28515625" style="163" customWidth="1"/>
    <col min="6" max="6" width="20.7109375" style="4" customWidth="1"/>
    <col min="7" max="7" width="14.7109375" style="154" customWidth="1"/>
    <col min="8" max="8" width="21.5703125" style="164" customWidth="1"/>
    <col min="9" max="9" width="16.7109375" style="154" customWidth="1"/>
    <col min="10" max="10" width="31.42578125" style="2" customWidth="1"/>
    <col min="11" max="16384" width="9.28515625" style="2"/>
  </cols>
  <sheetData>
    <row r="1" spans="1:8" ht="40.15" customHeight="1" x14ac:dyDescent="0.25">
      <c r="A1" s="43" t="s">
        <v>84</v>
      </c>
      <c r="B1" s="43"/>
      <c r="C1" s="43"/>
      <c r="D1" s="43"/>
      <c r="E1" s="43"/>
      <c r="F1" s="43"/>
      <c r="G1" s="43"/>
    </row>
    <row r="2" spans="1:8" ht="21.75" customHeight="1" thickBot="1" x14ac:dyDescent="0.3">
      <c r="A2" s="26"/>
      <c r="B2" s="1"/>
      <c r="C2" s="1"/>
      <c r="D2" s="1"/>
      <c r="E2" s="5"/>
      <c r="F2" s="1"/>
      <c r="G2" s="1"/>
    </row>
    <row r="3" spans="1:8" ht="21.75" customHeight="1" x14ac:dyDescent="0.25">
      <c r="A3" s="44" t="s">
        <v>56</v>
      </c>
      <c r="B3" s="45"/>
      <c r="C3" s="45"/>
      <c r="D3" s="45"/>
      <c r="E3" s="45"/>
      <c r="F3" s="45"/>
      <c r="G3" s="46"/>
    </row>
    <row r="4" spans="1:8" ht="47.65" customHeight="1" thickBot="1" x14ac:dyDescent="0.3">
      <c r="A4" s="27" t="s">
        <v>43</v>
      </c>
      <c r="B4" s="11" t="s">
        <v>0</v>
      </c>
      <c r="C4" s="6" t="s">
        <v>1</v>
      </c>
      <c r="D4" s="6" t="s">
        <v>2</v>
      </c>
      <c r="E4" s="7" t="s">
        <v>3</v>
      </c>
      <c r="F4" s="8" t="s">
        <v>4</v>
      </c>
      <c r="G4" s="9" t="s">
        <v>5</v>
      </c>
    </row>
    <row r="5" spans="1:8" ht="47.65" customHeight="1" x14ac:dyDescent="0.25">
      <c r="A5" s="49" t="s">
        <v>6</v>
      </c>
      <c r="B5" s="50" t="s">
        <v>13</v>
      </c>
      <c r="C5" s="51" t="s">
        <v>265</v>
      </c>
      <c r="D5" s="52" t="s">
        <v>10</v>
      </c>
      <c r="E5" s="53">
        <v>7604</v>
      </c>
      <c r="F5" s="39">
        <v>0.42</v>
      </c>
      <c r="G5" s="165">
        <f t="shared" ref="G5" si="0">ROUND((E5*F5),2)</f>
        <v>3193.68</v>
      </c>
    </row>
    <row r="6" spans="1:8" ht="40.15" customHeight="1" x14ac:dyDescent="0.25">
      <c r="A6" s="54" t="s">
        <v>6</v>
      </c>
      <c r="B6" s="55" t="s">
        <v>14</v>
      </c>
      <c r="C6" s="56" t="s">
        <v>85</v>
      </c>
      <c r="D6" s="57" t="s">
        <v>19</v>
      </c>
      <c r="E6" s="58">
        <v>22</v>
      </c>
      <c r="F6" s="15">
        <v>23.09</v>
      </c>
      <c r="G6" s="166">
        <f t="shared" ref="G6:G19" si="1">ROUND((E6*F6),2)</f>
        <v>507.98</v>
      </c>
    </row>
    <row r="7" spans="1:8" ht="40.15" customHeight="1" x14ac:dyDescent="0.25">
      <c r="A7" s="54" t="s">
        <v>6</v>
      </c>
      <c r="B7" s="55" t="s">
        <v>67</v>
      </c>
      <c r="C7" s="56" t="s">
        <v>259</v>
      </c>
      <c r="D7" s="57" t="s">
        <v>8</v>
      </c>
      <c r="E7" s="58">
        <v>15</v>
      </c>
      <c r="F7" s="15">
        <v>5.17</v>
      </c>
      <c r="G7" s="166">
        <f t="shared" si="1"/>
        <v>77.55</v>
      </c>
    </row>
    <row r="8" spans="1:8" ht="40.15" customHeight="1" x14ac:dyDescent="0.25">
      <c r="A8" s="54" t="s">
        <v>6</v>
      </c>
      <c r="B8" s="55" t="s">
        <v>15</v>
      </c>
      <c r="C8" s="59" t="s">
        <v>86</v>
      </c>
      <c r="D8" s="57" t="s">
        <v>10</v>
      </c>
      <c r="E8" s="58">
        <v>14</v>
      </c>
      <c r="F8" s="15">
        <v>55.41</v>
      </c>
      <c r="G8" s="166">
        <f t="shared" si="1"/>
        <v>775.74</v>
      </c>
    </row>
    <row r="9" spans="1:8" ht="40.15" customHeight="1" x14ac:dyDescent="0.25">
      <c r="A9" s="54" t="s">
        <v>6</v>
      </c>
      <c r="B9" s="55" t="s">
        <v>16</v>
      </c>
      <c r="C9" s="59" t="s">
        <v>87</v>
      </c>
      <c r="D9" s="57" t="s">
        <v>10</v>
      </c>
      <c r="E9" s="60">
        <v>12.6</v>
      </c>
      <c r="F9" s="15">
        <v>61.57</v>
      </c>
      <c r="G9" s="166">
        <f t="shared" si="1"/>
        <v>775.78</v>
      </c>
    </row>
    <row r="10" spans="1:8" ht="40.15" customHeight="1" x14ac:dyDescent="0.25">
      <c r="A10" s="54" t="s">
        <v>6</v>
      </c>
      <c r="B10" s="55" t="s">
        <v>17</v>
      </c>
      <c r="C10" s="59" t="s">
        <v>88</v>
      </c>
      <c r="D10" s="57" t="s">
        <v>10</v>
      </c>
      <c r="E10" s="60">
        <v>18.3</v>
      </c>
      <c r="F10" s="15">
        <v>17.690000000000001</v>
      </c>
      <c r="G10" s="166">
        <f t="shared" si="1"/>
        <v>323.73</v>
      </c>
      <c r="H10" s="167"/>
    </row>
    <row r="11" spans="1:8" ht="40.15" customHeight="1" x14ac:dyDescent="0.25">
      <c r="A11" s="54" t="s">
        <v>6</v>
      </c>
      <c r="B11" s="55" t="s">
        <v>68</v>
      </c>
      <c r="C11" s="59" t="s">
        <v>89</v>
      </c>
      <c r="D11" s="57" t="s">
        <v>10</v>
      </c>
      <c r="E11" s="58">
        <v>122</v>
      </c>
      <c r="F11" s="15">
        <v>17.690000000000001</v>
      </c>
      <c r="G11" s="166">
        <f t="shared" si="1"/>
        <v>2158.1799999999998</v>
      </c>
    </row>
    <row r="12" spans="1:8" ht="40.15" customHeight="1" x14ac:dyDescent="0.25">
      <c r="A12" s="54" t="s">
        <v>6</v>
      </c>
      <c r="B12" s="55" t="s">
        <v>18</v>
      </c>
      <c r="C12" s="56" t="s">
        <v>90</v>
      </c>
      <c r="D12" s="61" t="s">
        <v>10</v>
      </c>
      <c r="E12" s="60">
        <v>42.3</v>
      </c>
      <c r="F12" s="15">
        <v>35.869999999999997</v>
      </c>
      <c r="G12" s="166">
        <f t="shared" si="1"/>
        <v>1517.3</v>
      </c>
      <c r="H12" s="167"/>
    </row>
    <row r="13" spans="1:8" ht="40.15" customHeight="1" x14ac:dyDescent="0.25">
      <c r="A13" s="54" t="s">
        <v>6</v>
      </c>
      <c r="B13" s="55" t="s">
        <v>72</v>
      </c>
      <c r="C13" s="59" t="s">
        <v>91</v>
      </c>
      <c r="D13" s="57" t="s">
        <v>10</v>
      </c>
      <c r="E13" s="62">
        <v>44.2</v>
      </c>
      <c r="F13" s="15">
        <v>35.869999999999997</v>
      </c>
      <c r="G13" s="166">
        <f t="shared" si="1"/>
        <v>1585.45</v>
      </c>
    </row>
    <row r="14" spans="1:8" ht="40.15" customHeight="1" x14ac:dyDescent="0.25">
      <c r="A14" s="54" t="s">
        <v>6</v>
      </c>
      <c r="B14" s="55" t="s">
        <v>73</v>
      </c>
      <c r="C14" s="59" t="s">
        <v>92</v>
      </c>
      <c r="D14" s="57" t="s">
        <v>10</v>
      </c>
      <c r="E14" s="60">
        <v>25.3</v>
      </c>
      <c r="F14" s="15">
        <v>17.690000000000001</v>
      </c>
      <c r="G14" s="166">
        <f t="shared" si="1"/>
        <v>447.56</v>
      </c>
    </row>
    <row r="15" spans="1:8" ht="40.15" customHeight="1" x14ac:dyDescent="0.25">
      <c r="A15" s="54" t="s">
        <v>6</v>
      </c>
      <c r="B15" s="55" t="s">
        <v>52</v>
      </c>
      <c r="C15" s="59" t="s">
        <v>93</v>
      </c>
      <c r="D15" s="57" t="s">
        <v>10</v>
      </c>
      <c r="E15" s="58">
        <v>9.8000000000000007</v>
      </c>
      <c r="F15" s="15">
        <v>17.690000000000001</v>
      </c>
      <c r="G15" s="166">
        <f t="shared" si="1"/>
        <v>173.36</v>
      </c>
    </row>
    <row r="16" spans="1:8" ht="40.15" customHeight="1" x14ac:dyDescent="0.25">
      <c r="A16" s="54" t="s">
        <v>6</v>
      </c>
      <c r="B16" s="63" t="s">
        <v>74</v>
      </c>
      <c r="C16" s="64" t="s">
        <v>301</v>
      </c>
      <c r="D16" s="65" t="s">
        <v>10</v>
      </c>
      <c r="E16" s="66">
        <v>16</v>
      </c>
      <c r="F16" s="15">
        <v>5.58</v>
      </c>
      <c r="G16" s="166">
        <f t="shared" si="1"/>
        <v>89.28</v>
      </c>
    </row>
    <row r="17" spans="1:10" ht="40.15" customHeight="1" x14ac:dyDescent="0.25">
      <c r="A17" s="54" t="s">
        <v>6</v>
      </c>
      <c r="B17" s="55" t="s">
        <v>53</v>
      </c>
      <c r="C17" s="59" t="s">
        <v>94</v>
      </c>
      <c r="D17" s="57" t="s">
        <v>19</v>
      </c>
      <c r="E17" s="60">
        <v>34</v>
      </c>
      <c r="F17" s="15">
        <v>95.66</v>
      </c>
      <c r="G17" s="166">
        <f t="shared" si="1"/>
        <v>3252.44</v>
      </c>
    </row>
    <row r="18" spans="1:10" ht="70.150000000000006" customHeight="1" thickBot="1" x14ac:dyDescent="0.3">
      <c r="A18" s="54" t="s">
        <v>6</v>
      </c>
      <c r="B18" s="55" t="s">
        <v>264</v>
      </c>
      <c r="C18" s="56" t="s">
        <v>95</v>
      </c>
      <c r="D18" s="57" t="s">
        <v>7</v>
      </c>
      <c r="E18" s="58">
        <v>1</v>
      </c>
      <c r="F18" s="15">
        <v>0</v>
      </c>
      <c r="G18" s="166">
        <f t="shared" si="1"/>
        <v>0</v>
      </c>
    </row>
    <row r="19" spans="1:10" ht="40.15" customHeight="1" thickBot="1" x14ac:dyDescent="0.3">
      <c r="A19" s="67" t="s">
        <v>6</v>
      </c>
      <c r="B19" s="68" t="s">
        <v>300</v>
      </c>
      <c r="C19" s="69" t="s">
        <v>96</v>
      </c>
      <c r="D19" s="70" t="s">
        <v>19</v>
      </c>
      <c r="E19" s="71">
        <v>34</v>
      </c>
      <c r="F19" s="40">
        <v>61.96</v>
      </c>
      <c r="G19" s="168">
        <f t="shared" si="1"/>
        <v>2106.64</v>
      </c>
      <c r="H19" s="169" t="s">
        <v>44</v>
      </c>
      <c r="I19" s="170">
        <f>ROUND(SUM(G5:G19),2)</f>
        <v>16984.669999999998</v>
      </c>
    </row>
    <row r="20" spans="1:10" s="3" customFormat="1" ht="40.15" customHeight="1" x14ac:dyDescent="0.25">
      <c r="A20" s="49" t="s">
        <v>51</v>
      </c>
      <c r="B20" s="72" t="s">
        <v>20</v>
      </c>
      <c r="C20" s="73" t="s">
        <v>150</v>
      </c>
      <c r="D20" s="74" t="s">
        <v>9</v>
      </c>
      <c r="E20" s="75">
        <v>3950</v>
      </c>
      <c r="F20" s="16">
        <v>7.53</v>
      </c>
      <c r="G20" s="165">
        <f t="shared" ref="G20" si="2">ROUND((E20*F20),2)</f>
        <v>29743.5</v>
      </c>
      <c r="H20" s="171"/>
      <c r="I20" s="155"/>
    </row>
    <row r="21" spans="1:10" s="3" customFormat="1" ht="40.15" customHeight="1" x14ac:dyDescent="0.25">
      <c r="A21" s="54" t="s">
        <v>51</v>
      </c>
      <c r="B21" s="76" t="s">
        <v>21</v>
      </c>
      <c r="C21" s="64" t="s">
        <v>254</v>
      </c>
      <c r="D21" s="65" t="s">
        <v>9</v>
      </c>
      <c r="E21" s="66">
        <v>891</v>
      </c>
      <c r="F21" s="17">
        <v>7.53</v>
      </c>
      <c r="G21" s="166">
        <f t="shared" ref="G21:G27" si="3">ROUND((E21*F21),2)</f>
        <v>6709.23</v>
      </c>
      <c r="H21" s="171"/>
      <c r="I21" s="155"/>
      <c r="J21" s="37"/>
    </row>
    <row r="22" spans="1:10" s="3" customFormat="1" ht="40.15" customHeight="1" x14ac:dyDescent="0.25">
      <c r="A22" s="54" t="s">
        <v>51</v>
      </c>
      <c r="B22" s="76" t="s">
        <v>22</v>
      </c>
      <c r="C22" s="64" t="s">
        <v>255</v>
      </c>
      <c r="D22" s="65" t="s">
        <v>9</v>
      </c>
      <c r="E22" s="66">
        <v>18363</v>
      </c>
      <c r="F22" s="17">
        <v>6.82</v>
      </c>
      <c r="G22" s="166">
        <f t="shared" si="3"/>
        <v>125235.66</v>
      </c>
      <c r="H22" s="171"/>
      <c r="I22" s="155"/>
      <c r="J22" s="37"/>
    </row>
    <row r="23" spans="1:10" s="3" customFormat="1" ht="40.15" customHeight="1" x14ac:dyDescent="0.25">
      <c r="A23" s="54" t="s">
        <v>51</v>
      </c>
      <c r="B23" s="76" t="s">
        <v>23</v>
      </c>
      <c r="C23" s="64" t="s">
        <v>151</v>
      </c>
      <c r="D23" s="65" t="s">
        <v>9</v>
      </c>
      <c r="E23" s="66">
        <v>3200</v>
      </c>
      <c r="F23" s="17">
        <v>2.61</v>
      </c>
      <c r="G23" s="166">
        <f t="shared" si="3"/>
        <v>8352</v>
      </c>
      <c r="H23" s="171"/>
      <c r="I23" s="155"/>
    </row>
    <row r="24" spans="1:10" s="3" customFormat="1" ht="40.15" customHeight="1" x14ac:dyDescent="0.25">
      <c r="A24" s="54" t="s">
        <v>51</v>
      </c>
      <c r="B24" s="76" t="s">
        <v>24</v>
      </c>
      <c r="C24" s="56" t="s">
        <v>97</v>
      </c>
      <c r="D24" s="57" t="s">
        <v>8</v>
      </c>
      <c r="E24" s="58">
        <v>72927</v>
      </c>
      <c r="F24" s="17">
        <v>0.13</v>
      </c>
      <c r="G24" s="166">
        <f t="shared" si="3"/>
        <v>9480.51</v>
      </c>
      <c r="H24" s="171"/>
      <c r="I24" s="155"/>
    </row>
    <row r="25" spans="1:10" s="3" customFormat="1" ht="40.15" customHeight="1" x14ac:dyDescent="0.25">
      <c r="A25" s="54" t="s">
        <v>51</v>
      </c>
      <c r="B25" s="76" t="s">
        <v>25</v>
      </c>
      <c r="C25" s="56" t="s">
        <v>98</v>
      </c>
      <c r="D25" s="57" t="s">
        <v>9</v>
      </c>
      <c r="E25" s="58">
        <v>21878.1</v>
      </c>
      <c r="F25" s="17">
        <v>0.22</v>
      </c>
      <c r="G25" s="166">
        <f t="shared" si="3"/>
        <v>4813.18</v>
      </c>
      <c r="H25" s="171"/>
      <c r="I25" s="155"/>
    </row>
    <row r="26" spans="1:10" s="3" customFormat="1" ht="40.15" customHeight="1" thickBot="1" x14ac:dyDescent="0.3">
      <c r="A26" s="54" t="s">
        <v>51</v>
      </c>
      <c r="B26" s="76" t="s">
        <v>26</v>
      </c>
      <c r="C26" s="59" t="s">
        <v>152</v>
      </c>
      <c r="D26" s="57" t="s">
        <v>8</v>
      </c>
      <c r="E26" s="58">
        <v>49575</v>
      </c>
      <c r="F26" s="17">
        <v>1.22</v>
      </c>
      <c r="G26" s="166">
        <f t="shared" si="3"/>
        <v>60481.5</v>
      </c>
      <c r="H26" s="155"/>
      <c r="I26" s="155"/>
    </row>
    <row r="27" spans="1:10" s="3" customFormat="1" ht="40.15" customHeight="1" thickBot="1" x14ac:dyDescent="0.3">
      <c r="A27" s="77" t="s">
        <v>51</v>
      </c>
      <c r="B27" s="78" t="s">
        <v>267</v>
      </c>
      <c r="C27" s="79" t="s">
        <v>268</v>
      </c>
      <c r="D27" s="80" t="s">
        <v>9</v>
      </c>
      <c r="E27" s="81">
        <v>3610.06</v>
      </c>
      <c r="F27" s="41">
        <v>2.4</v>
      </c>
      <c r="G27" s="172">
        <f t="shared" si="3"/>
        <v>8664.14</v>
      </c>
      <c r="H27" s="169" t="s">
        <v>45</v>
      </c>
      <c r="I27" s="170">
        <f>ROUND(SUM(G20:G27),2)</f>
        <v>253479.72</v>
      </c>
    </row>
    <row r="28" spans="1:10" s="3" customFormat="1" ht="45" customHeight="1" x14ac:dyDescent="0.25">
      <c r="A28" s="82" t="s">
        <v>77</v>
      </c>
      <c r="B28" s="83" t="s">
        <v>38</v>
      </c>
      <c r="C28" s="84" t="s">
        <v>99</v>
      </c>
      <c r="D28" s="85" t="s">
        <v>8</v>
      </c>
      <c r="E28" s="86">
        <v>47257</v>
      </c>
      <c r="F28" s="18"/>
      <c r="G28" s="165">
        <f t="shared" ref="G28:G36" si="4">ROUND((E28*F28),2)</f>
        <v>0</v>
      </c>
      <c r="H28" s="249" t="s">
        <v>78</v>
      </c>
      <c r="I28" s="155"/>
    </row>
    <row r="29" spans="1:10" s="3" customFormat="1" ht="45" customHeight="1" x14ac:dyDescent="0.25">
      <c r="A29" s="87" t="s">
        <v>77</v>
      </c>
      <c r="B29" s="88" t="s">
        <v>39</v>
      </c>
      <c r="C29" s="56" t="s">
        <v>100</v>
      </c>
      <c r="D29" s="61" t="s">
        <v>8</v>
      </c>
      <c r="E29" s="60">
        <v>47561</v>
      </c>
      <c r="F29" s="19"/>
      <c r="G29" s="166">
        <f t="shared" ref="G29:G31" si="5">ROUND((E29*F29),2)</f>
        <v>0</v>
      </c>
      <c r="H29" s="250"/>
      <c r="I29" s="155"/>
    </row>
    <row r="30" spans="1:10" s="3" customFormat="1" ht="45" customHeight="1" x14ac:dyDescent="0.25">
      <c r="A30" s="87" t="s">
        <v>77</v>
      </c>
      <c r="B30" s="88" t="s">
        <v>40</v>
      </c>
      <c r="C30" s="56" t="s">
        <v>101</v>
      </c>
      <c r="D30" s="61" t="s">
        <v>8</v>
      </c>
      <c r="E30" s="60">
        <v>47257</v>
      </c>
      <c r="F30" s="19"/>
      <c r="G30" s="166">
        <f t="shared" si="5"/>
        <v>0</v>
      </c>
      <c r="H30" s="250"/>
      <c r="I30" s="155"/>
    </row>
    <row r="31" spans="1:10" s="3" customFormat="1" ht="45" customHeight="1" x14ac:dyDescent="0.25">
      <c r="A31" s="87" t="s">
        <v>77</v>
      </c>
      <c r="B31" s="88" t="s">
        <v>41</v>
      </c>
      <c r="C31" s="56" t="s">
        <v>102</v>
      </c>
      <c r="D31" s="61" t="s">
        <v>8</v>
      </c>
      <c r="E31" s="60">
        <v>63226</v>
      </c>
      <c r="F31" s="19"/>
      <c r="G31" s="166">
        <f t="shared" si="5"/>
        <v>0</v>
      </c>
      <c r="H31" s="250"/>
      <c r="I31" s="155"/>
    </row>
    <row r="32" spans="1:10" s="3" customFormat="1" ht="45" customHeight="1" x14ac:dyDescent="0.25">
      <c r="A32" s="87" t="s">
        <v>77</v>
      </c>
      <c r="B32" s="88" t="s">
        <v>156</v>
      </c>
      <c r="C32" s="64" t="s">
        <v>103</v>
      </c>
      <c r="D32" s="65" t="s">
        <v>9</v>
      </c>
      <c r="E32" s="66">
        <v>23367</v>
      </c>
      <c r="F32" s="19"/>
      <c r="G32" s="166">
        <f t="shared" si="4"/>
        <v>0</v>
      </c>
      <c r="H32" s="250"/>
      <c r="I32" s="155"/>
    </row>
    <row r="33" spans="1:9" s="3" customFormat="1" ht="45" customHeight="1" thickBot="1" x14ac:dyDescent="0.3">
      <c r="A33" s="87" t="s">
        <v>77</v>
      </c>
      <c r="B33" s="88" t="s">
        <v>157</v>
      </c>
      <c r="C33" s="56" t="s">
        <v>155</v>
      </c>
      <c r="D33" s="61" t="s">
        <v>8</v>
      </c>
      <c r="E33" s="60">
        <v>15440</v>
      </c>
      <c r="F33" s="19"/>
      <c r="G33" s="166">
        <f t="shared" si="4"/>
        <v>0</v>
      </c>
      <c r="H33" s="250"/>
      <c r="I33" s="155"/>
    </row>
    <row r="34" spans="1:9" s="3" customFormat="1" ht="45" customHeight="1" x14ac:dyDescent="0.25">
      <c r="A34" s="89" t="s">
        <v>256</v>
      </c>
      <c r="B34" s="90" t="s">
        <v>38</v>
      </c>
      <c r="C34" s="91" t="s">
        <v>99</v>
      </c>
      <c r="D34" s="92" t="s">
        <v>8</v>
      </c>
      <c r="E34" s="93">
        <v>47257</v>
      </c>
      <c r="F34" s="20">
        <v>7.15</v>
      </c>
      <c r="G34" s="165">
        <f t="shared" si="4"/>
        <v>337887.55</v>
      </c>
      <c r="H34" s="250"/>
      <c r="I34" s="173"/>
    </row>
    <row r="35" spans="1:9" s="3" customFormat="1" ht="45" customHeight="1" x14ac:dyDescent="0.25">
      <c r="A35" s="94" t="s">
        <v>256</v>
      </c>
      <c r="B35" s="95" t="s">
        <v>39</v>
      </c>
      <c r="C35" s="96" t="s">
        <v>100</v>
      </c>
      <c r="D35" s="95" t="s">
        <v>8</v>
      </c>
      <c r="E35" s="97">
        <v>47561</v>
      </c>
      <c r="F35" s="21">
        <v>8.2899999999999991</v>
      </c>
      <c r="G35" s="166">
        <f t="shared" si="4"/>
        <v>394280.69</v>
      </c>
      <c r="H35" s="250"/>
      <c r="I35" s="155"/>
    </row>
    <row r="36" spans="1:9" s="3" customFormat="1" ht="45" customHeight="1" x14ac:dyDescent="0.25">
      <c r="A36" s="94" t="s">
        <v>256</v>
      </c>
      <c r="B36" s="95" t="s">
        <v>40</v>
      </c>
      <c r="C36" s="96" t="s">
        <v>101</v>
      </c>
      <c r="D36" s="95" t="s">
        <v>8</v>
      </c>
      <c r="E36" s="97">
        <v>47257</v>
      </c>
      <c r="F36" s="21">
        <v>0.42</v>
      </c>
      <c r="G36" s="166">
        <f t="shared" si="4"/>
        <v>19847.939999999999</v>
      </c>
      <c r="H36" s="250"/>
      <c r="I36" s="155"/>
    </row>
    <row r="37" spans="1:9" s="3" customFormat="1" ht="45" customHeight="1" x14ac:dyDescent="0.25">
      <c r="A37" s="94" t="s">
        <v>256</v>
      </c>
      <c r="B37" s="95" t="s">
        <v>41</v>
      </c>
      <c r="C37" s="96" t="s">
        <v>153</v>
      </c>
      <c r="D37" s="95" t="s">
        <v>8</v>
      </c>
      <c r="E37" s="97">
        <v>63758</v>
      </c>
      <c r="F37" s="21">
        <v>7.75</v>
      </c>
      <c r="G37" s="166">
        <f t="shared" ref="G37:G38" si="6">ROUND((E37*F37),2)</f>
        <v>494124.5</v>
      </c>
      <c r="H37" s="250"/>
      <c r="I37" s="155"/>
    </row>
    <row r="38" spans="1:9" s="3" customFormat="1" ht="45" customHeight="1" thickBot="1" x14ac:dyDescent="0.3">
      <c r="A38" s="98" t="s">
        <v>256</v>
      </c>
      <c r="B38" s="99" t="s">
        <v>156</v>
      </c>
      <c r="C38" s="100" t="s">
        <v>154</v>
      </c>
      <c r="D38" s="101" t="s">
        <v>9</v>
      </c>
      <c r="E38" s="102">
        <v>20206</v>
      </c>
      <c r="F38" s="21">
        <v>13.47</v>
      </c>
      <c r="G38" s="166">
        <f t="shared" si="6"/>
        <v>272174.82</v>
      </c>
      <c r="H38" s="251"/>
      <c r="I38" s="155"/>
    </row>
    <row r="39" spans="1:9" s="3" customFormat="1" ht="45" customHeight="1" thickBot="1" x14ac:dyDescent="0.3">
      <c r="A39" s="94" t="s">
        <v>256</v>
      </c>
      <c r="B39" s="103" t="s">
        <v>157</v>
      </c>
      <c r="C39" s="96" t="s">
        <v>155</v>
      </c>
      <c r="D39" s="95" t="s">
        <v>8</v>
      </c>
      <c r="E39" s="97">
        <v>15440</v>
      </c>
      <c r="F39" s="21">
        <v>2.59</v>
      </c>
      <c r="G39" s="166">
        <f t="shared" ref="G39" si="7">ROUND((E39*F39),2)</f>
        <v>39989.599999999999</v>
      </c>
      <c r="H39" s="169" t="s">
        <v>46</v>
      </c>
      <c r="I39" s="170">
        <f>ROUND(SUM(G28:G39),2)</f>
        <v>1558305.1</v>
      </c>
    </row>
    <row r="40" spans="1:9" s="3" customFormat="1" ht="45" customHeight="1" x14ac:dyDescent="0.25">
      <c r="A40" s="49" t="s">
        <v>158</v>
      </c>
      <c r="B40" s="104" t="s">
        <v>27</v>
      </c>
      <c r="C40" s="105" t="s">
        <v>104</v>
      </c>
      <c r="D40" s="106" t="s">
        <v>8</v>
      </c>
      <c r="E40" s="53">
        <v>2047</v>
      </c>
      <c r="F40" s="18">
        <v>14.96</v>
      </c>
      <c r="G40" s="165">
        <f t="shared" ref="G40:G41" si="8">ROUND((E40*F40),2)</f>
        <v>30623.119999999999</v>
      </c>
      <c r="H40" s="171"/>
      <c r="I40" s="155"/>
    </row>
    <row r="41" spans="1:9" s="3" customFormat="1" ht="45" customHeight="1" x14ac:dyDescent="0.25">
      <c r="A41" s="54" t="s">
        <v>158</v>
      </c>
      <c r="B41" s="107" t="s">
        <v>28</v>
      </c>
      <c r="C41" s="59" t="s">
        <v>105</v>
      </c>
      <c r="D41" s="57" t="s">
        <v>8</v>
      </c>
      <c r="E41" s="58">
        <v>2313.11</v>
      </c>
      <c r="F41" s="19">
        <v>8.8699999999999992</v>
      </c>
      <c r="G41" s="166">
        <f t="shared" si="8"/>
        <v>20517.29</v>
      </c>
      <c r="H41" s="171"/>
      <c r="I41" s="155"/>
    </row>
    <row r="42" spans="1:9" s="3" customFormat="1" ht="45" customHeight="1" x14ac:dyDescent="0.25">
      <c r="A42" s="54" t="s">
        <v>158</v>
      </c>
      <c r="B42" s="107" t="s">
        <v>29</v>
      </c>
      <c r="C42" s="64" t="s">
        <v>106</v>
      </c>
      <c r="D42" s="65" t="s">
        <v>9</v>
      </c>
      <c r="E42" s="66">
        <v>1126</v>
      </c>
      <c r="F42" s="19">
        <v>11.5</v>
      </c>
      <c r="G42" s="166">
        <f t="shared" ref="G42:G44" si="9">ROUND((E42*F42),2)</f>
        <v>12949</v>
      </c>
      <c r="H42" s="171"/>
      <c r="I42" s="155"/>
    </row>
    <row r="43" spans="1:9" s="3" customFormat="1" ht="45" customHeight="1" thickBot="1" x14ac:dyDescent="0.3">
      <c r="A43" s="54" t="s">
        <v>158</v>
      </c>
      <c r="B43" s="107" t="s">
        <v>30</v>
      </c>
      <c r="C43" s="59" t="s">
        <v>155</v>
      </c>
      <c r="D43" s="57" t="s">
        <v>8</v>
      </c>
      <c r="E43" s="58">
        <v>745</v>
      </c>
      <c r="F43" s="19">
        <v>4.74</v>
      </c>
      <c r="G43" s="166">
        <f t="shared" si="9"/>
        <v>3531.3</v>
      </c>
      <c r="H43" s="171"/>
      <c r="I43" s="155"/>
    </row>
    <row r="44" spans="1:9" s="3" customFormat="1" ht="45" customHeight="1" thickBot="1" x14ac:dyDescent="0.3">
      <c r="A44" s="54" t="s">
        <v>158</v>
      </c>
      <c r="B44" s="107" t="s">
        <v>42</v>
      </c>
      <c r="C44" s="59" t="s">
        <v>107</v>
      </c>
      <c r="D44" s="57" t="s">
        <v>8</v>
      </c>
      <c r="E44" s="58">
        <v>420</v>
      </c>
      <c r="F44" s="19">
        <v>4.3499999999999996</v>
      </c>
      <c r="G44" s="166">
        <f t="shared" si="9"/>
        <v>1827</v>
      </c>
      <c r="H44" s="169" t="s">
        <v>47</v>
      </c>
      <c r="I44" s="170">
        <f>ROUND(SUM(G40:G44),2)</f>
        <v>69447.710000000006</v>
      </c>
    </row>
    <row r="45" spans="1:9" s="3" customFormat="1" ht="40.15" customHeight="1" x14ac:dyDescent="0.25">
      <c r="A45" s="49" t="s">
        <v>159</v>
      </c>
      <c r="B45" s="104" t="s">
        <v>31</v>
      </c>
      <c r="C45" s="105" t="s">
        <v>108</v>
      </c>
      <c r="D45" s="106" t="s">
        <v>10</v>
      </c>
      <c r="E45" s="53">
        <v>84</v>
      </c>
      <c r="F45" s="18">
        <v>25.7</v>
      </c>
      <c r="G45" s="165">
        <f t="shared" ref="G45" si="10">ROUND((E45*F45),2)</f>
        <v>2158.8000000000002</v>
      </c>
      <c r="H45" s="171"/>
      <c r="I45" s="155"/>
    </row>
    <row r="46" spans="1:9" s="3" customFormat="1" ht="40.15" customHeight="1" x14ac:dyDescent="0.25">
      <c r="A46" s="54" t="s">
        <v>159</v>
      </c>
      <c r="B46" s="107" t="s">
        <v>32</v>
      </c>
      <c r="C46" s="108" t="s">
        <v>109</v>
      </c>
      <c r="D46" s="57" t="s">
        <v>10</v>
      </c>
      <c r="E46" s="58">
        <v>108</v>
      </c>
      <c r="F46" s="19">
        <v>14.69</v>
      </c>
      <c r="G46" s="166">
        <f t="shared" ref="G46:G55" si="11">ROUND((E46*F46),2)</f>
        <v>1586.52</v>
      </c>
      <c r="H46" s="171"/>
      <c r="I46" s="155"/>
    </row>
    <row r="47" spans="1:9" s="3" customFormat="1" ht="40.15" customHeight="1" x14ac:dyDescent="0.25">
      <c r="A47" s="54" t="s">
        <v>159</v>
      </c>
      <c r="B47" s="107" t="s">
        <v>33</v>
      </c>
      <c r="C47" s="108" t="s">
        <v>110</v>
      </c>
      <c r="D47" s="57" t="s">
        <v>10</v>
      </c>
      <c r="E47" s="58">
        <v>84</v>
      </c>
      <c r="F47" s="19">
        <v>3.06</v>
      </c>
      <c r="G47" s="166">
        <f t="shared" si="11"/>
        <v>257.04000000000002</v>
      </c>
      <c r="H47" s="171"/>
      <c r="I47" s="155"/>
    </row>
    <row r="48" spans="1:9" s="3" customFormat="1" ht="40.15" customHeight="1" x14ac:dyDescent="0.25">
      <c r="A48" s="54" t="s">
        <v>159</v>
      </c>
      <c r="B48" s="107" t="s">
        <v>34</v>
      </c>
      <c r="C48" s="108" t="s">
        <v>111</v>
      </c>
      <c r="D48" s="57" t="s">
        <v>8</v>
      </c>
      <c r="E48" s="58">
        <v>109.8</v>
      </c>
      <c r="F48" s="19">
        <v>20.3</v>
      </c>
      <c r="G48" s="166">
        <f t="shared" si="11"/>
        <v>2228.94</v>
      </c>
      <c r="H48" s="171"/>
      <c r="I48" s="155"/>
    </row>
    <row r="49" spans="1:9" s="3" customFormat="1" ht="40.15" customHeight="1" x14ac:dyDescent="0.25">
      <c r="A49" s="54" t="s">
        <v>159</v>
      </c>
      <c r="B49" s="107" t="s">
        <v>35</v>
      </c>
      <c r="C49" s="59" t="s">
        <v>112</v>
      </c>
      <c r="D49" s="57" t="s">
        <v>8</v>
      </c>
      <c r="E49" s="58">
        <v>58.2</v>
      </c>
      <c r="F49" s="19">
        <v>26.35</v>
      </c>
      <c r="G49" s="166">
        <f t="shared" si="11"/>
        <v>1533.57</v>
      </c>
      <c r="H49" s="171"/>
      <c r="I49" s="155"/>
    </row>
    <row r="50" spans="1:9" s="3" customFormat="1" ht="40.15" customHeight="1" x14ac:dyDescent="0.25">
      <c r="A50" s="54" t="s">
        <v>159</v>
      </c>
      <c r="B50" s="107" t="s">
        <v>36</v>
      </c>
      <c r="C50" s="59" t="s">
        <v>113</v>
      </c>
      <c r="D50" s="57" t="s">
        <v>8</v>
      </c>
      <c r="E50" s="58">
        <v>168</v>
      </c>
      <c r="F50" s="19">
        <v>2.57</v>
      </c>
      <c r="G50" s="166">
        <f t="shared" si="11"/>
        <v>431.76</v>
      </c>
      <c r="H50" s="171"/>
      <c r="I50" s="155"/>
    </row>
    <row r="51" spans="1:9" s="3" customFormat="1" ht="40.15" customHeight="1" x14ac:dyDescent="0.25">
      <c r="A51" s="54" t="s">
        <v>159</v>
      </c>
      <c r="B51" s="107" t="s">
        <v>54</v>
      </c>
      <c r="C51" s="59" t="s">
        <v>114</v>
      </c>
      <c r="D51" s="57" t="s">
        <v>8</v>
      </c>
      <c r="E51" s="58">
        <v>204</v>
      </c>
      <c r="F51" s="19">
        <v>9.14</v>
      </c>
      <c r="G51" s="166">
        <f t="shared" si="11"/>
        <v>1864.56</v>
      </c>
      <c r="H51" s="171"/>
      <c r="I51" s="155"/>
    </row>
    <row r="52" spans="1:9" s="3" customFormat="1" ht="40.15" customHeight="1" x14ac:dyDescent="0.25">
      <c r="A52" s="54" t="s">
        <v>159</v>
      </c>
      <c r="B52" s="107" t="s">
        <v>55</v>
      </c>
      <c r="C52" s="64" t="s">
        <v>115</v>
      </c>
      <c r="D52" s="65" t="s">
        <v>9</v>
      </c>
      <c r="E52" s="66">
        <v>63</v>
      </c>
      <c r="F52" s="19">
        <v>25.55</v>
      </c>
      <c r="G52" s="166">
        <f t="shared" si="11"/>
        <v>1609.65</v>
      </c>
      <c r="H52" s="171"/>
      <c r="I52" s="155"/>
    </row>
    <row r="53" spans="1:9" s="3" customFormat="1" ht="40.15" customHeight="1" x14ac:dyDescent="0.25">
      <c r="A53" s="54" t="s">
        <v>159</v>
      </c>
      <c r="B53" s="107" t="s">
        <v>70</v>
      </c>
      <c r="C53" s="64" t="s">
        <v>258</v>
      </c>
      <c r="D53" s="65" t="s">
        <v>8</v>
      </c>
      <c r="E53" s="66">
        <v>60</v>
      </c>
      <c r="F53" s="19">
        <v>3.88</v>
      </c>
      <c r="G53" s="166">
        <f t="shared" si="11"/>
        <v>232.8</v>
      </c>
      <c r="H53" s="171"/>
      <c r="I53" s="155"/>
    </row>
    <row r="54" spans="1:9" s="3" customFormat="1" ht="40.15" customHeight="1" x14ac:dyDescent="0.25">
      <c r="A54" s="54" t="s">
        <v>159</v>
      </c>
      <c r="B54" s="107" t="s">
        <v>79</v>
      </c>
      <c r="C54" s="59" t="s">
        <v>116</v>
      </c>
      <c r="D54" s="57" t="s">
        <v>19</v>
      </c>
      <c r="E54" s="58">
        <v>6</v>
      </c>
      <c r="F54" s="19">
        <v>396.15</v>
      </c>
      <c r="G54" s="166">
        <f t="shared" si="11"/>
        <v>2376.9</v>
      </c>
      <c r="H54" s="171"/>
      <c r="I54" s="155"/>
    </row>
    <row r="55" spans="1:9" s="3" customFormat="1" ht="40.15" customHeight="1" thickBot="1" x14ac:dyDescent="0.3">
      <c r="A55" s="54" t="s">
        <v>159</v>
      </c>
      <c r="B55" s="107" t="s">
        <v>80</v>
      </c>
      <c r="C55" s="59" t="s">
        <v>117</v>
      </c>
      <c r="D55" s="57" t="s">
        <v>19</v>
      </c>
      <c r="E55" s="58">
        <v>6</v>
      </c>
      <c r="F55" s="19">
        <v>299.35000000000002</v>
      </c>
      <c r="G55" s="166">
        <f t="shared" si="11"/>
        <v>1796.1</v>
      </c>
      <c r="H55" s="171"/>
      <c r="I55" s="155"/>
    </row>
    <row r="56" spans="1:9" s="3" customFormat="1" ht="40.15" customHeight="1" thickBot="1" x14ac:dyDescent="0.3">
      <c r="A56" s="54" t="s">
        <v>159</v>
      </c>
      <c r="B56" s="107" t="s">
        <v>81</v>
      </c>
      <c r="C56" s="59" t="s">
        <v>118</v>
      </c>
      <c r="D56" s="57" t="s">
        <v>10</v>
      </c>
      <c r="E56" s="58">
        <v>275</v>
      </c>
      <c r="F56" s="19">
        <v>17.510000000000002</v>
      </c>
      <c r="G56" s="166">
        <f t="shared" ref="G56" si="12">ROUND((E56*F56),2)</f>
        <v>4815.25</v>
      </c>
      <c r="H56" s="169" t="s">
        <v>48</v>
      </c>
      <c r="I56" s="170">
        <f>ROUND(SUM(G45:G56),2)</f>
        <v>20891.89</v>
      </c>
    </row>
    <row r="57" spans="1:9" s="3" customFormat="1" ht="40.15" customHeight="1" thickBot="1" x14ac:dyDescent="0.3">
      <c r="A57" s="49" t="s">
        <v>119</v>
      </c>
      <c r="B57" s="104" t="s">
        <v>12</v>
      </c>
      <c r="C57" s="105" t="s">
        <v>120</v>
      </c>
      <c r="D57" s="106" t="s">
        <v>10</v>
      </c>
      <c r="E57" s="53">
        <v>460</v>
      </c>
      <c r="F57" s="18">
        <v>38.840000000000003</v>
      </c>
      <c r="G57" s="165">
        <f t="shared" ref="G57" si="13">ROUND((E57*F57),2)</f>
        <v>17866.400000000001</v>
      </c>
      <c r="H57" s="171"/>
      <c r="I57" s="155"/>
    </row>
    <row r="58" spans="1:9" s="3" customFormat="1" ht="40.15" customHeight="1" thickBot="1" x14ac:dyDescent="0.3">
      <c r="A58" s="54" t="s">
        <v>119</v>
      </c>
      <c r="B58" s="107" t="s">
        <v>37</v>
      </c>
      <c r="C58" s="59" t="s">
        <v>121</v>
      </c>
      <c r="D58" s="57" t="s">
        <v>19</v>
      </c>
      <c r="E58" s="58">
        <v>78</v>
      </c>
      <c r="F58" s="19">
        <v>78.540000000000006</v>
      </c>
      <c r="G58" s="166">
        <f t="shared" ref="G58:G59" si="14">ROUND((E58*F58),2)</f>
        <v>6126.12</v>
      </c>
      <c r="H58" s="169" t="s">
        <v>71</v>
      </c>
      <c r="I58" s="170">
        <f>ROUND(SUM(G57:G58),2)</f>
        <v>23992.52</v>
      </c>
    </row>
    <row r="59" spans="1:9" s="12" customFormat="1" ht="40.15" customHeight="1" x14ac:dyDescent="0.25">
      <c r="A59" s="89" t="s">
        <v>162</v>
      </c>
      <c r="B59" s="106" t="s">
        <v>75</v>
      </c>
      <c r="C59" s="73" t="s">
        <v>269</v>
      </c>
      <c r="D59" s="74" t="s">
        <v>10</v>
      </c>
      <c r="E59" s="75">
        <v>20.399999999999999</v>
      </c>
      <c r="F59" s="18">
        <v>286.25</v>
      </c>
      <c r="G59" s="165">
        <f t="shared" si="14"/>
        <v>5839.5</v>
      </c>
      <c r="H59" s="174"/>
      <c r="I59" s="174"/>
    </row>
    <row r="60" spans="1:9" s="12" customFormat="1" ht="40.15" customHeight="1" x14ac:dyDescent="0.25">
      <c r="A60" s="94" t="s">
        <v>162</v>
      </c>
      <c r="B60" s="57" t="s">
        <v>160</v>
      </c>
      <c r="C60" s="59" t="s">
        <v>122</v>
      </c>
      <c r="D60" s="57" t="s">
        <v>8</v>
      </c>
      <c r="E60" s="58">
        <v>22.5</v>
      </c>
      <c r="F60" s="19">
        <v>43.35</v>
      </c>
      <c r="G60" s="166">
        <f t="shared" ref="G60:G109" si="15">ROUND((E60*F60),2)</f>
        <v>975.38</v>
      </c>
      <c r="H60" s="174"/>
      <c r="I60" s="174"/>
    </row>
    <row r="61" spans="1:9" s="12" customFormat="1" ht="40.15" customHeight="1" x14ac:dyDescent="0.25">
      <c r="A61" s="94" t="s">
        <v>162</v>
      </c>
      <c r="B61" s="57" t="s">
        <v>161</v>
      </c>
      <c r="C61" s="59" t="s">
        <v>302</v>
      </c>
      <c r="D61" s="57" t="s">
        <v>8</v>
      </c>
      <c r="E61" s="58">
        <v>4.63</v>
      </c>
      <c r="F61" s="19">
        <v>43.35</v>
      </c>
      <c r="G61" s="166">
        <f t="shared" si="15"/>
        <v>200.71</v>
      </c>
      <c r="H61" s="174"/>
      <c r="I61" s="174"/>
    </row>
    <row r="62" spans="1:9" s="12" customFormat="1" ht="40.15" customHeight="1" thickBot="1" x14ac:dyDescent="0.3">
      <c r="A62" s="94" t="s">
        <v>162</v>
      </c>
      <c r="B62" s="57" t="s">
        <v>271</v>
      </c>
      <c r="C62" s="64" t="s">
        <v>270</v>
      </c>
      <c r="D62" s="65" t="s">
        <v>8</v>
      </c>
      <c r="E62" s="66">
        <v>184</v>
      </c>
      <c r="F62" s="19">
        <v>0.73</v>
      </c>
      <c r="G62" s="166">
        <f t="shared" si="15"/>
        <v>134.32</v>
      </c>
      <c r="H62" s="175"/>
      <c r="I62" s="176"/>
    </row>
    <row r="63" spans="1:9" s="12" customFormat="1" ht="40.15" customHeight="1" thickBot="1" x14ac:dyDescent="0.3">
      <c r="A63" s="109" t="s">
        <v>162</v>
      </c>
      <c r="B63" s="70" t="s">
        <v>272</v>
      </c>
      <c r="C63" s="110" t="s">
        <v>279</v>
      </c>
      <c r="D63" s="111" t="s">
        <v>8</v>
      </c>
      <c r="E63" s="112">
        <v>14</v>
      </c>
      <c r="F63" s="23">
        <v>4.7300000000000004</v>
      </c>
      <c r="G63" s="166">
        <f t="shared" si="15"/>
        <v>66.22</v>
      </c>
      <c r="H63" s="169" t="s">
        <v>49</v>
      </c>
      <c r="I63" s="177">
        <f>ROUND(SUM(G59:G63),2)</f>
        <v>7216.13</v>
      </c>
    </row>
    <row r="64" spans="1:9" s="3" customFormat="1" ht="40.15" customHeight="1" x14ac:dyDescent="0.25">
      <c r="A64" s="82" t="s">
        <v>172</v>
      </c>
      <c r="B64" s="85" t="s">
        <v>173</v>
      </c>
      <c r="C64" s="113" t="s">
        <v>273</v>
      </c>
      <c r="D64" s="114" t="s">
        <v>10</v>
      </c>
      <c r="E64" s="114">
        <v>19.600000000000001</v>
      </c>
      <c r="F64" s="18">
        <v>380.34</v>
      </c>
      <c r="G64" s="165">
        <f t="shared" si="15"/>
        <v>7454.66</v>
      </c>
      <c r="H64" s="171"/>
      <c r="I64" s="155"/>
    </row>
    <row r="65" spans="1:9" s="3" customFormat="1" ht="40.15" customHeight="1" x14ac:dyDescent="0.25">
      <c r="A65" s="87" t="s">
        <v>172</v>
      </c>
      <c r="B65" s="61" t="s">
        <v>174</v>
      </c>
      <c r="C65" s="115" t="s">
        <v>122</v>
      </c>
      <c r="D65" s="116" t="s">
        <v>8</v>
      </c>
      <c r="E65" s="116">
        <v>62.41</v>
      </c>
      <c r="F65" s="19">
        <v>43.35</v>
      </c>
      <c r="G65" s="166">
        <f t="shared" ref="G65:G69" si="16">ROUND((E65*F65),2)</f>
        <v>2705.47</v>
      </c>
      <c r="H65" s="171"/>
      <c r="I65" s="155"/>
    </row>
    <row r="66" spans="1:9" s="3" customFormat="1" ht="40.15" customHeight="1" x14ac:dyDescent="0.25">
      <c r="A66" s="87" t="s">
        <v>172</v>
      </c>
      <c r="B66" s="61" t="s">
        <v>175</v>
      </c>
      <c r="C66" s="115" t="s">
        <v>302</v>
      </c>
      <c r="D66" s="116" t="s">
        <v>8</v>
      </c>
      <c r="E66" s="116">
        <v>8.42</v>
      </c>
      <c r="F66" s="19">
        <v>43.35</v>
      </c>
      <c r="G66" s="166">
        <f t="shared" si="16"/>
        <v>365.01</v>
      </c>
      <c r="H66" s="155"/>
      <c r="I66" s="155"/>
    </row>
    <row r="67" spans="1:9" s="12" customFormat="1" ht="40.15" customHeight="1" thickBot="1" x14ac:dyDescent="0.3">
      <c r="A67" s="94" t="s">
        <v>172</v>
      </c>
      <c r="B67" s="57" t="s">
        <v>274</v>
      </c>
      <c r="C67" s="64" t="s">
        <v>270</v>
      </c>
      <c r="D67" s="65" t="s">
        <v>8</v>
      </c>
      <c r="E67" s="66">
        <v>150.91999999999999</v>
      </c>
      <c r="F67" s="19">
        <v>0.73</v>
      </c>
      <c r="G67" s="166">
        <f t="shared" si="16"/>
        <v>110.17</v>
      </c>
      <c r="H67" s="175"/>
      <c r="I67" s="176"/>
    </row>
    <row r="68" spans="1:9" s="12" customFormat="1" ht="40.15" customHeight="1" thickBot="1" x14ac:dyDescent="0.3">
      <c r="A68" s="109" t="s">
        <v>172</v>
      </c>
      <c r="B68" s="70" t="s">
        <v>275</v>
      </c>
      <c r="C68" s="110" t="s">
        <v>279</v>
      </c>
      <c r="D68" s="111" t="s">
        <v>8</v>
      </c>
      <c r="E68" s="112">
        <v>14.8</v>
      </c>
      <c r="F68" s="23">
        <v>4.7300000000000004</v>
      </c>
      <c r="G68" s="168">
        <f t="shared" si="16"/>
        <v>70</v>
      </c>
      <c r="H68" s="178" t="s">
        <v>176</v>
      </c>
      <c r="I68" s="179">
        <f>ROUND(SUM(G64:G68),2)</f>
        <v>10705.31</v>
      </c>
    </row>
    <row r="69" spans="1:9" s="3" customFormat="1" ht="40.15" customHeight="1" x14ac:dyDescent="0.25">
      <c r="A69" s="82" t="s">
        <v>177</v>
      </c>
      <c r="B69" s="85" t="s">
        <v>178</v>
      </c>
      <c r="C69" s="113" t="s">
        <v>273</v>
      </c>
      <c r="D69" s="114" t="s">
        <v>10</v>
      </c>
      <c r="E69" s="114">
        <v>19.3</v>
      </c>
      <c r="F69" s="18">
        <v>714.38</v>
      </c>
      <c r="G69" s="165">
        <f t="shared" si="16"/>
        <v>13787.53</v>
      </c>
      <c r="H69" s="171"/>
      <c r="I69" s="155"/>
    </row>
    <row r="70" spans="1:9" s="3" customFormat="1" ht="40.15" customHeight="1" x14ac:dyDescent="0.25">
      <c r="A70" s="87" t="s">
        <v>177</v>
      </c>
      <c r="B70" s="61" t="s">
        <v>179</v>
      </c>
      <c r="C70" s="117" t="s">
        <v>122</v>
      </c>
      <c r="D70" s="118" t="s">
        <v>8</v>
      </c>
      <c r="E70" s="118">
        <v>114.01</v>
      </c>
      <c r="F70" s="19">
        <v>43.35</v>
      </c>
      <c r="G70" s="166">
        <f t="shared" ref="G70:G104" si="17">ROUND((E70*F70),2)</f>
        <v>4942.33</v>
      </c>
      <c r="H70" s="171"/>
      <c r="I70" s="155"/>
    </row>
    <row r="71" spans="1:9" s="3" customFormat="1" ht="40.15" customHeight="1" x14ac:dyDescent="0.25">
      <c r="A71" s="87" t="s">
        <v>177</v>
      </c>
      <c r="B71" s="61" t="s">
        <v>180</v>
      </c>
      <c r="C71" s="117" t="s">
        <v>302</v>
      </c>
      <c r="D71" s="118" t="s">
        <v>8</v>
      </c>
      <c r="E71" s="118">
        <v>26.62</v>
      </c>
      <c r="F71" s="19">
        <v>43.35</v>
      </c>
      <c r="G71" s="166">
        <f t="shared" si="17"/>
        <v>1153.98</v>
      </c>
      <c r="H71" s="155"/>
      <c r="I71" s="155"/>
    </row>
    <row r="72" spans="1:9" s="3" customFormat="1" ht="40.15" customHeight="1" thickBot="1" x14ac:dyDescent="0.3">
      <c r="A72" s="87" t="s">
        <v>177</v>
      </c>
      <c r="B72" s="61" t="s">
        <v>276</v>
      </c>
      <c r="C72" s="64" t="s">
        <v>278</v>
      </c>
      <c r="D72" s="65" t="s">
        <v>19</v>
      </c>
      <c r="E72" s="66">
        <v>2</v>
      </c>
      <c r="F72" s="19">
        <v>441.96</v>
      </c>
      <c r="G72" s="166">
        <f t="shared" si="17"/>
        <v>883.92</v>
      </c>
      <c r="H72" s="180"/>
      <c r="I72" s="181"/>
    </row>
    <row r="73" spans="1:9" s="3" customFormat="1" ht="40.15" customHeight="1" thickBot="1" x14ac:dyDescent="0.3">
      <c r="A73" s="119" t="s">
        <v>177</v>
      </c>
      <c r="B73" s="120" t="s">
        <v>277</v>
      </c>
      <c r="C73" s="110" t="s">
        <v>270</v>
      </c>
      <c r="D73" s="111" t="s">
        <v>8</v>
      </c>
      <c r="E73" s="112">
        <v>300.87</v>
      </c>
      <c r="F73" s="23">
        <v>0.73</v>
      </c>
      <c r="G73" s="166">
        <f t="shared" si="17"/>
        <v>219.64</v>
      </c>
      <c r="H73" s="182" t="s">
        <v>237</v>
      </c>
      <c r="I73" s="179">
        <f>ROUND(SUM(G69:G73),2)</f>
        <v>20987.4</v>
      </c>
    </row>
    <row r="74" spans="1:9" s="13" customFormat="1" ht="40.15" customHeight="1" x14ac:dyDescent="0.25">
      <c r="A74" s="82" t="s">
        <v>184</v>
      </c>
      <c r="B74" s="85" t="s">
        <v>181</v>
      </c>
      <c r="C74" s="113" t="s">
        <v>273</v>
      </c>
      <c r="D74" s="114" t="s">
        <v>10</v>
      </c>
      <c r="E74" s="114">
        <v>17.12</v>
      </c>
      <c r="F74" s="18">
        <v>293.06</v>
      </c>
      <c r="G74" s="183">
        <f t="shared" si="17"/>
        <v>5017.1899999999996</v>
      </c>
      <c r="H74" s="184"/>
      <c r="I74" s="184"/>
    </row>
    <row r="75" spans="1:9" s="13" customFormat="1" ht="40.15" customHeight="1" x14ac:dyDescent="0.25">
      <c r="A75" s="87" t="s">
        <v>184</v>
      </c>
      <c r="B75" s="61" t="s">
        <v>182</v>
      </c>
      <c r="C75" s="115" t="s">
        <v>122</v>
      </c>
      <c r="D75" s="116" t="s">
        <v>8</v>
      </c>
      <c r="E75" s="116">
        <v>22.5</v>
      </c>
      <c r="F75" s="19">
        <v>43.35</v>
      </c>
      <c r="G75" s="185">
        <f t="shared" si="17"/>
        <v>975.38</v>
      </c>
      <c r="H75" s="184"/>
      <c r="I75" s="184"/>
    </row>
    <row r="76" spans="1:9" s="13" customFormat="1" ht="40.15" customHeight="1" x14ac:dyDescent="0.25">
      <c r="A76" s="87" t="s">
        <v>184</v>
      </c>
      <c r="B76" s="61" t="s">
        <v>183</v>
      </c>
      <c r="C76" s="115" t="s">
        <v>302</v>
      </c>
      <c r="D76" s="116" t="s">
        <v>8</v>
      </c>
      <c r="E76" s="116">
        <v>4.63</v>
      </c>
      <c r="F76" s="19">
        <v>43.35</v>
      </c>
      <c r="G76" s="185">
        <f t="shared" si="17"/>
        <v>200.71</v>
      </c>
      <c r="H76" s="184"/>
      <c r="I76" s="184"/>
    </row>
    <row r="77" spans="1:9" s="13" customFormat="1" ht="40.15" customHeight="1" thickBot="1" x14ac:dyDescent="0.3">
      <c r="A77" s="87" t="s">
        <v>184</v>
      </c>
      <c r="B77" s="61" t="s">
        <v>280</v>
      </c>
      <c r="C77" s="64" t="s">
        <v>270</v>
      </c>
      <c r="D77" s="65" t="s">
        <v>8</v>
      </c>
      <c r="E77" s="66">
        <v>161.30000000000001</v>
      </c>
      <c r="F77" s="19">
        <v>0.73</v>
      </c>
      <c r="G77" s="185">
        <f t="shared" si="17"/>
        <v>117.75</v>
      </c>
      <c r="H77" s="180"/>
      <c r="I77" s="186"/>
    </row>
    <row r="78" spans="1:9" s="13" customFormat="1" ht="40.15" customHeight="1" thickBot="1" x14ac:dyDescent="0.3">
      <c r="A78" s="119" t="s">
        <v>184</v>
      </c>
      <c r="B78" s="120" t="s">
        <v>281</v>
      </c>
      <c r="C78" s="110" t="s">
        <v>279</v>
      </c>
      <c r="D78" s="111" t="s">
        <v>8</v>
      </c>
      <c r="E78" s="112">
        <v>14</v>
      </c>
      <c r="F78" s="23">
        <v>4.7300000000000004</v>
      </c>
      <c r="G78" s="187">
        <f t="shared" si="17"/>
        <v>66.22</v>
      </c>
      <c r="H78" s="182" t="s">
        <v>236</v>
      </c>
      <c r="I78" s="188">
        <f>ROUND(SUM(G74:G78),2)</f>
        <v>6377.25</v>
      </c>
    </row>
    <row r="79" spans="1:9" s="13" customFormat="1" ht="40.15" customHeight="1" x14ac:dyDescent="0.25">
      <c r="A79" s="82" t="s">
        <v>188</v>
      </c>
      <c r="B79" s="85" t="s">
        <v>185</v>
      </c>
      <c r="C79" s="113" t="s">
        <v>273</v>
      </c>
      <c r="D79" s="114" t="s">
        <v>10</v>
      </c>
      <c r="E79" s="114">
        <v>12.9</v>
      </c>
      <c r="F79" s="18">
        <v>296.66000000000003</v>
      </c>
      <c r="G79" s="183">
        <f t="shared" si="17"/>
        <v>3826.91</v>
      </c>
      <c r="H79" s="184"/>
      <c r="I79" s="184"/>
    </row>
    <row r="80" spans="1:9" s="13" customFormat="1" ht="40.15" customHeight="1" x14ac:dyDescent="0.25">
      <c r="A80" s="87" t="s">
        <v>188</v>
      </c>
      <c r="B80" s="61" t="s">
        <v>186</v>
      </c>
      <c r="C80" s="115" t="s">
        <v>122</v>
      </c>
      <c r="D80" s="116" t="s">
        <v>8</v>
      </c>
      <c r="E80" s="116">
        <v>22.5</v>
      </c>
      <c r="F80" s="19">
        <v>43.35</v>
      </c>
      <c r="G80" s="185">
        <f t="shared" si="17"/>
        <v>975.38</v>
      </c>
      <c r="H80" s="184"/>
      <c r="I80" s="184"/>
    </row>
    <row r="81" spans="1:9" s="13" customFormat="1" ht="40.15" customHeight="1" x14ac:dyDescent="0.25">
      <c r="A81" s="87" t="s">
        <v>188</v>
      </c>
      <c r="B81" s="61" t="s">
        <v>187</v>
      </c>
      <c r="C81" s="115" t="s">
        <v>302</v>
      </c>
      <c r="D81" s="116" t="s">
        <v>8</v>
      </c>
      <c r="E81" s="116">
        <v>4.63</v>
      </c>
      <c r="F81" s="19">
        <v>43.35</v>
      </c>
      <c r="G81" s="185">
        <f t="shared" si="17"/>
        <v>200.71</v>
      </c>
      <c r="H81" s="184"/>
      <c r="I81" s="184"/>
    </row>
    <row r="82" spans="1:9" s="13" customFormat="1" ht="40.15" customHeight="1" thickBot="1" x14ac:dyDescent="0.3">
      <c r="A82" s="87" t="s">
        <v>188</v>
      </c>
      <c r="B82" s="61" t="s">
        <v>282</v>
      </c>
      <c r="C82" s="64" t="s">
        <v>270</v>
      </c>
      <c r="D82" s="65" t="s">
        <v>8</v>
      </c>
      <c r="E82" s="66">
        <v>132.4</v>
      </c>
      <c r="F82" s="19">
        <v>0.73</v>
      </c>
      <c r="G82" s="185">
        <f t="shared" si="17"/>
        <v>96.65</v>
      </c>
      <c r="H82" s="180"/>
      <c r="I82" s="186"/>
    </row>
    <row r="83" spans="1:9" s="13" customFormat="1" ht="40.15" customHeight="1" thickBot="1" x14ac:dyDescent="0.3">
      <c r="A83" s="119" t="s">
        <v>188</v>
      </c>
      <c r="B83" s="120" t="s">
        <v>283</v>
      </c>
      <c r="C83" s="110" t="s">
        <v>279</v>
      </c>
      <c r="D83" s="111" t="s">
        <v>8</v>
      </c>
      <c r="E83" s="112">
        <v>14</v>
      </c>
      <c r="F83" s="23">
        <v>4.7300000000000004</v>
      </c>
      <c r="G83" s="187">
        <f t="shared" si="17"/>
        <v>66.22</v>
      </c>
      <c r="H83" s="182" t="s">
        <v>235</v>
      </c>
      <c r="I83" s="188">
        <f>ROUND(SUM(G79:G83),2)</f>
        <v>5165.87</v>
      </c>
    </row>
    <row r="84" spans="1:9" s="13" customFormat="1" ht="40.15" customHeight="1" x14ac:dyDescent="0.25">
      <c r="A84" s="82" t="s">
        <v>192</v>
      </c>
      <c r="B84" s="85" t="s">
        <v>189</v>
      </c>
      <c r="C84" s="113" t="s">
        <v>286</v>
      </c>
      <c r="D84" s="114" t="s">
        <v>10</v>
      </c>
      <c r="E84" s="114">
        <v>14.5</v>
      </c>
      <c r="F84" s="18">
        <v>291.3</v>
      </c>
      <c r="G84" s="183">
        <f t="shared" ref="G84:G88" si="18">ROUND((E84*F84),2)</f>
        <v>4223.8500000000004</v>
      </c>
      <c r="H84" s="184"/>
      <c r="I84" s="184"/>
    </row>
    <row r="85" spans="1:9" s="13" customFormat="1" ht="40.15" customHeight="1" x14ac:dyDescent="0.25">
      <c r="A85" s="87" t="s">
        <v>192</v>
      </c>
      <c r="B85" s="61" t="s">
        <v>190</v>
      </c>
      <c r="C85" s="115" t="s">
        <v>122</v>
      </c>
      <c r="D85" s="116" t="s">
        <v>8</v>
      </c>
      <c r="E85" s="116">
        <v>21.17</v>
      </c>
      <c r="F85" s="19">
        <v>43.35</v>
      </c>
      <c r="G85" s="185">
        <f t="shared" si="18"/>
        <v>917.72</v>
      </c>
      <c r="H85" s="184"/>
      <c r="I85" s="184"/>
    </row>
    <row r="86" spans="1:9" s="13" customFormat="1" ht="40.15" customHeight="1" x14ac:dyDescent="0.25">
      <c r="A86" s="87" t="s">
        <v>192</v>
      </c>
      <c r="B86" s="61" t="s">
        <v>191</v>
      </c>
      <c r="C86" s="115" t="s">
        <v>302</v>
      </c>
      <c r="D86" s="116" t="s">
        <v>8</v>
      </c>
      <c r="E86" s="116">
        <v>7.66</v>
      </c>
      <c r="F86" s="19">
        <v>43.35</v>
      </c>
      <c r="G86" s="185">
        <f t="shared" si="18"/>
        <v>332.06</v>
      </c>
      <c r="H86" s="184"/>
      <c r="I86" s="184"/>
    </row>
    <row r="87" spans="1:9" s="13" customFormat="1" ht="40.15" customHeight="1" thickBot="1" x14ac:dyDescent="0.3">
      <c r="A87" s="87" t="s">
        <v>192</v>
      </c>
      <c r="B87" s="61" t="s">
        <v>284</v>
      </c>
      <c r="C87" s="64" t="s">
        <v>270</v>
      </c>
      <c r="D87" s="65" t="s">
        <v>8</v>
      </c>
      <c r="E87" s="66">
        <v>143.30000000000001</v>
      </c>
      <c r="F87" s="19">
        <v>0.73</v>
      </c>
      <c r="G87" s="185">
        <f t="shared" si="18"/>
        <v>104.61</v>
      </c>
      <c r="H87" s="180"/>
      <c r="I87" s="186"/>
    </row>
    <row r="88" spans="1:9" s="13" customFormat="1" ht="40.15" customHeight="1" thickBot="1" x14ac:dyDescent="0.3">
      <c r="A88" s="119" t="s">
        <v>192</v>
      </c>
      <c r="B88" s="120" t="s">
        <v>285</v>
      </c>
      <c r="C88" s="110" t="s">
        <v>279</v>
      </c>
      <c r="D88" s="111" t="s">
        <v>8</v>
      </c>
      <c r="E88" s="112">
        <v>14</v>
      </c>
      <c r="F88" s="23">
        <v>4.7300000000000004</v>
      </c>
      <c r="G88" s="187">
        <f t="shared" si="18"/>
        <v>66.22</v>
      </c>
      <c r="H88" s="182" t="s">
        <v>234</v>
      </c>
      <c r="I88" s="188">
        <f>ROUND(SUM(G84:G88),2)</f>
        <v>5644.46</v>
      </c>
    </row>
    <row r="89" spans="1:9" s="13" customFormat="1" ht="40.15" customHeight="1" x14ac:dyDescent="0.25">
      <c r="A89" s="82" t="s">
        <v>196</v>
      </c>
      <c r="B89" s="85" t="s">
        <v>193</v>
      </c>
      <c r="C89" s="113" t="s">
        <v>273</v>
      </c>
      <c r="D89" s="114" t="s">
        <v>10</v>
      </c>
      <c r="E89" s="114">
        <v>14.5</v>
      </c>
      <c r="F89" s="18">
        <v>291.3</v>
      </c>
      <c r="G89" s="183">
        <f t="shared" ref="G89:G98" si="19">ROUND((E89*F89),2)</f>
        <v>4223.8500000000004</v>
      </c>
      <c r="H89" s="184"/>
      <c r="I89" s="184"/>
    </row>
    <row r="90" spans="1:9" s="13" customFormat="1" ht="40.15" customHeight="1" x14ac:dyDescent="0.25">
      <c r="A90" s="87" t="s">
        <v>196</v>
      </c>
      <c r="B90" s="61" t="s">
        <v>194</v>
      </c>
      <c r="C90" s="115" t="s">
        <v>122</v>
      </c>
      <c r="D90" s="116" t="s">
        <v>8</v>
      </c>
      <c r="E90" s="116">
        <v>21.17</v>
      </c>
      <c r="F90" s="19">
        <v>43.35</v>
      </c>
      <c r="G90" s="185">
        <f t="shared" si="19"/>
        <v>917.72</v>
      </c>
      <c r="H90" s="184"/>
      <c r="I90" s="184"/>
    </row>
    <row r="91" spans="1:9" s="13" customFormat="1" ht="40.15" customHeight="1" x14ac:dyDescent="0.25">
      <c r="A91" s="87" t="s">
        <v>196</v>
      </c>
      <c r="B91" s="61" t="s">
        <v>195</v>
      </c>
      <c r="C91" s="115" t="s">
        <v>302</v>
      </c>
      <c r="D91" s="116" t="s">
        <v>8</v>
      </c>
      <c r="E91" s="116">
        <v>7.66</v>
      </c>
      <c r="F91" s="19">
        <v>43.35</v>
      </c>
      <c r="G91" s="185">
        <f t="shared" si="19"/>
        <v>332.06</v>
      </c>
      <c r="H91" s="184"/>
      <c r="I91" s="184"/>
    </row>
    <row r="92" spans="1:9" s="13" customFormat="1" ht="40.15" customHeight="1" thickBot="1" x14ac:dyDescent="0.3">
      <c r="A92" s="87" t="s">
        <v>196</v>
      </c>
      <c r="B92" s="61" t="s">
        <v>287</v>
      </c>
      <c r="C92" s="64" t="s">
        <v>270</v>
      </c>
      <c r="D92" s="65" t="s">
        <v>8</v>
      </c>
      <c r="E92" s="66">
        <v>142.6</v>
      </c>
      <c r="F92" s="19">
        <v>0.73</v>
      </c>
      <c r="G92" s="185">
        <f t="shared" si="19"/>
        <v>104.1</v>
      </c>
      <c r="H92" s="180"/>
      <c r="I92" s="186"/>
    </row>
    <row r="93" spans="1:9" s="13" customFormat="1" ht="40.15" customHeight="1" thickBot="1" x14ac:dyDescent="0.3">
      <c r="A93" s="119" t="s">
        <v>196</v>
      </c>
      <c r="B93" s="120" t="s">
        <v>288</v>
      </c>
      <c r="C93" s="110" t="s">
        <v>279</v>
      </c>
      <c r="D93" s="111" t="s">
        <v>8</v>
      </c>
      <c r="E93" s="112">
        <v>14</v>
      </c>
      <c r="F93" s="23">
        <v>4.7300000000000004</v>
      </c>
      <c r="G93" s="187">
        <f t="shared" si="19"/>
        <v>66.22</v>
      </c>
      <c r="H93" s="182" t="s">
        <v>233</v>
      </c>
      <c r="I93" s="188">
        <f>ROUND(SUM(G89:G93),2)</f>
        <v>5643.95</v>
      </c>
    </row>
    <row r="94" spans="1:9" s="13" customFormat="1" ht="40.15" customHeight="1" x14ac:dyDescent="0.25">
      <c r="A94" s="82" t="s">
        <v>200</v>
      </c>
      <c r="B94" s="85" t="s">
        <v>197</v>
      </c>
      <c r="C94" s="113" t="s">
        <v>273</v>
      </c>
      <c r="D94" s="114" t="s">
        <v>10</v>
      </c>
      <c r="E94" s="114">
        <v>15.5</v>
      </c>
      <c r="F94" s="18">
        <v>297.3</v>
      </c>
      <c r="G94" s="183">
        <f t="shared" si="19"/>
        <v>4608.1499999999996</v>
      </c>
      <c r="H94" s="184"/>
      <c r="I94" s="184"/>
    </row>
    <row r="95" spans="1:9" s="13" customFormat="1" ht="40.15" customHeight="1" x14ac:dyDescent="0.25">
      <c r="A95" s="87" t="s">
        <v>200</v>
      </c>
      <c r="B95" s="61" t="s">
        <v>198</v>
      </c>
      <c r="C95" s="115" t="s">
        <v>122</v>
      </c>
      <c r="D95" s="116" t="s">
        <v>8</v>
      </c>
      <c r="E95" s="116">
        <v>22.5</v>
      </c>
      <c r="F95" s="19">
        <v>43.35</v>
      </c>
      <c r="G95" s="185">
        <f t="shared" si="19"/>
        <v>975.38</v>
      </c>
      <c r="H95" s="184"/>
      <c r="I95" s="184"/>
    </row>
    <row r="96" spans="1:9" s="13" customFormat="1" ht="40.15" customHeight="1" x14ac:dyDescent="0.25">
      <c r="A96" s="87" t="s">
        <v>200</v>
      </c>
      <c r="B96" s="61" t="s">
        <v>199</v>
      </c>
      <c r="C96" s="115" t="s">
        <v>302</v>
      </c>
      <c r="D96" s="116" t="s">
        <v>8</v>
      </c>
      <c r="E96" s="116">
        <v>4.63</v>
      </c>
      <c r="F96" s="19">
        <v>43.35</v>
      </c>
      <c r="G96" s="185">
        <f t="shared" si="19"/>
        <v>200.71</v>
      </c>
      <c r="H96" s="184"/>
      <c r="I96" s="184"/>
    </row>
    <row r="97" spans="1:9" s="13" customFormat="1" ht="40.15" customHeight="1" thickBot="1" x14ac:dyDescent="0.3">
      <c r="A97" s="87" t="s">
        <v>200</v>
      </c>
      <c r="B97" s="61" t="s">
        <v>289</v>
      </c>
      <c r="C97" s="64" t="s">
        <v>270</v>
      </c>
      <c r="D97" s="65" t="s">
        <v>8</v>
      </c>
      <c r="E97" s="66">
        <v>150.19999999999999</v>
      </c>
      <c r="F97" s="19">
        <v>0.73</v>
      </c>
      <c r="G97" s="185">
        <f t="shared" si="19"/>
        <v>109.65</v>
      </c>
      <c r="H97" s="180"/>
      <c r="I97" s="186"/>
    </row>
    <row r="98" spans="1:9" s="13" customFormat="1" ht="40.15" customHeight="1" thickBot="1" x14ac:dyDescent="0.3">
      <c r="A98" s="119" t="s">
        <v>200</v>
      </c>
      <c r="B98" s="120" t="s">
        <v>290</v>
      </c>
      <c r="C98" s="110" t="s">
        <v>279</v>
      </c>
      <c r="D98" s="111" t="s">
        <v>8</v>
      </c>
      <c r="E98" s="112">
        <v>14</v>
      </c>
      <c r="F98" s="23">
        <v>4.7300000000000004</v>
      </c>
      <c r="G98" s="187">
        <f t="shared" si="19"/>
        <v>66.22</v>
      </c>
      <c r="H98" s="182" t="s">
        <v>232</v>
      </c>
      <c r="I98" s="188">
        <f>ROUND(SUM(G94:G98),2)</f>
        <v>5960.11</v>
      </c>
    </row>
    <row r="99" spans="1:9" s="13" customFormat="1" ht="40.15" customHeight="1" x14ac:dyDescent="0.25">
      <c r="A99" s="121" t="s">
        <v>204</v>
      </c>
      <c r="B99" s="122" t="s">
        <v>201</v>
      </c>
      <c r="C99" s="123" t="s">
        <v>273</v>
      </c>
      <c r="D99" s="124" t="s">
        <v>10</v>
      </c>
      <c r="E99" s="124">
        <v>12.5</v>
      </c>
      <c r="F99" s="24">
        <v>310.66000000000003</v>
      </c>
      <c r="G99" s="189">
        <f t="shared" si="17"/>
        <v>3883.25</v>
      </c>
      <c r="H99" s="184"/>
      <c r="I99" s="184"/>
    </row>
    <row r="100" spans="1:9" s="13" customFormat="1" ht="40.15" customHeight="1" x14ac:dyDescent="0.25">
      <c r="A100" s="87" t="s">
        <v>204</v>
      </c>
      <c r="B100" s="125" t="s">
        <v>202</v>
      </c>
      <c r="C100" s="115" t="s">
        <v>122</v>
      </c>
      <c r="D100" s="116" t="s">
        <v>8</v>
      </c>
      <c r="E100" s="116">
        <v>22.5</v>
      </c>
      <c r="F100" s="19">
        <v>43.35</v>
      </c>
      <c r="G100" s="185">
        <f t="shared" si="17"/>
        <v>975.38</v>
      </c>
      <c r="H100" s="184"/>
      <c r="I100" s="184"/>
    </row>
    <row r="101" spans="1:9" s="13" customFormat="1" ht="40.15" customHeight="1" x14ac:dyDescent="0.25">
      <c r="A101" s="87" t="s">
        <v>204</v>
      </c>
      <c r="B101" s="125" t="s">
        <v>203</v>
      </c>
      <c r="C101" s="126" t="s">
        <v>302</v>
      </c>
      <c r="D101" s="127" t="s">
        <v>8</v>
      </c>
      <c r="E101" s="127">
        <v>4.63</v>
      </c>
      <c r="F101" s="19">
        <v>43.35</v>
      </c>
      <c r="G101" s="185">
        <f t="shared" si="17"/>
        <v>200.71</v>
      </c>
      <c r="H101" s="184"/>
      <c r="I101" s="184"/>
    </row>
    <row r="102" spans="1:9" s="13" customFormat="1" ht="40.15" customHeight="1" thickBot="1" x14ac:dyDescent="0.3">
      <c r="A102" s="87" t="s">
        <v>204</v>
      </c>
      <c r="B102" s="125" t="s">
        <v>291</v>
      </c>
      <c r="C102" s="64" t="s">
        <v>270</v>
      </c>
      <c r="D102" s="65" t="s">
        <v>8</v>
      </c>
      <c r="E102" s="66">
        <v>129.6</v>
      </c>
      <c r="F102" s="24">
        <v>0.73</v>
      </c>
      <c r="G102" s="185">
        <f t="shared" si="17"/>
        <v>94.61</v>
      </c>
      <c r="H102" s="180"/>
      <c r="I102" s="186"/>
    </row>
    <row r="103" spans="1:9" s="13" customFormat="1" ht="40.15" customHeight="1" thickBot="1" x14ac:dyDescent="0.3">
      <c r="A103" s="87" t="s">
        <v>204</v>
      </c>
      <c r="B103" s="125" t="s">
        <v>292</v>
      </c>
      <c r="C103" s="110" t="s">
        <v>279</v>
      </c>
      <c r="D103" s="111" t="s">
        <v>8</v>
      </c>
      <c r="E103" s="112">
        <v>12.5</v>
      </c>
      <c r="F103" s="24">
        <v>4.7300000000000004</v>
      </c>
      <c r="G103" s="185">
        <f t="shared" si="17"/>
        <v>59.13</v>
      </c>
      <c r="H103" s="182" t="s">
        <v>231</v>
      </c>
      <c r="I103" s="188">
        <f>ROUND(SUM(G99:G103),2)</f>
        <v>5213.08</v>
      </c>
    </row>
    <row r="104" spans="1:9" s="14" customFormat="1" ht="40.15" customHeight="1" x14ac:dyDescent="0.25">
      <c r="A104" s="82" t="s">
        <v>208</v>
      </c>
      <c r="B104" s="128" t="s">
        <v>205</v>
      </c>
      <c r="C104" s="129" t="s">
        <v>209</v>
      </c>
      <c r="D104" s="114" t="s">
        <v>9</v>
      </c>
      <c r="E104" s="114">
        <v>1315.26</v>
      </c>
      <c r="F104" s="18">
        <v>43.93</v>
      </c>
      <c r="G104" s="183">
        <f t="shared" si="17"/>
        <v>57779.37</v>
      </c>
      <c r="H104" s="190"/>
      <c r="I104" s="190"/>
    </row>
    <row r="105" spans="1:9" s="14" customFormat="1" ht="40.15" customHeight="1" x14ac:dyDescent="0.25">
      <c r="A105" s="87" t="s">
        <v>208</v>
      </c>
      <c r="B105" s="125" t="s">
        <v>206</v>
      </c>
      <c r="C105" s="130" t="s">
        <v>266</v>
      </c>
      <c r="D105" s="131" t="s">
        <v>9</v>
      </c>
      <c r="E105" s="131">
        <v>22.59</v>
      </c>
      <c r="F105" s="19">
        <v>45.29</v>
      </c>
      <c r="G105" s="185">
        <f t="shared" ref="G105:G107" si="20">ROUND((E105*F105),2)</f>
        <v>1023.1</v>
      </c>
      <c r="H105" s="190"/>
      <c r="I105" s="190"/>
    </row>
    <row r="106" spans="1:9" s="14" customFormat="1" ht="40.15" customHeight="1" thickBot="1" x14ac:dyDescent="0.3">
      <c r="A106" s="87" t="s">
        <v>208</v>
      </c>
      <c r="B106" s="125" t="s">
        <v>207</v>
      </c>
      <c r="C106" s="132" t="s">
        <v>210</v>
      </c>
      <c r="D106" s="116" t="s">
        <v>10</v>
      </c>
      <c r="E106" s="116">
        <v>100</v>
      </c>
      <c r="F106" s="19">
        <v>93.14</v>
      </c>
      <c r="G106" s="185">
        <f t="shared" si="20"/>
        <v>9314</v>
      </c>
      <c r="H106" s="190"/>
      <c r="I106" s="190"/>
    </row>
    <row r="107" spans="1:9" s="14" customFormat="1" ht="40.15" customHeight="1" thickBot="1" x14ac:dyDescent="0.3">
      <c r="A107" s="87" t="s">
        <v>208</v>
      </c>
      <c r="B107" s="125" t="s">
        <v>293</v>
      </c>
      <c r="C107" s="123" t="s">
        <v>294</v>
      </c>
      <c r="D107" s="124" t="s">
        <v>9</v>
      </c>
      <c r="E107" s="124">
        <v>0.55000000000000004</v>
      </c>
      <c r="F107" s="24">
        <v>46.1</v>
      </c>
      <c r="G107" s="185">
        <f t="shared" si="20"/>
        <v>25.36</v>
      </c>
      <c r="H107" s="182" t="s">
        <v>230</v>
      </c>
      <c r="I107" s="188">
        <f>ROUND(SUM(G104:G107),2)</f>
        <v>68141.83</v>
      </c>
    </row>
    <row r="108" spans="1:9" s="12" customFormat="1" ht="40.15" customHeight="1" x14ac:dyDescent="0.25">
      <c r="A108" s="49" t="s">
        <v>228</v>
      </c>
      <c r="B108" s="104" t="s">
        <v>211</v>
      </c>
      <c r="C108" s="105" t="s">
        <v>123</v>
      </c>
      <c r="D108" s="106" t="s">
        <v>19</v>
      </c>
      <c r="E108" s="53">
        <v>17</v>
      </c>
      <c r="F108" s="18">
        <v>128.88999999999999</v>
      </c>
      <c r="G108" s="165">
        <f t="shared" si="15"/>
        <v>2191.13</v>
      </c>
      <c r="H108" s="174"/>
      <c r="I108" s="174"/>
    </row>
    <row r="109" spans="1:9" s="12" customFormat="1" ht="40.15" customHeight="1" x14ac:dyDescent="0.25">
      <c r="A109" s="54" t="s">
        <v>228</v>
      </c>
      <c r="B109" s="107" t="s">
        <v>212</v>
      </c>
      <c r="C109" s="59" t="s">
        <v>124</v>
      </c>
      <c r="D109" s="57" t="s">
        <v>19</v>
      </c>
      <c r="E109" s="58">
        <v>2</v>
      </c>
      <c r="F109" s="19">
        <v>129.47</v>
      </c>
      <c r="G109" s="166">
        <f t="shared" si="15"/>
        <v>258.94</v>
      </c>
      <c r="H109" s="174"/>
      <c r="I109" s="174"/>
    </row>
    <row r="110" spans="1:9" s="12" customFormat="1" ht="40.15" customHeight="1" x14ac:dyDescent="0.25">
      <c r="A110" s="54" t="s">
        <v>228</v>
      </c>
      <c r="B110" s="107" t="s">
        <v>213</v>
      </c>
      <c r="C110" s="59" t="s">
        <v>125</v>
      </c>
      <c r="D110" s="57" t="s">
        <v>19</v>
      </c>
      <c r="E110" s="58">
        <v>12</v>
      </c>
      <c r="F110" s="19">
        <v>130.93</v>
      </c>
      <c r="G110" s="166">
        <f t="shared" ref="G110:G112" si="21">ROUND((E110*F110),2)</f>
        <v>1571.16</v>
      </c>
      <c r="H110" s="174"/>
      <c r="I110" s="174"/>
    </row>
    <row r="111" spans="1:9" s="12" customFormat="1" ht="40.15" customHeight="1" x14ac:dyDescent="0.25">
      <c r="A111" s="54" t="s">
        <v>228</v>
      </c>
      <c r="B111" s="107" t="s">
        <v>214</v>
      </c>
      <c r="C111" s="59" t="s">
        <v>126</v>
      </c>
      <c r="D111" s="57" t="s">
        <v>19</v>
      </c>
      <c r="E111" s="58">
        <v>6</v>
      </c>
      <c r="F111" s="19">
        <v>149.06</v>
      </c>
      <c r="G111" s="166">
        <f t="shared" si="21"/>
        <v>894.36</v>
      </c>
      <c r="H111" s="174"/>
      <c r="I111" s="174"/>
    </row>
    <row r="112" spans="1:9" s="12" customFormat="1" ht="40.15" customHeight="1" x14ac:dyDescent="0.25">
      <c r="A112" s="54" t="s">
        <v>228</v>
      </c>
      <c r="B112" s="107" t="s">
        <v>215</v>
      </c>
      <c r="C112" s="59" t="s">
        <v>127</v>
      </c>
      <c r="D112" s="57" t="s">
        <v>19</v>
      </c>
      <c r="E112" s="58">
        <v>7</v>
      </c>
      <c r="F112" s="19">
        <v>146.19</v>
      </c>
      <c r="G112" s="166">
        <f t="shared" si="21"/>
        <v>1023.33</v>
      </c>
      <c r="H112" s="174"/>
      <c r="I112" s="174"/>
    </row>
    <row r="113" spans="1:9" s="12" customFormat="1" ht="40.15" customHeight="1" x14ac:dyDescent="0.25">
      <c r="A113" s="54" t="s">
        <v>228</v>
      </c>
      <c r="B113" s="107" t="s">
        <v>216</v>
      </c>
      <c r="C113" s="59" t="s">
        <v>128</v>
      </c>
      <c r="D113" s="57" t="s">
        <v>19</v>
      </c>
      <c r="E113" s="58">
        <v>55</v>
      </c>
      <c r="F113" s="19">
        <v>142.63</v>
      </c>
      <c r="G113" s="166">
        <f t="shared" ref="G113:G124" si="22">ROUND((E113*F113),2)</f>
        <v>7844.65</v>
      </c>
      <c r="H113" s="174"/>
      <c r="I113" s="174"/>
    </row>
    <row r="114" spans="1:9" s="12" customFormat="1" ht="40.15" customHeight="1" x14ac:dyDescent="0.25">
      <c r="A114" s="54" t="s">
        <v>228</v>
      </c>
      <c r="B114" s="107" t="s">
        <v>217</v>
      </c>
      <c r="C114" s="59" t="s">
        <v>129</v>
      </c>
      <c r="D114" s="57" t="s">
        <v>19</v>
      </c>
      <c r="E114" s="58">
        <v>7</v>
      </c>
      <c r="F114" s="19">
        <v>163.35</v>
      </c>
      <c r="G114" s="166">
        <f t="shared" si="22"/>
        <v>1143.45</v>
      </c>
      <c r="H114" s="174"/>
      <c r="I114" s="174"/>
    </row>
    <row r="115" spans="1:9" s="12" customFormat="1" ht="40.15" customHeight="1" x14ac:dyDescent="0.25">
      <c r="A115" s="54" t="s">
        <v>228</v>
      </c>
      <c r="B115" s="107" t="s">
        <v>218</v>
      </c>
      <c r="C115" s="59" t="s">
        <v>130</v>
      </c>
      <c r="D115" s="57" t="s">
        <v>19</v>
      </c>
      <c r="E115" s="58">
        <v>1</v>
      </c>
      <c r="F115" s="19">
        <v>229.82</v>
      </c>
      <c r="G115" s="166">
        <f t="shared" si="22"/>
        <v>229.82</v>
      </c>
      <c r="H115" s="174"/>
      <c r="I115" s="174"/>
    </row>
    <row r="116" spans="1:9" s="12" customFormat="1" ht="40.15" customHeight="1" x14ac:dyDescent="0.25">
      <c r="A116" s="54" t="s">
        <v>228</v>
      </c>
      <c r="B116" s="107" t="s">
        <v>219</v>
      </c>
      <c r="C116" s="59" t="s">
        <v>131</v>
      </c>
      <c r="D116" s="57" t="s">
        <v>19</v>
      </c>
      <c r="E116" s="58">
        <v>2</v>
      </c>
      <c r="F116" s="19">
        <v>169.02</v>
      </c>
      <c r="G116" s="166">
        <f t="shared" si="22"/>
        <v>338.04</v>
      </c>
      <c r="H116" s="174"/>
      <c r="I116" s="174"/>
    </row>
    <row r="117" spans="1:9" s="12" customFormat="1" ht="40.15" customHeight="1" x14ac:dyDescent="0.25">
      <c r="A117" s="54" t="s">
        <v>228</v>
      </c>
      <c r="B117" s="107" t="s">
        <v>220</v>
      </c>
      <c r="C117" s="59" t="s">
        <v>132</v>
      </c>
      <c r="D117" s="57" t="s">
        <v>19</v>
      </c>
      <c r="E117" s="58">
        <v>1</v>
      </c>
      <c r="F117" s="19">
        <v>224.69</v>
      </c>
      <c r="G117" s="166">
        <f t="shared" si="22"/>
        <v>224.69</v>
      </c>
      <c r="H117" s="174"/>
      <c r="I117" s="174"/>
    </row>
    <row r="118" spans="1:9" s="12" customFormat="1" ht="40.15" customHeight="1" x14ac:dyDescent="0.25">
      <c r="A118" s="54" t="s">
        <v>228</v>
      </c>
      <c r="B118" s="107" t="s">
        <v>221</v>
      </c>
      <c r="C118" s="59" t="s">
        <v>133</v>
      </c>
      <c r="D118" s="57" t="s">
        <v>19</v>
      </c>
      <c r="E118" s="58">
        <v>1</v>
      </c>
      <c r="F118" s="19">
        <v>203.68</v>
      </c>
      <c r="G118" s="166">
        <f t="shared" si="22"/>
        <v>203.68</v>
      </c>
      <c r="H118" s="174"/>
      <c r="I118" s="174"/>
    </row>
    <row r="119" spans="1:9" s="12" customFormat="1" ht="40.15" customHeight="1" x14ac:dyDescent="0.25">
      <c r="A119" s="54" t="s">
        <v>228</v>
      </c>
      <c r="B119" s="107" t="s">
        <v>222</v>
      </c>
      <c r="C119" s="59" t="s">
        <v>134</v>
      </c>
      <c r="D119" s="57" t="s">
        <v>19</v>
      </c>
      <c r="E119" s="58">
        <v>1</v>
      </c>
      <c r="F119" s="19">
        <v>204.54</v>
      </c>
      <c r="G119" s="166">
        <f t="shared" si="22"/>
        <v>204.54</v>
      </c>
      <c r="H119" s="174"/>
      <c r="I119" s="174"/>
    </row>
    <row r="120" spans="1:9" s="12" customFormat="1" ht="40.15" customHeight="1" x14ac:dyDescent="0.25">
      <c r="A120" s="54" t="s">
        <v>228</v>
      </c>
      <c r="B120" s="107" t="s">
        <v>223</v>
      </c>
      <c r="C120" s="59" t="s">
        <v>135</v>
      </c>
      <c r="D120" s="57" t="s">
        <v>19</v>
      </c>
      <c r="E120" s="58">
        <v>10</v>
      </c>
      <c r="F120" s="19">
        <v>141.97999999999999</v>
      </c>
      <c r="G120" s="166">
        <f t="shared" si="22"/>
        <v>1419.8</v>
      </c>
      <c r="H120" s="174"/>
      <c r="I120" s="174"/>
    </row>
    <row r="121" spans="1:9" s="12" customFormat="1" ht="40.15" customHeight="1" x14ac:dyDescent="0.25">
      <c r="A121" s="54" t="s">
        <v>228</v>
      </c>
      <c r="B121" s="107" t="s">
        <v>224</v>
      </c>
      <c r="C121" s="59" t="s">
        <v>136</v>
      </c>
      <c r="D121" s="57" t="s">
        <v>19</v>
      </c>
      <c r="E121" s="58">
        <v>1</v>
      </c>
      <c r="F121" s="19">
        <v>244.68</v>
      </c>
      <c r="G121" s="166">
        <f t="shared" si="22"/>
        <v>244.68</v>
      </c>
      <c r="H121" s="174"/>
      <c r="I121" s="174"/>
    </row>
    <row r="122" spans="1:9" s="12" customFormat="1" ht="40.15" customHeight="1" x14ac:dyDescent="0.25">
      <c r="A122" s="54" t="s">
        <v>228</v>
      </c>
      <c r="B122" s="107" t="s">
        <v>225</v>
      </c>
      <c r="C122" s="59" t="s">
        <v>137</v>
      </c>
      <c r="D122" s="57" t="s">
        <v>19</v>
      </c>
      <c r="E122" s="58">
        <v>1</v>
      </c>
      <c r="F122" s="19">
        <v>245.53</v>
      </c>
      <c r="G122" s="166">
        <f t="shared" si="22"/>
        <v>245.53</v>
      </c>
      <c r="H122" s="174"/>
      <c r="I122" s="174"/>
    </row>
    <row r="123" spans="1:9" s="12" customFormat="1" ht="40.15" customHeight="1" thickBot="1" x14ac:dyDescent="0.3">
      <c r="A123" s="54" t="s">
        <v>228</v>
      </c>
      <c r="B123" s="107" t="s">
        <v>226</v>
      </c>
      <c r="C123" s="59" t="s">
        <v>138</v>
      </c>
      <c r="D123" s="57" t="s">
        <v>19</v>
      </c>
      <c r="E123" s="58">
        <v>1</v>
      </c>
      <c r="F123" s="19">
        <v>253.73</v>
      </c>
      <c r="G123" s="166">
        <f t="shared" si="22"/>
        <v>253.73</v>
      </c>
      <c r="H123" s="174"/>
      <c r="I123" s="174"/>
    </row>
    <row r="124" spans="1:9" s="12" customFormat="1" ht="40.15" customHeight="1" thickBot="1" x14ac:dyDescent="0.3">
      <c r="A124" s="54" t="s">
        <v>228</v>
      </c>
      <c r="B124" s="107" t="s">
        <v>227</v>
      </c>
      <c r="C124" s="59" t="s">
        <v>139</v>
      </c>
      <c r="D124" s="57" t="s">
        <v>19</v>
      </c>
      <c r="E124" s="58">
        <v>212</v>
      </c>
      <c r="F124" s="19">
        <v>15.72</v>
      </c>
      <c r="G124" s="166">
        <f t="shared" si="22"/>
        <v>3332.64</v>
      </c>
      <c r="H124" s="182" t="s">
        <v>229</v>
      </c>
      <c r="I124" s="188">
        <f>ROUND(SUM(G108:G124),2)</f>
        <v>21624.17</v>
      </c>
    </row>
    <row r="125" spans="1:9" s="12" customFormat="1" ht="40.15" customHeight="1" x14ac:dyDescent="0.25">
      <c r="A125" s="49" t="s">
        <v>238</v>
      </c>
      <c r="B125" s="104" t="s">
        <v>239</v>
      </c>
      <c r="C125" s="105" t="s">
        <v>140</v>
      </c>
      <c r="D125" s="106" t="s">
        <v>10</v>
      </c>
      <c r="E125" s="53">
        <v>2061</v>
      </c>
      <c r="F125" s="18">
        <v>2.3199999999999998</v>
      </c>
      <c r="G125" s="165">
        <f t="shared" ref="G125:G131" si="23">ROUND((E125*F125),2)</f>
        <v>4781.5200000000004</v>
      </c>
      <c r="H125" s="174"/>
      <c r="I125" s="174"/>
    </row>
    <row r="126" spans="1:9" s="12" customFormat="1" ht="40.15" customHeight="1" x14ac:dyDescent="0.25">
      <c r="A126" s="54" t="s">
        <v>238</v>
      </c>
      <c r="B126" s="107" t="s">
        <v>240</v>
      </c>
      <c r="C126" s="59" t="s">
        <v>141</v>
      </c>
      <c r="D126" s="57" t="s">
        <v>10</v>
      </c>
      <c r="E126" s="58">
        <v>4914</v>
      </c>
      <c r="F126" s="19">
        <v>0.57999999999999996</v>
      </c>
      <c r="G126" s="166">
        <f t="shared" si="23"/>
        <v>2850.12</v>
      </c>
      <c r="H126" s="174"/>
      <c r="I126" s="174"/>
    </row>
    <row r="127" spans="1:9" s="12" customFormat="1" ht="40.15" customHeight="1" x14ac:dyDescent="0.25">
      <c r="A127" s="54" t="s">
        <v>238</v>
      </c>
      <c r="B127" s="107" t="s">
        <v>241</v>
      </c>
      <c r="C127" s="59" t="s">
        <v>142</v>
      </c>
      <c r="D127" s="57" t="s">
        <v>10</v>
      </c>
      <c r="E127" s="58">
        <v>430</v>
      </c>
      <c r="F127" s="19">
        <v>1.74</v>
      </c>
      <c r="G127" s="166">
        <f t="shared" si="23"/>
        <v>748.2</v>
      </c>
      <c r="H127" s="174"/>
      <c r="I127" s="174"/>
    </row>
    <row r="128" spans="1:9" s="12" customFormat="1" ht="40.15" customHeight="1" x14ac:dyDescent="0.25">
      <c r="A128" s="54" t="s">
        <v>238</v>
      </c>
      <c r="B128" s="107" t="s">
        <v>242</v>
      </c>
      <c r="C128" s="59" t="s">
        <v>143</v>
      </c>
      <c r="D128" s="57" t="s">
        <v>10</v>
      </c>
      <c r="E128" s="58">
        <v>241</v>
      </c>
      <c r="F128" s="19">
        <v>1.1599999999999999</v>
      </c>
      <c r="G128" s="166">
        <f t="shared" si="23"/>
        <v>279.56</v>
      </c>
      <c r="H128" s="174"/>
      <c r="I128" s="174"/>
    </row>
    <row r="129" spans="1:10" s="12" customFormat="1" ht="40.15" customHeight="1" x14ac:dyDescent="0.25">
      <c r="A129" s="54" t="s">
        <v>238</v>
      </c>
      <c r="B129" s="107" t="s">
        <v>243</v>
      </c>
      <c r="C129" s="59" t="s">
        <v>144</v>
      </c>
      <c r="D129" s="57" t="s">
        <v>8</v>
      </c>
      <c r="E129" s="58">
        <v>8.8000000000000007</v>
      </c>
      <c r="F129" s="19">
        <v>19.32</v>
      </c>
      <c r="G129" s="166">
        <f t="shared" si="23"/>
        <v>170.02</v>
      </c>
      <c r="H129" s="174"/>
      <c r="I129" s="174"/>
    </row>
    <row r="130" spans="1:10" s="12" customFormat="1" ht="40.15" customHeight="1" thickBot="1" x14ac:dyDescent="0.3">
      <c r="A130" s="54" t="s">
        <v>238</v>
      </c>
      <c r="B130" s="107" t="s">
        <v>244</v>
      </c>
      <c r="C130" s="59" t="s">
        <v>145</v>
      </c>
      <c r="D130" s="57" t="s">
        <v>10</v>
      </c>
      <c r="E130" s="58">
        <v>210</v>
      </c>
      <c r="F130" s="19">
        <v>2.41</v>
      </c>
      <c r="G130" s="166">
        <f t="shared" si="23"/>
        <v>506.1</v>
      </c>
      <c r="H130" s="174"/>
      <c r="I130" s="174"/>
    </row>
    <row r="131" spans="1:10" s="12" customFormat="1" ht="40.15" customHeight="1" thickBot="1" x14ac:dyDescent="0.3">
      <c r="A131" s="54" t="s">
        <v>238</v>
      </c>
      <c r="B131" s="107" t="s">
        <v>245</v>
      </c>
      <c r="C131" s="59" t="s">
        <v>146</v>
      </c>
      <c r="D131" s="57" t="s">
        <v>10</v>
      </c>
      <c r="E131" s="58">
        <v>210</v>
      </c>
      <c r="F131" s="19">
        <v>4.83</v>
      </c>
      <c r="G131" s="166">
        <f t="shared" si="23"/>
        <v>1014.3</v>
      </c>
      <c r="H131" s="182" t="s">
        <v>246</v>
      </c>
      <c r="I131" s="188">
        <f>ROUND(SUM(G125:G131),2)</f>
        <v>10349.82</v>
      </c>
    </row>
    <row r="132" spans="1:10" s="12" customFormat="1" ht="43.15" customHeight="1" x14ac:dyDescent="0.25">
      <c r="A132" s="49" t="s">
        <v>250</v>
      </c>
      <c r="B132" s="133" t="s">
        <v>247</v>
      </c>
      <c r="C132" s="73" t="s">
        <v>147</v>
      </c>
      <c r="D132" s="74" t="s">
        <v>10</v>
      </c>
      <c r="E132" s="75">
        <v>224</v>
      </c>
      <c r="F132" s="18">
        <v>40.840000000000003</v>
      </c>
      <c r="G132" s="165">
        <f t="shared" ref="G132:G135" si="24">ROUND((E132*F132),2)</f>
        <v>9148.16</v>
      </c>
      <c r="H132" s="174"/>
      <c r="I132" s="174"/>
    </row>
    <row r="133" spans="1:10" s="12" customFormat="1" ht="45.75" thickBot="1" x14ac:dyDescent="0.3">
      <c r="A133" s="54" t="s">
        <v>250</v>
      </c>
      <c r="B133" s="57" t="s">
        <v>248</v>
      </c>
      <c r="C133" s="64" t="s">
        <v>148</v>
      </c>
      <c r="D133" s="65" t="s">
        <v>10</v>
      </c>
      <c r="E133" s="66">
        <v>84</v>
      </c>
      <c r="F133" s="19">
        <v>59.32</v>
      </c>
      <c r="G133" s="166">
        <f t="shared" si="24"/>
        <v>4982.88</v>
      </c>
      <c r="H133" s="174"/>
      <c r="I133" s="174"/>
    </row>
    <row r="134" spans="1:10" s="12" customFormat="1" ht="45.75" thickBot="1" x14ac:dyDescent="0.3">
      <c r="A134" s="134" t="s">
        <v>250</v>
      </c>
      <c r="B134" s="135" t="s">
        <v>249</v>
      </c>
      <c r="C134" s="136" t="s">
        <v>149</v>
      </c>
      <c r="D134" s="137" t="s">
        <v>10</v>
      </c>
      <c r="E134" s="138">
        <v>4</v>
      </c>
      <c r="F134" s="22">
        <v>156.46</v>
      </c>
      <c r="G134" s="191">
        <f t="shared" si="24"/>
        <v>625.84</v>
      </c>
      <c r="H134" s="182" t="s">
        <v>251</v>
      </c>
      <c r="I134" s="188">
        <f>ROUND(SUM(G132:G134),2)</f>
        <v>14756.88</v>
      </c>
    </row>
    <row r="135" spans="1:10" s="12" customFormat="1" ht="44.65" customHeight="1" thickBot="1" x14ac:dyDescent="0.3">
      <c r="A135" s="139" t="s">
        <v>295</v>
      </c>
      <c r="B135" s="140" t="s">
        <v>257</v>
      </c>
      <c r="C135" s="141" t="s">
        <v>296</v>
      </c>
      <c r="D135" s="142" t="s">
        <v>19</v>
      </c>
      <c r="E135" s="143">
        <v>1</v>
      </c>
      <c r="F135" s="42">
        <v>3720.26</v>
      </c>
      <c r="G135" s="192">
        <f t="shared" si="24"/>
        <v>3720.26</v>
      </c>
      <c r="H135" s="182" t="s">
        <v>252</v>
      </c>
      <c r="I135" s="188">
        <f>ROUND(SUM(G135),2)</f>
        <v>3720.26</v>
      </c>
    </row>
    <row r="136" spans="1:10" s="12" customFormat="1" ht="75" customHeight="1" thickBot="1" x14ac:dyDescent="0.3">
      <c r="A136" s="144" t="s">
        <v>298</v>
      </c>
      <c r="B136" s="145" t="s">
        <v>299</v>
      </c>
      <c r="C136" s="146" t="s">
        <v>11</v>
      </c>
      <c r="D136" s="147" t="s">
        <v>7</v>
      </c>
      <c r="E136" s="148">
        <v>1</v>
      </c>
      <c r="F136" s="25">
        <v>4348</v>
      </c>
      <c r="G136" s="192">
        <f t="shared" ref="G136" si="25">ROUND((E136*F136),2)</f>
        <v>4348</v>
      </c>
      <c r="H136" s="169" t="s">
        <v>297</v>
      </c>
      <c r="I136" s="177">
        <f>ROUND(SUM(G136),2)</f>
        <v>4348</v>
      </c>
    </row>
    <row r="137" spans="1:10" ht="44.25" customHeight="1" thickBot="1" x14ac:dyDescent="0.3">
      <c r="A137" s="149"/>
      <c r="B137" s="150"/>
      <c r="C137" s="151"/>
      <c r="D137" s="150"/>
      <c r="E137" s="152"/>
      <c r="F137" s="196" t="s">
        <v>50</v>
      </c>
      <c r="G137" s="193">
        <f>SUM(G5:G136)</f>
        <v>2138956.1299999994</v>
      </c>
      <c r="H137" s="167"/>
      <c r="I137" s="194"/>
      <c r="J137" s="10"/>
    </row>
    <row r="138" spans="1:10" ht="20.25" customHeight="1" x14ac:dyDescent="0.25">
      <c r="A138" s="153"/>
      <c r="C138" s="154"/>
      <c r="E138" s="154"/>
      <c r="F138" s="2"/>
      <c r="G138" s="195"/>
    </row>
    <row r="139" spans="1:10" x14ac:dyDescent="0.25">
      <c r="A139" s="155"/>
      <c r="B139" s="155"/>
      <c r="C139" s="155"/>
      <c r="D139" s="155"/>
      <c r="E139" s="155"/>
      <c r="F139" s="3"/>
    </row>
    <row r="140" spans="1:10" x14ac:dyDescent="0.25">
      <c r="A140" s="156"/>
      <c r="B140" s="157"/>
      <c r="C140" s="158"/>
      <c r="D140" s="157"/>
      <c r="E140" s="159"/>
      <c r="F140" s="47"/>
      <c r="G140" s="157"/>
    </row>
    <row r="141" spans="1:10" ht="26.25" customHeight="1" x14ac:dyDescent="0.25">
      <c r="A141" s="156"/>
      <c r="B141" s="156"/>
      <c r="C141" s="156"/>
      <c r="D141" s="156"/>
      <c r="E141" s="160"/>
      <c r="F141" s="48"/>
      <c r="G141" s="156"/>
    </row>
  </sheetData>
  <sheetProtection algorithmName="SHA-512" hashValue="OVj3sRAJC1yETzGl6rBLNPN2G9WDqynzgwTGbLeEIsx7M1QwZ5JI6FmBK4lMKXuPN8btcY2nzH+/SFP4orvqfw==" saltValue="LZIiPiFK3bwb82s1k4Na+w==" spinCount="100000" sheet="1" objects="1" scenarios="1"/>
  <mergeCells count="1">
    <mergeCell ref="H28:H38"/>
  </mergeCells>
  <phoneticPr fontId="10" type="noConversion"/>
  <pageMargins left="0.7" right="0.7" top="0.75" bottom="0.75" header="0.3" footer="0.3"/>
  <pageSetup paperSize="9" scale="37" orientation="portrait" r:id="rId1"/>
  <rowBreaks count="1" manualBreakCount="1">
    <brk id="90" max="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22"/>
  <sheetViews>
    <sheetView view="pageBreakPreview" zoomScale="60" zoomScaleNormal="70" workbookViewId="0">
      <selection activeCell="C22" sqref="C22"/>
    </sheetView>
  </sheetViews>
  <sheetFormatPr defaultColWidth="9.28515625" defaultRowHeight="15" x14ac:dyDescent="0.25"/>
  <cols>
    <col min="1" max="1" width="39.7109375" style="155" customWidth="1"/>
    <col min="2" max="2" width="10.5703125" style="154" customWidth="1"/>
    <col min="3" max="3" width="71.7109375" style="162" customWidth="1"/>
    <col min="4" max="4" width="9.28515625" style="154"/>
    <col min="5" max="5" width="16.28515625" style="163" customWidth="1"/>
    <col min="6" max="6" width="20.7109375" style="4" customWidth="1"/>
    <col min="7" max="7" width="14.7109375" style="154" customWidth="1"/>
    <col min="8" max="8" width="21.5703125" style="164" customWidth="1"/>
    <col min="9" max="9" width="16.28515625" style="154" customWidth="1"/>
    <col min="10" max="16384" width="9.28515625" style="2"/>
  </cols>
  <sheetData>
    <row r="1" spans="1:10" ht="40.15" customHeight="1" x14ac:dyDescent="0.25">
      <c r="A1" s="43" t="s">
        <v>84</v>
      </c>
      <c r="B1" s="43"/>
      <c r="C1" s="43"/>
      <c r="D1" s="43"/>
      <c r="E1" s="43"/>
      <c r="F1" s="43"/>
      <c r="G1" s="43"/>
    </row>
    <row r="2" spans="1:10" ht="21.75" customHeight="1" thickBot="1" x14ac:dyDescent="0.3">
      <c r="A2" s="1"/>
      <c r="B2" s="1"/>
      <c r="C2" s="1"/>
      <c r="D2" s="1"/>
      <c r="E2" s="5"/>
      <c r="F2" s="1"/>
      <c r="G2" s="1"/>
    </row>
    <row r="3" spans="1:10" ht="21.75" customHeight="1" x14ac:dyDescent="0.25">
      <c r="A3" s="44" t="s">
        <v>76</v>
      </c>
      <c r="B3" s="45"/>
      <c r="C3" s="45"/>
      <c r="D3" s="45"/>
      <c r="E3" s="45"/>
      <c r="F3" s="45"/>
      <c r="G3" s="46"/>
    </row>
    <row r="4" spans="1:10" s="29" customFormat="1" ht="48" thickBot="1" x14ac:dyDescent="0.3">
      <c r="A4" s="31" t="s">
        <v>43</v>
      </c>
      <c r="B4" s="32" t="s">
        <v>0</v>
      </c>
      <c r="C4" s="33" t="s">
        <v>1</v>
      </c>
      <c r="D4" s="33" t="s">
        <v>2</v>
      </c>
      <c r="E4" s="34" t="s">
        <v>3</v>
      </c>
      <c r="F4" s="35" t="s">
        <v>253</v>
      </c>
      <c r="G4" s="36" t="s">
        <v>5</v>
      </c>
      <c r="H4" s="226"/>
      <c r="I4" s="227"/>
    </row>
    <row r="5" spans="1:10" s="29" customFormat="1" ht="64.5" customHeight="1" x14ac:dyDescent="0.25">
      <c r="A5" s="199" t="s">
        <v>170</v>
      </c>
      <c r="B5" s="200" t="s">
        <v>13</v>
      </c>
      <c r="C5" s="201" t="s">
        <v>163</v>
      </c>
      <c r="D5" s="202" t="s">
        <v>10</v>
      </c>
      <c r="E5" s="203">
        <v>4330</v>
      </c>
      <c r="F5" s="28">
        <v>0.46</v>
      </c>
      <c r="G5" s="228">
        <f t="shared" ref="G5" si="0">ROUND((E5*F5),2)</f>
        <v>1991.8</v>
      </c>
      <c r="H5" s="226"/>
      <c r="I5" s="227"/>
    </row>
    <row r="6" spans="1:10" s="29" customFormat="1" ht="40.15" customHeight="1" x14ac:dyDescent="0.25">
      <c r="A6" s="204" t="s">
        <v>170</v>
      </c>
      <c r="B6" s="205" t="s">
        <v>14</v>
      </c>
      <c r="C6" s="206" t="s">
        <v>164</v>
      </c>
      <c r="D6" s="207" t="s">
        <v>19</v>
      </c>
      <c r="E6" s="208">
        <v>20</v>
      </c>
      <c r="F6" s="30">
        <v>7.11</v>
      </c>
      <c r="G6" s="229">
        <f t="shared" ref="G6:G15" si="1">ROUND((E6*F6),2)</f>
        <v>142.19999999999999</v>
      </c>
      <c r="H6" s="226"/>
      <c r="I6" s="227"/>
    </row>
    <row r="7" spans="1:10" s="29" customFormat="1" ht="45" customHeight="1" x14ac:dyDescent="0.25">
      <c r="A7" s="204" t="s">
        <v>170</v>
      </c>
      <c r="B7" s="205" t="s">
        <v>67</v>
      </c>
      <c r="C7" s="209" t="s">
        <v>165</v>
      </c>
      <c r="D7" s="207" t="s">
        <v>10</v>
      </c>
      <c r="E7" s="210">
        <v>47</v>
      </c>
      <c r="F7" s="30">
        <v>31.85</v>
      </c>
      <c r="G7" s="229">
        <f t="shared" si="1"/>
        <v>1496.95</v>
      </c>
      <c r="H7" s="226"/>
      <c r="I7" s="227"/>
    </row>
    <row r="8" spans="1:10" s="29" customFormat="1" ht="45" customHeight="1" x14ac:dyDescent="0.25">
      <c r="A8" s="204" t="s">
        <v>170</v>
      </c>
      <c r="B8" s="205" t="s">
        <v>15</v>
      </c>
      <c r="C8" s="206" t="s">
        <v>166</v>
      </c>
      <c r="D8" s="207" t="s">
        <v>10</v>
      </c>
      <c r="E8" s="208">
        <v>20</v>
      </c>
      <c r="F8" s="30">
        <v>35.82</v>
      </c>
      <c r="G8" s="229">
        <f t="shared" ref="G8:G9" si="2">ROUND((E8*F8),2)</f>
        <v>716.4</v>
      </c>
      <c r="H8" s="226"/>
      <c r="I8" s="227"/>
    </row>
    <row r="9" spans="1:10" s="29" customFormat="1" ht="45" customHeight="1" x14ac:dyDescent="0.25">
      <c r="A9" s="204" t="s">
        <v>170</v>
      </c>
      <c r="B9" s="205" t="s">
        <v>16</v>
      </c>
      <c r="C9" s="209" t="s">
        <v>167</v>
      </c>
      <c r="D9" s="207" t="s">
        <v>10</v>
      </c>
      <c r="E9" s="210">
        <v>4360</v>
      </c>
      <c r="F9" s="30">
        <v>7.25</v>
      </c>
      <c r="G9" s="229">
        <f t="shared" si="2"/>
        <v>31610</v>
      </c>
      <c r="H9" s="226"/>
      <c r="I9" s="227"/>
    </row>
    <row r="10" spans="1:10" s="29" customFormat="1" ht="40.15" customHeight="1" x14ac:dyDescent="0.25">
      <c r="A10" s="204" t="s">
        <v>170</v>
      </c>
      <c r="B10" s="205" t="s">
        <v>17</v>
      </c>
      <c r="C10" s="206" t="s">
        <v>168</v>
      </c>
      <c r="D10" s="207" t="s">
        <v>19</v>
      </c>
      <c r="E10" s="208">
        <v>47</v>
      </c>
      <c r="F10" s="30">
        <v>323.07</v>
      </c>
      <c r="G10" s="229">
        <f t="shared" si="1"/>
        <v>15184.29</v>
      </c>
      <c r="H10" s="226"/>
      <c r="I10" s="227"/>
    </row>
    <row r="11" spans="1:10" s="29" customFormat="1" ht="40.15" customHeight="1" x14ac:dyDescent="0.25">
      <c r="A11" s="204" t="s">
        <v>170</v>
      </c>
      <c r="B11" s="205" t="s">
        <v>68</v>
      </c>
      <c r="C11" s="209" t="s">
        <v>169</v>
      </c>
      <c r="D11" s="207" t="s">
        <v>19</v>
      </c>
      <c r="E11" s="210">
        <v>2</v>
      </c>
      <c r="F11" s="30">
        <v>616.26</v>
      </c>
      <c r="G11" s="229">
        <f t="shared" si="1"/>
        <v>1232.52</v>
      </c>
      <c r="H11" s="226"/>
      <c r="I11" s="227"/>
    </row>
    <row r="12" spans="1:10" s="29" customFormat="1" ht="40.15" customHeight="1" x14ac:dyDescent="0.25">
      <c r="A12" s="204" t="s">
        <v>170</v>
      </c>
      <c r="B12" s="205" t="s">
        <v>18</v>
      </c>
      <c r="C12" s="211" t="s">
        <v>260</v>
      </c>
      <c r="D12" s="212" t="s">
        <v>9</v>
      </c>
      <c r="E12" s="213">
        <v>130</v>
      </c>
      <c r="F12" s="30">
        <v>1.18</v>
      </c>
      <c r="G12" s="229">
        <f t="shared" si="1"/>
        <v>153.4</v>
      </c>
      <c r="H12" s="227"/>
      <c r="I12" s="227"/>
    </row>
    <row r="13" spans="1:10" s="29" customFormat="1" ht="40.15" customHeight="1" x14ac:dyDescent="0.25">
      <c r="A13" s="204" t="s">
        <v>170</v>
      </c>
      <c r="B13" s="205" t="s">
        <v>72</v>
      </c>
      <c r="C13" s="206" t="s">
        <v>261</v>
      </c>
      <c r="D13" s="214" t="s">
        <v>9</v>
      </c>
      <c r="E13" s="210">
        <v>830</v>
      </c>
      <c r="F13" s="30">
        <v>10.29</v>
      </c>
      <c r="G13" s="229">
        <f t="shared" si="1"/>
        <v>8540.7000000000007</v>
      </c>
      <c r="H13" s="230"/>
      <c r="I13" s="231"/>
    </row>
    <row r="14" spans="1:10" s="29" customFormat="1" ht="40.15" customHeight="1" thickBot="1" x14ac:dyDescent="0.3">
      <c r="A14" s="204" t="s">
        <v>170</v>
      </c>
      <c r="B14" s="205" t="s">
        <v>73</v>
      </c>
      <c r="C14" s="206" t="s">
        <v>262</v>
      </c>
      <c r="D14" s="214" t="s">
        <v>9</v>
      </c>
      <c r="E14" s="210">
        <v>12</v>
      </c>
      <c r="F14" s="30">
        <v>10.29</v>
      </c>
      <c r="G14" s="229">
        <f t="shared" si="1"/>
        <v>123.48</v>
      </c>
      <c r="H14" s="230"/>
      <c r="I14" s="231"/>
    </row>
    <row r="15" spans="1:10" s="29" customFormat="1" ht="40.15" customHeight="1" thickBot="1" x14ac:dyDescent="0.3">
      <c r="A15" s="215" t="s">
        <v>170</v>
      </c>
      <c r="B15" s="216" t="s">
        <v>52</v>
      </c>
      <c r="C15" s="217" t="s">
        <v>263</v>
      </c>
      <c r="D15" s="218" t="s">
        <v>9</v>
      </c>
      <c r="E15" s="219">
        <v>35</v>
      </c>
      <c r="F15" s="38">
        <v>10.29</v>
      </c>
      <c r="G15" s="232">
        <f t="shared" si="1"/>
        <v>360.15</v>
      </c>
      <c r="H15" s="233" t="s">
        <v>44</v>
      </c>
      <c r="I15" s="234">
        <f>ROUND(SUM(G5:G15),2)</f>
        <v>61551.89</v>
      </c>
    </row>
    <row r="16" spans="1:10" ht="44.25" customHeight="1" thickBot="1" x14ac:dyDescent="0.3">
      <c r="A16" s="151"/>
      <c r="B16" s="150"/>
      <c r="C16" s="151"/>
      <c r="D16" s="150"/>
      <c r="E16" s="152"/>
      <c r="F16" s="237" t="s">
        <v>69</v>
      </c>
      <c r="G16" s="235">
        <f>SUM(G5:G15)</f>
        <v>61551.89</v>
      </c>
      <c r="H16" s="167"/>
      <c r="I16" s="194"/>
      <c r="J16" s="10"/>
    </row>
    <row r="17" spans="1:7" ht="20.25" customHeight="1" x14ac:dyDescent="0.25">
      <c r="A17" s="220"/>
      <c r="B17" s="221"/>
      <c r="C17" s="221"/>
      <c r="D17" s="221"/>
      <c r="E17" s="222"/>
      <c r="F17" s="197"/>
      <c r="G17" s="195"/>
    </row>
    <row r="18" spans="1:7" ht="13.9" x14ac:dyDescent="0.25">
      <c r="A18" s="223"/>
      <c r="B18" s="224"/>
      <c r="C18" s="223"/>
      <c r="D18" s="224"/>
      <c r="E18" s="225"/>
      <c r="F18" s="198"/>
      <c r="G18" s="236"/>
    </row>
    <row r="19" spans="1:7" ht="13.9" x14ac:dyDescent="0.25">
      <c r="A19" s="223"/>
      <c r="B19" s="224"/>
      <c r="C19" s="223"/>
      <c r="D19" s="224"/>
      <c r="E19" s="225"/>
      <c r="F19" s="198"/>
      <c r="G19" s="236"/>
    </row>
    <row r="21" spans="1:7" ht="13.9" x14ac:dyDescent="0.25">
      <c r="A21" s="158"/>
      <c r="B21" s="157"/>
      <c r="C21" s="158"/>
      <c r="D21" s="157"/>
      <c r="E21" s="159"/>
      <c r="F21" s="47"/>
      <c r="G21" s="157"/>
    </row>
    <row r="22" spans="1:7" ht="26.25" customHeight="1" x14ac:dyDescent="0.25">
      <c r="A22" s="156"/>
      <c r="B22" s="156"/>
      <c r="C22" s="156"/>
      <c r="D22" s="156"/>
      <c r="E22" s="160"/>
      <c r="F22" s="48"/>
      <c r="G22" s="156"/>
    </row>
  </sheetData>
  <sheetProtection algorithmName="SHA-512" hashValue="h3VBAKYoUV7TCniIJZ0iicipL802q6uP2aNJgkO178IE0icHRi04n9/+Yo+U7m+v3bk1Wwst7CgZu0KhnXbjbw==" saltValue="Dw2wJ0fGUpzmM6sC5myJAA==" spinCount="100000" sheet="1" objects="1" scenarios="1"/>
  <phoneticPr fontId="10" type="noConversion"/>
  <pageMargins left="0.7" right="0.7" top="0.75" bottom="0.75" header="0.3" footer="0.3"/>
  <pageSetup paperSize="9" scale="3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18"/>
  <sheetViews>
    <sheetView view="pageBreakPreview" zoomScale="60" zoomScaleNormal="100" workbookViewId="0">
      <selection activeCell="A14" sqref="A14:C14"/>
    </sheetView>
  </sheetViews>
  <sheetFormatPr defaultColWidth="9.28515625" defaultRowHeight="15" x14ac:dyDescent="0.25"/>
  <cols>
    <col min="1" max="1" width="11.7109375" style="248" customWidth="1"/>
    <col min="2" max="2" width="65.7109375" style="248" customWidth="1"/>
    <col min="3" max="3" width="15.7109375" style="248" customWidth="1"/>
    <col min="4" max="16384" width="9.28515625" style="248"/>
  </cols>
  <sheetData>
    <row r="1" spans="1:3" s="238" customFormat="1" ht="51.75" customHeight="1" x14ac:dyDescent="0.2">
      <c r="A1" s="254" t="s">
        <v>84</v>
      </c>
      <c r="B1" s="255"/>
      <c r="C1" s="256"/>
    </row>
    <row r="2" spans="1:3" s="238" customFormat="1" ht="12.75" x14ac:dyDescent="0.2">
      <c r="A2" s="257" t="s">
        <v>57</v>
      </c>
      <c r="B2" s="258"/>
      <c r="C2" s="259"/>
    </row>
    <row r="3" spans="1:3" s="238" customFormat="1" ht="25.5" x14ac:dyDescent="0.2">
      <c r="A3" s="239" t="s">
        <v>58</v>
      </c>
      <c r="B3" s="239" t="s">
        <v>59</v>
      </c>
      <c r="C3" s="239" t="s">
        <v>60</v>
      </c>
    </row>
    <row r="4" spans="1:3" s="238" customFormat="1" ht="12.75" x14ac:dyDescent="0.2">
      <c r="A4" s="240">
        <v>1</v>
      </c>
      <c r="B4" s="241" t="s">
        <v>61</v>
      </c>
      <c r="C4" s="242">
        <f>DKŽ_1!G137</f>
        <v>2138956.1299999994</v>
      </c>
    </row>
    <row r="5" spans="1:3" s="238" customFormat="1" ht="12.75" x14ac:dyDescent="0.2">
      <c r="A5" s="240">
        <v>2</v>
      </c>
      <c r="B5" s="241" t="s">
        <v>82</v>
      </c>
      <c r="C5" s="242">
        <f>DKŽ_2!G16</f>
        <v>61551.89</v>
      </c>
    </row>
    <row r="6" spans="1:3" s="238" customFormat="1" ht="38.25" x14ac:dyDescent="0.2">
      <c r="A6" s="239" t="s">
        <v>62</v>
      </c>
      <c r="B6" s="243" t="s">
        <v>63</v>
      </c>
      <c r="C6" s="242">
        <f>ROUND(SUM(C4:C5),2)</f>
        <v>2200508.02</v>
      </c>
    </row>
    <row r="7" spans="1:3" s="238" customFormat="1" ht="12.75" x14ac:dyDescent="0.2"/>
    <row r="8" spans="1:3" s="238" customFormat="1" ht="12.75" x14ac:dyDescent="0.2"/>
    <row r="9" spans="1:3" s="238" customFormat="1" ht="12.75" x14ac:dyDescent="0.2">
      <c r="A9" s="244"/>
      <c r="B9" s="244"/>
      <c r="C9" s="244"/>
    </row>
    <row r="10" spans="1:3" s="245" customFormat="1" ht="68.25" customHeight="1" x14ac:dyDescent="0.25">
      <c r="A10" s="260" t="s">
        <v>83</v>
      </c>
      <c r="B10" s="260"/>
      <c r="C10" s="260"/>
    </row>
    <row r="11" spans="1:3" s="245" customFormat="1" ht="12.75" x14ac:dyDescent="0.25">
      <c r="A11" s="246"/>
      <c r="B11" s="246"/>
      <c r="C11" s="246"/>
    </row>
    <row r="12" spans="1:3" s="238" customFormat="1" ht="12.75" x14ac:dyDescent="0.2">
      <c r="C12" s="247" t="s">
        <v>64</v>
      </c>
    </row>
    <row r="13" spans="1:3" s="238" customFormat="1" ht="12.75" x14ac:dyDescent="0.2"/>
    <row r="14" spans="1:3" s="238" customFormat="1" ht="198" customHeight="1" x14ac:dyDescent="0.2">
      <c r="A14" s="261" t="s">
        <v>171</v>
      </c>
      <c r="B14" s="262"/>
      <c r="C14" s="262"/>
    </row>
    <row r="15" spans="1:3" s="238" customFormat="1" ht="121.5" customHeight="1" x14ac:dyDescent="0.2">
      <c r="A15" s="261" t="s">
        <v>65</v>
      </c>
      <c r="B15" s="262"/>
      <c r="C15" s="262"/>
    </row>
    <row r="16" spans="1:3" s="238" customFormat="1" ht="66.75" customHeight="1" x14ac:dyDescent="0.2">
      <c r="A16" s="261" t="s">
        <v>66</v>
      </c>
      <c r="B16" s="262"/>
      <c r="C16" s="262"/>
    </row>
    <row r="18" spans="1:3" ht="35.25" customHeight="1" x14ac:dyDescent="0.25">
      <c r="A18" s="252"/>
      <c r="B18" s="253"/>
      <c r="C18" s="253"/>
    </row>
  </sheetData>
  <sheetProtection algorithmName="SHA-512" hashValue="h0+2X2WrpGUS6PdIWJgTpskIhqnIt1QDHj4vTcC04eOvUADLVGuoVx6tyOZlqppYD/yPmKbekHvpvmTqev0JCQ==" saltValue="TeoQDHDYxY/mevJCDHioEw==" spinCount="100000" sheet="1" objects="1" scenarios="1"/>
  <mergeCells count="7">
    <mergeCell ref="A18:C18"/>
    <mergeCell ref="A1:C1"/>
    <mergeCell ref="A2:C2"/>
    <mergeCell ref="A10:C10"/>
    <mergeCell ref="A14:C14"/>
    <mergeCell ref="A15:C15"/>
    <mergeCell ref="A16:C16"/>
  </mergeCells>
  <pageMargins left="0.7" right="0.7" top="0.75" bottom="0.75" header="0.3" footer="0.3"/>
  <pageSetup scale="8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DKŽ_1</vt:lpstr>
      <vt:lpstr>DKŽ_2</vt:lpstr>
      <vt:lpstr>santrauka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LAKD</dc:creator>
  <cp:lastModifiedBy>Vytautas Ramanauskas</cp:lastModifiedBy>
  <dcterms:created xsi:type="dcterms:W3CDTF">2020-10-05T14:48:34Z</dcterms:created>
  <dcterms:modified xsi:type="dcterms:W3CDTF">2021-11-19T08:07:06Z</dcterms:modified>
</cp:coreProperties>
</file>