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defaultThemeVersion="166925"/>
  <mc:AlternateContent xmlns:mc="http://schemas.openxmlformats.org/markup-compatibility/2006">
    <mc:Choice Requires="x15">
      <x15ac:absPath xmlns:x15ac="http://schemas.microsoft.com/office/spreadsheetml/2010/11/ac" url="R:\Viesuju_pirkimu_skyrius\Jurga_Kuzmaite\2021 m. PIRKIMAI\Vertinimas\Kelio 4606 Telsiai_Lieplauke_Plunge_kap\Vertinimas\Pasiūlymas susipažinimui\"/>
    </mc:Choice>
  </mc:AlternateContent>
  <xr:revisionPtr revIDLastSave="0" documentId="8_{D9906423-55CF-4A48-B0EE-72B44CA43677}" xr6:coauthVersionLast="47" xr6:coauthVersionMax="47" xr10:uidLastSave="{00000000-0000-0000-0000-000000000000}"/>
  <bookViews>
    <workbookView xWindow="-108" yWindow="-108" windowWidth="23256" windowHeight="12576" xr2:uid="{00000000-000D-0000-FFFF-FFFF00000000}"/>
  </bookViews>
  <sheets>
    <sheet name="DKŽ_1" sheetId="1" r:id="rId1"/>
    <sheet name="DKŽ_2" sheetId="3" r:id="rId2"/>
    <sheet name="santrauka"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8" i="1" l="1"/>
  <c r="G69" i="1" l="1"/>
  <c r="G39" i="1"/>
  <c r="G38" i="1"/>
  <c r="G76" i="1"/>
  <c r="G75" i="1"/>
  <c r="G28" i="1"/>
  <c r="G29" i="1"/>
  <c r="G30" i="1"/>
  <c r="G31" i="1"/>
  <c r="G32" i="1"/>
  <c r="G33" i="1"/>
  <c r="G34" i="1"/>
  <c r="G35" i="1"/>
  <c r="G36" i="1"/>
  <c r="G37" i="1"/>
  <c r="G7" i="1"/>
  <c r="G8" i="1"/>
  <c r="G9" i="1"/>
  <c r="G10" i="1"/>
  <c r="G11" i="1"/>
  <c r="G12" i="1"/>
  <c r="G13" i="1"/>
  <c r="G14" i="1"/>
  <c r="G15" i="1"/>
  <c r="G16" i="1"/>
  <c r="G17" i="1"/>
  <c r="G18" i="1"/>
  <c r="G19" i="1"/>
  <c r="G20" i="1"/>
  <c r="G21" i="1"/>
  <c r="G22" i="1"/>
  <c r="G23" i="1"/>
  <c r="G24" i="1"/>
  <c r="G25" i="1"/>
  <c r="G26" i="1"/>
  <c r="G27" i="1"/>
  <c r="G5" i="1"/>
  <c r="G6" i="1"/>
  <c r="I27" i="1" l="1"/>
  <c r="G12" i="3" l="1"/>
  <c r="G80" i="1"/>
  <c r="G79" i="1"/>
  <c r="G78" i="1"/>
  <c r="G77" i="1"/>
  <c r="G84" i="1"/>
  <c r="G83" i="1"/>
  <c r="G82" i="1"/>
  <c r="G81" i="1"/>
  <c r="G89" i="1"/>
  <c r="G88" i="1"/>
  <c r="G87" i="1"/>
  <c r="G86" i="1"/>
  <c r="G85" i="1"/>
  <c r="G9" i="3"/>
  <c r="G8" i="3"/>
  <c r="G91" i="1"/>
  <c r="G90" i="1"/>
  <c r="G74" i="1"/>
  <c r="G73" i="1"/>
  <c r="G51" i="1"/>
  <c r="G50" i="1"/>
  <c r="G49" i="1"/>
  <c r="G48" i="1"/>
  <c r="G52" i="1"/>
  <c r="G44" i="1"/>
  <c r="G43" i="1"/>
  <c r="G42" i="1"/>
  <c r="G46" i="1"/>
  <c r="G45" i="1"/>
  <c r="I91" i="1" l="1"/>
  <c r="G13" i="3"/>
  <c r="G11" i="3"/>
  <c r="G10" i="3"/>
  <c r="G7" i="3"/>
  <c r="G6" i="3"/>
  <c r="G72" i="1"/>
  <c r="G70" i="1"/>
  <c r="G67" i="1"/>
  <c r="G66" i="1"/>
  <c r="G65" i="1"/>
  <c r="G64" i="1"/>
  <c r="G63" i="1"/>
  <c r="G62" i="1"/>
  <c r="G61" i="1"/>
  <c r="G60" i="1"/>
  <c r="G59" i="1"/>
  <c r="G57" i="1"/>
  <c r="G56" i="1"/>
  <c r="G55" i="1"/>
  <c r="G54" i="1"/>
  <c r="G5" i="3" l="1"/>
  <c r="I13" i="3" s="1"/>
  <c r="G14" i="3" l="1"/>
  <c r="C5" i="2" s="1"/>
  <c r="G47" i="1" l="1"/>
  <c r="G40" i="1"/>
  <c r="G71" i="1"/>
  <c r="I80" i="1" s="1"/>
  <c r="G58" i="1"/>
  <c r="G53" i="1"/>
  <c r="G41" i="1"/>
  <c r="I40" i="1" l="1"/>
  <c r="I70" i="1"/>
  <c r="I52" i="1"/>
  <c r="G92" i="1" l="1"/>
  <c r="G93" i="1" s="1"/>
  <c r="I92" i="1" l="1"/>
  <c r="C4" i="2"/>
  <c r="C6" i="2" s="1"/>
</calcChain>
</file>

<file path=xl/sharedStrings.xml><?xml version="1.0" encoding="utf-8"?>
<sst xmlns="http://schemas.openxmlformats.org/spreadsheetml/2006/main" count="432" uniqueCount="229">
  <si>
    <t>Eilės Nr.</t>
  </si>
  <si>
    <t>Darbo pavadinimas, aprašymas</t>
  </si>
  <si>
    <t>Mato vnt.</t>
  </si>
  <si>
    <t>Kiekis</t>
  </si>
  <si>
    <r>
      <t xml:space="preserve">Vieneto kaina, Eur be PVM  </t>
    </r>
    <r>
      <rPr>
        <b/>
        <sz val="11"/>
        <color rgb="FFFF0000"/>
        <rFont val="Times New Roman"/>
        <family val="1"/>
        <charset val="186"/>
      </rPr>
      <t>(pildo Tiekėjas)</t>
    </r>
  </si>
  <si>
    <t>Iš viso, Eur be PVM</t>
  </si>
  <si>
    <t>1. Paruošiamieji darbai</t>
  </si>
  <si>
    <t>kompl.</t>
  </si>
  <si>
    <t>m2</t>
  </si>
  <si>
    <t>m3</t>
  </si>
  <si>
    <t>m</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</si>
  <si>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</si>
  <si>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6.1</t>
  </si>
  <si>
    <t>1.1</t>
  </si>
  <si>
    <t>1.2</t>
  </si>
  <si>
    <t>1.4</t>
  </si>
  <si>
    <t>1.5</t>
  </si>
  <si>
    <t>1.6</t>
  </si>
  <si>
    <t>1.8</t>
  </si>
  <si>
    <t>vnt.</t>
  </si>
  <si>
    <t>2.1</t>
  </si>
  <si>
    <t>2.2</t>
  </si>
  <si>
    <t>2.3</t>
  </si>
  <si>
    <t>2.4</t>
  </si>
  <si>
    <t>2.5</t>
  </si>
  <si>
    <t>2.6</t>
  </si>
  <si>
    <t>2.7</t>
  </si>
  <si>
    <t>4.1</t>
  </si>
  <si>
    <t>4.2</t>
  </si>
  <si>
    <t>4.3</t>
  </si>
  <si>
    <t>4.4</t>
  </si>
  <si>
    <t>5.1</t>
  </si>
  <si>
    <t>5.2</t>
  </si>
  <si>
    <t>5.3</t>
  </si>
  <si>
    <t>5.4</t>
  </si>
  <si>
    <t>5.5</t>
  </si>
  <si>
    <t>5.6</t>
  </si>
  <si>
    <t>6.2</t>
  </si>
  <si>
    <t>3.1</t>
  </si>
  <si>
    <t>3.2</t>
  </si>
  <si>
    <t>3.3</t>
  </si>
  <si>
    <t>3.4</t>
  </si>
  <si>
    <t>4.5</t>
  </si>
  <si>
    <t>Skyrius</t>
  </si>
  <si>
    <t>Iš viso skyriuje 1, Eur be PVM</t>
  </si>
  <si>
    <t>Iš viso skyriuje 2, Eur be PVM</t>
  </si>
  <si>
    <t>Iš viso skyriuje 3, Eur be PVM</t>
  </si>
  <si>
    <t>Iš viso skyriuje 4, Eur be PVM</t>
  </si>
  <si>
    <t>Iš viso skyriuje 5, Eur be PVM</t>
  </si>
  <si>
    <t>IŠ VISO ŽINIARAŠTYJE 1, EUR BE PVM</t>
  </si>
  <si>
    <t>2. Žemės darbai</t>
  </si>
  <si>
    <t>1.11</t>
  </si>
  <si>
    <t>1.13</t>
  </si>
  <si>
    <t>1.14</t>
  </si>
  <si>
    <t>5.7</t>
  </si>
  <si>
    <t>5.8</t>
  </si>
  <si>
    <t>DARBŲ KIEKIŲ ŽINIARAŠTIS NR. 1 – SUSISIEKIMO DALIS</t>
  </si>
  <si>
    <t>DARBŲ KIEKIŲ ŽINIARAŠČIŲ SANTRAUKA</t>
  </si>
  <si>
    <t>Darbų kiekių žin. nr.</t>
  </si>
  <si>
    <t>Žiniaraščio pavadinimas</t>
  </si>
  <si>
    <t>Vertė, EUR be PVM</t>
  </si>
  <si>
    <t>SUSISIEKIMO DALIS</t>
  </si>
  <si>
    <t>Vertės į pasiūlymo formą</t>
  </si>
  <si>
    <t>Iš viso žiniaraščiuose  (Eur be PVM):</t>
  </si>
  <si>
    <t>Žiniaraščio priedas</t>
  </si>
  <si>
    <r>
      <rPr>
        <b/>
        <sz val="10"/>
        <rFont val="Times New Roman"/>
        <family val="1"/>
        <charset val="186"/>
      </rPr>
      <t>Grįžtamosios medžiagos</t>
    </r>
    <r>
      <rPr>
        <sz val="10"/>
        <rFont val="Times New Roman"/>
        <family val="1"/>
        <charset val="186"/>
      </rPr>
      <t xml:space="preserve">
Darbų vykdymo metu nepanaudotos frezuoto asfalto granulės, skalda, žvyras, žvyro ir skaldos mišinys, nesurištasis mineralinių medžiagų mišinys, grindinio akmenys (neužteršti gruntu) yra laikomi grįžtamosiomis medžiagomis. Jos sąmatoje turi būti nurodytos atskira (-omis) eilute (-ėmis) su minuso ženklu. Šios medžiagos lieka rangovui.
Mediena (išskyrus krūmus, šakas ir kelmus) taip pat laikoma grįžtamąją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</si>
  <si>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r>
      <rPr>
        <b/>
        <sz val="10"/>
        <rFont val="Times New Roman"/>
        <family val="1"/>
        <charset val="186"/>
      </rPr>
      <t>Statybinės atliekos</t>
    </r>
    <r>
      <rPr>
        <sz val="10"/>
        <rFont val="Times New Roman"/>
        <family val="1"/>
        <charset val="186"/>
      </rPr>
      <t xml:space="preserve">
Visos medžiagos, nepatenkančios į statybinių ir (ar) grįžtamųjų medžiagų sąrašą ir (ar) kurių neįmanoma panaudoti antrą kartą, kaip atliekos turi būti sutvarkomos rangovo pagal galiojančius aplinkos apsaugos reikalavimus (rangovas privalo įsivertinti visas su tvarkymu susijusias utilizavimo išlaidas).</t>
    </r>
  </si>
  <si>
    <t>1.3</t>
  </si>
  <si>
    <t>1.7</t>
  </si>
  <si>
    <t>IŠ VISO ŽINIARAŠTYJE 2, EUR BE PVM</t>
  </si>
  <si>
    <t>5.9</t>
  </si>
  <si>
    <t>Iš viso skyriuje 6, Eur be PVM</t>
  </si>
  <si>
    <t>1.9</t>
  </si>
  <si>
    <t>1.10</t>
  </si>
  <si>
    <t>1.12</t>
  </si>
  <si>
    <t>7.1</t>
  </si>
  <si>
    <t>DARBŲ KIEKIŲ ŽINIARAŠTIS NR. 2 – MELIORACIJOS DALIS</t>
  </si>
  <si>
    <t>3. Kelio dangos konstrukcija (I konstrukcijos variantas)</t>
  </si>
  <si>
    <t>Pastaba: Rangovas pildo pasirinktinai I arba II konstrukcijos variantą</t>
  </si>
  <si>
    <t>5.10</t>
  </si>
  <si>
    <t>MELIORACIJOS DALIS</t>
  </si>
  <si>
    <t>Pastaba: Rangovas statybvietės išlaidose arba laisvai pasirinktoje (-ose) darbų kiekių žiniaraščių eilutėje (-ėse) turi įsivertinti visus su sutarties vykdymu susijusius dokumentus (įskaitant deklaracijos apie statybos užbaigimą parengimą ir perdavimą užsakovui).</t>
  </si>
  <si>
    <t>3.5</t>
  </si>
  <si>
    <t>3.6</t>
  </si>
  <si>
    <r>
      <t xml:space="preserve">Vieneto kaina, Eur be PVM  </t>
    </r>
    <r>
      <rPr>
        <b/>
        <sz val="12"/>
        <color rgb="FFFF0000"/>
        <rFont val="Times New Roman"/>
        <family val="1"/>
        <charset val="186"/>
      </rPr>
      <t>(pildo Tiekėjas)</t>
    </r>
  </si>
  <si>
    <t>Valstybinės reikšmės kelio Nr. 4606 Telšiai - Lieplaukė - Plungė ruožo nuo 16,430 iki 21,092 km kapitalinis remontas</t>
  </si>
  <si>
    <t>1. Drenažo tinklai</t>
  </si>
  <si>
    <t>PE ŠP-600 tipo drenažo šulinių įrengimas su žemės darbais</t>
  </si>
  <si>
    <t>Naujai projektuojamų drenažo rinktuvų/sausintuvų įjungimas į PE ŠP-600 šulinį su visomis reikalingomis jungtimis</t>
  </si>
  <si>
    <t>PE PN-45 tipo nuleistuvų įrengimas su žemės darbais</t>
  </si>
  <si>
    <t>Naujai projektuojamų drenažo rinktuvų/sausintuvų įjungimas į PE PE-45 šulinį su visomis reikalingomis jungtimis</t>
  </si>
  <si>
    <t>Drenažo linijų suieškojimas ekskavatoriais</t>
  </si>
  <si>
    <t>Aklių įmontavimas Ø75</t>
  </si>
  <si>
    <t>Aklių įmontavimas Ø50</t>
  </si>
  <si>
    <t>Gatvės trasos nužymėjimas</t>
  </si>
  <si>
    <t>km</t>
  </si>
  <si>
    <t>Gelžbetoninės d0,4 m pralaidos demontavimas, pakrovimas į autosavivarčius ir išvežimas (žiūrėti žiniaraščio priedą dėl išvežimo)</t>
  </si>
  <si>
    <t>Gelžbetoninės d0,6 m pralaidos demontavimas, pakrovimas į autosavivarčius ir išvežimas (žiūrėti žiniaraščio priedą dėl išvežimo)</t>
  </si>
  <si>
    <t>Gelžbetoninėsė d0,8 m pralaidos demontavimas, pakrovimas į autosavivarčius ir išvežimas (žiūrėti žiniaraščio priedą dėl išvežimo)</t>
  </si>
  <si>
    <t>PE d0,4 m  pralaidos demontavimas, pakrovimas į autosavivarčius ir išvežimas (žiūrėti žiniaraščio priedą dėl išvežimo)</t>
  </si>
  <si>
    <t>PE d0,3 m  pralaidos demontavimas, pakrovimas į autosavivarčius ir išvežimas (žiūrėti žiniaraščio priedą dėl išvežimo)</t>
  </si>
  <si>
    <t>1.15</t>
  </si>
  <si>
    <t>1.16</t>
  </si>
  <si>
    <t>1.17</t>
  </si>
  <si>
    <t>1.18</t>
  </si>
  <si>
    <t>1.19</t>
  </si>
  <si>
    <t>1.20</t>
  </si>
  <si>
    <t>1.21</t>
  </si>
  <si>
    <t>1.22</t>
  </si>
  <si>
    <t>1.23</t>
  </si>
  <si>
    <t>Medžių kelmų rovimas, pakrovimas į autosavivarčius ir išvežimas utilizavimui rangovo pasirinktu atstumu</t>
  </si>
  <si>
    <t>Grįžtamosios medžiagos – susandėliuota mediena (kainą pateikia rangovas, įvertinęs medienos būklę: ≥0,00 Eur – kai mediena menkavertė ir skirta utilizavimui, t.y. vertinama, kiek kainuos utilizavimo išlaidos įrašant kainą su pliuso ženklu. &lt;0,00 Eur – kai mediena nėra menkavertė ir gali būti parduota, t.y. nurodoma kaina su minuso ženklu) (25 vnt.)</t>
  </si>
  <si>
    <t>ha</t>
  </si>
  <si>
    <t>Esamų kelio ženklų (vienas skydas ant vienos atramos) išardymas, pakrovimas į autosavivarčius ir išvežimas</t>
  </si>
  <si>
    <t>Ryšių kabelių apsaugojimas PE D110 futliarais</t>
  </si>
  <si>
    <t>Žemės sankasos viršaus planiravimas mechanizuotai</t>
  </si>
  <si>
    <t>Žemės sankasos viršaus planiravimas rankiniu būdu</t>
  </si>
  <si>
    <t>II gr. grunto kasimas rankiniu būdu</t>
  </si>
  <si>
    <t>Žemės sankasos viršaus 0,30 m sluoksnio tankinimas</t>
  </si>
  <si>
    <t>Neaustinė geotekstilės &gt;150 g/m2 įrengimas</t>
  </si>
  <si>
    <t>Augalinio grunto h=0,15 m nuėmimas ir išvežimas rangovo pasirinktu atstumu į sandėliavimo aikštelę</t>
  </si>
  <si>
    <t>II gr. grunto kasimas ekskavatoriais, supilant vietoje</t>
  </si>
  <si>
    <t>Žemės sankasos viršaus 0,30 m sluoksnio tankinimas rankiniu būdu</t>
  </si>
  <si>
    <t>Gruntų armavimo geotinklo iš PET, 40/40 kN/m stiprio įrengimas</t>
  </si>
  <si>
    <t>Augalinio grunto užpylimas ir užsėjimas (vidutinis sluoksnio storis h=0,06 m)</t>
  </si>
  <si>
    <t>2.8</t>
  </si>
  <si>
    <t>2.9</t>
  </si>
  <si>
    <t>2.10</t>
  </si>
  <si>
    <t>2.11</t>
  </si>
  <si>
    <t>2.12</t>
  </si>
  <si>
    <t>Apsauginio šalčiui atsparaus sluoksnio iš gamtinio smėlio įrengimas, h=0,40 m</t>
  </si>
  <si>
    <t>Apsauginio šalčiui atsparaus sluoksnio iš gamtinio smėlio įrengimas sankasos gruntų pakeitimui, h=0,24 m</t>
  </si>
  <si>
    <t>Skaldos pagrindas iš nesurištų mineralinių medžiagų mišinio 0/45, h=0,20 m</t>
  </si>
  <si>
    <t>Asfalto pagrindo dangos sluoksnis iš mišinio AC 16 PD h=0,10 m</t>
  </si>
  <si>
    <t>Siūlių įrengimas panaudojant sandariklio masę</t>
  </si>
  <si>
    <t>Kelkraščių  viršutinio sluoksnio h=7 cm įrengimas iš skaldos fr. 11/22  85% ir 15% dirvožemio užsėjant žole</t>
  </si>
  <si>
    <t>Apsauginio šalčiui atsparaus sluoksnio iš gamtinio smėlio įrengimas, h=0,35 m</t>
  </si>
  <si>
    <t>Žvyro pagrindas iš nesurištų mineralinių medžiagų mišinio 0/45, h=0,25 m</t>
  </si>
  <si>
    <t>4v tipo nuovažų įrengimas su d400 pralaidomis</t>
  </si>
  <si>
    <t>4p(v) tipo nuovažų įrengimas su d400 pralaidomis</t>
  </si>
  <si>
    <t>3sv tipo nuovažų įrengimas su d400 pralaidomis</t>
  </si>
  <si>
    <t>Autobusų stotelės paviljono įrengimas</t>
  </si>
  <si>
    <t>vnt</t>
  </si>
  <si>
    <t>Smėlio pasluoksnio įrengimas h=0,03 m</t>
  </si>
  <si>
    <t>Betoninių gatvės bortų 100.30.15 cm ant betono C12/15 pagrindo įrengimas</t>
  </si>
  <si>
    <t>Vejos gatvės bortų 100.20.8 cm ant betono C12/15 pagrindo įrengimas</t>
  </si>
  <si>
    <t>Sandarinimo juostos įrengimas (tarp kelio borto ir asfaltbetonio dangos)</t>
  </si>
  <si>
    <t>Betoninių plytelių 8 cm įrengimas</t>
  </si>
  <si>
    <t>Reljefinių betono trinkelių 200x100x8mm (kauburėliai) įrengimas</t>
  </si>
  <si>
    <t>Reljefinių betono trinkelių 200x100x8mm (juostelės) įrengimas</t>
  </si>
  <si>
    <t>Šiukšliadėžių pastatymas</t>
  </si>
  <si>
    <t>4.6</t>
  </si>
  <si>
    <t>4.7</t>
  </si>
  <si>
    <t>4.8</t>
  </si>
  <si>
    <t>4.9</t>
  </si>
  <si>
    <t>4.10</t>
  </si>
  <si>
    <t>4.11</t>
  </si>
  <si>
    <t>4.12</t>
  </si>
  <si>
    <t>4.13</t>
  </si>
  <si>
    <t>4.14</t>
  </si>
  <si>
    <t>4.15</t>
  </si>
  <si>
    <t>4.16</t>
  </si>
  <si>
    <t>4. Nuovažų, sankryžų, autobusų stotelių ir kt. įrengimas</t>
  </si>
  <si>
    <t>5. Vandens nuvedimo įrengimas</t>
  </si>
  <si>
    <t>Pralaidų tranšėjų užpylimas gamtiniu smėliu ir sutankinimas vibroplokštėmis</t>
  </si>
  <si>
    <t>Kelio griovių dugno ir šlaitų sutvirtinimas žvyro mišiniu fr. 22/32 h -0,10 m sluoksniu</t>
  </si>
  <si>
    <t>Kelio griovių dugno ir šlaitų sutvirtinimas dolomitine skalda fr. 22/56h -0,15 m sluoksniu</t>
  </si>
  <si>
    <t>Vamzdinės metalinės gofruotos vandens pralaidos d800 m įstrižųjų antgalių įrengimas</t>
  </si>
  <si>
    <t>Šlaitų ir dugno tvirtinimas monolitiniu g/b h=0.12 m ant skaldos pagrindo</t>
  </si>
  <si>
    <t>Šlaitų ir dugno tvirtinimas monolitiniu g/b h=0.10 m ant skaldos pagrindo</t>
  </si>
  <si>
    <t>Šlaitų ir dugno tvirtinimas skalda fr. 22/32</t>
  </si>
  <si>
    <t>PVC d110 vamzdžių įrengimas (laikinam vandens nuvedimui)</t>
  </si>
  <si>
    <t>Volelio iš asfalto mišinio AC 8 VL įrengimas</t>
  </si>
  <si>
    <t>6.3</t>
  </si>
  <si>
    <t>6.4</t>
  </si>
  <si>
    <t>6.5</t>
  </si>
  <si>
    <t>6.6</t>
  </si>
  <si>
    <t>6.7</t>
  </si>
  <si>
    <t>6.8</t>
  </si>
  <si>
    <t>6.9</t>
  </si>
  <si>
    <t>6.10</t>
  </si>
  <si>
    <t>6.11</t>
  </si>
  <si>
    <t>6. Eismo organizavimas</t>
  </si>
  <si>
    <t>Kelio ženklų vienstiebių metalinių 76,1 mm skersmens (sienelės storis 2,9 mm, h=4,00 m) atramų pastatymas</t>
  </si>
  <si>
    <t>Kelio ženklų dvistiebių metalinių 76,1 mm skersmens (sienelės storis 2,9 mm, h=4,00 m) atramų pastatymas</t>
  </si>
  <si>
    <t>Kelio ženklų skydų montavimas prie vienstiebių atramų</t>
  </si>
  <si>
    <t>Kelio ženklų skydų montavimas prie dvistiebių atramų</t>
  </si>
  <si>
    <t>Horizontalus kelio ženklinimas dažais, Nr. 1.1 (polimerinėmis medžiagomis su stiklo rutuliukais)</t>
  </si>
  <si>
    <t>Horizontalus kelio ženklinimas dažais, Nr. 1.2 (polimerinėmis medžiagomis su stiklo rutuliukais)</t>
  </si>
  <si>
    <t>Horizontalus kelio ženklinimas dažais, Nr. 1.7 (polimerinėmis medžiagomis su stiklo rutuliukais)</t>
  </si>
  <si>
    <t>Horizontalus kelio ženklinimas dažais, Nr. 1.12 (polimerinėmis medžiagomis su stiklo rutuliukais)</t>
  </si>
  <si>
    <t>Horizontalus kelio ženklinimas dažais, Nr. 1.18 (polimerinėmis medžiagomis su stiklo rutuliukais)</t>
  </si>
  <si>
    <t>Horizontalus kelio ženklinimas dažais, Nr. 1.22 (polimerinėmis medžiagomis su stiklo rutuliukais)</t>
  </si>
  <si>
    <t>Plastikinių signalinių stulpelių pastatymas</t>
  </si>
  <si>
    <t>Gelžbetoninių konstrukcijų, stogo, pamato ir plytų mūro (stotelės perono) ardymas, pakrovimas į autosavivarčius ir išvežimas (žiūrėti žiniaraščio priedą dėl išvežimo)</t>
  </si>
  <si>
    <t>Esamos betoninės (plytelės, trinkelės) dangos ardymas, pakrovimas į autosavivarčius ir išvežimas (žiūrėti žiniaraščio priedą dėl išvežimo)</t>
  </si>
  <si>
    <t>Esamų betoninių gatves bordiūrų ardymas, pakrovimas į autosavivarčius ir išvežimas (žiūrėti žiniaraščio priedą dėl išvežimo)</t>
  </si>
  <si>
    <t>Esamų betoninių vejos bordiūrų ardymas, pakrovimas į autosavivarčius ir išvežimas (žiūrėti žiniaraščio priedą dėl išvežimo)</t>
  </si>
  <si>
    <t>Medžių mažiau nei 12 cm skersmens kirtimas</t>
  </si>
  <si>
    <t>Medžių 12-16 cm skersmens kirtimas</t>
  </si>
  <si>
    <t>Medžių 17-24 cm skersmens kirtimas</t>
  </si>
  <si>
    <t>Medžių 25-32 cm skersmens kirtimas</t>
  </si>
  <si>
    <t>Medžių daugiau nei 32 cm skersmens kirtimas</t>
  </si>
  <si>
    <t>Krūmų šalinimas, pakrovimas į autosavivarčius ir išvežimas (žiūrėti žiniaraščio priedą dėl išvežimo)</t>
  </si>
  <si>
    <t>Esamų signalinių stulpelių išardymas, pakrovimas į autosavivarčius ir išvežimas (žiūrėti žiniaraščio priedą dėl išvežimo)</t>
  </si>
  <si>
    <t>Žemės sankasos gruntų pagerinimas (vadovautis MN GPSR 12)</t>
  </si>
  <si>
    <t>AC 16 PD asfalto pagrindo - dangos sluoksnio įrengimas nuovažose, h=0,06 m</t>
  </si>
  <si>
    <t>7. Kitos paslaugos</t>
  </si>
  <si>
    <r>
      <t xml:space="preserve">Vykdant valstybinės reikšmės kelių rekonstravimo/remonto darbus susidarančios medžiagos, kurios nenaudojamos projekte ir kurios gali būti panaudotos pakartotinai, turi būti gabenamos į užsakovo – VĮ Lietuvos automobilių kelių direkcijos (toliau – Kelių direkcija) nurodytą sandėliavimo vietą – </t>
    </r>
    <r>
      <rPr>
        <b/>
        <sz val="10"/>
        <rFont val="Times New Roman"/>
        <family val="1"/>
        <charset val="186"/>
      </rPr>
      <t>Raseinių kelių tarnybos Pagrybio meistrija, Aušrinės g. 2, Iždonų k., Kaltinėnų sen., Šilalės r. ARBA Šiaulių kelių tarnybos Kuršėnų asfaltbetonio bazė, Pramonės g. 24, Kuršėnai</t>
    </r>
    <r>
      <rPr>
        <sz val="10"/>
        <rFont val="Times New Roman"/>
        <family val="1"/>
        <charset val="186"/>
      </rPr>
      <t xml:space="preserve">
Medžiagos, kurios turi būti gabenamos į sandėliavimo vietas:
1. Metalo gaminiai (neužteršti betonu ir kt. medžiagomis (t. y. turi būti nuvalyti)): kelio ženklai, kelio ženklų atramos, apšvietimo ir kiti stulpai,  apsauginiai atitvarai ir jų elementai, tiltų ir viadukų turėklai, kiti metalo gaminiai, sijos, spraustasienės, pralaidos ir kt.;
2. Betono ir gelžbetonio gaminiai (tik nepažeisti mechaniškai ir tinkami naudoti): pralaidos, trinkelės, bortai ir kt.;
3. Plastiko gaminiai (tik nepažeisti mechaniškai ir tinkami naudoti): signaliniai stulpeliai, pralaidos ir kt.
Kitos, šiame sąraše nepaminėtos medžiagos, kurios gali būti panaudotos pakartotinai, gali būti gabenamos į sandėliavimo vietas tik suderinus su Kelių direkcija.
Siekiant išvengti ginčų dėl medžiagų priėmimo sandėliuoti, prašome rangovų vengti atvejų, kai medžiagos tampa netinkamomis naudoti dėl jų netinkamo išardymo, t. y., medžiagos į sandėliavimo vietas turi būti pristatomos mechaniškai nepažeistos ir neužterštos. Tinkamas medžiagų pristatymas laikomas rangovo rizika ir atsakomybė tenka rangovui.</t>
    </r>
  </si>
  <si>
    <t>3. Kelio dangos konstrukcija (II konstrukcijos variantas)</t>
  </si>
  <si>
    <t>Iš viso skyriuje 7, Eur be PVM</t>
  </si>
  <si>
    <t>Grįžtamosios medžiagos (išardytas asfaltas), įkainis 9,58 Eur/m3 (sąmatoje įvertinamas su minuso ženklu)</t>
  </si>
  <si>
    <t>Esamos asfaltbetonio dangos išardymas 10 cm</t>
  </si>
  <si>
    <t>II gr. grunto kasimas ekskavatoriais, pakrovimas į autosavivarčius ir išvežimas iki 10 km (išvežama į išlykį)</t>
  </si>
  <si>
    <t>Nuovažų ir sankryžų dangos suvedimas su esama danga panaudojant žvyro mišinį (vidutinis storis 20 cm)</t>
  </si>
  <si>
    <t>Vamzdinės metalinės gofruotos vandens pralaidos d800 mm įrengimas kelyje (10 vnt.):
○ Grunto kasimas - 674 m3
○ Pirminis apsauginis pralaidos užpylimas - 452 m3
○ Smėlio pagrindas - 29 m3
○ Šalčiui atsparus gruntas (antgalių įrengimui) - 132 m3
○ Geotekstilė - 1285 m2
○ Geomembrana - 140 m2
○ Geotekstilė apkabai - 16 m2</t>
  </si>
  <si>
    <t>3 tipo nuovažų įrengimas</t>
  </si>
  <si>
    <t>Augalinio grunto pakrovimas į autosavivarčius ir išvežimas iki 10 km</t>
  </si>
  <si>
    <t>2.13</t>
  </si>
  <si>
    <t>Skaldos pagrindas iš nesurištų mineralinių medžiagų mišinio 0/32, h=0,15 m</t>
  </si>
  <si>
    <t>Drenuojančio grunto įrengimas po stotelėmis</t>
  </si>
  <si>
    <t>m³</t>
  </si>
  <si>
    <t>4.17</t>
  </si>
  <si>
    <t xml:space="preserve">m2 </t>
  </si>
  <si>
    <t xml:space="preserve">75   </t>
  </si>
  <si>
    <t>4.18</t>
  </si>
  <si>
    <t>Suoliukų pastatymas</t>
  </si>
  <si>
    <t>Drenažo rinktuvai iš PVC vamzdžių Ø110x3,4 mm ir jų įrengimas su visomis reikalingomis jungtimis, dangų ardymu, žemės darbais, bei jų užpylimu, gerbūvio atstatymu. Vamzdžiai įrengiami smėlio, priesmėlio grunte kasant traktoriumi, vienakaušiu ekskavatoriumi iki 2,0 m gylio</t>
  </si>
  <si>
    <t>Drenažo rinktuvai iš PVC vamzdžių Ø160x4,0 mm ir jų įrengimas su visomis reikalingomis jungtimis, dangų ardymu, žemės darbais, bei jų užpylimu, gerbūvio atstatymu. Vamzdžiai įrengiami smėlio, priesmėlio grunte kasant traktoriumi, vienakaušiu ekskavatoriumi iki 2,0 m gylio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</si>
</sst>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 ;\-#,##0.00\ "/>
    <numFmt numFmtId="165" formatCode="0.0"/>
  </numFmts>
  <fonts count="27" x14ac:knownFonts="1">
    <font>
      <sz val="11"/>
      <color theme="1"/>
      <name val="Calibri"/>
      <family val="2"/>
      <charset val="186"/>
      <scheme val="minor"/>
    </font>
    <font>
      <sz val="11"/>
      <color rgb="FF000000"/>
      <name val="Calibri"/>
      <family val="2"/>
      <charset val="186"/>
    </font>
    <font>
      <b/>
      <sz val="11"/>
      <color rgb="FF000000"/>
      <name val="Times New Roman"/>
      <family val="1"/>
      <charset val="186"/>
    </font>
    <font>
      <b/>
      <sz val="11"/>
      <color rgb="FFFF0000"/>
      <name val="Times New Roman"/>
      <family val="1"/>
      <charset val="186"/>
    </font>
    <font>
      <b/>
      <sz val="11"/>
      <name val="Times New Roman"/>
      <family val="1"/>
      <charset val="186"/>
    </font>
    <font>
      <sz val="11"/>
      <name val="Times New Roman"/>
      <family val="1"/>
      <charset val="186"/>
    </font>
    <font>
      <sz val="11"/>
      <color rgb="FFFF0000"/>
      <name val="Times New Roman"/>
      <family val="1"/>
      <charset val="186"/>
    </font>
    <font>
      <sz val="11"/>
      <color theme="1"/>
      <name val="Times New Roman"/>
      <family val="1"/>
      <charset val="186"/>
    </font>
    <font>
      <i/>
      <sz val="11"/>
      <color theme="1"/>
      <name val="Times New Roman"/>
      <family val="1"/>
      <charset val="186"/>
    </font>
    <font>
      <b/>
      <sz val="12"/>
      <color rgb="FF000000"/>
      <name val="Times New Roman"/>
      <family val="1"/>
      <charset val="186"/>
    </font>
    <font>
      <sz val="8"/>
      <name val="Calibri"/>
      <family val="2"/>
      <charset val="186"/>
      <scheme val="minor"/>
    </font>
    <font>
      <i/>
      <sz val="11"/>
      <name val="Times New Roman"/>
      <family val="1"/>
      <charset val="186"/>
    </font>
    <font>
      <b/>
      <sz val="11"/>
      <color theme="1"/>
      <name val="Times New Roman"/>
      <family val="1"/>
      <charset val="186"/>
    </font>
    <font>
      <sz val="10"/>
      <name val="Times New Roman"/>
      <family val="1"/>
      <charset val="186"/>
    </font>
    <font>
      <b/>
      <sz val="10"/>
      <name val="Times New Roman"/>
      <family val="1"/>
      <charset val="186"/>
    </font>
    <font>
      <sz val="9"/>
      <name val="Times New Roman"/>
      <family val="1"/>
      <charset val="186"/>
    </font>
    <font>
      <i/>
      <sz val="10"/>
      <name val="Times New Roman"/>
      <family val="1"/>
      <charset val="186"/>
    </font>
    <font>
      <i/>
      <sz val="10"/>
      <color theme="1"/>
      <name val="Times New Roman"/>
      <family val="1"/>
      <charset val="186"/>
    </font>
    <font>
      <sz val="10"/>
      <color theme="1"/>
      <name val="Times New Roman"/>
      <family val="1"/>
      <charset val="186"/>
    </font>
    <font>
      <sz val="12"/>
      <name val="Times New Roman"/>
      <family val="1"/>
      <charset val="186"/>
    </font>
    <font>
      <b/>
      <sz val="12"/>
      <name val="Times New Roman"/>
      <family val="1"/>
      <charset val="186"/>
    </font>
    <font>
      <sz val="12"/>
      <color rgb="FFFF0000"/>
      <name val="Times New Roman"/>
      <family val="1"/>
      <charset val="186"/>
    </font>
    <font>
      <sz val="12"/>
      <color theme="1"/>
      <name val="Times New Roman"/>
      <family val="1"/>
      <charset val="186"/>
    </font>
    <font>
      <b/>
      <sz val="12"/>
      <color theme="1"/>
      <name val="Times New Roman"/>
      <family val="1"/>
      <charset val="186"/>
    </font>
    <font>
      <b/>
      <sz val="12"/>
      <color rgb="FFFF0000"/>
      <name val="Times New Roman"/>
      <family val="1"/>
      <charset val="186"/>
    </font>
    <font>
      <sz val="11"/>
      <color rgb="FF000000"/>
      <name val="Times New Roman"/>
      <family val="1"/>
      <charset val="186"/>
    </font>
    <font>
      <sz val="11"/>
      <color theme="1"/>
      <name val="Calibri"/>
      <family val="2"/>
      <charset val="186"/>
    </font>
  </fonts>
  <fills count="8">
    <fill>
      <patternFill patternType="none"/>
    </fill>
    <fill>
      <patternFill patternType="gray125"/>
    </fill>
    <fill>
      <patternFill patternType="solid">
        <fgColor rgb="FFF2F2F2"/>
        <bgColor rgb="FFFFFFFF"/>
      </patternFill>
    </fill>
    <fill>
      <patternFill patternType="solid">
        <fgColor theme="9" tint="0.7999816888943144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9" tint="0.59999389629810485"/>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s>
  <cellStyleXfs count="5">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cellStyleXfs>
  <cellXfs count="211">
    <xf numFmtId="0" fontId="0" fillId="0" borderId="0" xfId="0"/>
    <xf numFmtId="0" fontId="2" fillId="0" borderId="0" xfId="1" applyFont="1" applyAlignment="1" applyProtection="1">
      <alignment horizontal="center" vertical="center" wrapText="1"/>
    </xf>
    <xf numFmtId="49" fontId="5" fillId="0" borderId="1" xfId="0" applyNumberFormat="1" applyFont="1" applyBorder="1" applyAlignment="1">
      <alignment horizontal="left" vertical="center" wrapText="1"/>
    </xf>
    <xf numFmtId="0" fontId="8" fillId="0" borderId="0" xfId="0" applyFont="1" applyAlignment="1">
      <alignment horizontal="left" vertical="center" wrapText="1"/>
    </xf>
    <xf numFmtId="0" fontId="7" fillId="0" borderId="0" xfId="0" applyFont="1" applyProtection="1">
      <protection locked="0"/>
    </xf>
    <xf numFmtId="0" fontId="7" fillId="0" borderId="0" xfId="0" applyFont="1" applyAlignment="1" applyProtection="1">
      <alignment wrapText="1"/>
      <protection locked="0"/>
    </xf>
    <xf numFmtId="0" fontId="6" fillId="0" borderId="0" xfId="0" applyFont="1" applyAlignment="1" applyProtection="1">
      <alignment wrapText="1"/>
      <protection locked="0"/>
    </xf>
    <xf numFmtId="0" fontId="7" fillId="0" borderId="0" xfId="0" applyFont="1"/>
    <xf numFmtId="0" fontId="7" fillId="0" borderId="0" xfId="0" applyFont="1" applyAlignment="1">
      <alignment vertical="center" wrapText="1"/>
    </xf>
    <xf numFmtId="0" fontId="7" fillId="0" borderId="0" xfId="0" applyFont="1" applyAlignment="1">
      <alignment horizontal="center" vertical="center"/>
    </xf>
    <xf numFmtId="0" fontId="8" fillId="0" borderId="0" xfId="0" applyFont="1" applyAlignment="1">
      <alignment horizontal="center" vertical="center" wrapText="1"/>
    </xf>
    <xf numFmtId="0" fontId="7" fillId="0" borderId="0" xfId="0" applyFont="1" applyAlignment="1" applyProtection="1">
      <alignment horizontal="center" vertical="center"/>
      <protection locked="0"/>
    </xf>
    <xf numFmtId="0" fontId="6" fillId="0" borderId="0" xfId="0" applyFont="1" applyProtection="1">
      <protection locked="0"/>
    </xf>
    <xf numFmtId="0" fontId="2" fillId="0" borderId="0" xfId="1" applyNumberFormat="1" applyFont="1" applyAlignment="1" applyProtection="1">
      <alignment horizontal="center" vertical="center" wrapText="1"/>
    </xf>
    <xf numFmtId="0" fontId="5" fillId="0" borderId="1" xfId="0" applyNumberFormat="1" applyFont="1" applyFill="1" applyBorder="1" applyAlignment="1">
      <alignment horizontal="center" vertical="center"/>
    </xf>
    <xf numFmtId="0" fontId="7" fillId="0" borderId="0" xfId="0" applyNumberFormat="1" applyFont="1"/>
    <xf numFmtId="0" fontId="5" fillId="0" borderId="1" xfId="0" applyNumberFormat="1" applyFont="1" applyBorder="1" applyAlignment="1">
      <alignment horizontal="center" vertical="center"/>
    </xf>
    <xf numFmtId="49" fontId="5" fillId="0" borderId="1" xfId="0" applyNumberFormat="1" applyFont="1" applyBorder="1" applyAlignment="1">
      <alignment horizontal="center" vertical="center" wrapText="1"/>
    </xf>
    <xf numFmtId="0" fontId="7" fillId="0" borderId="0" xfId="0" applyFont="1" applyAlignment="1">
      <alignment wrapText="1"/>
    </xf>
    <xf numFmtId="49" fontId="5" fillId="0" borderId="3" xfId="0" applyNumberFormat="1" applyFont="1" applyBorder="1" applyAlignment="1">
      <alignment horizontal="center" vertical="center" wrapText="1"/>
    </xf>
    <xf numFmtId="4" fontId="5" fillId="0" borderId="4" xfId="0" applyNumberFormat="1" applyFont="1" applyBorder="1" applyAlignment="1">
      <alignment horizontal="center" vertical="center" wrapText="1"/>
    </xf>
    <xf numFmtId="4" fontId="5" fillId="0" borderId="6" xfId="0" applyNumberFormat="1" applyFont="1" applyBorder="1" applyAlignment="1">
      <alignment horizontal="center" vertical="center" wrapText="1"/>
    </xf>
    <xf numFmtId="4" fontId="5" fillId="0" borderId="9" xfId="0" applyNumberFormat="1" applyFont="1" applyBorder="1" applyAlignment="1">
      <alignment horizontal="center" vertical="center" wrapText="1"/>
    </xf>
    <xf numFmtId="0" fontId="2" fillId="0" borderId="8" xfId="2" applyFont="1" applyBorder="1" applyAlignment="1" applyProtection="1">
      <alignment horizontal="center" vertical="center" wrapText="1"/>
    </xf>
    <xf numFmtId="0" fontId="2" fillId="0" borderId="8" xfId="2" applyNumberFormat="1" applyFont="1" applyBorder="1" applyAlignment="1" applyProtection="1">
      <alignment horizontal="center" vertical="center" wrapText="1"/>
    </xf>
    <xf numFmtId="0" fontId="2" fillId="0" borderId="8" xfId="1" applyFont="1" applyBorder="1" applyAlignment="1" applyProtection="1">
      <alignment horizontal="center" vertical="center" wrapText="1"/>
    </xf>
    <xf numFmtId="0" fontId="2" fillId="0" borderId="9" xfId="1" applyFont="1" applyBorder="1" applyAlignment="1" applyProtection="1">
      <alignment horizontal="center" vertical="center" wrapText="1"/>
    </xf>
    <xf numFmtId="0" fontId="4" fillId="0" borderId="0" xfId="0" applyFont="1" applyBorder="1" applyAlignment="1" applyProtection="1">
      <alignment horizontal="center" vertical="center" wrapText="1"/>
      <protection locked="0"/>
    </xf>
    <xf numFmtId="4" fontId="5" fillId="0" borderId="15" xfId="0" applyNumberFormat="1" applyFont="1" applyBorder="1" applyAlignment="1">
      <alignment horizontal="center" vertical="center" wrapText="1"/>
    </xf>
    <xf numFmtId="4" fontId="4" fillId="0" borderId="13" xfId="0" applyNumberFormat="1" applyFont="1" applyBorder="1" applyAlignment="1" applyProtection="1">
      <alignment horizontal="center" vertical="center" wrapText="1"/>
      <protection locked="0"/>
    </xf>
    <xf numFmtId="4" fontId="12" fillId="0" borderId="15" xfId="0" applyNumberFormat="1" applyFont="1" applyBorder="1" applyAlignment="1" applyProtection="1">
      <alignment horizontal="center" vertical="center"/>
      <protection locked="0"/>
    </xf>
    <xf numFmtId="4" fontId="12" fillId="0" borderId="0" xfId="0" applyNumberFormat="1" applyFont="1" applyBorder="1" applyAlignment="1" applyProtection="1">
      <alignment horizontal="center" vertical="center"/>
      <protection locked="0"/>
    </xf>
    <xf numFmtId="0" fontId="7" fillId="0" borderId="0" xfId="0" applyFont="1" applyBorder="1" applyAlignment="1" applyProtection="1">
      <alignment wrapText="1"/>
      <protection locked="0"/>
    </xf>
    <xf numFmtId="0" fontId="4" fillId="0" borderId="0" xfId="4" applyFont="1" applyBorder="1" applyAlignment="1">
      <alignment vertical="center"/>
    </xf>
    <xf numFmtId="0" fontId="4" fillId="0" borderId="0" xfId="4" applyFont="1" applyBorder="1" applyAlignment="1">
      <alignment vertical="center" wrapText="1"/>
    </xf>
    <xf numFmtId="0" fontId="4" fillId="0" borderId="0" xfId="4" applyNumberFormat="1" applyFont="1" applyBorder="1" applyAlignment="1">
      <alignment vertical="center"/>
    </xf>
    <xf numFmtId="4" fontId="4" fillId="0" borderId="0" xfId="3" applyNumberFormat="1" applyFont="1" applyBorder="1" applyAlignment="1">
      <alignment horizontal="center" vertical="center" wrapText="1"/>
    </xf>
    <xf numFmtId="4" fontId="4" fillId="0" borderId="0" xfId="4" applyNumberFormat="1" applyFont="1" applyBorder="1" applyAlignment="1">
      <alignment horizontal="right" vertical="center"/>
    </xf>
    <xf numFmtId="4" fontId="4" fillId="0" borderId="0" xfId="4" applyNumberFormat="1" applyFont="1" applyBorder="1" applyAlignment="1">
      <alignment horizontal="right" vertical="center" wrapText="1"/>
    </xf>
    <xf numFmtId="0" fontId="4" fillId="0" borderId="0" xfId="4" applyNumberFormat="1" applyFont="1" applyBorder="1" applyAlignment="1">
      <alignment horizontal="right" vertical="center"/>
    </xf>
    <xf numFmtId="0" fontId="4" fillId="0" borderId="16" xfId="3" applyFont="1" applyBorder="1" applyAlignment="1">
      <alignment horizontal="center" vertical="center" wrapText="1"/>
    </xf>
    <xf numFmtId="0" fontId="7" fillId="0" borderId="0" xfId="0" applyFont="1" applyBorder="1" applyProtection="1">
      <protection locked="0"/>
    </xf>
    <xf numFmtId="4" fontId="4" fillId="0" borderId="15" xfId="3" applyNumberFormat="1" applyFont="1" applyBorder="1" applyAlignment="1">
      <alignment horizontal="center" vertical="center" wrapText="1"/>
    </xf>
    <xf numFmtId="0" fontId="2" fillId="0" borderId="21" xfId="2" applyFont="1" applyBorder="1" applyAlignment="1" applyProtection="1">
      <alignment horizontal="center" vertical="center" wrapText="1"/>
    </xf>
    <xf numFmtId="0" fontId="13" fillId="0" borderId="0" xfId="0" applyFont="1"/>
    <xf numFmtId="0" fontId="14" fillId="0" borderId="1" xfId="0" applyFont="1" applyBorder="1" applyAlignment="1">
      <alignment horizontal="center" vertical="center" wrapText="1"/>
    </xf>
    <xf numFmtId="0" fontId="13" fillId="0" borderId="1" xfId="0" applyFont="1" applyBorder="1" applyAlignment="1">
      <alignment horizontal="center" vertical="center"/>
    </xf>
    <xf numFmtId="0" fontId="13" fillId="0" borderId="1" xfId="0" applyFont="1" applyBorder="1" applyAlignment="1">
      <alignment vertical="center"/>
    </xf>
    <xf numFmtId="4" fontId="15" fillId="0" borderId="1" xfId="0" applyNumberFormat="1" applyFont="1" applyBorder="1" applyAlignment="1">
      <alignment horizontal="center" vertical="center"/>
    </xf>
    <xf numFmtId="0" fontId="14" fillId="0" borderId="1" xfId="0" applyFont="1" applyBorder="1" applyAlignment="1">
      <alignment horizontal="right" vertical="center"/>
    </xf>
    <xf numFmtId="0" fontId="16" fillId="0" borderId="0" xfId="0" applyFont="1" applyAlignment="1">
      <alignment horizontal="left" vertical="center"/>
    </xf>
    <xf numFmtId="0" fontId="13" fillId="0" borderId="0" xfId="0" applyFont="1" applyAlignment="1">
      <alignment horizontal="left" vertical="center"/>
    </xf>
    <xf numFmtId="0" fontId="16" fillId="0" borderId="0" xfId="0" applyFont="1" applyAlignment="1">
      <alignment horizontal="left" vertical="center" wrapText="1"/>
    </xf>
    <xf numFmtId="0" fontId="16" fillId="0" borderId="0" xfId="0" applyFont="1"/>
    <xf numFmtId="0" fontId="4" fillId="0" borderId="25" xfId="3" applyFont="1" applyBorder="1" applyAlignment="1">
      <alignment horizontal="center" vertical="center" wrapText="1"/>
    </xf>
    <xf numFmtId="4" fontId="4" fillId="0" borderId="26" xfId="3" applyNumberFormat="1" applyFont="1" applyBorder="1" applyAlignment="1">
      <alignment horizontal="center" vertical="center" wrapText="1"/>
    </xf>
    <xf numFmtId="0" fontId="5" fillId="0" borderId="1" xfId="0" applyNumberFormat="1" applyFont="1" applyBorder="1" applyAlignment="1">
      <alignment horizontal="center" vertical="center" wrapText="1"/>
    </xf>
    <xf numFmtId="49" fontId="5" fillId="0" borderId="1" xfId="0" applyNumberFormat="1" applyFont="1" applyFill="1" applyBorder="1" applyAlignment="1">
      <alignment horizontal="center" vertical="center" wrapText="1"/>
    </xf>
    <xf numFmtId="4" fontId="4" fillId="0" borderId="13" xfId="0" applyNumberFormat="1" applyFont="1" applyFill="1" applyBorder="1" applyAlignment="1" applyProtection="1">
      <alignment horizontal="center" vertical="center" wrapText="1"/>
      <protection locked="0"/>
    </xf>
    <xf numFmtId="49" fontId="5" fillId="0" borderId="3" xfId="0" applyNumberFormat="1" applyFont="1" applyFill="1" applyBorder="1" applyAlignment="1">
      <alignment horizontal="center" vertical="center" wrapText="1"/>
    </xf>
    <xf numFmtId="0" fontId="5" fillId="0" borderId="0" xfId="0" applyFont="1" applyAlignment="1" applyProtection="1">
      <alignment wrapText="1"/>
      <protection locked="0"/>
    </xf>
    <xf numFmtId="4" fontId="4" fillId="0" borderId="15" xfId="0" applyNumberFormat="1" applyFont="1" applyBorder="1" applyAlignment="1" applyProtection="1">
      <alignment horizontal="center" vertical="center"/>
      <protection locked="0"/>
    </xf>
    <xf numFmtId="4" fontId="5" fillId="0" borderId="28" xfId="0" applyNumberFormat="1" applyFont="1" applyBorder="1" applyAlignment="1">
      <alignment horizontal="center" vertical="center" wrapText="1"/>
    </xf>
    <xf numFmtId="4" fontId="5" fillId="0" borderId="4" xfId="0" applyNumberFormat="1" applyFont="1" applyFill="1" applyBorder="1" applyAlignment="1">
      <alignment horizontal="center" vertical="center" wrapText="1"/>
    </xf>
    <xf numFmtId="4" fontId="5" fillId="0" borderId="6" xfId="0" applyNumberFormat="1" applyFont="1" applyFill="1" applyBorder="1" applyAlignment="1">
      <alignment horizontal="center" vertical="center" wrapText="1"/>
    </xf>
    <xf numFmtId="4" fontId="5" fillId="0" borderId="9" xfId="0" applyNumberFormat="1" applyFont="1" applyFill="1" applyBorder="1" applyAlignment="1">
      <alignment horizontal="center" vertical="center" wrapText="1"/>
    </xf>
    <xf numFmtId="0" fontId="5" fillId="0" borderId="0" xfId="0" applyFont="1" applyFill="1" applyAlignment="1" applyProtection="1">
      <alignment wrapText="1"/>
      <protection locked="0"/>
    </xf>
    <xf numFmtId="4" fontId="4" fillId="0" borderId="15" xfId="0" applyNumberFormat="1" applyFont="1" applyFill="1" applyBorder="1" applyAlignment="1" applyProtection="1">
      <alignment horizontal="center" vertical="center"/>
      <protection locked="0"/>
    </xf>
    <xf numFmtId="0" fontId="5" fillId="0" borderId="0" xfId="0" applyFont="1" applyFill="1" applyAlignment="1" applyProtection="1">
      <alignment vertical="center" wrapText="1"/>
      <protection locked="0"/>
    </xf>
    <xf numFmtId="49" fontId="5" fillId="0" borderId="22" xfId="4" applyNumberFormat="1" applyFont="1" applyBorder="1" applyAlignment="1">
      <alignment horizontal="center" vertical="center" wrapText="1"/>
    </xf>
    <xf numFmtId="0" fontId="5" fillId="0" borderId="14" xfId="4" applyFont="1" applyBorder="1" applyAlignment="1">
      <alignment horizontal="left" vertical="center" wrapText="1"/>
    </xf>
    <xf numFmtId="0" fontId="5" fillId="0" borderId="14" xfId="0" applyFont="1" applyBorder="1" applyAlignment="1">
      <alignment horizontal="center" vertical="center" wrapText="1"/>
    </xf>
    <xf numFmtId="0" fontId="5" fillId="0" borderId="14" xfId="0" applyNumberFormat="1" applyFont="1" applyBorder="1" applyAlignment="1">
      <alignment horizontal="center" vertical="center" wrapText="1"/>
    </xf>
    <xf numFmtId="164" fontId="5" fillId="6" borderId="1" xfId="0" applyNumberFormat="1" applyFont="1" applyFill="1" applyBorder="1" applyAlignment="1" applyProtection="1">
      <alignment horizontal="center" vertical="center"/>
      <protection locked="0"/>
    </xf>
    <xf numFmtId="4" fontId="4" fillId="6" borderId="3" xfId="4" applyNumberFormat="1" applyFont="1" applyFill="1" applyBorder="1" applyAlignment="1" applyProtection="1">
      <alignment horizontal="center" vertical="center" wrapText="1"/>
      <protection locked="0"/>
    </xf>
    <xf numFmtId="4" fontId="4" fillId="6" borderId="1" xfId="4" applyNumberFormat="1" applyFont="1" applyFill="1" applyBorder="1" applyAlignment="1" applyProtection="1">
      <alignment horizontal="center" vertical="center" wrapText="1"/>
      <protection locked="0"/>
    </xf>
    <xf numFmtId="4" fontId="5" fillId="6" borderId="3" xfId="0" applyNumberFormat="1" applyFont="1" applyFill="1" applyBorder="1" applyAlignment="1" applyProtection="1">
      <alignment horizontal="center" vertical="center" wrapText="1"/>
      <protection locked="0"/>
    </xf>
    <xf numFmtId="4" fontId="5" fillId="6" borderId="1" xfId="0" applyNumberFormat="1" applyFont="1" applyFill="1" applyBorder="1" applyAlignment="1" applyProtection="1">
      <alignment horizontal="center" vertical="center" wrapText="1"/>
      <protection locked="0"/>
    </xf>
    <xf numFmtId="4" fontId="4" fillId="6" borderId="8" xfId="4" applyNumberFormat="1" applyFont="1" applyFill="1" applyBorder="1" applyAlignment="1" applyProtection="1">
      <alignment horizontal="center" vertical="center" wrapText="1"/>
      <protection locked="0"/>
    </xf>
    <xf numFmtId="4" fontId="5" fillId="6" borderId="14" xfId="4" applyNumberFormat="1" applyFont="1" applyFill="1" applyBorder="1" applyAlignment="1" applyProtection="1">
      <alignment horizontal="center" vertical="center" wrapText="1"/>
      <protection locked="0"/>
    </xf>
    <xf numFmtId="0" fontId="2" fillId="0" borderId="0" xfId="1" applyFont="1" applyAlignment="1" applyProtection="1">
      <alignment horizontal="left" vertical="center" wrapText="1"/>
    </xf>
    <xf numFmtId="49" fontId="11" fillId="0" borderId="5" xfId="0" applyNumberFormat="1" applyFont="1" applyBorder="1" applyAlignment="1">
      <alignment horizontal="left" vertical="center" wrapText="1"/>
    </xf>
    <xf numFmtId="49" fontId="5" fillId="0" borderId="2" xfId="0" applyNumberFormat="1" applyFont="1" applyFill="1" applyBorder="1" applyAlignment="1">
      <alignment horizontal="left" vertical="center" wrapText="1"/>
    </xf>
    <xf numFmtId="49" fontId="5" fillId="0" borderId="5" xfId="0" applyNumberFormat="1" applyFont="1" applyFill="1" applyBorder="1" applyAlignment="1">
      <alignment horizontal="left" vertical="center" wrapText="1"/>
    </xf>
    <xf numFmtId="49" fontId="5" fillId="0" borderId="2" xfId="0" applyNumberFormat="1" applyFont="1" applyBorder="1" applyAlignment="1">
      <alignment horizontal="left" vertical="center" wrapText="1"/>
    </xf>
    <xf numFmtId="49" fontId="5" fillId="0" borderId="5" xfId="0" applyNumberFormat="1" applyFont="1" applyBorder="1" applyAlignment="1">
      <alignment horizontal="left" vertical="center" wrapText="1"/>
    </xf>
    <xf numFmtId="49" fontId="5" fillId="0" borderId="7" xfId="0" applyNumberFormat="1" applyFont="1" applyFill="1" applyBorder="1" applyAlignment="1">
      <alignment horizontal="left" vertical="center" wrapText="1"/>
    </xf>
    <xf numFmtId="49" fontId="5" fillId="0" borderId="13" xfId="4" applyNumberFormat="1" applyFont="1" applyBorder="1" applyAlignment="1">
      <alignment horizontal="left" vertical="center" wrapText="1"/>
    </xf>
    <xf numFmtId="0" fontId="4" fillId="0" borderId="0" xfId="4" applyFont="1" applyBorder="1" applyAlignment="1">
      <alignment horizontal="left" vertical="center" wrapText="1"/>
    </xf>
    <xf numFmtId="0" fontId="7" fillId="0" borderId="0" xfId="0" applyFont="1" applyAlignment="1" applyProtection="1">
      <alignment horizontal="left" vertical="center"/>
      <protection locked="0"/>
    </xf>
    <xf numFmtId="0" fontId="7" fillId="0" borderId="0" xfId="0" applyFont="1" applyAlignment="1">
      <alignment horizontal="left" vertical="center" wrapText="1"/>
    </xf>
    <xf numFmtId="49" fontId="19" fillId="0" borderId="2" xfId="0" applyNumberFormat="1" applyFont="1" applyBorder="1" applyAlignment="1">
      <alignment horizontal="center" vertical="center" wrapText="1"/>
    </xf>
    <xf numFmtId="49" fontId="19" fillId="0" borderId="3" xfId="0" applyNumberFormat="1" applyFont="1" applyBorder="1" applyAlignment="1">
      <alignment horizontal="center" vertical="center" wrapText="1"/>
    </xf>
    <xf numFmtId="0" fontId="19" fillId="0" borderId="3" xfId="0" applyNumberFormat="1" applyFont="1" applyBorder="1" applyAlignment="1">
      <alignment horizontal="center" vertical="center"/>
    </xf>
    <xf numFmtId="4" fontId="20" fillId="4" borderId="3" xfId="3" applyNumberFormat="1" applyFont="1" applyFill="1" applyBorder="1" applyAlignment="1" applyProtection="1">
      <alignment horizontal="center" vertical="center" wrapText="1"/>
      <protection locked="0"/>
    </xf>
    <xf numFmtId="4" fontId="19" fillId="0" borderId="4" xfId="0" applyNumberFormat="1" applyFont="1" applyBorder="1" applyAlignment="1">
      <alignment horizontal="center" vertical="center" wrapText="1"/>
    </xf>
    <xf numFmtId="0" fontId="21" fillId="0" borderId="0" xfId="0" applyFont="1" applyProtection="1">
      <protection locked="0"/>
    </xf>
    <xf numFmtId="0" fontId="22" fillId="0" borderId="0" xfId="0" applyFont="1" applyProtection="1">
      <protection locked="0"/>
    </xf>
    <xf numFmtId="49" fontId="19" fillId="0" borderId="5" xfId="0" applyNumberFormat="1" applyFont="1" applyBorder="1" applyAlignment="1">
      <alignment horizontal="center" vertical="center" wrapText="1"/>
    </xf>
    <xf numFmtId="49" fontId="19" fillId="0" borderId="1" xfId="0" applyNumberFormat="1" applyFont="1" applyBorder="1" applyAlignment="1">
      <alignment horizontal="center" vertical="center" wrapText="1"/>
    </xf>
    <xf numFmtId="0" fontId="19" fillId="0" borderId="1" xfId="0" applyNumberFormat="1" applyFont="1" applyBorder="1" applyAlignment="1">
      <alignment horizontal="center" vertical="center"/>
    </xf>
    <xf numFmtId="4" fontId="20" fillId="4" borderId="1" xfId="3" applyNumberFormat="1" applyFont="1" applyFill="1" applyBorder="1" applyAlignment="1" applyProtection="1">
      <alignment horizontal="center" vertical="center" wrapText="1"/>
      <protection locked="0"/>
    </xf>
    <xf numFmtId="4" fontId="19" fillId="0" borderId="6" xfId="0" applyNumberFormat="1" applyFont="1" applyBorder="1" applyAlignment="1">
      <alignment horizontal="center" vertical="center" wrapText="1"/>
    </xf>
    <xf numFmtId="49" fontId="19" fillId="0" borderId="1" xfId="0" applyNumberFormat="1" applyFont="1" applyBorder="1" applyAlignment="1">
      <alignment horizontal="center" vertical="center"/>
    </xf>
    <xf numFmtId="0" fontId="19" fillId="0" borderId="1" xfId="0" applyNumberFormat="1" applyFont="1" applyFill="1" applyBorder="1" applyAlignment="1">
      <alignment horizontal="center" vertical="center"/>
    </xf>
    <xf numFmtId="49" fontId="19" fillId="0" borderId="7" xfId="0" applyNumberFormat="1" applyFont="1" applyBorder="1" applyAlignment="1">
      <alignment horizontal="center" vertical="center" wrapText="1"/>
    </xf>
    <xf numFmtId="49" fontId="19" fillId="0" borderId="8" xfId="0" applyNumberFormat="1" applyFont="1" applyBorder="1" applyAlignment="1">
      <alignment horizontal="center" vertical="center" wrapText="1"/>
    </xf>
    <xf numFmtId="0" fontId="19" fillId="0" borderId="8" xfId="0" applyNumberFormat="1" applyFont="1" applyFill="1" applyBorder="1" applyAlignment="1">
      <alignment horizontal="center" vertical="center"/>
    </xf>
    <xf numFmtId="4" fontId="20" fillId="4" borderId="8" xfId="3" applyNumberFormat="1" applyFont="1" applyFill="1" applyBorder="1" applyAlignment="1" applyProtection="1">
      <alignment horizontal="center" vertical="center" wrapText="1"/>
      <protection locked="0"/>
    </xf>
    <xf numFmtId="4" fontId="19" fillId="0" borderId="9" xfId="0" applyNumberFormat="1" applyFont="1" applyBorder="1" applyAlignment="1">
      <alignment horizontal="center" vertical="center" wrapText="1"/>
    </xf>
    <xf numFmtId="4" fontId="20" fillId="0" borderId="13" xfId="0" applyNumberFormat="1" applyFont="1" applyBorder="1" applyAlignment="1" applyProtection="1">
      <alignment horizontal="center" vertical="center" wrapText="1"/>
      <protection locked="0"/>
    </xf>
    <xf numFmtId="4" fontId="23" fillId="0" borderId="15" xfId="0" applyNumberFormat="1" applyFont="1" applyBorder="1" applyAlignment="1" applyProtection="1">
      <alignment horizontal="center" vertical="center"/>
      <protection locked="0"/>
    </xf>
    <xf numFmtId="0" fontId="9" fillId="0" borderId="7" xfId="2" applyFont="1" applyBorder="1" applyAlignment="1" applyProtection="1">
      <alignment horizontal="center" vertical="center" wrapText="1"/>
    </xf>
    <xf numFmtId="0" fontId="9" fillId="0" borderId="21" xfId="2" applyFont="1" applyBorder="1" applyAlignment="1" applyProtection="1">
      <alignment horizontal="center" vertical="center" wrapText="1"/>
    </xf>
    <xf numFmtId="0" fontId="9" fillId="0" borderId="8" xfId="2" applyFont="1" applyBorder="1" applyAlignment="1" applyProtection="1">
      <alignment horizontal="center" vertical="center" wrapText="1"/>
    </xf>
    <xf numFmtId="0" fontId="9" fillId="0" borderId="8" xfId="2" applyNumberFormat="1" applyFont="1" applyBorder="1" applyAlignment="1" applyProtection="1">
      <alignment horizontal="center" vertical="center" wrapText="1"/>
    </xf>
    <xf numFmtId="0" fontId="9" fillId="0" borderId="8" xfId="1" applyFont="1" applyBorder="1" applyAlignment="1" applyProtection="1">
      <alignment horizontal="center" vertical="center" wrapText="1"/>
    </xf>
    <xf numFmtId="0" fontId="9" fillId="0" borderId="9" xfId="1" applyFont="1" applyBorder="1" applyAlignment="1" applyProtection="1">
      <alignment horizontal="center" vertical="center" wrapText="1"/>
    </xf>
    <xf numFmtId="49" fontId="19" fillId="0" borderId="3" xfId="0" applyNumberFormat="1" applyFont="1" applyBorder="1" applyAlignment="1">
      <alignment horizontal="center" vertical="center"/>
    </xf>
    <xf numFmtId="49" fontId="19" fillId="0" borderId="8" xfId="0" applyNumberFormat="1" applyFont="1" applyBorder="1" applyAlignment="1">
      <alignment horizontal="center" vertical="center"/>
    </xf>
    <xf numFmtId="0" fontId="6" fillId="0" borderId="0" xfId="0" applyFont="1" applyFill="1" applyProtection="1">
      <protection locked="0"/>
    </xf>
    <xf numFmtId="0" fontId="7" fillId="0" borderId="0" xfId="0" applyFont="1" applyFill="1" applyProtection="1">
      <protection locked="0"/>
    </xf>
    <xf numFmtId="0" fontId="25" fillId="0" borderId="2" xfId="2" applyFont="1" applyBorder="1" applyAlignment="1" applyProtection="1">
      <alignment horizontal="left" vertical="center" wrapText="1"/>
    </xf>
    <xf numFmtId="0" fontId="25" fillId="0" borderId="3" xfId="2" applyFont="1" applyBorder="1" applyAlignment="1" applyProtection="1">
      <alignment horizontal="center" vertical="center" wrapText="1"/>
    </xf>
    <xf numFmtId="0" fontId="7" fillId="0" borderId="3" xfId="0" applyFont="1" applyBorder="1" applyAlignment="1">
      <alignment horizontal="center" vertical="center" wrapText="1"/>
    </xf>
    <xf numFmtId="0" fontId="25" fillId="0" borderId="1" xfId="2" applyFont="1" applyBorder="1" applyAlignment="1" applyProtection="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49" fontId="5" fillId="0" borderId="7" xfId="0" applyNumberFormat="1" applyFont="1" applyBorder="1" applyAlignment="1">
      <alignment horizontal="left" vertical="center" wrapText="1"/>
    </xf>
    <xf numFmtId="0" fontId="7" fillId="0" borderId="8" xfId="0" applyFont="1" applyBorder="1" applyAlignment="1">
      <alignment horizontal="center" vertical="center" wrapText="1"/>
    </xf>
    <xf numFmtId="0" fontId="2" fillId="4" borderId="1" xfId="1" applyFont="1" applyFill="1" applyBorder="1" applyAlignment="1" applyProtection="1">
      <alignment horizontal="center" vertical="center" wrapText="1"/>
    </xf>
    <xf numFmtId="4" fontId="4" fillId="4" borderId="1" xfId="3" applyNumberFormat="1" applyFont="1" applyFill="1" applyBorder="1" applyAlignment="1" applyProtection="1">
      <alignment horizontal="center" vertical="center" wrapText="1"/>
      <protection locked="0"/>
    </xf>
    <xf numFmtId="49" fontId="5" fillId="0" borderId="29" xfId="0" applyNumberFormat="1" applyFont="1" applyBorder="1" applyAlignment="1">
      <alignment horizontal="left" vertical="center" wrapText="1"/>
    </xf>
    <xf numFmtId="0" fontId="7" fillId="0" borderId="27" xfId="0" applyFont="1" applyBorder="1" applyAlignment="1">
      <alignment horizontal="center" vertical="center" wrapText="1"/>
    </xf>
    <xf numFmtId="4" fontId="4" fillId="4" borderId="27" xfId="3" applyNumberFormat="1" applyFont="1" applyFill="1" applyBorder="1" applyAlignment="1" applyProtection="1">
      <alignment horizontal="center" vertical="center" wrapText="1"/>
      <protection locked="0"/>
    </xf>
    <xf numFmtId="49" fontId="5" fillId="0" borderId="3" xfId="0" applyNumberFormat="1" applyFont="1" applyBorder="1" applyAlignment="1">
      <alignment horizontal="center" vertical="center"/>
    </xf>
    <xf numFmtId="49" fontId="5" fillId="0" borderId="1" xfId="0" applyNumberFormat="1" applyFont="1" applyBorder="1" applyAlignment="1">
      <alignment horizontal="center" vertical="center"/>
    </xf>
    <xf numFmtId="0" fontId="26" fillId="0" borderId="1" xfId="0" applyFont="1" applyBorder="1" applyAlignment="1">
      <alignment horizontal="center" vertical="center" wrapText="1"/>
    </xf>
    <xf numFmtId="49" fontId="5" fillId="0" borderId="10" xfId="0" applyNumberFormat="1" applyFont="1" applyFill="1" applyBorder="1" applyAlignment="1">
      <alignment horizontal="left" vertical="center" wrapText="1"/>
    </xf>
    <xf numFmtId="49" fontId="5" fillId="0" borderId="30" xfId="0" applyNumberFormat="1" applyFont="1" applyFill="1" applyBorder="1" applyAlignment="1">
      <alignment horizontal="left" vertical="center" wrapText="1"/>
    </xf>
    <xf numFmtId="0" fontId="26" fillId="0" borderId="8" xfId="0" applyFont="1" applyBorder="1" applyAlignment="1">
      <alignment horizontal="center" vertical="center" wrapText="1"/>
    </xf>
    <xf numFmtId="4" fontId="5" fillId="6" borderId="8" xfId="0" applyNumberFormat="1" applyFont="1" applyFill="1" applyBorder="1" applyAlignment="1" applyProtection="1">
      <alignment horizontal="center" vertical="center" wrapText="1"/>
      <protection locked="0"/>
    </xf>
    <xf numFmtId="4" fontId="4" fillId="0" borderId="31" xfId="0" applyNumberFormat="1" applyFont="1" applyBorder="1" applyAlignment="1" applyProtection="1">
      <alignment horizontal="center" vertical="center" wrapText="1"/>
      <protection locked="0"/>
    </xf>
    <xf numFmtId="0" fontId="4" fillId="0" borderId="0" xfId="4" applyFont="1" applyBorder="1" applyAlignment="1">
      <alignment horizontal="center" vertical="center"/>
    </xf>
    <xf numFmtId="4" fontId="4" fillId="0" borderId="31" xfId="0" applyNumberFormat="1" applyFont="1" applyFill="1" applyBorder="1" applyAlignment="1" applyProtection="1">
      <alignment horizontal="center" vertical="center" wrapText="1"/>
      <protection locked="0"/>
    </xf>
    <xf numFmtId="4" fontId="4" fillId="0" borderId="0" xfId="0" applyNumberFormat="1" applyFont="1" applyFill="1" applyBorder="1" applyAlignment="1" applyProtection="1">
      <alignment horizontal="center" vertical="center"/>
      <protection locked="0"/>
    </xf>
    <xf numFmtId="0" fontId="5" fillId="0" borderId="31" xfId="0" applyFont="1" applyFill="1" applyBorder="1" applyAlignment="1" applyProtection="1">
      <alignment wrapText="1"/>
      <protection locked="0"/>
    </xf>
    <xf numFmtId="0" fontId="5" fillId="0" borderId="0" xfId="0" applyFont="1" applyFill="1" applyBorder="1" applyAlignment="1" applyProtection="1">
      <alignment wrapText="1"/>
      <protection locked="0"/>
    </xf>
    <xf numFmtId="0" fontId="5" fillId="0" borderId="1" xfId="0" applyFont="1" applyBorder="1" applyAlignment="1">
      <alignment horizontal="left" vertical="center" wrapText="1"/>
    </xf>
    <xf numFmtId="49" fontId="5" fillId="0" borderId="3"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xf>
    <xf numFmtId="49" fontId="5" fillId="0" borderId="8" xfId="0" applyNumberFormat="1" applyFont="1" applyFill="1" applyBorder="1" applyAlignment="1">
      <alignment horizontal="center" vertical="center"/>
    </xf>
    <xf numFmtId="49" fontId="11" fillId="0" borderId="3" xfId="0" applyNumberFormat="1" applyFont="1" applyBorder="1" applyAlignment="1">
      <alignment horizontal="center" vertical="center" wrapText="1"/>
    </xf>
    <xf numFmtId="49" fontId="11" fillId="0" borderId="1" xfId="0" applyNumberFormat="1" applyFont="1" applyBorder="1" applyAlignment="1">
      <alignment horizontal="center" vertical="center" wrapText="1"/>
    </xf>
    <xf numFmtId="49" fontId="11" fillId="0" borderId="8" xfId="0" applyNumberFormat="1" applyFont="1" applyBorder="1" applyAlignment="1">
      <alignment horizontal="center" vertical="center" wrapText="1"/>
    </xf>
    <xf numFmtId="49" fontId="5" fillId="0" borderId="10" xfId="0" applyNumberFormat="1" applyFont="1" applyBorder="1" applyAlignment="1">
      <alignment horizontal="left" vertical="center" wrapText="1"/>
    </xf>
    <xf numFmtId="49" fontId="5" fillId="0" borderId="30" xfId="0" applyNumberFormat="1" applyFont="1" applyBorder="1" applyAlignment="1">
      <alignment horizontal="left" vertical="center" wrapText="1"/>
    </xf>
    <xf numFmtId="0" fontId="7" fillId="0" borderId="0" xfId="0" applyFont="1" applyAlignment="1" applyProtection="1">
      <alignment horizontal="center"/>
      <protection locked="0"/>
    </xf>
    <xf numFmtId="0" fontId="4" fillId="0" borderId="0" xfId="4" applyNumberFormat="1" applyFont="1" applyBorder="1" applyAlignment="1">
      <alignment horizontal="center" vertical="center"/>
    </xf>
    <xf numFmtId="0" fontId="8" fillId="0" borderId="0" xfId="0" applyNumberFormat="1" applyFont="1" applyAlignment="1">
      <alignment horizontal="center" vertical="center" wrapText="1"/>
    </xf>
    <xf numFmtId="0" fontId="7" fillId="0" borderId="0" xfId="0" applyNumberFormat="1" applyFont="1" applyAlignment="1">
      <alignment horizontal="center" vertical="center"/>
    </xf>
    <xf numFmtId="0" fontId="2" fillId="0" borderId="7" xfId="2" applyFont="1" applyBorder="1" applyAlignment="1" applyProtection="1">
      <alignment horizontal="center" vertical="center" wrapText="1"/>
    </xf>
    <xf numFmtId="0" fontId="6" fillId="0" borderId="0" xfId="0" applyFont="1" applyAlignment="1" applyProtection="1">
      <alignment horizontal="center"/>
      <protection locked="0"/>
    </xf>
    <xf numFmtId="164" fontId="5" fillId="6" borderId="3" xfId="0" applyNumberFormat="1" applyFont="1" applyFill="1" applyBorder="1" applyAlignment="1" applyProtection="1">
      <alignment horizontal="center" vertical="center"/>
      <protection locked="0"/>
    </xf>
    <xf numFmtId="49" fontId="5" fillId="0" borderId="8" xfId="0" applyNumberFormat="1" applyFont="1" applyFill="1" applyBorder="1" applyAlignment="1">
      <alignment horizontal="left" vertical="center" wrapText="1"/>
    </xf>
    <xf numFmtId="0" fontId="6" fillId="0" borderId="1" xfId="0" applyFont="1" applyBorder="1" applyAlignment="1">
      <alignment horizontal="center" vertical="center" wrapText="1"/>
    </xf>
    <xf numFmtId="0" fontId="7" fillId="7" borderId="3" xfId="0" applyFont="1" applyFill="1" applyBorder="1" applyAlignment="1">
      <alignment horizontal="center" vertical="center" wrapText="1"/>
    </xf>
    <xf numFmtId="0" fontId="7" fillId="7" borderId="8" xfId="0" applyFont="1" applyFill="1" applyBorder="1" applyAlignment="1">
      <alignment horizontal="center" vertical="center" wrapText="1"/>
    </xf>
    <xf numFmtId="49" fontId="6" fillId="7" borderId="1" xfId="0" applyNumberFormat="1" applyFont="1" applyFill="1" applyBorder="1" applyAlignment="1">
      <alignment horizontal="center" vertical="center" wrapText="1"/>
    </xf>
    <xf numFmtId="0" fontId="5" fillId="7" borderId="1" xfId="0" applyNumberFormat="1" applyFont="1" applyFill="1" applyBorder="1" applyAlignment="1">
      <alignment horizontal="left" vertical="center" wrapText="1"/>
    </xf>
    <xf numFmtId="0" fontId="4" fillId="0" borderId="0" xfId="1" applyFont="1" applyAlignment="1" applyProtection="1">
      <alignment horizontal="left" vertical="center" wrapText="1"/>
    </xf>
    <xf numFmtId="0" fontId="5" fillId="0" borderId="3" xfId="0" applyFont="1" applyBorder="1" applyAlignment="1">
      <alignment horizontal="left" vertical="center" wrapText="1"/>
    </xf>
    <xf numFmtId="0" fontId="5" fillId="0" borderId="1" xfId="0" applyFont="1" applyFill="1" applyBorder="1" applyAlignment="1">
      <alignment horizontal="left" vertical="center" wrapText="1"/>
    </xf>
    <xf numFmtId="0" fontId="5" fillId="0" borderId="27" xfId="0" applyFont="1" applyBorder="1" applyAlignment="1">
      <alignment horizontal="left" vertical="center" wrapText="1"/>
    </xf>
    <xf numFmtId="0" fontId="5" fillId="7" borderId="3" xfId="0" applyFont="1" applyFill="1" applyBorder="1" applyAlignment="1">
      <alignment horizontal="left" vertical="center" wrapText="1"/>
    </xf>
    <xf numFmtId="0" fontId="5" fillId="7" borderId="1" xfId="0" applyFont="1" applyFill="1" applyBorder="1" applyAlignment="1">
      <alignment horizontal="left" vertical="center" wrapText="1"/>
    </xf>
    <xf numFmtId="0" fontId="5" fillId="7" borderId="8"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8" xfId="0" applyFont="1" applyBorder="1" applyAlignment="1">
      <alignment horizontal="left" vertical="center" wrapText="1"/>
    </xf>
    <xf numFmtId="0" fontId="5" fillId="0" borderId="0" xfId="0" applyFont="1" applyAlignment="1" applyProtection="1">
      <alignment horizontal="left" vertical="center"/>
      <protection locked="0"/>
    </xf>
    <xf numFmtId="0" fontId="11" fillId="0" borderId="0" xfId="0" applyFont="1" applyAlignment="1">
      <alignment horizontal="left" vertical="center" wrapText="1"/>
    </xf>
    <xf numFmtId="0" fontId="5" fillId="0" borderId="0" xfId="0" applyFont="1" applyAlignment="1">
      <alignment horizontal="left" vertical="center" wrapText="1"/>
    </xf>
    <xf numFmtId="49" fontId="5" fillId="7" borderId="1" xfId="0" applyNumberFormat="1" applyFont="1" applyFill="1" applyBorder="1" applyAlignment="1">
      <alignment horizontal="left" vertical="center" wrapText="1"/>
    </xf>
    <xf numFmtId="0" fontId="7" fillId="7" borderId="1" xfId="0" applyFont="1" applyFill="1" applyBorder="1" applyAlignment="1">
      <alignment horizontal="center" vertical="center" wrapText="1"/>
    </xf>
    <xf numFmtId="0" fontId="26" fillId="7" borderId="3" xfId="0" applyFont="1" applyFill="1" applyBorder="1" applyAlignment="1">
      <alignment horizontal="center" vertical="center" wrapText="1"/>
    </xf>
    <xf numFmtId="0" fontId="5" fillId="7" borderId="32" xfId="0" applyFont="1" applyFill="1" applyBorder="1" applyAlignment="1">
      <alignment horizontal="center" vertical="center"/>
    </xf>
    <xf numFmtId="165" fontId="5" fillId="7" borderId="1" xfId="0" applyNumberFormat="1" applyFont="1" applyFill="1" applyBorder="1" applyAlignment="1">
      <alignment horizontal="center" vertical="center"/>
    </xf>
    <xf numFmtId="0" fontId="22" fillId="0" borderId="1" xfId="0" applyFont="1" applyBorder="1" applyAlignment="1">
      <alignment horizontal="left" vertical="center" wrapText="1"/>
    </xf>
    <xf numFmtId="0" fontId="4" fillId="0" borderId="8" xfId="2" applyFont="1" applyBorder="1" applyAlignment="1" applyProtection="1">
      <alignment horizontal="left" vertical="center" wrapText="1"/>
    </xf>
    <xf numFmtId="0" fontId="2" fillId="4" borderId="3" xfId="1" applyFont="1" applyFill="1" applyBorder="1" applyAlignment="1" applyProtection="1">
      <alignment horizontal="center" vertical="center" wrapText="1"/>
      <protection locked="0"/>
    </xf>
    <xf numFmtId="0" fontId="2" fillId="4" borderId="1" xfId="1" applyFont="1" applyFill="1" applyBorder="1" applyAlignment="1" applyProtection="1">
      <alignment horizontal="center" vertical="center" wrapText="1"/>
      <protection locked="0"/>
    </xf>
    <xf numFmtId="0" fontId="22" fillId="0" borderId="3" xfId="0" applyFont="1" applyBorder="1" applyAlignment="1">
      <alignment horizontal="left" vertical="center" wrapText="1"/>
    </xf>
    <xf numFmtId="0" fontId="22" fillId="0" borderId="8" xfId="0" applyFont="1" applyBorder="1" applyAlignment="1">
      <alignment horizontal="left" vertical="center" wrapText="1"/>
    </xf>
    <xf numFmtId="0" fontId="9" fillId="2" borderId="0" xfId="1" applyFont="1" applyFill="1" applyAlignment="1" applyProtection="1">
      <alignment horizontal="center" vertical="center" wrapText="1"/>
    </xf>
    <xf numFmtId="0" fontId="2" fillId="3" borderId="10" xfId="1" applyFont="1" applyFill="1" applyBorder="1" applyAlignment="1" applyProtection="1">
      <alignment horizontal="center" vertical="center"/>
    </xf>
    <xf numFmtId="0" fontId="2" fillId="3" borderId="11" xfId="1" applyFont="1" applyFill="1" applyBorder="1" applyAlignment="1" applyProtection="1">
      <alignment horizontal="center" vertical="center"/>
    </xf>
    <xf numFmtId="0" fontId="2" fillId="3" borderId="12" xfId="1" applyFont="1" applyFill="1" applyBorder="1" applyAlignment="1" applyProtection="1">
      <alignment horizontal="center" vertical="center"/>
    </xf>
    <xf numFmtId="0" fontId="6" fillId="0" borderId="17" xfId="0" applyFont="1" applyBorder="1" applyAlignment="1" applyProtection="1">
      <alignment horizontal="center" vertical="center" wrapText="1"/>
      <protection locked="0"/>
    </xf>
    <xf numFmtId="0" fontId="6" fillId="0" borderId="18" xfId="0" applyFont="1" applyBorder="1" applyAlignment="1" applyProtection="1">
      <alignment horizontal="center" vertical="center" wrapText="1"/>
      <protection locked="0"/>
    </xf>
    <xf numFmtId="0" fontId="6" fillId="0" borderId="19" xfId="0" applyFont="1" applyBorder="1" applyAlignment="1" applyProtection="1">
      <alignment horizontal="center" vertical="center" wrapText="1"/>
      <protection locked="0"/>
    </xf>
    <xf numFmtId="0" fontId="17" fillId="0" borderId="0" xfId="0" applyFont="1" applyAlignment="1">
      <alignment vertical="center" wrapText="1"/>
    </xf>
    <xf numFmtId="0" fontId="18" fillId="0" borderId="0" xfId="0" applyFont="1" applyAlignment="1">
      <alignment vertical="center" wrapText="1"/>
    </xf>
    <xf numFmtId="0" fontId="4" fillId="3" borderId="23"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14" fillId="5" borderId="23" xfId="0" applyFont="1" applyFill="1" applyBorder="1" applyAlignment="1">
      <alignment horizontal="center" vertical="center"/>
    </xf>
    <xf numFmtId="0" fontId="14" fillId="5" borderId="24" xfId="0" applyFont="1" applyFill="1" applyBorder="1" applyAlignment="1">
      <alignment horizontal="center" vertical="center"/>
    </xf>
    <xf numFmtId="0" fontId="14" fillId="5" borderId="20" xfId="0" applyFont="1" applyFill="1" applyBorder="1" applyAlignment="1">
      <alignment horizontal="center" vertical="center"/>
    </xf>
    <xf numFmtId="0" fontId="16" fillId="0" borderId="0" xfId="0" applyFont="1" applyAlignment="1">
      <alignment horizontal="left" vertical="center" wrapText="1"/>
    </xf>
    <xf numFmtId="0" fontId="13" fillId="0" borderId="0" xfId="0" applyFont="1" applyAlignment="1">
      <alignment horizontal="left" vertical="center" wrapText="1"/>
    </xf>
    <xf numFmtId="0" fontId="13" fillId="0" borderId="0" xfId="0" applyFont="1" applyAlignment="1">
      <alignment horizontal="left" vertical="center"/>
    </xf>
  </cellXfs>
  <cellStyles count="5">
    <cellStyle name="Įprastas" xfId="0" builtinId="0"/>
    <cellStyle name="Normal 2 2" xfId="1" xr:uid="{00000000-0005-0000-0000-000001000000}"/>
    <cellStyle name="Normal 3" xfId="4" xr:uid="{00000000-0005-0000-0000-000002000000}"/>
    <cellStyle name="TableStyleLight1" xfId="3" xr:uid="{00000000-0005-0000-0000-000003000000}"/>
    <cellStyle name="TableStyleLight1 2"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5"/>
  <sheetViews>
    <sheetView tabSelected="1" zoomScale="70" zoomScaleNormal="70" workbookViewId="0">
      <selection sqref="A1:G1"/>
    </sheetView>
  </sheetViews>
  <sheetFormatPr defaultColWidth="9.33203125" defaultRowHeight="13.8" x14ac:dyDescent="0.25"/>
  <cols>
    <col min="1" max="1" width="39.6640625" style="90" customWidth="1"/>
    <col min="2" max="2" width="10.5546875" style="9" customWidth="1"/>
    <col min="3" max="3" width="71.6640625" style="181" customWidth="1"/>
    <col min="4" max="4" width="9.33203125" style="9"/>
    <col min="5" max="5" width="16.33203125" style="160" customWidth="1"/>
    <col min="6" max="6" width="20.6640625" style="11" customWidth="1"/>
    <col min="7" max="7" width="14.6640625" style="9" customWidth="1"/>
    <col min="8" max="8" width="21.5546875" style="12" customWidth="1"/>
    <col min="9" max="9" width="16.6640625" style="4" customWidth="1"/>
    <col min="10" max="10" width="31.44140625" style="5" customWidth="1"/>
    <col min="11" max="11" width="9.33203125" style="60"/>
    <col min="12" max="16384" width="9.33203125" style="4"/>
  </cols>
  <sheetData>
    <row r="1" spans="1:11" ht="40.200000000000003" customHeight="1" x14ac:dyDescent="0.25">
      <c r="A1" s="193" t="s">
        <v>85</v>
      </c>
      <c r="B1" s="193"/>
      <c r="C1" s="193"/>
      <c r="D1" s="193"/>
      <c r="E1" s="193"/>
      <c r="F1" s="193"/>
      <c r="G1" s="193"/>
    </row>
    <row r="2" spans="1:11" ht="21.75" customHeight="1" thickBot="1" x14ac:dyDescent="0.3">
      <c r="A2" s="80"/>
      <c r="B2" s="1"/>
      <c r="C2" s="170"/>
      <c r="D2" s="1"/>
      <c r="E2" s="13"/>
      <c r="F2" s="1"/>
      <c r="G2" s="1"/>
    </row>
    <row r="3" spans="1:11" ht="21.75" customHeight="1" x14ac:dyDescent="0.25">
      <c r="A3" s="194" t="s">
        <v>56</v>
      </c>
      <c r="B3" s="195"/>
      <c r="C3" s="195"/>
      <c r="D3" s="195"/>
      <c r="E3" s="195"/>
      <c r="F3" s="195"/>
      <c r="G3" s="196"/>
    </row>
    <row r="4" spans="1:11" s="157" customFormat="1" ht="47.7" customHeight="1" thickBot="1" x14ac:dyDescent="0.3">
      <c r="A4" s="161" t="s">
        <v>43</v>
      </c>
      <c r="B4" s="43" t="s">
        <v>0</v>
      </c>
      <c r="C4" s="188" t="s">
        <v>1</v>
      </c>
      <c r="D4" s="23" t="s">
        <v>2</v>
      </c>
      <c r="E4" s="24" t="s">
        <v>3</v>
      </c>
      <c r="F4" s="25" t="s">
        <v>4</v>
      </c>
      <c r="G4" s="26" t="s">
        <v>5</v>
      </c>
      <c r="H4" s="162"/>
      <c r="J4" s="5"/>
      <c r="K4" s="60"/>
    </row>
    <row r="5" spans="1:11" ht="47.7" customHeight="1" x14ac:dyDescent="0.25">
      <c r="A5" s="122" t="s">
        <v>6</v>
      </c>
      <c r="B5" s="123" t="s">
        <v>13</v>
      </c>
      <c r="C5" s="171" t="s">
        <v>94</v>
      </c>
      <c r="D5" s="124" t="s">
        <v>95</v>
      </c>
      <c r="E5" s="124">
        <v>4.673</v>
      </c>
      <c r="F5" s="189">
        <v>107</v>
      </c>
      <c r="G5" s="21">
        <f t="shared" ref="G5:G37" si="0">ROUND((E5*F5),2)</f>
        <v>500.01</v>
      </c>
    </row>
    <row r="6" spans="1:11" ht="47.7" customHeight="1" x14ac:dyDescent="0.25">
      <c r="A6" s="85" t="s">
        <v>6</v>
      </c>
      <c r="B6" s="125" t="s">
        <v>14</v>
      </c>
      <c r="C6" s="172" t="s">
        <v>212</v>
      </c>
      <c r="D6" s="126" t="s">
        <v>8</v>
      </c>
      <c r="E6" s="126">
        <v>55</v>
      </c>
      <c r="F6" s="190">
        <v>4</v>
      </c>
      <c r="G6" s="21">
        <f t="shared" si="0"/>
        <v>220</v>
      </c>
    </row>
    <row r="7" spans="1:11" ht="47.7" customHeight="1" x14ac:dyDescent="0.25">
      <c r="A7" s="85" t="s">
        <v>6</v>
      </c>
      <c r="B7" s="125" t="s">
        <v>67</v>
      </c>
      <c r="C7" s="182" t="s">
        <v>211</v>
      </c>
      <c r="D7" s="57" t="s">
        <v>9</v>
      </c>
      <c r="E7" s="14">
        <v>5.5</v>
      </c>
      <c r="F7" s="130">
        <v>-9.58</v>
      </c>
      <c r="G7" s="21">
        <f t="shared" si="0"/>
        <v>-52.69</v>
      </c>
    </row>
    <row r="8" spans="1:11" s="121" customFormat="1" ht="47.7" customHeight="1" x14ac:dyDescent="0.25">
      <c r="A8" s="85" t="s">
        <v>6</v>
      </c>
      <c r="B8" s="125" t="s">
        <v>15</v>
      </c>
      <c r="C8" s="172" t="s">
        <v>195</v>
      </c>
      <c r="D8" s="126" t="s">
        <v>8</v>
      </c>
      <c r="E8" s="126">
        <v>42</v>
      </c>
      <c r="F8" s="190">
        <v>4</v>
      </c>
      <c r="G8" s="21">
        <f t="shared" si="0"/>
        <v>168</v>
      </c>
      <c r="H8" s="120"/>
      <c r="J8" s="5"/>
      <c r="K8" s="60"/>
    </row>
    <row r="9" spans="1:11" s="121" customFormat="1" ht="47.7" customHeight="1" x14ac:dyDescent="0.25">
      <c r="A9" s="85" t="s">
        <v>6</v>
      </c>
      <c r="B9" s="125" t="s">
        <v>16</v>
      </c>
      <c r="C9" s="172" t="s">
        <v>194</v>
      </c>
      <c r="D9" s="126" t="s">
        <v>9</v>
      </c>
      <c r="E9" s="126">
        <v>9</v>
      </c>
      <c r="F9" s="190">
        <v>100</v>
      </c>
      <c r="G9" s="21">
        <f t="shared" si="0"/>
        <v>900</v>
      </c>
      <c r="H9" s="120"/>
      <c r="J9" s="5"/>
      <c r="K9" s="60"/>
    </row>
    <row r="10" spans="1:11" ht="40.200000000000003" customHeight="1" x14ac:dyDescent="0.25">
      <c r="A10" s="85" t="s">
        <v>6</v>
      </c>
      <c r="B10" s="125" t="s">
        <v>17</v>
      </c>
      <c r="C10" s="2" t="s">
        <v>96</v>
      </c>
      <c r="D10" s="17" t="s">
        <v>10</v>
      </c>
      <c r="E10" s="16">
        <v>54</v>
      </c>
      <c r="F10" s="131">
        <v>41</v>
      </c>
      <c r="G10" s="21">
        <f t="shared" si="0"/>
        <v>2214</v>
      </c>
    </row>
    <row r="11" spans="1:11" ht="40.200000000000003" customHeight="1" x14ac:dyDescent="0.25">
      <c r="A11" s="85" t="s">
        <v>6</v>
      </c>
      <c r="B11" s="125" t="s">
        <v>68</v>
      </c>
      <c r="C11" s="2" t="s">
        <v>97</v>
      </c>
      <c r="D11" s="17" t="s">
        <v>10</v>
      </c>
      <c r="E11" s="14">
        <v>12</v>
      </c>
      <c r="F11" s="131">
        <v>70</v>
      </c>
      <c r="G11" s="21">
        <f t="shared" si="0"/>
        <v>840</v>
      </c>
    </row>
    <row r="12" spans="1:11" ht="40.200000000000003" customHeight="1" x14ac:dyDescent="0.25">
      <c r="A12" s="85" t="s">
        <v>6</v>
      </c>
      <c r="B12" s="125" t="s">
        <v>18</v>
      </c>
      <c r="C12" s="2" t="s">
        <v>98</v>
      </c>
      <c r="D12" s="17" t="s">
        <v>10</v>
      </c>
      <c r="E12" s="56">
        <v>80</v>
      </c>
      <c r="F12" s="131">
        <v>83</v>
      </c>
      <c r="G12" s="21">
        <f t="shared" si="0"/>
        <v>6640</v>
      </c>
    </row>
    <row r="13" spans="1:11" ht="40.200000000000003" customHeight="1" x14ac:dyDescent="0.25">
      <c r="A13" s="85" t="s">
        <v>6</v>
      </c>
      <c r="B13" s="125" t="s">
        <v>72</v>
      </c>
      <c r="C13" s="2" t="s">
        <v>100</v>
      </c>
      <c r="D13" s="17" t="s">
        <v>10</v>
      </c>
      <c r="E13" s="14">
        <v>24</v>
      </c>
      <c r="F13" s="131">
        <v>12</v>
      </c>
      <c r="G13" s="21">
        <f t="shared" si="0"/>
        <v>288</v>
      </c>
    </row>
    <row r="14" spans="1:11" ht="40.200000000000003" customHeight="1" x14ac:dyDescent="0.25">
      <c r="A14" s="85" t="s">
        <v>6</v>
      </c>
      <c r="B14" s="125" t="s">
        <v>73</v>
      </c>
      <c r="C14" s="2" t="s">
        <v>99</v>
      </c>
      <c r="D14" s="17" t="s">
        <v>10</v>
      </c>
      <c r="E14" s="14">
        <v>48</v>
      </c>
      <c r="F14" s="131">
        <v>12</v>
      </c>
      <c r="G14" s="21">
        <f t="shared" si="0"/>
        <v>576</v>
      </c>
    </row>
    <row r="15" spans="1:11" ht="40.200000000000003" customHeight="1" x14ac:dyDescent="0.25">
      <c r="A15" s="85" t="s">
        <v>6</v>
      </c>
      <c r="B15" s="125" t="s">
        <v>51</v>
      </c>
      <c r="C15" s="148" t="s">
        <v>196</v>
      </c>
      <c r="D15" s="127" t="s">
        <v>10</v>
      </c>
      <c r="E15" s="127">
        <v>14</v>
      </c>
      <c r="F15" s="131">
        <v>3</v>
      </c>
      <c r="G15" s="21">
        <f t="shared" si="0"/>
        <v>42</v>
      </c>
    </row>
    <row r="16" spans="1:11" ht="40.200000000000003" customHeight="1" x14ac:dyDescent="0.25">
      <c r="A16" s="85" t="s">
        <v>6</v>
      </c>
      <c r="B16" s="125" t="s">
        <v>74</v>
      </c>
      <c r="C16" s="148" t="s">
        <v>197</v>
      </c>
      <c r="D16" s="127" t="s">
        <v>10</v>
      </c>
      <c r="E16" s="127">
        <v>22</v>
      </c>
      <c r="F16" s="131">
        <v>2</v>
      </c>
      <c r="G16" s="21">
        <f t="shared" si="0"/>
        <v>44</v>
      </c>
    </row>
    <row r="17" spans="1:13" ht="44.25" customHeight="1" x14ac:dyDescent="0.25">
      <c r="A17" s="85" t="s">
        <v>6</v>
      </c>
      <c r="B17" s="125" t="s">
        <v>52</v>
      </c>
      <c r="C17" s="148" t="s">
        <v>198</v>
      </c>
      <c r="D17" s="127" t="s">
        <v>19</v>
      </c>
      <c r="E17" s="127">
        <v>3</v>
      </c>
      <c r="F17" s="131">
        <v>30</v>
      </c>
      <c r="G17" s="21">
        <f t="shared" si="0"/>
        <v>90</v>
      </c>
    </row>
    <row r="18" spans="1:13" s="121" customFormat="1" ht="44.25" customHeight="1" x14ac:dyDescent="0.25">
      <c r="A18" s="85" t="s">
        <v>6</v>
      </c>
      <c r="B18" s="125" t="s">
        <v>53</v>
      </c>
      <c r="C18" s="148" t="s">
        <v>199</v>
      </c>
      <c r="D18" s="127" t="s">
        <v>19</v>
      </c>
      <c r="E18" s="127">
        <v>3</v>
      </c>
      <c r="F18" s="131">
        <v>40</v>
      </c>
      <c r="G18" s="21">
        <f t="shared" si="0"/>
        <v>120</v>
      </c>
      <c r="H18" s="120"/>
      <c r="J18" s="5"/>
      <c r="K18" s="60"/>
    </row>
    <row r="19" spans="1:13" s="121" customFormat="1" ht="44.25" customHeight="1" x14ac:dyDescent="0.25">
      <c r="A19" s="85" t="s">
        <v>6</v>
      </c>
      <c r="B19" s="125" t="s">
        <v>101</v>
      </c>
      <c r="C19" s="148" t="s">
        <v>200</v>
      </c>
      <c r="D19" s="127" t="s">
        <v>19</v>
      </c>
      <c r="E19" s="127">
        <v>1</v>
      </c>
      <c r="F19" s="131">
        <v>45</v>
      </c>
      <c r="G19" s="21">
        <f t="shared" si="0"/>
        <v>45</v>
      </c>
      <c r="H19" s="120"/>
      <c r="J19" s="5"/>
      <c r="K19" s="60"/>
    </row>
    <row r="20" spans="1:13" s="121" customFormat="1" ht="44.25" customHeight="1" x14ac:dyDescent="0.25">
      <c r="A20" s="85" t="s">
        <v>6</v>
      </c>
      <c r="B20" s="125" t="s">
        <v>102</v>
      </c>
      <c r="C20" s="148" t="s">
        <v>201</v>
      </c>
      <c r="D20" s="127" t="s">
        <v>19</v>
      </c>
      <c r="E20" s="127">
        <v>8</v>
      </c>
      <c r="F20" s="131">
        <v>55</v>
      </c>
      <c r="G20" s="21">
        <f t="shared" si="0"/>
        <v>440</v>
      </c>
      <c r="H20" s="120"/>
      <c r="J20" s="5"/>
      <c r="K20" s="60"/>
    </row>
    <row r="21" spans="1:13" s="121" customFormat="1" ht="44.25" customHeight="1" x14ac:dyDescent="0.25">
      <c r="A21" s="85" t="s">
        <v>6</v>
      </c>
      <c r="B21" s="125" t="s">
        <v>103</v>
      </c>
      <c r="C21" s="148" t="s">
        <v>202</v>
      </c>
      <c r="D21" s="127" t="s">
        <v>19</v>
      </c>
      <c r="E21" s="127">
        <v>10</v>
      </c>
      <c r="F21" s="131">
        <v>65</v>
      </c>
      <c r="G21" s="21">
        <f t="shared" si="0"/>
        <v>650</v>
      </c>
      <c r="H21" s="120"/>
      <c r="J21" s="5"/>
      <c r="K21" s="60"/>
    </row>
    <row r="22" spans="1:13" s="121" customFormat="1" ht="44.25" customHeight="1" x14ac:dyDescent="0.25">
      <c r="A22" s="85" t="s">
        <v>6</v>
      </c>
      <c r="B22" s="125" t="s">
        <v>104</v>
      </c>
      <c r="C22" s="2" t="s">
        <v>110</v>
      </c>
      <c r="D22" s="126" t="s">
        <v>19</v>
      </c>
      <c r="E22" s="126">
        <v>25</v>
      </c>
      <c r="F22" s="131">
        <v>50</v>
      </c>
      <c r="G22" s="21">
        <f t="shared" si="0"/>
        <v>1250</v>
      </c>
      <c r="H22" s="120"/>
      <c r="J22" s="5"/>
      <c r="K22" s="60"/>
    </row>
    <row r="23" spans="1:13" s="121" customFormat="1" ht="96.75" customHeight="1" x14ac:dyDescent="0.25">
      <c r="A23" s="85" t="s">
        <v>6</v>
      </c>
      <c r="B23" s="125" t="s">
        <v>105</v>
      </c>
      <c r="C23" s="2" t="s">
        <v>111</v>
      </c>
      <c r="D23" s="126" t="s">
        <v>7</v>
      </c>
      <c r="E23" s="126">
        <v>1</v>
      </c>
      <c r="F23" s="131">
        <v>100</v>
      </c>
      <c r="G23" s="21">
        <f t="shared" si="0"/>
        <v>100</v>
      </c>
      <c r="H23" s="120"/>
      <c r="J23" s="5"/>
      <c r="K23" s="60"/>
    </row>
    <row r="24" spans="1:13" s="121" customFormat="1" ht="70.2" customHeight="1" x14ac:dyDescent="0.25">
      <c r="A24" s="85" t="s">
        <v>6</v>
      </c>
      <c r="B24" s="125" t="s">
        <v>106</v>
      </c>
      <c r="C24" s="148" t="s">
        <v>203</v>
      </c>
      <c r="D24" s="127" t="s">
        <v>112</v>
      </c>
      <c r="E24" s="127">
        <v>1.2E-2</v>
      </c>
      <c r="F24" s="131">
        <v>3200</v>
      </c>
      <c r="G24" s="21">
        <f t="shared" si="0"/>
        <v>38.4</v>
      </c>
      <c r="H24" s="120"/>
      <c r="J24" s="5"/>
      <c r="K24" s="60"/>
    </row>
    <row r="25" spans="1:13" s="121" customFormat="1" ht="70.2" customHeight="1" x14ac:dyDescent="0.25">
      <c r="A25" s="85" t="s">
        <v>6</v>
      </c>
      <c r="B25" s="125" t="s">
        <v>107</v>
      </c>
      <c r="C25" s="148" t="s">
        <v>204</v>
      </c>
      <c r="D25" s="127" t="s">
        <v>19</v>
      </c>
      <c r="E25" s="127">
        <v>32</v>
      </c>
      <c r="F25" s="131">
        <v>4</v>
      </c>
      <c r="G25" s="21">
        <f t="shared" si="0"/>
        <v>128</v>
      </c>
      <c r="H25" s="120"/>
      <c r="J25" s="5"/>
      <c r="K25" s="60"/>
    </row>
    <row r="26" spans="1:13" s="121" customFormat="1" ht="70.2" customHeight="1" thickBot="1" x14ac:dyDescent="0.3">
      <c r="A26" s="85" t="s">
        <v>6</v>
      </c>
      <c r="B26" s="125" t="s">
        <v>108</v>
      </c>
      <c r="C26" s="148" t="s">
        <v>113</v>
      </c>
      <c r="D26" s="127" t="s">
        <v>19</v>
      </c>
      <c r="E26" s="127">
        <v>17</v>
      </c>
      <c r="F26" s="131">
        <v>20</v>
      </c>
      <c r="G26" s="21">
        <f t="shared" si="0"/>
        <v>340</v>
      </c>
      <c r="H26" s="120"/>
      <c r="J26" s="5"/>
      <c r="K26" s="60"/>
    </row>
    <row r="27" spans="1:13" s="121" customFormat="1" ht="70.2" customHeight="1" thickBot="1" x14ac:dyDescent="0.3">
      <c r="A27" s="132" t="s">
        <v>6</v>
      </c>
      <c r="B27" s="125" t="s">
        <v>109</v>
      </c>
      <c r="C27" s="173" t="s">
        <v>114</v>
      </c>
      <c r="D27" s="133" t="s">
        <v>10</v>
      </c>
      <c r="E27" s="133">
        <v>4638.5</v>
      </c>
      <c r="F27" s="134">
        <v>0.01</v>
      </c>
      <c r="G27" s="62">
        <f t="shared" si="0"/>
        <v>46.39</v>
      </c>
      <c r="H27" s="29" t="s">
        <v>44</v>
      </c>
      <c r="I27" s="30">
        <f>ROUND(SUM(G5:G27),2)</f>
        <v>15627.11</v>
      </c>
      <c r="J27" s="5"/>
      <c r="K27" s="60"/>
    </row>
    <row r="28" spans="1:13" s="5" customFormat="1" ht="40.200000000000003" customHeight="1" x14ac:dyDescent="0.25">
      <c r="A28" s="84" t="s">
        <v>50</v>
      </c>
      <c r="B28" s="135" t="s">
        <v>20</v>
      </c>
      <c r="C28" s="174" t="s">
        <v>120</v>
      </c>
      <c r="D28" s="124" t="s">
        <v>9</v>
      </c>
      <c r="E28" s="166">
        <v>4206</v>
      </c>
      <c r="F28" s="163">
        <v>4</v>
      </c>
      <c r="G28" s="20">
        <f t="shared" si="0"/>
        <v>16824</v>
      </c>
      <c r="H28" s="6"/>
      <c r="K28" s="60"/>
      <c r="L28" s="121"/>
      <c r="M28" s="121"/>
    </row>
    <row r="29" spans="1:13" s="5" customFormat="1" ht="40.200000000000003" customHeight="1" x14ac:dyDescent="0.25">
      <c r="A29" s="85" t="s">
        <v>50</v>
      </c>
      <c r="B29" s="136" t="s">
        <v>21</v>
      </c>
      <c r="C29" s="148" t="s">
        <v>115</v>
      </c>
      <c r="D29" s="127" t="s">
        <v>8</v>
      </c>
      <c r="E29" s="127">
        <v>47651</v>
      </c>
      <c r="F29" s="73">
        <v>0.5</v>
      </c>
      <c r="G29" s="21">
        <f t="shared" si="0"/>
        <v>23825.5</v>
      </c>
      <c r="H29" s="6"/>
      <c r="K29" s="60"/>
    </row>
    <row r="30" spans="1:13" s="5" customFormat="1" ht="40.200000000000003" customHeight="1" x14ac:dyDescent="0.25">
      <c r="A30" s="85" t="s">
        <v>50</v>
      </c>
      <c r="B30" s="136" t="s">
        <v>22</v>
      </c>
      <c r="C30" s="148" t="s">
        <v>116</v>
      </c>
      <c r="D30" s="127" t="s">
        <v>8</v>
      </c>
      <c r="E30" s="127">
        <v>5295</v>
      </c>
      <c r="F30" s="73">
        <v>1.1000000000000001</v>
      </c>
      <c r="G30" s="21">
        <f t="shared" si="0"/>
        <v>5824.5</v>
      </c>
      <c r="H30" s="6"/>
      <c r="K30" s="60"/>
    </row>
    <row r="31" spans="1:13" s="5" customFormat="1" ht="40.200000000000003" customHeight="1" x14ac:dyDescent="0.25">
      <c r="A31" s="85" t="s">
        <v>50</v>
      </c>
      <c r="B31" s="136" t="s">
        <v>23</v>
      </c>
      <c r="C31" s="175" t="s">
        <v>213</v>
      </c>
      <c r="D31" s="127" t="s">
        <v>9</v>
      </c>
      <c r="E31" s="137">
        <v>15083.6</v>
      </c>
      <c r="F31" s="73">
        <v>4</v>
      </c>
      <c r="G31" s="21">
        <f t="shared" si="0"/>
        <v>60334.400000000001</v>
      </c>
      <c r="H31" s="6"/>
      <c r="K31" s="60"/>
    </row>
    <row r="32" spans="1:13" s="5" customFormat="1" ht="40.200000000000003" customHeight="1" x14ac:dyDescent="0.25">
      <c r="A32" s="85" t="s">
        <v>50</v>
      </c>
      <c r="B32" s="136" t="s">
        <v>24</v>
      </c>
      <c r="C32" s="148" t="s">
        <v>121</v>
      </c>
      <c r="D32" s="127" t="s">
        <v>9</v>
      </c>
      <c r="E32" s="137">
        <v>445.2</v>
      </c>
      <c r="F32" s="73">
        <v>3</v>
      </c>
      <c r="G32" s="21">
        <f t="shared" si="0"/>
        <v>1335.6</v>
      </c>
      <c r="H32" s="6"/>
      <c r="K32" s="60"/>
    </row>
    <row r="33" spans="1:11" s="5" customFormat="1" ht="40.200000000000003" customHeight="1" x14ac:dyDescent="0.25">
      <c r="A33" s="85" t="s">
        <v>50</v>
      </c>
      <c r="B33" s="136" t="s">
        <v>25</v>
      </c>
      <c r="C33" s="148" t="s">
        <v>117</v>
      </c>
      <c r="D33" s="127" t="s">
        <v>9</v>
      </c>
      <c r="E33" s="137">
        <v>1676</v>
      </c>
      <c r="F33" s="73">
        <v>12</v>
      </c>
      <c r="G33" s="21">
        <f t="shared" si="0"/>
        <v>20112</v>
      </c>
      <c r="H33" s="6"/>
      <c r="K33" s="60"/>
    </row>
    <row r="34" spans="1:11" s="5" customFormat="1" ht="40.200000000000003" customHeight="1" x14ac:dyDescent="0.25">
      <c r="A34" s="85" t="s">
        <v>50</v>
      </c>
      <c r="B34" s="136" t="s">
        <v>26</v>
      </c>
      <c r="C34" s="148" t="s">
        <v>118</v>
      </c>
      <c r="D34" s="127" t="s">
        <v>9</v>
      </c>
      <c r="E34" s="127">
        <v>14295</v>
      </c>
      <c r="F34" s="73">
        <v>1.1000000000000001</v>
      </c>
      <c r="G34" s="21">
        <f t="shared" si="0"/>
        <v>15724.5</v>
      </c>
      <c r="H34" s="6"/>
      <c r="K34" s="60"/>
    </row>
    <row r="35" spans="1:11" s="5" customFormat="1" ht="40.200000000000003" customHeight="1" x14ac:dyDescent="0.25">
      <c r="A35" s="85" t="s">
        <v>50</v>
      </c>
      <c r="B35" s="136" t="s">
        <v>125</v>
      </c>
      <c r="C35" s="148" t="s">
        <v>122</v>
      </c>
      <c r="D35" s="127" t="s">
        <v>9</v>
      </c>
      <c r="E35" s="127">
        <v>1588</v>
      </c>
      <c r="F35" s="73">
        <v>2.2000000000000002</v>
      </c>
      <c r="G35" s="21">
        <f t="shared" si="0"/>
        <v>3493.6</v>
      </c>
      <c r="H35" s="6"/>
      <c r="K35" s="60"/>
    </row>
    <row r="36" spans="1:11" s="5" customFormat="1" ht="40.200000000000003" customHeight="1" x14ac:dyDescent="0.25">
      <c r="A36" s="85" t="s">
        <v>50</v>
      </c>
      <c r="B36" s="136" t="s">
        <v>126</v>
      </c>
      <c r="C36" s="148" t="s">
        <v>123</v>
      </c>
      <c r="D36" s="127" t="s">
        <v>8</v>
      </c>
      <c r="E36" s="127">
        <v>3630</v>
      </c>
      <c r="F36" s="73">
        <v>3.37</v>
      </c>
      <c r="G36" s="21">
        <f t="shared" si="0"/>
        <v>12233.1</v>
      </c>
      <c r="H36" s="6"/>
      <c r="K36" s="60"/>
    </row>
    <row r="37" spans="1:11" s="5" customFormat="1" ht="40.200000000000003" customHeight="1" x14ac:dyDescent="0.25">
      <c r="A37" s="85" t="s">
        <v>50</v>
      </c>
      <c r="B37" s="136" t="s">
        <v>127</v>
      </c>
      <c r="C37" s="148" t="s">
        <v>119</v>
      </c>
      <c r="D37" s="127" t="s">
        <v>8</v>
      </c>
      <c r="E37" s="127">
        <v>3630</v>
      </c>
      <c r="F37" s="73">
        <v>1.69</v>
      </c>
      <c r="G37" s="21">
        <f t="shared" si="0"/>
        <v>6134.7</v>
      </c>
      <c r="H37" s="6"/>
      <c r="K37" s="60"/>
    </row>
    <row r="38" spans="1:11" s="5" customFormat="1" ht="40.200000000000003" customHeight="1" x14ac:dyDescent="0.25">
      <c r="A38" s="85" t="s">
        <v>50</v>
      </c>
      <c r="B38" s="136" t="s">
        <v>128</v>
      </c>
      <c r="C38" s="148" t="s">
        <v>205</v>
      </c>
      <c r="D38" s="127" t="s">
        <v>8</v>
      </c>
      <c r="E38" s="127">
        <v>49315.1</v>
      </c>
      <c r="F38" s="73">
        <v>0.01</v>
      </c>
      <c r="G38" s="21">
        <f t="shared" ref="G38:G39" si="1">ROUND((E38*F38),2)</f>
        <v>493.15</v>
      </c>
      <c r="H38" s="6"/>
      <c r="K38" s="60"/>
    </row>
    <row r="39" spans="1:11" s="5" customFormat="1" ht="40.200000000000003" customHeight="1" thickBot="1" x14ac:dyDescent="0.3">
      <c r="A39" s="85" t="s">
        <v>50</v>
      </c>
      <c r="B39" s="136" t="s">
        <v>129</v>
      </c>
      <c r="C39" s="176" t="s">
        <v>124</v>
      </c>
      <c r="D39" s="129" t="s">
        <v>9</v>
      </c>
      <c r="E39" s="167">
        <v>1458</v>
      </c>
      <c r="F39" s="73">
        <v>25</v>
      </c>
      <c r="G39" s="22">
        <f t="shared" si="1"/>
        <v>36450</v>
      </c>
      <c r="H39" s="6"/>
      <c r="K39" s="60"/>
    </row>
    <row r="40" spans="1:11" s="5" customFormat="1" ht="40.200000000000003" customHeight="1" thickBot="1" x14ac:dyDescent="0.3">
      <c r="A40" s="128" t="s">
        <v>50</v>
      </c>
      <c r="B40" s="136" t="s">
        <v>218</v>
      </c>
      <c r="C40" s="176" t="s">
        <v>217</v>
      </c>
      <c r="D40" s="129" t="s">
        <v>9</v>
      </c>
      <c r="E40" s="167">
        <v>2747.7</v>
      </c>
      <c r="F40" s="73">
        <v>3.7</v>
      </c>
      <c r="G40" s="22">
        <f t="shared" ref="G40" si="2">ROUND((E40*F40),2)</f>
        <v>10166.49</v>
      </c>
      <c r="H40" s="29" t="s">
        <v>45</v>
      </c>
      <c r="I40" s="30">
        <f>ROUND(SUM(G28:G40),2)</f>
        <v>212951.54</v>
      </c>
      <c r="K40" s="60"/>
    </row>
    <row r="41" spans="1:11" s="5" customFormat="1" ht="45" customHeight="1" x14ac:dyDescent="0.25">
      <c r="A41" s="138" t="s">
        <v>77</v>
      </c>
      <c r="B41" s="149" t="s">
        <v>38</v>
      </c>
      <c r="C41" s="174" t="s">
        <v>130</v>
      </c>
      <c r="D41" s="166" t="s">
        <v>9</v>
      </c>
      <c r="E41" s="184">
        <v>18270.400000000001</v>
      </c>
      <c r="F41" s="74">
        <v>16.25</v>
      </c>
      <c r="G41" s="20">
        <f t="shared" ref="G41:G49" si="3">ROUND((E41*F41),2)</f>
        <v>296894</v>
      </c>
      <c r="H41" s="197" t="s">
        <v>78</v>
      </c>
      <c r="K41" s="60"/>
    </row>
    <row r="42" spans="1:11" s="5" customFormat="1" ht="45" customHeight="1" x14ac:dyDescent="0.25">
      <c r="A42" s="139" t="s">
        <v>77</v>
      </c>
      <c r="B42" s="150" t="s">
        <v>39</v>
      </c>
      <c r="C42" s="148" t="s">
        <v>131</v>
      </c>
      <c r="D42" s="127" t="s">
        <v>9</v>
      </c>
      <c r="E42" s="137">
        <v>834.9</v>
      </c>
      <c r="F42" s="75">
        <v>16.25</v>
      </c>
      <c r="G42" s="21">
        <f t="shared" ref="G42:G44" si="4">ROUND((E42*F42),2)</f>
        <v>13567.13</v>
      </c>
      <c r="H42" s="198"/>
      <c r="K42" s="60"/>
    </row>
    <row r="43" spans="1:11" s="5" customFormat="1" ht="45" customHeight="1" x14ac:dyDescent="0.25">
      <c r="A43" s="139" t="s">
        <v>77</v>
      </c>
      <c r="B43" s="150" t="s">
        <v>40</v>
      </c>
      <c r="C43" s="175" t="s">
        <v>132</v>
      </c>
      <c r="D43" s="183" t="s">
        <v>8</v>
      </c>
      <c r="E43" s="183">
        <v>39718.199999999997</v>
      </c>
      <c r="F43" s="75">
        <v>10.64</v>
      </c>
      <c r="G43" s="21">
        <f t="shared" si="4"/>
        <v>422601.65</v>
      </c>
      <c r="H43" s="198"/>
      <c r="K43" s="60"/>
    </row>
    <row r="44" spans="1:11" s="5" customFormat="1" ht="45" customHeight="1" x14ac:dyDescent="0.25">
      <c r="A44" s="139" t="s">
        <v>77</v>
      </c>
      <c r="B44" s="150" t="s">
        <v>41</v>
      </c>
      <c r="C44" s="148" t="s">
        <v>133</v>
      </c>
      <c r="D44" s="127" t="s">
        <v>8</v>
      </c>
      <c r="E44" s="127">
        <v>28471.7</v>
      </c>
      <c r="F44" s="75">
        <v>17.559999999999999</v>
      </c>
      <c r="G44" s="21">
        <f t="shared" si="4"/>
        <v>499963.05</v>
      </c>
      <c r="H44" s="198"/>
      <c r="K44" s="60"/>
    </row>
    <row r="45" spans="1:11" s="5" customFormat="1" ht="45" customHeight="1" x14ac:dyDescent="0.25">
      <c r="A45" s="139" t="s">
        <v>77</v>
      </c>
      <c r="B45" s="150" t="s">
        <v>82</v>
      </c>
      <c r="C45" s="148" t="s">
        <v>134</v>
      </c>
      <c r="D45" s="127" t="s">
        <v>10</v>
      </c>
      <c r="E45" s="127">
        <v>5668</v>
      </c>
      <c r="F45" s="75">
        <v>1.8</v>
      </c>
      <c r="G45" s="21">
        <f t="shared" si="3"/>
        <v>10202.4</v>
      </c>
      <c r="H45" s="198"/>
      <c r="K45" s="60"/>
    </row>
    <row r="46" spans="1:11" s="5" customFormat="1" ht="45" customHeight="1" thickBot="1" x14ac:dyDescent="0.3">
      <c r="A46" s="139" t="s">
        <v>77</v>
      </c>
      <c r="B46" s="151" t="s">
        <v>83</v>
      </c>
      <c r="C46" s="177" t="s">
        <v>135</v>
      </c>
      <c r="D46" s="129" t="s">
        <v>8</v>
      </c>
      <c r="E46" s="129">
        <v>9355.2000000000007</v>
      </c>
      <c r="F46" s="78">
        <v>5.91</v>
      </c>
      <c r="G46" s="22">
        <f t="shared" si="3"/>
        <v>55289.23</v>
      </c>
      <c r="H46" s="198"/>
      <c r="K46" s="60"/>
    </row>
    <row r="47" spans="1:11" s="5" customFormat="1" ht="45" customHeight="1" x14ac:dyDescent="0.25">
      <c r="A47" s="155" t="s">
        <v>209</v>
      </c>
      <c r="B47" s="152" t="s">
        <v>38</v>
      </c>
      <c r="C47" s="174" t="s">
        <v>136</v>
      </c>
      <c r="D47" s="166" t="s">
        <v>9</v>
      </c>
      <c r="E47" s="184">
        <v>15986.6</v>
      </c>
      <c r="F47" s="76"/>
      <c r="G47" s="20">
        <f t="shared" si="3"/>
        <v>0</v>
      </c>
      <c r="H47" s="198"/>
      <c r="I47" s="32"/>
      <c r="K47" s="60"/>
    </row>
    <row r="48" spans="1:11" s="5" customFormat="1" ht="45" customHeight="1" x14ac:dyDescent="0.25">
      <c r="A48" s="156" t="s">
        <v>209</v>
      </c>
      <c r="B48" s="153" t="s">
        <v>39</v>
      </c>
      <c r="C48" s="148" t="s">
        <v>131</v>
      </c>
      <c r="D48" s="127" t="s">
        <v>9</v>
      </c>
      <c r="E48" s="137">
        <v>834.9</v>
      </c>
      <c r="F48" s="77"/>
      <c r="G48" s="21">
        <f t="shared" si="3"/>
        <v>0</v>
      </c>
      <c r="H48" s="198"/>
      <c r="K48" s="60"/>
    </row>
    <row r="49" spans="1:11" s="5" customFormat="1" ht="45" customHeight="1" x14ac:dyDescent="0.25">
      <c r="A49" s="156" t="s">
        <v>209</v>
      </c>
      <c r="B49" s="153" t="s">
        <v>40</v>
      </c>
      <c r="C49" s="175" t="s">
        <v>137</v>
      </c>
      <c r="D49" s="183" t="s">
        <v>8</v>
      </c>
      <c r="E49" s="183">
        <v>39718.199999999997</v>
      </c>
      <c r="F49" s="77"/>
      <c r="G49" s="21">
        <f t="shared" si="3"/>
        <v>0</v>
      </c>
      <c r="H49" s="198"/>
      <c r="K49" s="60"/>
    </row>
    <row r="50" spans="1:11" s="5" customFormat="1" ht="45" customHeight="1" x14ac:dyDescent="0.25">
      <c r="A50" s="156" t="s">
        <v>209</v>
      </c>
      <c r="B50" s="153" t="s">
        <v>41</v>
      </c>
      <c r="C50" s="148" t="s">
        <v>133</v>
      </c>
      <c r="D50" s="127" t="s">
        <v>8</v>
      </c>
      <c r="E50" s="127">
        <v>28471.7</v>
      </c>
      <c r="F50" s="77"/>
      <c r="G50" s="21">
        <f t="shared" ref="G50:G51" si="5">ROUND((E50*F50),2)</f>
        <v>0</v>
      </c>
      <c r="H50" s="198"/>
      <c r="K50" s="60"/>
    </row>
    <row r="51" spans="1:11" s="5" customFormat="1" ht="45" customHeight="1" thickBot="1" x14ac:dyDescent="0.3">
      <c r="A51" s="156" t="s">
        <v>209</v>
      </c>
      <c r="B51" s="153" t="s">
        <v>82</v>
      </c>
      <c r="C51" s="148" t="s">
        <v>134</v>
      </c>
      <c r="D51" s="127" t="s">
        <v>10</v>
      </c>
      <c r="E51" s="127">
        <v>5668</v>
      </c>
      <c r="F51" s="77"/>
      <c r="G51" s="21">
        <f t="shared" si="5"/>
        <v>0</v>
      </c>
      <c r="H51" s="199"/>
      <c r="K51" s="60"/>
    </row>
    <row r="52" spans="1:11" s="5" customFormat="1" ht="45" customHeight="1" thickBot="1" x14ac:dyDescent="0.3">
      <c r="A52" s="156" t="s">
        <v>209</v>
      </c>
      <c r="B52" s="154" t="s">
        <v>83</v>
      </c>
      <c r="C52" s="164" t="s">
        <v>135</v>
      </c>
      <c r="D52" s="129" t="s">
        <v>8</v>
      </c>
      <c r="E52" s="140">
        <v>9355.2000000000007</v>
      </c>
      <c r="F52" s="141"/>
      <c r="G52" s="22">
        <f t="shared" ref="G52" si="6">ROUND((E52*F52),2)</f>
        <v>0</v>
      </c>
      <c r="H52" s="29" t="s">
        <v>46</v>
      </c>
      <c r="I52" s="30">
        <f>ROUND(SUM(G41:G52),2)</f>
        <v>1298517.46</v>
      </c>
      <c r="K52" s="60"/>
    </row>
    <row r="53" spans="1:11" s="5" customFormat="1" ht="45" customHeight="1" x14ac:dyDescent="0.25">
      <c r="A53" s="84" t="s">
        <v>162</v>
      </c>
      <c r="B53" s="19" t="s">
        <v>27</v>
      </c>
      <c r="C53" s="174" t="s">
        <v>138</v>
      </c>
      <c r="D53" s="166" t="s">
        <v>19</v>
      </c>
      <c r="E53" s="166">
        <v>8</v>
      </c>
      <c r="F53" s="75">
        <v>1691.36</v>
      </c>
      <c r="G53" s="20">
        <f t="shared" ref="G53:G54" si="7">ROUND((E53*F53),2)</f>
        <v>13530.88</v>
      </c>
      <c r="H53" s="6"/>
      <c r="K53" s="60"/>
    </row>
    <row r="54" spans="1:11" s="5" customFormat="1" ht="45" customHeight="1" x14ac:dyDescent="0.25">
      <c r="A54" s="85" t="s">
        <v>162</v>
      </c>
      <c r="B54" s="17" t="s">
        <v>28</v>
      </c>
      <c r="C54" s="175" t="s">
        <v>139</v>
      </c>
      <c r="D54" s="183" t="s">
        <v>19</v>
      </c>
      <c r="E54" s="183">
        <v>32</v>
      </c>
      <c r="F54" s="75">
        <v>2135.44</v>
      </c>
      <c r="G54" s="21">
        <f t="shared" si="7"/>
        <v>68334.080000000002</v>
      </c>
      <c r="H54" s="6"/>
      <c r="K54" s="60"/>
    </row>
    <row r="55" spans="1:11" s="5" customFormat="1" ht="45" customHeight="1" x14ac:dyDescent="0.25">
      <c r="A55" s="85" t="s">
        <v>162</v>
      </c>
      <c r="B55" s="17" t="s">
        <v>29</v>
      </c>
      <c r="C55" s="175" t="s">
        <v>140</v>
      </c>
      <c r="D55" s="183" t="s">
        <v>19</v>
      </c>
      <c r="E55" s="183">
        <v>4</v>
      </c>
      <c r="F55" s="75">
        <v>2631.01</v>
      </c>
      <c r="G55" s="21">
        <f t="shared" ref="G55:G57" si="8">ROUND((E55*F55),2)</f>
        <v>10524.04</v>
      </c>
      <c r="H55" s="6"/>
      <c r="K55" s="60"/>
    </row>
    <row r="56" spans="1:11" s="5" customFormat="1" ht="45" customHeight="1" x14ac:dyDescent="0.25">
      <c r="A56" s="85" t="s">
        <v>162</v>
      </c>
      <c r="B56" s="17" t="s">
        <v>30</v>
      </c>
      <c r="C56" s="175" t="s">
        <v>216</v>
      </c>
      <c r="D56" s="183" t="s">
        <v>19</v>
      </c>
      <c r="E56" s="183">
        <v>1</v>
      </c>
      <c r="F56" s="75">
        <v>2762.05</v>
      </c>
      <c r="G56" s="21">
        <f t="shared" si="8"/>
        <v>2762.05</v>
      </c>
      <c r="H56" s="6"/>
      <c r="K56" s="60"/>
    </row>
    <row r="57" spans="1:11" s="5" customFormat="1" ht="45" customHeight="1" x14ac:dyDescent="0.25">
      <c r="A57" s="85" t="s">
        <v>162</v>
      </c>
      <c r="B57" s="17" t="s">
        <v>42</v>
      </c>
      <c r="C57" s="175" t="s">
        <v>214</v>
      </c>
      <c r="D57" s="183" t="s">
        <v>8</v>
      </c>
      <c r="E57" s="183">
        <v>1650</v>
      </c>
      <c r="F57" s="75">
        <v>4.2300000000000004</v>
      </c>
      <c r="G57" s="21">
        <f t="shared" si="8"/>
        <v>6979.5</v>
      </c>
      <c r="H57" s="142"/>
      <c r="I57" s="31"/>
      <c r="K57" s="60"/>
    </row>
    <row r="58" spans="1:11" s="5" customFormat="1" ht="40.200000000000003" customHeight="1" x14ac:dyDescent="0.25">
      <c r="A58" s="85" t="s">
        <v>162</v>
      </c>
      <c r="B58" s="17" t="s">
        <v>151</v>
      </c>
      <c r="C58" s="148" t="s">
        <v>206</v>
      </c>
      <c r="D58" s="127" t="s">
        <v>8</v>
      </c>
      <c r="E58" s="127">
        <v>2150</v>
      </c>
      <c r="F58" s="75">
        <v>12.84</v>
      </c>
      <c r="G58" s="21">
        <f t="shared" ref="G58" si="9">ROUND((E58*F58),2)</f>
        <v>27606</v>
      </c>
      <c r="H58" s="6"/>
      <c r="K58" s="60"/>
    </row>
    <row r="59" spans="1:11" s="5" customFormat="1" ht="40.200000000000003" customHeight="1" x14ac:dyDescent="0.25">
      <c r="A59" s="85" t="s">
        <v>162</v>
      </c>
      <c r="B59" s="17" t="s">
        <v>152</v>
      </c>
      <c r="C59" s="148" t="s">
        <v>141</v>
      </c>
      <c r="D59" s="127" t="s">
        <v>142</v>
      </c>
      <c r="E59" s="127">
        <v>1</v>
      </c>
      <c r="F59" s="75">
        <v>5450</v>
      </c>
      <c r="G59" s="21">
        <f t="shared" ref="G59:G69" si="10">ROUND((E59*F59),2)</f>
        <v>5450</v>
      </c>
      <c r="H59" s="6"/>
      <c r="K59" s="60"/>
    </row>
    <row r="60" spans="1:11" s="5" customFormat="1" ht="40.200000000000003" customHeight="1" x14ac:dyDescent="0.25">
      <c r="A60" s="85" t="s">
        <v>162</v>
      </c>
      <c r="B60" s="17" t="s">
        <v>153</v>
      </c>
      <c r="C60" s="148" t="s">
        <v>143</v>
      </c>
      <c r="D60" s="127" t="s">
        <v>8</v>
      </c>
      <c r="E60" s="127">
        <v>39</v>
      </c>
      <c r="F60" s="75">
        <v>3.5</v>
      </c>
      <c r="G60" s="21">
        <f t="shared" si="10"/>
        <v>136.5</v>
      </c>
      <c r="H60" s="6"/>
      <c r="K60" s="60"/>
    </row>
    <row r="61" spans="1:11" s="5" customFormat="1" ht="40.200000000000003" customHeight="1" x14ac:dyDescent="0.25">
      <c r="A61" s="85" t="s">
        <v>162</v>
      </c>
      <c r="B61" s="17" t="s">
        <v>154</v>
      </c>
      <c r="C61" s="148" t="s">
        <v>219</v>
      </c>
      <c r="D61" s="127" t="s">
        <v>8</v>
      </c>
      <c r="E61" s="127">
        <v>39</v>
      </c>
      <c r="F61" s="75">
        <v>10.7</v>
      </c>
      <c r="G61" s="21">
        <f t="shared" si="10"/>
        <v>417.3</v>
      </c>
      <c r="H61" s="6"/>
      <c r="K61" s="60"/>
    </row>
    <row r="62" spans="1:11" s="5" customFormat="1" ht="40.200000000000003" customHeight="1" x14ac:dyDescent="0.25">
      <c r="A62" s="85" t="s">
        <v>162</v>
      </c>
      <c r="B62" s="17" t="s">
        <v>155</v>
      </c>
      <c r="C62" s="148" t="s">
        <v>144</v>
      </c>
      <c r="D62" s="127" t="s">
        <v>10</v>
      </c>
      <c r="E62" s="127">
        <v>28</v>
      </c>
      <c r="F62" s="75">
        <v>27</v>
      </c>
      <c r="G62" s="21">
        <f t="shared" si="10"/>
        <v>756</v>
      </c>
      <c r="H62" s="6"/>
      <c r="K62" s="60"/>
    </row>
    <row r="63" spans="1:11" s="5" customFormat="1" ht="40.200000000000003" customHeight="1" x14ac:dyDescent="0.25">
      <c r="A63" s="85" t="s">
        <v>162</v>
      </c>
      <c r="B63" s="17" t="s">
        <v>156</v>
      </c>
      <c r="C63" s="148" t="s">
        <v>145</v>
      </c>
      <c r="D63" s="127" t="s">
        <v>10</v>
      </c>
      <c r="E63" s="127">
        <v>36</v>
      </c>
      <c r="F63" s="75">
        <v>16.46</v>
      </c>
      <c r="G63" s="21">
        <f t="shared" si="10"/>
        <v>592.55999999999995</v>
      </c>
      <c r="H63" s="6"/>
      <c r="K63" s="60"/>
    </row>
    <row r="64" spans="1:11" s="5" customFormat="1" ht="40.200000000000003" customHeight="1" x14ac:dyDescent="0.25">
      <c r="A64" s="85" t="s">
        <v>162</v>
      </c>
      <c r="B64" s="17" t="s">
        <v>157</v>
      </c>
      <c r="C64" s="148" t="s">
        <v>146</v>
      </c>
      <c r="D64" s="127" t="s">
        <v>10</v>
      </c>
      <c r="E64" s="127">
        <v>28</v>
      </c>
      <c r="F64" s="75">
        <v>3.16</v>
      </c>
      <c r="G64" s="21">
        <f t="shared" si="10"/>
        <v>88.48</v>
      </c>
      <c r="H64" s="6"/>
      <c r="K64" s="60"/>
    </row>
    <row r="65" spans="1:11" s="5" customFormat="1" ht="40.200000000000003" customHeight="1" x14ac:dyDescent="0.25">
      <c r="A65" s="85" t="s">
        <v>162</v>
      </c>
      <c r="B65" s="17" t="s">
        <v>158</v>
      </c>
      <c r="C65" s="148" t="s">
        <v>147</v>
      </c>
      <c r="D65" s="127" t="s">
        <v>8</v>
      </c>
      <c r="E65" s="127">
        <v>28</v>
      </c>
      <c r="F65" s="75">
        <v>27</v>
      </c>
      <c r="G65" s="21">
        <f t="shared" si="10"/>
        <v>756</v>
      </c>
      <c r="H65" s="6"/>
      <c r="K65" s="60"/>
    </row>
    <row r="66" spans="1:11" s="5" customFormat="1" ht="40.200000000000003" customHeight="1" x14ac:dyDescent="0.25">
      <c r="A66" s="85" t="s">
        <v>162</v>
      </c>
      <c r="B66" s="17" t="s">
        <v>159</v>
      </c>
      <c r="C66" s="148" t="s">
        <v>148</v>
      </c>
      <c r="D66" s="127" t="s">
        <v>8</v>
      </c>
      <c r="E66" s="127">
        <v>9.4</v>
      </c>
      <c r="F66" s="75">
        <v>33.6</v>
      </c>
      <c r="G66" s="21">
        <f t="shared" si="10"/>
        <v>315.83999999999997</v>
      </c>
      <c r="H66" s="6"/>
      <c r="K66" s="60"/>
    </row>
    <row r="67" spans="1:11" s="5" customFormat="1" ht="40.200000000000003" customHeight="1" x14ac:dyDescent="0.25">
      <c r="A67" s="85" t="s">
        <v>162</v>
      </c>
      <c r="B67" s="17" t="s">
        <v>160</v>
      </c>
      <c r="C67" s="148" t="s">
        <v>149</v>
      </c>
      <c r="D67" s="127" t="s">
        <v>8</v>
      </c>
      <c r="E67" s="127">
        <v>1.5</v>
      </c>
      <c r="F67" s="75">
        <v>33.6</v>
      </c>
      <c r="G67" s="21">
        <f t="shared" si="10"/>
        <v>50.4</v>
      </c>
      <c r="H67" s="6"/>
      <c r="K67" s="60"/>
    </row>
    <row r="68" spans="1:11" s="5" customFormat="1" ht="40.200000000000003" customHeight="1" x14ac:dyDescent="0.25">
      <c r="A68" s="85" t="s">
        <v>162</v>
      </c>
      <c r="B68" s="17" t="s">
        <v>161</v>
      </c>
      <c r="C68" s="175" t="s">
        <v>226</v>
      </c>
      <c r="D68" s="183" t="s">
        <v>142</v>
      </c>
      <c r="E68" s="183">
        <v>1</v>
      </c>
      <c r="F68" s="75">
        <v>334</v>
      </c>
      <c r="G68" s="21">
        <f t="shared" ref="G68" si="11">ROUND((E68*F68),2)</f>
        <v>334</v>
      </c>
      <c r="H68" s="6"/>
      <c r="K68" s="60"/>
    </row>
    <row r="69" spans="1:11" s="5" customFormat="1" ht="40.200000000000003" customHeight="1" thickBot="1" x14ac:dyDescent="0.3">
      <c r="A69" s="85" t="s">
        <v>162</v>
      </c>
      <c r="B69" s="17" t="s">
        <v>222</v>
      </c>
      <c r="C69" s="148" t="s">
        <v>150</v>
      </c>
      <c r="D69" s="127" t="s">
        <v>142</v>
      </c>
      <c r="E69" s="127">
        <v>2</v>
      </c>
      <c r="F69" s="75">
        <v>212</v>
      </c>
      <c r="G69" s="21">
        <f t="shared" si="10"/>
        <v>424</v>
      </c>
      <c r="H69" s="6"/>
      <c r="K69" s="60"/>
    </row>
    <row r="70" spans="1:11" s="5" customFormat="1" ht="40.200000000000003" customHeight="1" thickBot="1" x14ac:dyDescent="0.3">
      <c r="A70" s="128" t="s">
        <v>162</v>
      </c>
      <c r="B70" s="17" t="s">
        <v>225</v>
      </c>
      <c r="C70" s="175" t="s">
        <v>220</v>
      </c>
      <c r="D70" s="185" t="s">
        <v>221</v>
      </c>
      <c r="E70" s="186">
        <v>29.3</v>
      </c>
      <c r="F70" s="78">
        <v>16.25</v>
      </c>
      <c r="G70" s="22">
        <f t="shared" ref="G70" si="12">ROUND((E70*F70),2)</f>
        <v>476.13</v>
      </c>
      <c r="H70" s="29" t="s">
        <v>47</v>
      </c>
      <c r="I70" s="30">
        <f>ROUND(SUM(G53:G70),2)</f>
        <v>139533.76000000001</v>
      </c>
      <c r="K70" s="60"/>
    </row>
    <row r="71" spans="1:11" s="5" customFormat="1" ht="40.200000000000003" customHeight="1" x14ac:dyDescent="0.25">
      <c r="A71" s="84" t="s">
        <v>163</v>
      </c>
      <c r="B71" s="19" t="s">
        <v>31</v>
      </c>
      <c r="C71" s="174" t="s">
        <v>164</v>
      </c>
      <c r="D71" s="124" t="s">
        <v>9</v>
      </c>
      <c r="E71" s="166">
        <v>991</v>
      </c>
      <c r="F71" s="74">
        <v>15</v>
      </c>
      <c r="G71" s="20">
        <f t="shared" ref="G71" si="13">ROUND((E71*F71),2)</f>
        <v>14865</v>
      </c>
      <c r="H71" s="6"/>
      <c r="K71" s="60"/>
    </row>
    <row r="72" spans="1:11" s="5" customFormat="1" ht="40.200000000000003" customHeight="1" x14ac:dyDescent="0.25">
      <c r="A72" s="85" t="s">
        <v>163</v>
      </c>
      <c r="B72" s="17" t="s">
        <v>32</v>
      </c>
      <c r="C72" s="148" t="s">
        <v>165</v>
      </c>
      <c r="D72" s="127" t="s">
        <v>9</v>
      </c>
      <c r="E72" s="127">
        <v>353</v>
      </c>
      <c r="F72" s="75">
        <v>42.2</v>
      </c>
      <c r="G72" s="21">
        <f t="shared" ref="G72:G73" si="14">ROUND((E72*F72),2)</f>
        <v>14896.6</v>
      </c>
      <c r="H72" s="142"/>
      <c r="I72" s="31"/>
      <c r="K72" s="60"/>
    </row>
    <row r="73" spans="1:11" s="60" customFormat="1" ht="40.200000000000003" customHeight="1" x14ac:dyDescent="0.25">
      <c r="A73" s="81" t="s">
        <v>163</v>
      </c>
      <c r="B73" s="17" t="s">
        <v>33</v>
      </c>
      <c r="C73" s="175" t="s">
        <v>166</v>
      </c>
      <c r="D73" s="165" t="s">
        <v>223</v>
      </c>
      <c r="E73" s="168" t="s">
        <v>224</v>
      </c>
      <c r="F73" s="75">
        <v>6.19</v>
      </c>
      <c r="G73" s="21">
        <f t="shared" si="14"/>
        <v>464.25</v>
      </c>
      <c r="J73" s="5"/>
    </row>
    <row r="74" spans="1:11" s="60" customFormat="1" ht="144" customHeight="1" x14ac:dyDescent="0.25">
      <c r="A74" s="81" t="s">
        <v>163</v>
      </c>
      <c r="B74" s="17" t="s">
        <v>34</v>
      </c>
      <c r="C74" s="169" t="s">
        <v>215</v>
      </c>
      <c r="D74" s="127" t="s">
        <v>7</v>
      </c>
      <c r="E74" s="127">
        <v>1</v>
      </c>
      <c r="F74" s="75">
        <v>49992</v>
      </c>
      <c r="G74" s="21">
        <f t="shared" ref="G74:G91" si="15">ROUND((E74*F74),2)</f>
        <v>49992</v>
      </c>
      <c r="J74" s="5"/>
    </row>
    <row r="75" spans="1:11" s="66" customFormat="1" ht="40.200000000000003" customHeight="1" x14ac:dyDescent="0.25">
      <c r="A75" s="83" t="s">
        <v>163</v>
      </c>
      <c r="B75" s="17" t="s">
        <v>35</v>
      </c>
      <c r="C75" s="148" t="s">
        <v>167</v>
      </c>
      <c r="D75" s="127" t="s">
        <v>142</v>
      </c>
      <c r="E75" s="127">
        <v>20</v>
      </c>
      <c r="F75" s="75">
        <v>135.54</v>
      </c>
      <c r="G75" s="64">
        <f t="shared" ref="G75:G76" si="16">ROUND((E75*F75),2)</f>
        <v>2710.8</v>
      </c>
      <c r="J75" s="5"/>
      <c r="K75" s="60"/>
    </row>
    <row r="76" spans="1:11" s="66" customFormat="1" ht="40.200000000000003" customHeight="1" x14ac:dyDescent="0.25">
      <c r="A76" s="83" t="s">
        <v>163</v>
      </c>
      <c r="B76" s="17" t="s">
        <v>36</v>
      </c>
      <c r="C76" s="148" t="s">
        <v>168</v>
      </c>
      <c r="D76" s="127" t="s">
        <v>8</v>
      </c>
      <c r="E76" s="127">
        <v>199</v>
      </c>
      <c r="F76" s="75">
        <v>61.45</v>
      </c>
      <c r="G76" s="64">
        <f t="shared" si="16"/>
        <v>12228.55</v>
      </c>
      <c r="J76" s="5"/>
      <c r="K76" s="60"/>
    </row>
    <row r="77" spans="1:11" s="66" customFormat="1" ht="40.200000000000003" customHeight="1" x14ac:dyDescent="0.25">
      <c r="A77" s="83" t="s">
        <v>163</v>
      </c>
      <c r="B77" s="17" t="s">
        <v>54</v>
      </c>
      <c r="C77" s="148" t="s">
        <v>169</v>
      </c>
      <c r="D77" s="127" t="s">
        <v>8</v>
      </c>
      <c r="E77" s="127">
        <v>184</v>
      </c>
      <c r="F77" s="75">
        <v>58.56</v>
      </c>
      <c r="G77" s="64">
        <f t="shared" ref="G77:G87" si="17">ROUND((E77*F77),2)</f>
        <v>10775.04</v>
      </c>
      <c r="J77" s="5"/>
      <c r="K77" s="60"/>
    </row>
    <row r="78" spans="1:11" s="66" customFormat="1" ht="40.200000000000003" customHeight="1" x14ac:dyDescent="0.25">
      <c r="A78" s="83" t="s">
        <v>163</v>
      </c>
      <c r="B78" s="17" t="s">
        <v>55</v>
      </c>
      <c r="C78" s="172" t="s">
        <v>170</v>
      </c>
      <c r="D78" s="126" t="s">
        <v>9</v>
      </c>
      <c r="E78" s="126">
        <v>44</v>
      </c>
      <c r="F78" s="75">
        <v>95.65</v>
      </c>
      <c r="G78" s="64">
        <f t="shared" si="17"/>
        <v>4208.6000000000004</v>
      </c>
      <c r="J78" s="5"/>
      <c r="K78" s="60"/>
    </row>
    <row r="79" spans="1:11" s="66" customFormat="1" ht="40.200000000000003" customHeight="1" thickBot="1" x14ac:dyDescent="0.3">
      <c r="A79" s="83" t="s">
        <v>163</v>
      </c>
      <c r="B79" s="17" t="s">
        <v>70</v>
      </c>
      <c r="C79" s="148" t="s">
        <v>171</v>
      </c>
      <c r="D79" s="127" t="s">
        <v>10</v>
      </c>
      <c r="E79" s="127">
        <v>99</v>
      </c>
      <c r="F79" s="75">
        <v>15.6</v>
      </c>
      <c r="G79" s="64">
        <f t="shared" ref="G79:G80" si="18">ROUND((E79*F79),2)</f>
        <v>1544.4</v>
      </c>
      <c r="J79" s="5"/>
      <c r="K79" s="60"/>
    </row>
    <row r="80" spans="1:11" s="66" customFormat="1" ht="40.200000000000003" customHeight="1" thickBot="1" x14ac:dyDescent="0.3">
      <c r="A80" s="86" t="s">
        <v>163</v>
      </c>
      <c r="B80" s="17" t="s">
        <v>79</v>
      </c>
      <c r="C80" s="178" t="s">
        <v>172</v>
      </c>
      <c r="D80" s="129" t="s">
        <v>10</v>
      </c>
      <c r="E80" s="129">
        <v>1628</v>
      </c>
      <c r="F80" s="78">
        <v>2.87</v>
      </c>
      <c r="G80" s="65">
        <f t="shared" si="18"/>
        <v>4672.3599999999997</v>
      </c>
      <c r="H80" s="58" t="s">
        <v>48</v>
      </c>
      <c r="I80" s="67">
        <f>ROUND(SUM(G71:G80),2)</f>
        <v>116357.6</v>
      </c>
      <c r="J80" s="5"/>
      <c r="K80" s="60"/>
    </row>
    <row r="81" spans="1:11" s="66" customFormat="1" ht="40.200000000000003" customHeight="1" x14ac:dyDescent="0.25">
      <c r="A81" s="82" t="s">
        <v>182</v>
      </c>
      <c r="B81" s="59" t="s">
        <v>12</v>
      </c>
      <c r="C81" s="171" t="s">
        <v>183</v>
      </c>
      <c r="D81" s="124" t="s">
        <v>19</v>
      </c>
      <c r="E81" s="124">
        <v>43</v>
      </c>
      <c r="F81" s="74">
        <v>97.79</v>
      </c>
      <c r="G81" s="63">
        <f t="shared" ref="G81:G84" si="19">ROUND((E81*F81),2)</f>
        <v>4204.97</v>
      </c>
      <c r="J81" s="5"/>
      <c r="K81" s="60"/>
    </row>
    <row r="82" spans="1:11" s="66" customFormat="1" ht="40.200000000000003" customHeight="1" x14ac:dyDescent="0.25">
      <c r="A82" s="83" t="s">
        <v>182</v>
      </c>
      <c r="B82" s="57" t="s">
        <v>37</v>
      </c>
      <c r="C82" s="148" t="s">
        <v>184</v>
      </c>
      <c r="D82" s="127" t="s">
        <v>19</v>
      </c>
      <c r="E82" s="127">
        <v>5</v>
      </c>
      <c r="F82" s="75">
        <v>195.58</v>
      </c>
      <c r="G82" s="64">
        <f t="shared" si="19"/>
        <v>977.9</v>
      </c>
      <c r="H82" s="144"/>
      <c r="I82" s="145"/>
      <c r="J82" s="5"/>
      <c r="K82" s="60"/>
    </row>
    <row r="83" spans="1:11" s="66" customFormat="1" ht="40.200000000000003" customHeight="1" x14ac:dyDescent="0.25">
      <c r="A83" s="83" t="s">
        <v>182</v>
      </c>
      <c r="B83" s="57" t="s">
        <v>173</v>
      </c>
      <c r="C83" s="148" t="s">
        <v>185</v>
      </c>
      <c r="D83" s="127" t="s">
        <v>142</v>
      </c>
      <c r="E83" s="127">
        <v>65</v>
      </c>
      <c r="F83" s="75">
        <v>51.59</v>
      </c>
      <c r="G83" s="64">
        <f t="shared" si="19"/>
        <v>3353.35</v>
      </c>
      <c r="J83" s="5"/>
      <c r="K83" s="60"/>
    </row>
    <row r="84" spans="1:11" s="66" customFormat="1" ht="40.200000000000003" customHeight="1" x14ac:dyDescent="0.25">
      <c r="A84" s="83" t="s">
        <v>182</v>
      </c>
      <c r="B84" s="57" t="s">
        <v>174</v>
      </c>
      <c r="C84" s="148" t="s">
        <v>186</v>
      </c>
      <c r="D84" s="127" t="s">
        <v>142</v>
      </c>
      <c r="E84" s="127">
        <v>5</v>
      </c>
      <c r="F84" s="75">
        <v>185.24</v>
      </c>
      <c r="G84" s="64">
        <f t="shared" si="19"/>
        <v>926.2</v>
      </c>
      <c r="H84" s="144"/>
      <c r="I84" s="145"/>
      <c r="J84" s="5"/>
      <c r="K84" s="60"/>
    </row>
    <row r="85" spans="1:11" s="66" customFormat="1" ht="40.200000000000003" customHeight="1" x14ac:dyDescent="0.25">
      <c r="A85" s="83" t="s">
        <v>182</v>
      </c>
      <c r="B85" s="57" t="s">
        <v>175</v>
      </c>
      <c r="C85" s="148" t="s">
        <v>187</v>
      </c>
      <c r="D85" s="127" t="s">
        <v>10</v>
      </c>
      <c r="E85" s="127">
        <v>3897</v>
      </c>
      <c r="F85" s="75">
        <v>2.5099999999999998</v>
      </c>
      <c r="G85" s="64">
        <f t="shared" si="17"/>
        <v>9781.4699999999993</v>
      </c>
      <c r="H85" s="146"/>
      <c r="I85" s="147"/>
      <c r="J85" s="5"/>
      <c r="K85" s="60"/>
    </row>
    <row r="86" spans="1:11" s="66" customFormat="1" ht="40.200000000000003" customHeight="1" x14ac:dyDescent="0.25">
      <c r="A86" s="83" t="s">
        <v>182</v>
      </c>
      <c r="B86" s="57" t="s">
        <v>176</v>
      </c>
      <c r="C86" s="148" t="s">
        <v>188</v>
      </c>
      <c r="D86" s="127" t="s">
        <v>10</v>
      </c>
      <c r="E86" s="127">
        <v>45</v>
      </c>
      <c r="F86" s="75">
        <v>5.23</v>
      </c>
      <c r="G86" s="64">
        <f t="shared" si="17"/>
        <v>235.35</v>
      </c>
      <c r="H86" s="144"/>
      <c r="I86" s="145"/>
      <c r="J86" s="5"/>
      <c r="K86" s="60"/>
    </row>
    <row r="87" spans="1:11" s="68" customFormat="1" ht="40.200000000000003" customHeight="1" x14ac:dyDescent="0.25">
      <c r="A87" s="83" t="s">
        <v>182</v>
      </c>
      <c r="B87" s="57" t="s">
        <v>177</v>
      </c>
      <c r="C87" s="148" t="s">
        <v>189</v>
      </c>
      <c r="D87" s="127" t="s">
        <v>10</v>
      </c>
      <c r="E87" s="127">
        <v>920</v>
      </c>
      <c r="F87" s="75">
        <v>1.25</v>
      </c>
      <c r="G87" s="64">
        <f t="shared" si="17"/>
        <v>1150</v>
      </c>
      <c r="J87" s="5"/>
      <c r="K87" s="60"/>
    </row>
    <row r="88" spans="1:11" s="68" customFormat="1" ht="40.200000000000003" customHeight="1" x14ac:dyDescent="0.25">
      <c r="A88" s="83" t="s">
        <v>182</v>
      </c>
      <c r="B88" s="57" t="s">
        <v>178</v>
      </c>
      <c r="C88" s="148" t="s">
        <v>190</v>
      </c>
      <c r="D88" s="127" t="s">
        <v>8</v>
      </c>
      <c r="E88" s="183">
        <v>2.1</v>
      </c>
      <c r="F88" s="75">
        <v>20.9</v>
      </c>
      <c r="G88" s="64">
        <f t="shared" ref="G88:G89" si="20">ROUND((E88*F88),2)</f>
        <v>43.89</v>
      </c>
      <c r="J88" s="5"/>
      <c r="K88" s="60"/>
    </row>
    <row r="89" spans="1:11" s="68" customFormat="1" ht="40.200000000000003" customHeight="1" x14ac:dyDescent="0.25">
      <c r="A89" s="83" t="s">
        <v>182</v>
      </c>
      <c r="B89" s="57" t="s">
        <v>179</v>
      </c>
      <c r="C89" s="148" t="s">
        <v>191</v>
      </c>
      <c r="D89" s="127" t="s">
        <v>8</v>
      </c>
      <c r="E89" s="127">
        <v>2.2999999999999998</v>
      </c>
      <c r="F89" s="75">
        <v>20.9</v>
      </c>
      <c r="G89" s="64">
        <f t="shared" si="20"/>
        <v>48.07</v>
      </c>
      <c r="H89" s="144"/>
      <c r="I89" s="145"/>
      <c r="J89" s="5"/>
      <c r="K89" s="60"/>
    </row>
    <row r="90" spans="1:11" s="60" customFormat="1" ht="40.200000000000003" customHeight="1" thickBot="1" x14ac:dyDescent="0.3">
      <c r="A90" s="83" t="s">
        <v>182</v>
      </c>
      <c r="B90" s="57" t="s">
        <v>180</v>
      </c>
      <c r="C90" s="148" t="s">
        <v>192</v>
      </c>
      <c r="D90" s="127" t="s">
        <v>10</v>
      </c>
      <c r="E90" s="127">
        <v>60</v>
      </c>
      <c r="F90" s="75">
        <v>2.62</v>
      </c>
      <c r="G90" s="21">
        <f t="shared" si="15"/>
        <v>157.19999999999999</v>
      </c>
      <c r="J90" s="5"/>
    </row>
    <row r="91" spans="1:11" s="60" customFormat="1" ht="40.200000000000003" customHeight="1" thickBot="1" x14ac:dyDescent="0.3">
      <c r="A91" s="86" t="s">
        <v>182</v>
      </c>
      <c r="B91" s="57" t="s">
        <v>181</v>
      </c>
      <c r="C91" s="178" t="s">
        <v>193</v>
      </c>
      <c r="D91" s="129" t="s">
        <v>19</v>
      </c>
      <c r="E91" s="129">
        <v>182</v>
      </c>
      <c r="F91" s="78">
        <v>17.489999999999998</v>
      </c>
      <c r="G91" s="22">
        <f t="shared" si="15"/>
        <v>3183.18</v>
      </c>
      <c r="H91" s="58" t="s">
        <v>71</v>
      </c>
      <c r="I91" s="67">
        <f>ROUND(SUM(G81:G91),2)</f>
        <v>24061.58</v>
      </c>
      <c r="J91" s="5"/>
    </row>
    <row r="92" spans="1:11" s="60" customFormat="1" ht="75" customHeight="1" thickBot="1" x14ac:dyDescent="0.3">
      <c r="A92" s="87" t="s">
        <v>207</v>
      </c>
      <c r="B92" s="69" t="s">
        <v>75</v>
      </c>
      <c r="C92" s="70" t="s">
        <v>11</v>
      </c>
      <c r="D92" s="71" t="s">
        <v>7</v>
      </c>
      <c r="E92" s="72">
        <v>1</v>
      </c>
      <c r="F92" s="79">
        <v>2500</v>
      </c>
      <c r="G92" s="28">
        <f t="shared" ref="G92" si="21">ROUND((E92*F92),2)</f>
        <v>2500</v>
      </c>
      <c r="H92" s="29" t="s">
        <v>210</v>
      </c>
      <c r="I92" s="61">
        <f>ROUND(SUM(G92),2)</f>
        <v>2500</v>
      </c>
      <c r="J92" s="5"/>
    </row>
    <row r="93" spans="1:11" ht="44.25" customHeight="1" thickBot="1" x14ac:dyDescent="0.3">
      <c r="A93" s="88"/>
      <c r="B93" s="143"/>
      <c r="C93" s="88"/>
      <c r="D93" s="143"/>
      <c r="E93" s="158"/>
      <c r="F93" s="40" t="s">
        <v>49</v>
      </c>
      <c r="G93" s="42">
        <f>SUM(G5:G92)</f>
        <v>1809549.05</v>
      </c>
      <c r="H93" s="27"/>
      <c r="I93" s="31"/>
    </row>
    <row r="94" spans="1:11" ht="20.25" customHeight="1" x14ac:dyDescent="0.25">
      <c r="A94" s="89"/>
      <c r="B94" s="11"/>
      <c r="C94" s="179"/>
      <c r="D94" s="11"/>
      <c r="E94" s="11"/>
      <c r="G94" s="36"/>
    </row>
    <row r="95" spans="1:11" ht="26.25" customHeight="1" x14ac:dyDescent="0.25">
      <c r="A95" s="3"/>
      <c r="B95" s="10"/>
      <c r="C95" s="180"/>
      <c r="D95" s="10"/>
      <c r="E95" s="159"/>
      <c r="F95" s="10"/>
      <c r="G95" s="10"/>
    </row>
  </sheetData>
  <sheetProtection algorithmName="SHA-512" hashValue="r6obrHnTR4DTrx5IkGd1/A90hO+NQZJILI85qyqGfJB0KNMFheut5VNHilAklQJBwNIlcpF7vMzSmWLdMRpECA==" saltValue="+5j5mbXkDWzHltJJgOU29w==" spinCount="100000" sheet="1" objects="1" scenarios="1"/>
  <mergeCells count="3">
    <mergeCell ref="A1:G1"/>
    <mergeCell ref="A3:G3"/>
    <mergeCell ref="H41:H51"/>
  </mergeCells>
  <phoneticPr fontId="10"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5"/>
  <sheetViews>
    <sheetView zoomScale="70" zoomScaleNormal="70" workbookViewId="0">
      <selection activeCell="I17" sqref="I17"/>
    </sheetView>
  </sheetViews>
  <sheetFormatPr defaultColWidth="9.33203125" defaultRowHeight="13.8" x14ac:dyDescent="0.25"/>
  <cols>
    <col min="1" max="1" width="39.6640625" style="18" customWidth="1"/>
    <col min="2" max="2" width="10.5546875" style="7" customWidth="1"/>
    <col min="3" max="3" width="71.6640625" style="8" customWidth="1"/>
    <col min="4" max="4" width="9.33203125" style="7"/>
    <col min="5" max="5" width="16.33203125" style="15" customWidth="1"/>
    <col min="6" max="6" width="20.6640625" style="11" customWidth="1"/>
    <col min="7" max="7" width="14.6640625" style="7" customWidth="1"/>
    <col min="8" max="8" width="21.5546875" style="12" customWidth="1"/>
    <col min="9" max="9" width="16.33203125" style="4" customWidth="1"/>
    <col min="10" max="16384" width="9.33203125" style="4"/>
  </cols>
  <sheetData>
    <row r="1" spans="1:10" ht="40.200000000000003" customHeight="1" x14ac:dyDescent="0.25">
      <c r="A1" s="193" t="s">
        <v>85</v>
      </c>
      <c r="B1" s="193"/>
      <c r="C1" s="193"/>
      <c r="D1" s="193"/>
      <c r="E1" s="193"/>
      <c r="F1" s="193"/>
      <c r="G1" s="193"/>
    </row>
    <row r="2" spans="1:10" ht="21.75" customHeight="1" thickBot="1" x14ac:dyDescent="0.3">
      <c r="A2" s="1"/>
      <c r="B2" s="1"/>
      <c r="C2" s="1"/>
      <c r="D2" s="1"/>
      <c r="E2" s="13"/>
      <c r="F2" s="1"/>
      <c r="G2" s="1"/>
    </row>
    <row r="3" spans="1:10" ht="21.75" customHeight="1" x14ac:dyDescent="0.25">
      <c r="A3" s="194" t="s">
        <v>76</v>
      </c>
      <c r="B3" s="195"/>
      <c r="C3" s="195"/>
      <c r="D3" s="195"/>
      <c r="E3" s="195"/>
      <c r="F3" s="195"/>
      <c r="G3" s="196"/>
    </row>
    <row r="4" spans="1:10" s="97" customFormat="1" ht="47.4" thickBot="1" x14ac:dyDescent="0.35">
      <c r="A4" s="112" t="s">
        <v>43</v>
      </c>
      <c r="B4" s="113" t="s">
        <v>0</v>
      </c>
      <c r="C4" s="114" t="s">
        <v>1</v>
      </c>
      <c r="D4" s="114" t="s">
        <v>2</v>
      </c>
      <c r="E4" s="115" t="s">
        <v>3</v>
      </c>
      <c r="F4" s="116" t="s">
        <v>84</v>
      </c>
      <c r="G4" s="117" t="s">
        <v>5</v>
      </c>
      <c r="H4" s="96"/>
    </row>
    <row r="5" spans="1:10" s="97" customFormat="1" ht="64.5" customHeight="1" x14ac:dyDescent="0.3">
      <c r="A5" s="91" t="s">
        <v>86</v>
      </c>
      <c r="B5" s="118" t="s">
        <v>13</v>
      </c>
      <c r="C5" s="191" t="s">
        <v>227</v>
      </c>
      <c r="D5" s="92" t="s">
        <v>10</v>
      </c>
      <c r="E5" s="93">
        <v>16</v>
      </c>
      <c r="F5" s="94">
        <v>13.96</v>
      </c>
      <c r="G5" s="95">
        <f t="shared" ref="G5" si="0">ROUND((E5*F5),2)</f>
        <v>223.36</v>
      </c>
      <c r="H5" s="96"/>
    </row>
    <row r="6" spans="1:10" s="97" customFormat="1" ht="80.400000000000006" customHeight="1" x14ac:dyDescent="0.3">
      <c r="A6" s="98" t="s">
        <v>86</v>
      </c>
      <c r="B6" s="103" t="s">
        <v>14</v>
      </c>
      <c r="C6" s="187" t="s">
        <v>228</v>
      </c>
      <c r="D6" s="99" t="s">
        <v>10</v>
      </c>
      <c r="E6" s="100">
        <v>52</v>
      </c>
      <c r="F6" s="101">
        <v>15.77</v>
      </c>
      <c r="G6" s="102">
        <f t="shared" ref="G6:G13" si="1">ROUND((E6*F6),2)</f>
        <v>820.04</v>
      </c>
      <c r="H6" s="96"/>
    </row>
    <row r="7" spans="1:10" s="97" customFormat="1" ht="45" customHeight="1" x14ac:dyDescent="0.3">
      <c r="A7" s="98" t="s">
        <v>86</v>
      </c>
      <c r="B7" s="103" t="s">
        <v>67</v>
      </c>
      <c r="C7" s="187" t="s">
        <v>87</v>
      </c>
      <c r="D7" s="99" t="s">
        <v>7</v>
      </c>
      <c r="E7" s="104">
        <v>6</v>
      </c>
      <c r="F7" s="101">
        <v>451.8</v>
      </c>
      <c r="G7" s="102">
        <f t="shared" si="1"/>
        <v>2710.8</v>
      </c>
      <c r="H7" s="96"/>
    </row>
    <row r="8" spans="1:10" s="97" customFormat="1" ht="45" customHeight="1" x14ac:dyDescent="0.3">
      <c r="A8" s="98" t="s">
        <v>86</v>
      </c>
      <c r="B8" s="103" t="s">
        <v>15</v>
      </c>
      <c r="C8" s="187" t="s">
        <v>88</v>
      </c>
      <c r="D8" s="99" t="s">
        <v>19</v>
      </c>
      <c r="E8" s="100">
        <v>6</v>
      </c>
      <c r="F8" s="101">
        <v>80</v>
      </c>
      <c r="G8" s="102">
        <f t="shared" ref="G8:G9" si="2">ROUND((E8*F8),2)</f>
        <v>480</v>
      </c>
      <c r="H8" s="96"/>
    </row>
    <row r="9" spans="1:10" s="97" customFormat="1" ht="45" customHeight="1" x14ac:dyDescent="0.3">
      <c r="A9" s="98" t="s">
        <v>86</v>
      </c>
      <c r="B9" s="103" t="s">
        <v>16</v>
      </c>
      <c r="C9" s="187" t="s">
        <v>89</v>
      </c>
      <c r="D9" s="99" t="s">
        <v>7</v>
      </c>
      <c r="E9" s="104">
        <v>4</v>
      </c>
      <c r="F9" s="101">
        <v>485.9</v>
      </c>
      <c r="G9" s="102">
        <f t="shared" si="2"/>
        <v>1943.6</v>
      </c>
      <c r="H9" s="96"/>
    </row>
    <row r="10" spans="1:10" s="97" customFormat="1" ht="40.200000000000003" customHeight="1" x14ac:dyDescent="0.3">
      <c r="A10" s="98" t="s">
        <v>86</v>
      </c>
      <c r="B10" s="103" t="s">
        <v>17</v>
      </c>
      <c r="C10" s="187" t="s">
        <v>90</v>
      </c>
      <c r="D10" s="99" t="s">
        <v>19</v>
      </c>
      <c r="E10" s="100">
        <v>4</v>
      </c>
      <c r="F10" s="101">
        <v>80</v>
      </c>
      <c r="G10" s="102">
        <f t="shared" si="1"/>
        <v>320</v>
      </c>
      <c r="H10" s="96"/>
    </row>
    <row r="11" spans="1:10" s="97" customFormat="1" ht="40.200000000000003" customHeight="1" x14ac:dyDescent="0.3">
      <c r="A11" s="98" t="s">
        <v>86</v>
      </c>
      <c r="B11" s="103" t="s">
        <v>68</v>
      </c>
      <c r="C11" s="187" t="s">
        <v>91</v>
      </c>
      <c r="D11" s="99" t="s">
        <v>9</v>
      </c>
      <c r="E11" s="104">
        <v>40</v>
      </c>
      <c r="F11" s="101">
        <v>6</v>
      </c>
      <c r="G11" s="102">
        <f t="shared" si="1"/>
        <v>240</v>
      </c>
      <c r="H11" s="96"/>
    </row>
    <row r="12" spans="1:10" s="97" customFormat="1" ht="40.200000000000003" customHeight="1" thickBot="1" x14ac:dyDescent="0.35">
      <c r="A12" s="98" t="s">
        <v>86</v>
      </c>
      <c r="B12" s="103" t="s">
        <v>18</v>
      </c>
      <c r="C12" s="187" t="s">
        <v>92</v>
      </c>
      <c r="D12" s="99" t="s">
        <v>19</v>
      </c>
      <c r="E12" s="104">
        <v>1</v>
      </c>
      <c r="F12" s="101">
        <v>11.21</v>
      </c>
      <c r="G12" s="102">
        <f t="shared" si="1"/>
        <v>11.21</v>
      </c>
      <c r="H12" s="96"/>
    </row>
    <row r="13" spans="1:10" s="97" customFormat="1" ht="40.200000000000003" customHeight="1" thickBot="1" x14ac:dyDescent="0.35">
      <c r="A13" s="105" t="s">
        <v>86</v>
      </c>
      <c r="B13" s="119" t="s">
        <v>72</v>
      </c>
      <c r="C13" s="192" t="s">
        <v>93</v>
      </c>
      <c r="D13" s="106" t="s">
        <v>19</v>
      </c>
      <c r="E13" s="107">
        <v>2</v>
      </c>
      <c r="F13" s="108">
        <v>10.84</v>
      </c>
      <c r="G13" s="109">
        <f t="shared" si="1"/>
        <v>21.68</v>
      </c>
      <c r="H13" s="110" t="s">
        <v>44</v>
      </c>
      <c r="I13" s="111">
        <f>ROUND(SUM(G5:G13),2)</f>
        <v>6770.69</v>
      </c>
    </row>
    <row r="14" spans="1:10" ht="44.25" customHeight="1" thickBot="1" x14ac:dyDescent="0.3">
      <c r="A14" s="34"/>
      <c r="B14" s="33"/>
      <c r="C14" s="34"/>
      <c r="D14" s="33"/>
      <c r="E14" s="35"/>
      <c r="F14" s="54" t="s">
        <v>69</v>
      </c>
      <c r="G14" s="55">
        <f>SUM(G5:G13)</f>
        <v>6770.6900000000014</v>
      </c>
      <c r="H14" s="27"/>
      <c r="I14" s="31"/>
      <c r="J14" s="41"/>
    </row>
    <row r="15" spans="1:10" ht="20.25" customHeight="1" x14ac:dyDescent="0.25">
      <c r="A15" s="38"/>
      <c r="B15" s="37"/>
      <c r="C15" s="37"/>
      <c r="D15" s="37"/>
      <c r="E15" s="39"/>
      <c r="F15" s="37"/>
      <c r="G15" s="36"/>
    </row>
  </sheetData>
  <sheetProtection algorithmName="SHA-512" hashValue="J3VdKBHiMY6iHOB4x7oUNOakVyM/Z08ODGTu/ddbGBBLFxE1oYWZlI2X6UJeJQ/Elmn6XIwnsRwFJRbiCdwfkA==" saltValue="obc4b4GNw+LSHZuw5kNQ7g==" spinCount="100000" sheet="1" objects="1" scenarios="1"/>
  <mergeCells count="2">
    <mergeCell ref="A1:G1"/>
    <mergeCell ref="A3:G3"/>
  </mergeCells>
  <phoneticPr fontId="10"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8"/>
  <sheetViews>
    <sheetView topLeftCell="A19" workbookViewId="0">
      <selection activeCell="C6" sqref="C6"/>
    </sheetView>
  </sheetViews>
  <sheetFormatPr defaultColWidth="9.33203125" defaultRowHeight="14.4" x14ac:dyDescent="0.3"/>
  <cols>
    <col min="1" max="1" width="11.6640625" customWidth="1"/>
    <col min="2" max="2" width="65.6640625" customWidth="1"/>
    <col min="3" max="3" width="15.6640625" customWidth="1"/>
  </cols>
  <sheetData>
    <row r="1" spans="1:3" s="44" customFormat="1" ht="51.75" customHeight="1" x14ac:dyDescent="0.25">
      <c r="A1" s="202" t="s">
        <v>85</v>
      </c>
      <c r="B1" s="203"/>
      <c r="C1" s="204"/>
    </row>
    <row r="2" spans="1:3" s="44" customFormat="1" ht="13.2" x14ac:dyDescent="0.25">
      <c r="A2" s="205" t="s">
        <v>57</v>
      </c>
      <c r="B2" s="206"/>
      <c r="C2" s="207"/>
    </row>
    <row r="3" spans="1:3" s="44" customFormat="1" ht="39.6" x14ac:dyDescent="0.25">
      <c r="A3" s="45" t="s">
        <v>58</v>
      </c>
      <c r="B3" s="45" t="s">
        <v>59</v>
      </c>
      <c r="C3" s="45" t="s">
        <v>60</v>
      </c>
    </row>
    <row r="4" spans="1:3" s="44" customFormat="1" ht="13.2" x14ac:dyDescent="0.25">
      <c r="A4" s="46">
        <v>1</v>
      </c>
      <c r="B4" s="47" t="s">
        <v>61</v>
      </c>
      <c r="C4" s="48">
        <f>DKŽ_1!G93</f>
        <v>1809549.05</v>
      </c>
    </row>
    <row r="5" spans="1:3" s="44" customFormat="1" ht="13.2" x14ac:dyDescent="0.25">
      <c r="A5" s="46">
        <v>2</v>
      </c>
      <c r="B5" s="47" t="s">
        <v>80</v>
      </c>
      <c r="C5" s="48">
        <f>DKŽ_2!G14</f>
        <v>6770.6900000000014</v>
      </c>
    </row>
    <row r="6" spans="1:3" s="44" customFormat="1" ht="39.6" x14ac:dyDescent="0.25">
      <c r="A6" s="45" t="s">
        <v>62</v>
      </c>
      <c r="B6" s="49" t="s">
        <v>63</v>
      </c>
      <c r="C6" s="48">
        <f>ROUND(SUM(C4:C5),2)</f>
        <v>1816319.74</v>
      </c>
    </row>
    <row r="7" spans="1:3" s="44" customFormat="1" ht="13.2" x14ac:dyDescent="0.25"/>
    <row r="8" spans="1:3" s="44" customFormat="1" ht="13.2" x14ac:dyDescent="0.25"/>
    <row r="9" spans="1:3" s="44" customFormat="1" ht="13.2" x14ac:dyDescent="0.25">
      <c r="A9" s="50"/>
      <c r="B9" s="50"/>
      <c r="C9" s="50"/>
    </row>
    <row r="10" spans="1:3" s="51" customFormat="1" ht="68.25" customHeight="1" x14ac:dyDescent="0.3">
      <c r="A10" s="208" t="s">
        <v>81</v>
      </c>
      <c r="B10" s="208"/>
      <c r="C10" s="208"/>
    </row>
    <row r="11" spans="1:3" s="51" customFormat="1" ht="13.2" x14ac:dyDescent="0.3">
      <c r="A11" s="52"/>
      <c r="B11" s="52"/>
      <c r="C11" s="52"/>
    </row>
    <row r="12" spans="1:3" s="44" customFormat="1" ht="13.2" x14ac:dyDescent="0.25">
      <c r="C12" s="53" t="s">
        <v>64</v>
      </c>
    </row>
    <row r="13" spans="1:3" s="44" customFormat="1" ht="13.2" x14ac:dyDescent="0.25"/>
    <row r="14" spans="1:3" s="44" customFormat="1" ht="198" customHeight="1" x14ac:dyDescent="0.25">
      <c r="A14" s="209" t="s">
        <v>208</v>
      </c>
      <c r="B14" s="210"/>
      <c r="C14" s="210"/>
    </row>
    <row r="15" spans="1:3" s="44" customFormat="1" ht="121.5" customHeight="1" x14ac:dyDescent="0.25">
      <c r="A15" s="209" t="s">
        <v>65</v>
      </c>
      <c r="B15" s="210"/>
      <c r="C15" s="210"/>
    </row>
    <row r="16" spans="1:3" s="44" customFormat="1" ht="66.75" customHeight="1" x14ac:dyDescent="0.25">
      <c r="A16" s="209" t="s">
        <v>66</v>
      </c>
      <c r="B16" s="210"/>
      <c r="C16" s="210"/>
    </row>
    <row r="18" spans="1:3" ht="35.25" customHeight="1" x14ac:dyDescent="0.3">
      <c r="A18" s="200"/>
      <c r="B18" s="201"/>
      <c r="C18" s="201"/>
    </row>
  </sheetData>
  <sheetProtection algorithmName="SHA-512" hashValue="dJbiSCnrxNPoecgnpOZO60XAdzLCY+vNnjYrk5qQtaK3rtJ8h873HRlWJ0b59AyZu4XHNkf/mBM6S9YuI332dA==" saltValue="qWGJV814gSzkw5zI1Yxa7w==" spinCount="100000" sheet="1" objects="1" scenarios="1"/>
  <mergeCells count="7">
    <mergeCell ref="A18:C18"/>
    <mergeCell ref="A1:C1"/>
    <mergeCell ref="A2:C2"/>
    <mergeCell ref="A10:C10"/>
    <mergeCell ref="A14:C14"/>
    <mergeCell ref="A15:C15"/>
    <mergeCell ref="A16:C1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DKŽ_1</vt:lpstr>
      <vt:lpstr>DKŽ_2</vt:lpstr>
      <vt:lpstr>santrauka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LAKD</dc:creator>
  <cp:lastModifiedBy>Jurga Kuzmaitė</cp:lastModifiedBy>
  <dcterms:created xsi:type="dcterms:W3CDTF">2020-10-05T14:48:34Z</dcterms:created>
  <dcterms:modified xsi:type="dcterms:W3CDTF">2021-11-12T12:25:35Z</dcterms:modified>
</cp:coreProperties>
</file>