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defaultThemeVersion="124226"/>
  <mc:AlternateContent xmlns:mc="http://schemas.openxmlformats.org/markup-compatibility/2006">
    <mc:Choice Requires="x15">
      <x15ac:absPath xmlns:x15ac="http://schemas.microsoft.com/office/spreadsheetml/2010/11/ac" url="C:\Users\Vartotojas\Desktop\Laboratoriniai reagentai Angelė 2020\LABORATORINIAI REAGENTAI VIEŠINIMUI\1 pirkimas\Pasiūlymai nekoreguoti\Mediq\viešinimui 2\"/>
    </mc:Choice>
  </mc:AlternateContent>
  <xr:revisionPtr revIDLastSave="0" documentId="13_ncr:1_{FC9EAEC7-31A8-4210-B5D2-39D651104FF9}" xr6:coauthVersionLast="45" xr6:coauthVersionMax="45" xr10:uidLastSave="{00000000-0000-0000-0000-000000000000}"/>
  <bookViews>
    <workbookView xWindow="0" yWindow="0" windowWidth="28635" windowHeight="15600" tabRatio="888" xr2:uid="{00000000-000D-0000-FFFF-FFFF00000000}"/>
  </bookViews>
  <sheets>
    <sheet name="1-146" sheetId="31" r:id="rId1"/>
    <sheet name="49" sheetId="16" state="hidden" r:id="rId2"/>
    <sheet name="Krešėjimo" sheetId="17" state="hidden" r:id="rId3"/>
    <sheet name="Lapas2" sheetId="25" state="hidden"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24" i="31" l="1"/>
  <c r="P24" i="31"/>
  <c r="R24" i="31" s="1"/>
  <c r="Q22" i="31"/>
  <c r="P22" i="31"/>
  <c r="R22" i="31" s="1"/>
  <c r="P28" i="31" l="1"/>
  <c r="R28" i="31" s="1"/>
  <c r="P27" i="31"/>
  <c r="R27" i="31" s="1"/>
  <c r="P26" i="31"/>
  <c r="R26" i="31" s="1"/>
  <c r="Q19" i="31" l="1"/>
  <c r="P19" i="31"/>
  <c r="R19" i="31" s="1"/>
  <c r="Q18" i="31"/>
  <c r="P18" i="31"/>
  <c r="R18" i="31" s="1"/>
  <c r="Q17" i="31"/>
  <c r="P17" i="31"/>
  <c r="R17" i="31" s="1"/>
  <c r="Q16" i="31"/>
  <c r="P16" i="31"/>
  <c r="R16" i="31" s="1"/>
  <c r="Q15" i="31"/>
  <c r="P15" i="31"/>
  <c r="R15" i="31" s="1"/>
  <c r="Q38" i="31" l="1"/>
  <c r="R38" i="31" s="1"/>
  <c r="P38" i="31"/>
  <c r="P34" i="31"/>
  <c r="P35" i="31"/>
  <c r="P36" i="31"/>
  <c r="P33" i="31"/>
  <c r="J34" i="31"/>
  <c r="Q34" i="31" s="1"/>
  <c r="R34" i="31" s="1"/>
  <c r="J35" i="31"/>
  <c r="Q35" i="31" s="1"/>
  <c r="R35" i="31" s="1"/>
  <c r="J36" i="31"/>
  <c r="Q36" i="31" s="1"/>
  <c r="R36" i="31" s="1"/>
  <c r="J33" i="31"/>
  <c r="Q33" i="31" s="1"/>
  <c r="R33" i="31" s="1"/>
  <c r="R32" i="31" l="1"/>
  <c r="Q32" i="31"/>
</calcChain>
</file>

<file path=xl/sharedStrings.xml><?xml version="1.0" encoding="utf-8"?>
<sst xmlns="http://schemas.openxmlformats.org/spreadsheetml/2006/main" count="361" uniqueCount="217">
  <si>
    <t>testai</t>
  </si>
  <si>
    <t>Indikatorinė juostelė ketonui nustatyti</t>
  </si>
  <si>
    <t>juosteles</t>
  </si>
  <si>
    <t>Greitas, imunochromatografinis tyrimas, skirtas narkotinių medžiagų nustatymui šlapime</t>
  </si>
  <si>
    <t>38437000-7</t>
  </si>
  <si>
    <t>Būtini pavyzdžiai</t>
  </si>
  <si>
    <t>vnt</t>
  </si>
  <si>
    <t>Transportinė terpė Cary-Blair arba lygiavertė</t>
  </si>
  <si>
    <t>Su steriliu tamponėliu, skirta aerobams ir anaerobams</t>
  </si>
  <si>
    <t>Transportinė terpė su anglimi</t>
  </si>
  <si>
    <t>Tamponėlis-vatinukas</t>
  </si>
  <si>
    <t>Sterilus, medinis, supakuotas po vieną</t>
  </si>
  <si>
    <t>Priemonės kapiliarinio kraujo paėmimui</t>
  </si>
  <si>
    <t>Automatinis bespalvis lancetas. Korpusas leidžiandis pozicionuoti dūrio vietą, dvigubos spyruoklės mechanizmas , užtikrinantis staigų nevibruojantį dūrį ir infekuoto lanceto įtraukimą atgal.Atatėlė sterili, silikonuota.Koduojamas spalvomis(skirtingos adatėlės- skirtingos spalvos). Visi lancetai perkami vieno ženklo gamintojo. Būtini pavyzdžiai, CE dokumentas,sterilumo sertifikatas,naudojimo instrukcija, gamintojo patvirtinimą reikalavimams.</t>
  </si>
  <si>
    <t>Vienkartinis pradūriklis (skarifikatorius)</t>
  </si>
  <si>
    <t>Dūrio plotis (peiliukas) 1.5 mm, gylis 1.6 mm</t>
  </si>
  <si>
    <t>Pediatrinis ( iš kulniuko) ~ 0.250µl kraujo</t>
  </si>
  <si>
    <t>Dūrio plotis (peiliukas) 1.5 mm, gylis 1.2 mm</t>
  </si>
  <si>
    <t>Naudojamas esant didesniam kraujo poreikiui kai oda plona  ~0.250 µl kraujo</t>
  </si>
  <si>
    <t>Adatėlė 21G, gylis 1.8 mm</t>
  </si>
  <si>
    <t>Storai odai  ~0.250 µl kraujo</t>
  </si>
  <si>
    <t>Adatėlė 18 G, gylis 1.8 mm</t>
  </si>
  <si>
    <t>* langeliai, kuriuose yra x, nepildomi</t>
  </si>
  <si>
    <t>Matavimo metodas</t>
  </si>
  <si>
    <t>Reikalavimai analizatoriui:</t>
  </si>
  <si>
    <t>Būtina</t>
  </si>
  <si>
    <t>VšĮ Klaipėdos vaikų ligoninė</t>
  </si>
  <si>
    <t>2 priedas</t>
  </si>
  <si>
    <t>3. Prekių galiojimo terminas turi būti ne trumpesnis kaip 6 mėnesiai nuo pristatymo dienos.</t>
  </si>
  <si>
    <t>Pirkimo dalies Nr.</t>
  </si>
  <si>
    <t>Eil. Nr.</t>
  </si>
  <si>
    <t>BVPŽ</t>
  </si>
  <si>
    <t>Paskirtis</t>
  </si>
  <si>
    <t>Reikalaujama prekės forma ir specialūs reikalavimai</t>
  </si>
  <si>
    <t>Pageidaujama pakuotė (mato vnt.)</t>
  </si>
  <si>
    <t>Orientacinis kiekis pakuotėmis (mato vienetais)</t>
  </si>
  <si>
    <t>Siūloma pakuotė</t>
  </si>
  <si>
    <t xml:space="preserve"> Siūlomų pakuočių skaičius pagal poreikį</t>
  </si>
  <si>
    <t>Prekės aprašymas pateiktas el. byloje (faile) Nr., psl. Nr.</t>
  </si>
  <si>
    <t>Prekės CE sertifikatas pateiktas el. byloje (faile) Nr., psl. Nr.</t>
  </si>
  <si>
    <t>Gamintojas</t>
  </si>
  <si>
    <t>Siūlomos pakuotės (mato vnt.) įkainis be PVM, Eur</t>
  </si>
  <si>
    <t>PVM tarifas</t>
  </si>
  <si>
    <t>Siūlomos pakuotės (mato vnt.) įkainis su PVM, Eur</t>
  </si>
  <si>
    <t>Suma be PVM, Eur</t>
  </si>
  <si>
    <t>Suma su PVM, Eur</t>
  </si>
  <si>
    <t>Pasiūlymą pateikusio tiekėjo pavadinimas</t>
  </si>
  <si>
    <t>33696500-0</t>
  </si>
  <si>
    <t>x</t>
  </si>
  <si>
    <t>vnt.</t>
  </si>
  <si>
    <t>19520000-7</t>
  </si>
  <si>
    <t>5. Atsižvelgiant į ligoninėje sunaudojamų reagentų kiekį per atitinkamą laikotarpį (pvz. mėnesį, 3 mėnesius, metus ir pan.) bei atliekamų įstaigoje, teikiančioje paslaugas vaikams,  nedidelį tyrimų kiekį, ir siekiant, kad reagentai būtų naudojami racionaliai, pageidaujama pakuotė turėtų būti ne didesnė nei nurodyta lentelėje.</t>
  </si>
  <si>
    <t>7. Prekių pristatymo vieta : K.Donelaičio g. 5, Klaipėda ( trečias aukštas).</t>
  </si>
  <si>
    <t>8. Sutarties terminas - 12 mėnesių nuo sutarties pasirašymo.Sutartis gali būti pratęsta 1 kartą dviem mėnesiams.</t>
  </si>
  <si>
    <t>Pavadinimas</t>
  </si>
  <si>
    <t>1. Visos siūlomos prekės (reagentai bei priemonės) turi būti originalios, tinkamos darbui su nurodytomis priemonėmis.</t>
  </si>
  <si>
    <t>2. Pirkėjas neįsipareigoja nupirkti viso prekių kiekio. Pirkėjas pasilieka teisę pirkti didesnius arba mažesnius (iki 30 proc.) prekių kiekius, priklausomai nuo poreikio.</t>
  </si>
  <si>
    <t>6. Perkančioji organizacija, siekdama patikrinti konkretaus tiekėjo prekių atitikimą reikalavimams, prašo ir gali prašyti Tiekėjo per nustatytą terminą pateikti prekių pavyzdžius. Nepateikus prekių pavyzdžių, pasiūlymas bus atmetamas.</t>
  </si>
  <si>
    <t>Nustatoma 10 medžiagų: vienoje kasetejeAMP, BAR, BENZ, COC, THC, MDMA,MDT, TCA, MED, MOR</t>
  </si>
  <si>
    <t xml:space="preserve">Metodas imunologinis. Testas turi būti skirtas tik profesionaliam naudojimui. Tyrimo jautrumas- ne &lt; 70-95 % (jautrumas 30-40 ng/ml Hemoglobinui);  specifiškumas ne &lt; 95 %, priklausomai nuo žarnyno patologijos ir lokalizacijos;  (kiekvienas testo rinkinys turi būti supakuotas atskirose pakuotėse; rinkinys turi būti pilnos komplektacijos: su kontrole ir papildomomis priemonėmis); nereikalingas specialus mėginio paruošimas;  ilgas galiojimo laikas- ne mažiau 6 mėn.)  </t>
  </si>
  <si>
    <t>iFOB testas</t>
  </si>
  <si>
    <t>Pavadinimas*</t>
  </si>
  <si>
    <t>Tyrimų skaičius 36 mėn.</t>
  </si>
  <si>
    <t>Pageidaujama pakuotė mato vienetais</t>
  </si>
  <si>
    <t>Orientacinis kiekis pakuotėmis 36 mėn.</t>
  </si>
  <si>
    <t>Siūloma pakuotė (nurodoma, kiek pakuotėje yra atitinkamoje pozicijoje nurodytos prekės mato vienetų)</t>
  </si>
  <si>
    <t xml:space="preserve"> Siūlomų pakuočių skaičius 36 mėn.</t>
  </si>
  <si>
    <t>Siūlomos 1 pakuotės kaina be PVM, Eur</t>
  </si>
  <si>
    <t>Siūlomos 1 pakuotės kaina su PVM, Eur</t>
  </si>
  <si>
    <t>Suma be PVM, Eur 36 mėn.</t>
  </si>
  <si>
    <t>Suma su PVM, Eur, 36 mėn.</t>
  </si>
  <si>
    <t>Reagentai ir papildomos priemonės koagulometrui  Benk</t>
  </si>
  <si>
    <t>Tiekėjas pateikia ligoninei papildomai (ligoninė turi 1 nuosavą analizatorių) rezervinį dar vieną analizatorių naudotis panaudos sutarties pagrindu, kurios galiojimo terminas atitiks reagentų ir priemonių pirkimo sutarties galiojimo terminą ir termino pratęsimo sąlygas. Reikalavimai analizatoriui nurodyti šios pirkimo dalies pabaigoje.</t>
  </si>
  <si>
    <t>200.1</t>
  </si>
  <si>
    <t>Dalinis aktyvintas tromboplastino laikas (DATL)</t>
  </si>
  <si>
    <t>7 d. Jautrus faktorių stokai 1-55 proc. aktyvatorius silicis, liofilizuotas</t>
  </si>
  <si>
    <t>12x5ml</t>
  </si>
  <si>
    <t>200.2</t>
  </si>
  <si>
    <t>14 d. Jautrus faktorių stokai 1-55 proc. Polifenolio aktyvatorius, skystas.</t>
  </si>
  <si>
    <t>12x4ml</t>
  </si>
  <si>
    <t>200.3</t>
  </si>
  <si>
    <t>CaCl2 0,025 M</t>
  </si>
  <si>
    <t>2m, Turi būti ton pačio gamintojo, kaip ir visi reagentai krešėjimo sistemos tyrimams</t>
  </si>
  <si>
    <t>15ml</t>
  </si>
  <si>
    <t>200.4</t>
  </si>
  <si>
    <t>SPA (20) - protrombino komplekso (II-VII-X) aktyvumo nustatymui</t>
  </si>
  <si>
    <t>3d. Reagentas II-VII-X faktorių aktyvumo nustatymui protrombino-prokonvertino met., gamintojo kalibruotas BE analizatoriui. Reagento sudėtyje turi būti kalcio chloridas, titruotas gamintojo</t>
  </si>
  <si>
    <t>200.5</t>
  </si>
  <si>
    <t>SPA  buferis</t>
  </si>
  <si>
    <t>250ml</t>
  </si>
  <si>
    <t>200.6</t>
  </si>
  <si>
    <t>Koalino suspensija 0,5g/l</t>
  </si>
  <si>
    <t>100ml</t>
  </si>
  <si>
    <t>200.7</t>
  </si>
  <si>
    <t>Fibrinogeno koncentracija (Fibri-prest automate)</t>
  </si>
  <si>
    <t>1mėn. Norma 2 -4 g/l. Klauso met. Pagamintas žmogaus trombino pagrindu, gamintojo kalibruotas koagulometrui.</t>
  </si>
  <si>
    <t>12x2ml</t>
  </si>
  <si>
    <t>200.8</t>
  </si>
  <si>
    <t xml:space="preserve">Normalios žmogaus plazmos pulas </t>
  </si>
  <si>
    <t>1ml</t>
  </si>
  <si>
    <t>200.9</t>
  </si>
  <si>
    <t>Owren - Koller buferis</t>
  </si>
  <si>
    <t>200.10</t>
  </si>
  <si>
    <t>Kiuvetės ir rutuliukai BE</t>
  </si>
  <si>
    <t>Coagulator analizatoriui</t>
  </si>
  <si>
    <t>1000vnt</t>
  </si>
  <si>
    <t>200.11</t>
  </si>
  <si>
    <t>Kiuvetės ST</t>
  </si>
  <si>
    <t>4x150vnt</t>
  </si>
  <si>
    <t>200.12</t>
  </si>
  <si>
    <t>Rutuliukai ST</t>
  </si>
  <si>
    <t>1850 vnt</t>
  </si>
  <si>
    <t>200.13</t>
  </si>
  <si>
    <t>Antgaliai Stepper</t>
  </si>
  <si>
    <t>100 vnt</t>
  </si>
  <si>
    <t>200.14</t>
  </si>
  <si>
    <t>Terminis popierius</t>
  </si>
  <si>
    <t>110 mm</t>
  </si>
  <si>
    <t>5 vnt</t>
  </si>
  <si>
    <t>200.15</t>
  </si>
  <si>
    <t>Indeliai reagentų laikymui</t>
  </si>
  <si>
    <t>Coagulator analizatoriui, reagento laikymui</t>
  </si>
  <si>
    <t>200.16</t>
  </si>
  <si>
    <t>Kontrolinė plazma  normali ir patologinė</t>
  </si>
  <si>
    <t xml:space="preserve"> DATL, SPA, Fibrinogeno konc.</t>
  </si>
  <si>
    <t>(12x2ml) x 2</t>
  </si>
  <si>
    <t>200.17</t>
  </si>
  <si>
    <t>Peiliukai standartizuotam kraujavimo laikui nustatyti</t>
  </si>
  <si>
    <t>IVY metodu</t>
  </si>
  <si>
    <t>1 vnt.</t>
  </si>
  <si>
    <t>Reikalaujami parametrai</t>
  </si>
  <si>
    <t>Siūlomo panaudai analizatoriaus parametrai:</t>
  </si>
  <si>
    <t>Atitinka/Neatitinka</t>
  </si>
  <si>
    <t>Elektromagnetinis klampumo kitimo krešulio nustatymo principas</t>
  </si>
  <si>
    <t>Našumas</t>
  </si>
  <si>
    <t>Vienetų sistema</t>
  </si>
  <si>
    <t>Atsakymai turi būti gaunami šiais vienetais: s, %, INR, g/l, mg/dl, IU/ml</t>
  </si>
  <si>
    <t>Parametrai protrombino komplekso (II-VII-X) aktyvumo analitei</t>
  </si>
  <si>
    <t>Turi būti galimybė tirti protrombino komplekso (II-VII-X) aktyvumą (INR) iš kapiliarinio kraujo</t>
  </si>
  <si>
    <t>Duomenų atsekamumas dokumentavimui</t>
  </si>
  <si>
    <t>Analizatoriuje turi būti galimybė tiriamajam mėginiui įvesti identifikacijos numerį, reagento serijos numerį, kalibracinę kreivę,  atspausdinti  tyrimų  atlikimo pradžios/pabaigos laiką.</t>
  </si>
  <si>
    <t>Jungtys,  analizatoriaus duomenų perdavimas</t>
  </si>
  <si>
    <t>RS- 232 jungtis</t>
  </si>
  <si>
    <t>Prekės turi atitikti kokybės ir techninius reikalavimus.</t>
  </si>
  <si>
    <t>Tiekėjas yra oficialus siūlomų prekių atstovas</t>
  </si>
  <si>
    <t>Reagentai ir papildomos priemonės imunologiniam analizatoriui ,,MINI VIDAS"  (arba lygiaverčiai reagentai ir priemonės lygiaverčiam analizatoriui)</t>
  </si>
  <si>
    <t xml:space="preserve">Tiekėjas turi suteikti ligoninei analizatorių naudotis panaudos sutarties pagrindu, kurios galiojimo terminas atitiks reagentų ir priemonių pirkimo sutarties galiojimo terminą ir termino pratęsimo sąlygas. </t>
  </si>
  <si>
    <t>201.1</t>
  </si>
  <si>
    <t>Prokalcitonino reagentas</t>
  </si>
  <si>
    <t>Rinkinys 1x60 testų</t>
  </si>
  <si>
    <t>201.2</t>
  </si>
  <si>
    <t>Tyrimų kontrolė</t>
  </si>
  <si>
    <t>Rinkinys 2x30 testų</t>
  </si>
  <si>
    <t>201.3</t>
  </si>
  <si>
    <t>Vitamino D reagentas</t>
  </si>
  <si>
    <t>201.4</t>
  </si>
  <si>
    <t>30197600-2</t>
  </si>
  <si>
    <t>Termo popierius ( 110x12x45 mm)</t>
  </si>
  <si>
    <t>201.5</t>
  </si>
  <si>
    <t>Priežiūros priemonių rinkinys</t>
  </si>
  <si>
    <t>Vaistinės kodas</t>
  </si>
  <si>
    <r>
      <t xml:space="preserve">Čia įrašyti </t>
    </r>
    <r>
      <rPr>
        <b/>
        <sz val="12"/>
        <rFont val="Arial Narrow"/>
        <family val="2"/>
        <charset val="186"/>
      </rPr>
      <t xml:space="preserve">IR </t>
    </r>
    <r>
      <rPr>
        <sz val="8"/>
        <rFont val="Arial Narrow"/>
        <family val="2"/>
        <charset val="186"/>
      </rPr>
      <t>bendrą 200 pirkimo dalies kainą</t>
    </r>
  </si>
  <si>
    <r>
      <t>Matavimo kanalų skaičius - ne mažiau 4 kanalų
Turi būti integruotas sauso oro inkubatorius (37</t>
    </r>
    <r>
      <rPr>
        <sz val="8"/>
        <rFont val="Times New Roman"/>
        <family val="1"/>
        <charset val="186"/>
      </rPr>
      <t>°</t>
    </r>
    <r>
      <rPr>
        <sz val="8"/>
        <rFont val="Arial Narrow"/>
        <family val="2"/>
        <charset val="186"/>
      </rPr>
      <t xml:space="preserve">C) talpa  ne mažiau 16 vietų </t>
    </r>
  </si>
  <si>
    <r>
      <t xml:space="preserve">Čia įrašyti </t>
    </r>
    <r>
      <rPr>
        <b/>
        <sz val="12"/>
        <rFont val="Arial Narrow"/>
        <family val="2"/>
        <charset val="186"/>
      </rPr>
      <t xml:space="preserve">IR </t>
    </r>
    <r>
      <rPr>
        <sz val="8"/>
        <rFont val="Arial Narrow"/>
        <family val="2"/>
        <charset val="186"/>
      </rPr>
      <t>bendrą 201 pirkimo dalies kainą</t>
    </r>
  </si>
  <si>
    <t>L 0023.1</t>
  </si>
  <si>
    <t>L 0023.2</t>
  </si>
  <si>
    <t>L 0023.3</t>
  </si>
  <si>
    <t>L0023.4</t>
  </si>
  <si>
    <r>
      <t>4. Tiekiamų prekių kokybė turi atitikti Direktyvos 98/78EB "Dėl</t>
    </r>
    <r>
      <rPr>
        <i/>
        <sz val="10"/>
        <color indexed="8"/>
        <rFont val="Arial Narrow"/>
        <family val="2"/>
        <charset val="186"/>
      </rPr>
      <t xml:space="preserve"> in vitro </t>
    </r>
    <r>
      <rPr>
        <sz val="10"/>
        <color indexed="8"/>
        <rFont val="Arial Narrow"/>
        <family val="2"/>
        <charset val="186"/>
      </rPr>
      <t>diagnostikos medicinos prietaisų" bei šiosTechninės specifikacijos reikalavimus.Tiekėjas turi pateikti siūlomos prekės aprašus (katalogą, brošiūrą ar panašiai) ir kokybės atitikties sertifikatų kopijas.</t>
    </r>
  </si>
  <si>
    <t>100 vnt.</t>
  </si>
  <si>
    <t>Cl.dificille toksinų A/B nustatymas tiesioginiu būdu fekalijose</t>
  </si>
  <si>
    <t>Greitas imunochromatografinis testas  Roto viruso nustatymui</t>
  </si>
  <si>
    <t>Greitas imunochromatografinis testas Adeno viruso nustatymui</t>
  </si>
  <si>
    <t>Greitas imunochromatografinis testas Noro viruso nustatymui</t>
  </si>
  <si>
    <t>Greitas imunochromatografinis testas Roto-Adeno-Noro virusų nustatymui</t>
  </si>
  <si>
    <t>139.1</t>
  </si>
  <si>
    <t>139.2</t>
  </si>
  <si>
    <t>139.3</t>
  </si>
  <si>
    <t>139.4</t>
  </si>
  <si>
    <r>
      <t>**</t>
    </r>
    <r>
      <rPr>
        <b/>
        <sz val="10"/>
        <color indexed="8"/>
        <rFont val="Arial Narrow"/>
        <family val="2"/>
        <charset val="186"/>
      </rPr>
      <t xml:space="preserve"> IR</t>
    </r>
    <r>
      <rPr>
        <sz val="10"/>
        <color indexed="8"/>
        <rFont val="Arial Narrow"/>
        <family val="2"/>
        <charset val="186"/>
      </rPr>
      <t xml:space="preserve"> reiškia, kad tiekėjas turi šiame langelyje nurodyti atitinkamos pirkimo dalies </t>
    </r>
    <r>
      <rPr>
        <b/>
        <sz val="10"/>
        <color indexed="8"/>
        <rFont val="Arial Narrow"/>
        <family val="2"/>
        <charset val="186"/>
      </rPr>
      <t>bendrą</t>
    </r>
    <r>
      <rPr>
        <sz val="10"/>
        <color indexed="8"/>
        <rFont val="Arial Narrow"/>
        <family val="2"/>
        <charset val="186"/>
      </rPr>
      <t xml:space="preserve"> šioje pirkimo dalyje esančių prekių kainą, atsižvelgiant į perkamą poreikį</t>
    </r>
  </si>
  <si>
    <t>Tęsinys kituose lapuose!</t>
  </si>
  <si>
    <t>9. Jeigu techninėje specifikacijoje nurodytas konkretus prekės ženklas, gamintojas, metodas ar tipas, tiekėjas gali siūlyti lygiaverčius prekės ženklus, gamintojus, metodus ar tipus.</t>
  </si>
  <si>
    <r>
      <t>Techninė specifikacija</t>
    </r>
    <r>
      <rPr>
        <sz val="10"/>
        <color indexed="8"/>
        <rFont val="Arial Narrow"/>
        <family val="2"/>
        <charset val="186"/>
      </rPr>
      <t>. Reagentai ir priemonės laboratoriniams tyrimams. 2020 m.</t>
    </r>
  </si>
  <si>
    <t>kasetės</t>
  </si>
  <si>
    <t>Mėgintuvėliai su skiriamuoju geliu viruso PGR nustatymui</t>
  </si>
  <si>
    <t>105 dalis</t>
  </si>
  <si>
    <t>Mediq Lietuva UAB</t>
  </si>
  <si>
    <t>139 dalis</t>
  </si>
  <si>
    <t>HTL-Strefa, 7620</t>
  </si>
  <si>
    <t>HTL-Strefa, 7609</t>
  </si>
  <si>
    <t>HTL-Strefa, 7594</t>
  </si>
  <si>
    <t>HTL-Strefa, 7601</t>
  </si>
  <si>
    <t>Acon Laboratories, U031-011-CBN03 Acon Mission KET</t>
  </si>
  <si>
    <t>146 dalis</t>
  </si>
  <si>
    <t>FLMedical, 44858, K2 EDTA+geel 8ml 16x100mm</t>
  </si>
  <si>
    <t>146 dalis/ katalogas 46psl.</t>
  </si>
  <si>
    <t>N10</t>
  </si>
  <si>
    <t>Žr. faile Gamintojų dokumentai/42 dalis</t>
  </si>
  <si>
    <t>Žr. faile Gamintojų dokumentai/43 dalis</t>
  </si>
  <si>
    <t>Žr. faile Gamintojų dokumentai/44 dalis</t>
  </si>
  <si>
    <t>Žr. faile Gamintojų dokumentai/45 dalis</t>
  </si>
  <si>
    <t>Žr. faile Gamintojų dokumentai/46 dalis</t>
  </si>
  <si>
    <t>AcroBioTech Ltd.</t>
  </si>
  <si>
    <t>N20</t>
  </si>
  <si>
    <t>AccuBioTech, Inc.</t>
  </si>
  <si>
    <t>N25</t>
  </si>
  <si>
    <t>Žr. faile Gamintojų dokumentai/108 dalis</t>
  </si>
  <si>
    <t>Žr. faile Gamintojų dokumentai/110 dalis</t>
  </si>
  <si>
    <t>Žr. faile Gamintojų dokumentai/125 dalis</t>
  </si>
  <si>
    <t>Deltalab, 300280</t>
  </si>
  <si>
    <t>Žr. faile Gamintojų dokumentai/126 dalis</t>
  </si>
  <si>
    <t>Deltalab, 3002895</t>
  </si>
  <si>
    <t>1000 vnt.</t>
  </si>
  <si>
    <t>Žr. faile Gamintojų dokumentai/127 dalis</t>
  </si>
  <si>
    <t>Kaltek, 0686</t>
  </si>
  <si>
    <t xml:space="preserve">Zjang Orient Gene,Ltd Helagen </t>
  </si>
  <si>
    <r>
      <t xml:space="preserve">Naudojamas esant didesniam kraujo poreikiui ~0.500 </t>
    </r>
    <r>
      <rPr>
        <sz val="10"/>
        <color rgb="FF000000"/>
        <rFont val="Arial1"/>
      </rPr>
      <t>µl kraujo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</si>
</sst>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427];[Red]&quot;-&quot;#,##0.00&quot; &quot;[$€-427]"/>
  </numFmts>
  <fonts count="34">
    <font>
      <sz val="11"/>
      <color rgb="FF000000"/>
      <name val="Arial1"/>
    </font>
    <font>
      <sz val="10"/>
      <color indexed="8"/>
      <name val="Arial"/>
      <family val="2"/>
      <charset val="186"/>
    </font>
    <font>
      <sz val="10"/>
      <color indexed="8"/>
      <name val="Arial Narrow"/>
      <family val="2"/>
      <charset val="186"/>
    </font>
    <font>
      <b/>
      <sz val="8"/>
      <color indexed="8"/>
      <name val="Arial Narrow"/>
      <family val="2"/>
      <charset val="186"/>
    </font>
    <font>
      <sz val="8"/>
      <color indexed="8"/>
      <name val="Arial Narrow"/>
      <family val="2"/>
      <charset val="186"/>
    </font>
    <font>
      <sz val="8"/>
      <color indexed="8"/>
      <name val="Arial"/>
      <family val="2"/>
      <charset val="186"/>
    </font>
    <font>
      <sz val="8"/>
      <name val="Arial Narrow"/>
      <family val="2"/>
      <charset val="186"/>
    </font>
    <font>
      <b/>
      <i/>
      <sz val="16"/>
      <color rgb="FF000000"/>
      <name val="Arial1"/>
    </font>
    <font>
      <sz val="10"/>
      <color rgb="FF000000"/>
      <name val="Arial"/>
      <family val="2"/>
      <charset val="186"/>
    </font>
    <font>
      <sz val="11"/>
      <color rgb="FF000000"/>
      <name val="Calibri"/>
      <family val="2"/>
      <charset val="186"/>
    </font>
    <font>
      <sz val="10"/>
      <color rgb="FF000000"/>
      <name val="Arial Narrow"/>
      <family val="2"/>
      <charset val="186"/>
    </font>
    <font>
      <sz val="10"/>
      <color rgb="FF000000"/>
      <name val="TimesLT"/>
    </font>
    <font>
      <b/>
      <i/>
      <u/>
      <sz val="11"/>
      <color rgb="FF000000"/>
      <name val="Arial1"/>
    </font>
    <font>
      <b/>
      <sz val="10"/>
      <color indexed="8"/>
      <name val="Arial Narrow"/>
      <family val="2"/>
      <charset val="186"/>
    </font>
    <font>
      <sz val="10"/>
      <name val="Arial"/>
      <family val="2"/>
      <charset val="186"/>
    </font>
    <font>
      <b/>
      <sz val="10"/>
      <name val="Arial"/>
      <family val="2"/>
      <charset val="186"/>
    </font>
    <font>
      <b/>
      <sz val="8"/>
      <name val="Arial Narrow"/>
      <family val="2"/>
      <charset val="186"/>
    </font>
    <font>
      <b/>
      <u/>
      <sz val="8"/>
      <name val="Arial Narrow"/>
      <family val="2"/>
      <charset val="186"/>
    </font>
    <font>
      <b/>
      <sz val="12"/>
      <name val="Arial Narrow"/>
      <family val="2"/>
      <charset val="186"/>
    </font>
    <font>
      <sz val="8"/>
      <name val="Arial Narrow"/>
      <family val="2"/>
    </font>
    <font>
      <sz val="8"/>
      <name val="Times New Roman"/>
      <family val="1"/>
      <charset val="186"/>
    </font>
    <font>
      <sz val="12"/>
      <color rgb="FF000000"/>
      <name val="Arial1"/>
    </font>
    <font>
      <b/>
      <sz val="12"/>
      <color rgb="FFFF0000"/>
      <name val="Arial1"/>
      <charset val="186"/>
    </font>
    <font>
      <sz val="11"/>
      <color indexed="8"/>
      <name val="Calibri"/>
      <family val="2"/>
      <charset val="186"/>
    </font>
    <font>
      <sz val="10"/>
      <color theme="1"/>
      <name val="Arial Narrow"/>
      <family val="2"/>
      <charset val="186"/>
    </font>
    <font>
      <sz val="11"/>
      <color rgb="FF000000"/>
      <name val="Arial1"/>
    </font>
    <font>
      <i/>
      <sz val="10"/>
      <color indexed="8"/>
      <name val="Arial Narrow"/>
      <family val="2"/>
      <charset val="186"/>
    </font>
    <font>
      <sz val="11"/>
      <color rgb="FF000000"/>
      <name val="Arial Narrow"/>
      <family val="2"/>
      <charset val="186"/>
    </font>
    <font>
      <sz val="8"/>
      <color rgb="FF000000"/>
      <name val="Arial1"/>
    </font>
    <font>
      <sz val="10"/>
      <name val="Calibri"/>
      <family val="2"/>
      <charset val="186"/>
    </font>
    <font>
      <sz val="11"/>
      <color indexed="8"/>
      <name val="Calibri"/>
      <family val="2"/>
    </font>
    <font>
      <sz val="11"/>
      <color rgb="FF000000"/>
      <name val="Calibri"/>
      <family val="2"/>
    </font>
    <font>
      <sz val="10"/>
      <color rgb="FF000000"/>
      <name val="Arial1"/>
      <charset val="186"/>
    </font>
    <font>
      <sz val="10"/>
      <color rgb="FF000000"/>
      <name val="Arial1"/>
    </font>
  </fonts>
  <fills count="6">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18">
    <xf numFmtId="0" fontId="0" fillId="0" borderId="0"/>
    <xf numFmtId="0" fontId="7" fillId="0" borderId="0" applyNumberFormat="0" applyBorder="0" applyProtection="0">
      <alignment horizontal="center"/>
    </xf>
    <xf numFmtId="0" fontId="7" fillId="0" borderId="0" applyNumberFormat="0" applyBorder="0" applyProtection="0">
      <alignment horizontal="center" textRotation="90"/>
    </xf>
    <xf numFmtId="0" fontId="8" fillId="0" borderId="0" applyNumberFormat="0" applyBorder="0" applyProtection="0"/>
    <xf numFmtId="0" fontId="9" fillId="0" borderId="0" applyNumberFormat="0" applyBorder="0" applyProtection="0"/>
    <xf numFmtId="0" fontId="10" fillId="0" borderId="0" applyNumberFormat="0" applyBorder="0" applyProtection="0"/>
    <xf numFmtId="0" fontId="9" fillId="0" borderId="0" applyNumberFormat="0" applyBorder="0" applyProtection="0"/>
    <xf numFmtId="0" fontId="8" fillId="0" borderId="0" applyNumberFormat="0" applyBorder="0" applyProtection="0"/>
    <xf numFmtId="0" fontId="11" fillId="0" borderId="0" applyNumberFormat="0" applyBorder="0" applyProtection="0"/>
    <xf numFmtId="0" fontId="12" fillId="0" borderId="0" applyNumberFormat="0" applyBorder="0" applyProtection="0"/>
    <xf numFmtId="164" fontId="12" fillId="0" borderId="0" applyBorder="0" applyProtection="0"/>
    <xf numFmtId="0" fontId="8" fillId="0" borderId="0" applyNumberFormat="0" applyBorder="0" applyProtection="0"/>
    <xf numFmtId="0" fontId="23" fillId="0" borderId="0" applyNumberFormat="0" applyFill="0" applyBorder="0" applyProtection="0"/>
    <xf numFmtId="0" fontId="25" fillId="0" borderId="0"/>
    <xf numFmtId="0" fontId="30" fillId="0" borderId="0" applyNumberFormat="0" applyFill="0" applyBorder="0" applyProtection="0"/>
    <xf numFmtId="0" fontId="30" fillId="0" borderId="0"/>
    <xf numFmtId="0" fontId="31" fillId="0" borderId="0" applyBorder="0" applyProtection="0"/>
    <xf numFmtId="0" fontId="25" fillId="0" borderId="0"/>
  </cellStyleXfs>
  <cellXfs count="146">
    <xf numFmtId="0" fontId="0" fillId="0" borderId="0" xfId="0"/>
    <xf numFmtId="0" fontId="0" fillId="0" borderId="0" xfId="0" applyAlignment="1">
      <alignment horizontal="center"/>
    </xf>
    <xf numFmtId="0" fontId="0" fillId="0" borderId="0" xfId="0" applyAlignment="1">
      <alignment horizontal="left" vertical="top" wrapText="1"/>
    </xf>
    <xf numFmtId="0" fontId="0" fillId="0" borderId="0" xfId="0" applyFill="1" applyAlignment="1">
      <alignment horizontal="left"/>
    </xf>
    <xf numFmtId="0" fontId="3" fillId="0" borderId="3" xfId="7" applyFont="1" applyFill="1" applyBorder="1" applyAlignment="1">
      <alignment horizontal="center" vertical="top" wrapText="1"/>
    </xf>
    <xf numFmtId="0" fontId="3" fillId="3" borderId="3" xfId="7" applyFont="1" applyFill="1" applyBorder="1" applyAlignment="1">
      <alignment horizontal="center" vertical="top" wrapText="1"/>
    </xf>
    <xf numFmtId="0" fontId="4" fillId="0" borderId="3" xfId="7" applyFont="1" applyFill="1" applyBorder="1" applyAlignment="1">
      <alignment horizontal="center" vertical="top" wrapText="1"/>
    </xf>
    <xf numFmtId="0" fontId="4" fillId="0" borderId="3" xfId="0" applyFont="1" applyFill="1" applyBorder="1" applyAlignment="1">
      <alignment vertical="top" wrapText="1"/>
    </xf>
    <xf numFmtId="0" fontId="4" fillId="0" borderId="3" xfId="4" applyFont="1" applyFill="1" applyBorder="1" applyAlignment="1">
      <alignment vertical="top" wrapText="1"/>
    </xf>
    <xf numFmtId="0" fontId="4" fillId="0" borderId="4" xfId="4" applyFont="1" applyFill="1" applyBorder="1" applyAlignment="1">
      <alignment vertical="top" wrapText="1"/>
    </xf>
    <xf numFmtId="0" fontId="3" fillId="0" borderId="3" xfId="4" applyFont="1" applyFill="1" applyBorder="1" applyAlignment="1">
      <alignment horizontal="center" vertical="top" wrapText="1"/>
    </xf>
    <xf numFmtId="0" fontId="10" fillId="0" borderId="0" xfId="0" applyFont="1"/>
    <xf numFmtId="0" fontId="4" fillId="0" borderId="3" xfId="0" applyFont="1" applyFill="1" applyBorder="1" applyAlignment="1">
      <alignment horizontal="left" vertical="top" wrapText="1"/>
    </xf>
    <xf numFmtId="0" fontId="0" fillId="0" borderId="0" xfId="0" applyAlignment="1">
      <alignment vertical="top" wrapText="1"/>
    </xf>
    <xf numFmtId="0" fontId="14" fillId="0" borderId="0" xfId="0" applyFont="1"/>
    <xf numFmtId="0" fontId="0" fillId="0" borderId="0" xfId="0" applyFill="1"/>
    <xf numFmtId="0" fontId="0" fillId="0" borderId="0" xfId="0" applyAlignment="1"/>
    <xf numFmtId="0" fontId="15" fillId="0" borderId="0" xfId="0" applyFont="1" applyAlignment="1"/>
    <xf numFmtId="0" fontId="0" fillId="0" borderId="0" xfId="0" applyAlignment="1">
      <alignment horizontal="center" vertical="top" wrapText="1"/>
    </xf>
    <xf numFmtId="0" fontId="0" fillId="0" borderId="0" xfId="0" applyFill="1" applyAlignment="1">
      <alignment horizontal="center"/>
    </xf>
    <xf numFmtId="0" fontId="14" fillId="0" borderId="0" xfId="0" applyFont="1" applyAlignment="1"/>
    <xf numFmtId="0" fontId="14" fillId="0" borderId="0" xfId="0" applyFont="1" applyAlignment="1">
      <alignment horizontal="center"/>
    </xf>
    <xf numFmtId="0" fontId="14" fillId="0" borderId="0" xfId="0" applyFont="1" applyAlignment="1">
      <alignment horizontal="center" vertical="top" wrapText="1"/>
    </xf>
    <xf numFmtId="0" fontId="14" fillId="0" borderId="0" xfId="0" applyFont="1" applyAlignment="1">
      <alignment horizontal="left" vertical="top" wrapText="1"/>
    </xf>
    <xf numFmtId="0" fontId="14" fillId="0" borderId="0" xfId="0" applyFont="1" applyFill="1" applyAlignment="1">
      <alignment horizontal="left"/>
    </xf>
    <xf numFmtId="0" fontId="14" fillId="0" borderId="0" xfId="0" applyFont="1" applyFill="1" applyAlignment="1">
      <alignment horizontal="center"/>
    </xf>
    <xf numFmtId="0" fontId="14" fillId="0" borderId="0" xfId="0" applyFont="1" applyAlignment="1">
      <alignment vertical="top" wrapText="1"/>
    </xf>
    <xf numFmtId="0" fontId="14" fillId="0" borderId="0" xfId="0" applyFont="1" applyFill="1" applyAlignment="1">
      <alignment vertical="top"/>
    </xf>
    <xf numFmtId="0" fontId="16" fillId="0" borderId="3" xfId="0" applyFont="1" applyBorder="1" applyAlignment="1">
      <alignment horizontal="center" vertical="top" wrapText="1"/>
    </xf>
    <xf numFmtId="0" fontId="3" fillId="3" borderId="3" xfId="7" applyFont="1" applyFill="1" applyBorder="1" applyAlignment="1">
      <alignment vertical="top" wrapText="1"/>
    </xf>
    <xf numFmtId="0" fontId="3" fillId="3" borderId="3" xfId="7" applyFont="1" applyFill="1" applyBorder="1" applyAlignment="1">
      <alignment horizontal="left" vertical="top" wrapText="1"/>
    </xf>
    <xf numFmtId="0" fontId="3" fillId="0" borderId="3" xfId="7" applyFont="1" applyFill="1" applyBorder="1" applyAlignment="1">
      <alignment horizontal="left" vertical="top" wrapText="1"/>
    </xf>
    <xf numFmtId="0" fontId="3" fillId="0" borderId="2" xfId="7" applyFont="1" applyFill="1" applyBorder="1" applyAlignment="1">
      <alignment horizontal="center" vertical="top" wrapText="1"/>
    </xf>
    <xf numFmtId="0" fontId="16" fillId="0" borderId="3" xfId="8" applyFont="1" applyFill="1" applyBorder="1" applyAlignment="1">
      <alignment horizontal="center" vertical="top" wrapText="1"/>
    </xf>
    <xf numFmtId="0" fontId="16" fillId="0" borderId="3" xfId="7" applyFont="1" applyFill="1" applyBorder="1" applyAlignment="1" applyProtection="1">
      <alignment horizontal="center" vertical="top" wrapText="1"/>
    </xf>
    <xf numFmtId="0" fontId="16" fillId="0" borderId="3" xfId="7" applyFont="1" applyFill="1" applyBorder="1" applyAlignment="1">
      <alignment horizontal="center" vertical="top" wrapText="1"/>
    </xf>
    <xf numFmtId="0" fontId="16" fillId="0" borderId="3" xfId="7" applyFont="1" applyFill="1" applyBorder="1" applyAlignment="1">
      <alignment vertical="top" wrapText="1"/>
    </xf>
    <xf numFmtId="0" fontId="16" fillId="0" borderId="3" xfId="0" applyFont="1" applyBorder="1" applyAlignment="1">
      <alignment vertical="top" wrapText="1"/>
    </xf>
    <xf numFmtId="0" fontId="6" fillId="0" borderId="3" xfId="0" applyFont="1" applyFill="1" applyBorder="1" applyAlignment="1">
      <alignment horizontal="center" vertical="top" wrapText="1"/>
    </xf>
    <xf numFmtId="0" fontId="6" fillId="0" borderId="3" xfId="0" applyFont="1" applyFill="1" applyBorder="1" applyAlignment="1">
      <alignment horizontal="left" vertical="top" wrapText="1"/>
    </xf>
    <xf numFmtId="0" fontId="6" fillId="0" borderId="3" xfId="7" applyFont="1" applyFill="1" applyBorder="1" applyAlignment="1">
      <alignment horizontal="center" vertical="top" wrapText="1"/>
    </xf>
    <xf numFmtId="0" fontId="6" fillId="0" borderId="3" xfId="7" applyFont="1" applyFill="1" applyBorder="1" applyAlignment="1">
      <alignment vertical="top" wrapText="1"/>
    </xf>
    <xf numFmtId="0" fontId="0" fillId="0" borderId="3" xfId="0" applyFill="1" applyBorder="1" applyAlignment="1">
      <alignment vertical="top" wrapText="1"/>
    </xf>
    <xf numFmtId="0" fontId="6" fillId="0" borderId="3" xfId="0" applyFont="1" applyFill="1" applyBorder="1" applyAlignment="1">
      <alignment vertical="top" wrapText="1"/>
    </xf>
    <xf numFmtId="0" fontId="6" fillId="0" borderId="4" xfId="0" applyFont="1" applyFill="1" applyBorder="1" applyAlignment="1">
      <alignment horizontal="center" vertical="top" wrapText="1"/>
    </xf>
    <xf numFmtId="0" fontId="6" fillId="0" borderId="4" xfId="0" applyFont="1" applyFill="1" applyBorder="1" applyAlignment="1">
      <alignment vertical="top" wrapText="1"/>
    </xf>
    <xf numFmtId="0" fontId="6" fillId="0" borderId="5" xfId="0" applyFont="1" applyFill="1" applyBorder="1" applyAlignment="1">
      <alignment horizontal="center" vertical="top" wrapText="1"/>
    </xf>
    <xf numFmtId="0" fontId="6" fillId="0" borderId="5" xfId="0" applyFont="1" applyFill="1" applyBorder="1" applyAlignment="1">
      <alignment vertical="top" wrapText="1"/>
    </xf>
    <xf numFmtId="0" fontId="16" fillId="0" borderId="3" xfId="0" applyFont="1" applyFill="1" applyBorder="1" applyAlignment="1">
      <alignment horizontal="center" vertical="top" wrapText="1"/>
    </xf>
    <xf numFmtId="0" fontId="16" fillId="0" borderId="3" xfId="0" applyFont="1" applyFill="1" applyBorder="1" applyAlignment="1">
      <alignment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xf>
    <xf numFmtId="0" fontId="16" fillId="5" borderId="3" xfId="0" applyFont="1" applyFill="1" applyBorder="1" applyAlignment="1">
      <alignment vertical="top" wrapText="1"/>
    </xf>
    <xf numFmtId="0" fontId="17" fillId="0" borderId="3" xfId="0" applyFont="1" applyFill="1" applyBorder="1" applyAlignment="1">
      <alignment vertical="top" wrapText="1"/>
    </xf>
    <xf numFmtId="0" fontId="0" fillId="0" borderId="7" xfId="0" applyFill="1" applyBorder="1" applyAlignment="1">
      <alignment vertical="top" wrapText="1"/>
    </xf>
    <xf numFmtId="0" fontId="6" fillId="0" borderId="3" xfId="0" applyFont="1" applyFill="1" applyBorder="1" applyAlignment="1">
      <alignment vertical="top"/>
    </xf>
    <xf numFmtId="0" fontId="6" fillId="0" borderId="0" xfId="0" applyFont="1" applyFill="1" applyAlignment="1">
      <alignment horizontal="left" vertical="top" wrapText="1"/>
    </xf>
    <xf numFmtId="0" fontId="3" fillId="0" borderId="3" xfId="4" applyFont="1" applyFill="1" applyBorder="1" applyAlignment="1">
      <alignment vertical="top" wrapText="1"/>
    </xf>
    <xf numFmtId="0" fontId="3" fillId="0" borderId="3" xfId="4" applyFont="1" applyFill="1" applyBorder="1" applyAlignment="1">
      <alignment horizontal="left" vertical="top" wrapText="1"/>
    </xf>
    <xf numFmtId="0" fontId="0" fillId="0" borderId="3" xfId="0" applyFill="1" applyBorder="1" applyAlignment="1">
      <alignment horizontal="center"/>
    </xf>
    <xf numFmtId="0" fontId="0" fillId="0" borderId="3" xfId="0" applyFill="1" applyBorder="1"/>
    <xf numFmtId="0" fontId="0" fillId="0" borderId="4" xfId="0" applyFill="1" applyBorder="1"/>
    <xf numFmtId="0" fontId="6" fillId="0" borderId="3" xfId="0" applyFont="1" applyFill="1" applyBorder="1" applyAlignment="1">
      <alignment wrapText="1"/>
    </xf>
    <xf numFmtId="0" fontId="19" fillId="0" borderId="3" xfId="0" applyFont="1" applyFill="1" applyBorder="1" applyAlignment="1">
      <alignment vertical="top" wrapText="1"/>
    </xf>
    <xf numFmtId="0" fontId="0" fillId="0" borderId="5" xfId="0" applyFill="1" applyBorder="1"/>
    <xf numFmtId="0" fontId="0" fillId="0" borderId="7" xfId="0" applyFill="1" applyBorder="1"/>
    <xf numFmtId="0" fontId="21" fillId="0" borderId="0" xfId="0" applyFont="1"/>
    <xf numFmtId="0" fontId="22" fillId="0" borderId="0" xfId="0" applyFont="1"/>
    <xf numFmtId="0" fontId="0" fillId="4" borderId="0" xfId="0" applyFill="1"/>
    <xf numFmtId="0" fontId="0" fillId="4" borderId="0" xfId="0" applyFill="1" applyAlignment="1">
      <alignment horizontal="left" vertical="top" wrapText="1"/>
    </xf>
    <xf numFmtId="0" fontId="14" fillId="4" borderId="0" xfId="0" applyFont="1" applyFill="1" applyAlignment="1">
      <alignment horizontal="left" vertical="top" wrapText="1"/>
    </xf>
    <xf numFmtId="0" fontId="14" fillId="4" borderId="0" xfId="0" applyFont="1" applyFill="1"/>
    <xf numFmtId="0" fontId="2" fillId="0" borderId="0" xfId="0" applyFont="1" applyFill="1" applyBorder="1" applyAlignment="1">
      <alignment horizontal="left" vertical="top" wrapText="1"/>
    </xf>
    <xf numFmtId="0" fontId="10" fillId="0" borderId="0" xfId="0" applyFont="1" applyFill="1" applyBorder="1" applyAlignment="1">
      <alignment horizontal="left"/>
    </xf>
    <xf numFmtId="0" fontId="10" fillId="0" borderId="0" xfId="0" applyFont="1" applyFill="1" applyBorder="1" applyAlignment="1"/>
    <xf numFmtId="0" fontId="10" fillId="0" borderId="0" xfId="0" applyFont="1" applyFill="1" applyBorder="1" applyAlignment="1">
      <alignment horizontal="center"/>
    </xf>
    <xf numFmtId="0" fontId="10" fillId="0" borderId="0" xfId="0" applyFont="1" applyFill="1" applyBorder="1"/>
    <xf numFmtId="0" fontId="13" fillId="0" borderId="0" xfId="0" applyFont="1" applyFill="1" applyBorder="1" applyAlignment="1"/>
    <xf numFmtId="0" fontId="10" fillId="0" borderId="0"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2" fillId="0" borderId="0" xfId="0" applyFont="1" applyFill="1" applyBorder="1" applyAlignment="1">
      <alignment horizontal="left"/>
    </xf>
    <xf numFmtId="0" fontId="2" fillId="0" borderId="0" xfId="0" applyFont="1" applyFill="1" applyBorder="1"/>
    <xf numFmtId="0" fontId="27" fillId="0" borderId="0" xfId="0" applyFont="1" applyFill="1"/>
    <xf numFmtId="0" fontId="27" fillId="0" borderId="0" xfId="0" applyFont="1" applyFill="1" applyAlignment="1">
      <alignment horizontal="left" vertical="top" wrapText="1"/>
    </xf>
    <xf numFmtId="0" fontId="27" fillId="0" borderId="0" xfId="0" applyFont="1" applyFill="1" applyAlignment="1">
      <alignment horizontal="left"/>
    </xf>
    <xf numFmtId="0" fontId="27" fillId="0" borderId="0" xfId="0" applyFont="1" applyFill="1" applyAlignment="1">
      <alignment horizontal="center"/>
    </xf>
    <xf numFmtId="0" fontId="2" fillId="0" borderId="0" xfId="0" applyFont="1" applyFill="1" applyBorder="1" applyAlignment="1">
      <alignment vertical="top"/>
    </xf>
    <xf numFmtId="0" fontId="21" fillId="0" borderId="0" xfId="0" applyFont="1" applyFill="1"/>
    <xf numFmtId="0" fontId="5" fillId="0" borderId="0" xfId="0" applyFont="1" applyAlignment="1">
      <alignment vertical="top" wrapText="1"/>
    </xf>
    <xf numFmtId="0" fontId="29" fillId="0" borderId="3" xfId="0" applyFont="1" applyFill="1" applyBorder="1" applyAlignment="1">
      <alignment horizontal="center" vertical="top"/>
    </xf>
    <xf numFmtId="0" fontId="0" fillId="0" borderId="0" xfId="0" applyFill="1" applyAlignment="1"/>
    <xf numFmtId="0" fontId="28" fillId="0" borderId="0" xfId="0" applyFont="1" applyAlignment="1">
      <alignment vertical="top" wrapText="1"/>
    </xf>
    <xf numFmtId="0" fontId="28" fillId="0" borderId="0" xfId="0" applyFont="1"/>
    <xf numFmtId="0" fontId="1" fillId="0" borderId="0" xfId="0" applyFont="1" applyFill="1" applyAlignment="1">
      <alignment horizontal="center"/>
    </xf>
    <xf numFmtId="0" fontId="21" fillId="0" borderId="0" xfId="0" applyFont="1" applyAlignment="1">
      <alignment horizontal="center"/>
    </xf>
    <xf numFmtId="0" fontId="2" fillId="0" borderId="0" xfId="0" applyFont="1" applyAlignment="1">
      <alignment horizontal="left"/>
    </xf>
    <xf numFmtId="0" fontId="10"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24" fillId="0" borderId="0" xfId="0" applyFont="1" applyFill="1" applyBorder="1" applyAlignment="1">
      <alignment horizontal="left" vertical="top" wrapText="1"/>
    </xf>
    <xf numFmtId="0" fontId="2" fillId="0" borderId="0" xfId="0" applyFont="1" applyFill="1" applyAlignment="1">
      <alignment horizontal="left" vertical="top" wrapText="1"/>
    </xf>
    <xf numFmtId="0" fontId="13" fillId="0" borderId="0" xfId="0" applyFont="1" applyAlignment="1">
      <alignment horizontal="left" vertical="top" wrapText="1"/>
    </xf>
    <xf numFmtId="0" fontId="13" fillId="0" borderId="3" xfId="0" applyFont="1" applyBorder="1" applyAlignment="1">
      <alignment horizontal="center" vertical="top" wrapText="1"/>
    </xf>
    <xf numFmtId="0" fontId="13" fillId="2" borderId="3" xfId="7" applyFont="1" applyFill="1" applyBorder="1" applyAlignment="1">
      <alignment horizontal="center" vertical="top" wrapText="1"/>
    </xf>
    <xf numFmtId="0" fontId="13" fillId="0" borderId="3" xfId="7" applyFont="1" applyFill="1" applyBorder="1" applyAlignment="1">
      <alignment horizontal="center" vertical="top" wrapText="1"/>
    </xf>
    <xf numFmtId="0" fontId="13" fillId="2" borderId="3" xfId="7" applyFont="1" applyFill="1" applyBorder="1" applyAlignment="1">
      <alignment vertical="top" wrapText="1"/>
    </xf>
    <xf numFmtId="0" fontId="13" fillId="2" borderId="3" xfId="7" applyFont="1" applyFill="1" applyBorder="1" applyAlignment="1">
      <alignment horizontal="left" vertical="top" wrapText="1"/>
    </xf>
    <xf numFmtId="0" fontId="13" fillId="2" borderId="3" xfId="8" applyFont="1" applyFill="1" applyBorder="1" applyAlignment="1">
      <alignment horizontal="center" vertical="top" wrapText="1"/>
    </xf>
    <xf numFmtId="0" fontId="13" fillId="0" borderId="3" xfId="8" applyFont="1" applyFill="1" applyBorder="1" applyAlignment="1">
      <alignment horizontal="center" vertical="top" wrapText="1"/>
    </xf>
    <xf numFmtId="0" fontId="13" fillId="0" borderId="3" xfId="0" applyFont="1" applyBorder="1" applyAlignment="1">
      <alignment vertical="top" wrapText="1"/>
    </xf>
    <xf numFmtId="0" fontId="2" fillId="0" borderId="8" xfId="6"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8" xfId="7" applyFont="1" applyFill="1" applyBorder="1" applyAlignment="1">
      <alignment horizontal="center" vertical="top" wrapText="1"/>
    </xf>
    <xf numFmtId="49" fontId="2" fillId="0" borderId="8" xfId="0" applyNumberFormat="1" applyFont="1" applyFill="1" applyBorder="1" applyAlignment="1">
      <alignment vertical="top" wrapText="1"/>
    </xf>
    <xf numFmtId="0" fontId="2" fillId="0" borderId="8" xfId="0" applyFont="1" applyFill="1" applyBorder="1" applyAlignment="1">
      <alignment vertical="top" wrapText="1"/>
    </xf>
    <xf numFmtId="0" fontId="2" fillId="0" borderId="8" xfId="0" applyFont="1" applyFill="1" applyBorder="1" applyAlignment="1">
      <alignment horizontal="left" vertical="top" wrapText="1"/>
    </xf>
    <xf numFmtId="0" fontId="2" fillId="0" borderId="6" xfId="0" applyFont="1" applyFill="1" applyBorder="1" applyAlignment="1">
      <alignment horizontal="center" vertical="top" wrapText="1"/>
    </xf>
    <xf numFmtId="1" fontId="2" fillId="0" borderId="8" xfId="0" applyNumberFormat="1" applyFont="1" applyFill="1" applyBorder="1" applyAlignment="1">
      <alignment horizontal="center" vertical="top" wrapText="1"/>
    </xf>
    <xf numFmtId="9" fontId="2" fillId="0" borderId="8" xfId="0" applyNumberFormat="1" applyFont="1" applyFill="1" applyBorder="1" applyAlignment="1">
      <alignment horizontal="center" vertical="top" wrapText="1"/>
    </xf>
    <xf numFmtId="2" fontId="2" fillId="0" borderId="8" xfId="0" applyNumberFormat="1" applyFont="1" applyFill="1" applyBorder="1" applyAlignment="1">
      <alignment horizontal="center" vertical="top" wrapText="1"/>
    </xf>
    <xf numFmtId="0" fontId="32" fillId="0" borderId="9" xfId="13" applyFont="1" applyFill="1" applyBorder="1" applyAlignment="1">
      <alignment vertical="top" wrapText="1"/>
    </xf>
    <xf numFmtId="2" fontId="2" fillId="0" borderId="8" xfId="7" applyNumberFormat="1" applyFont="1" applyFill="1" applyBorder="1" applyAlignment="1">
      <alignment horizontal="center" vertical="top" wrapText="1"/>
    </xf>
    <xf numFmtId="2" fontId="2" fillId="0" borderId="8" xfId="13" applyNumberFormat="1" applyFont="1" applyFill="1" applyBorder="1" applyAlignment="1">
      <alignment horizontal="center" vertical="top" wrapText="1"/>
    </xf>
    <xf numFmtId="0" fontId="2" fillId="0" borderId="8" xfId="13" applyFont="1" applyFill="1" applyBorder="1" applyAlignment="1">
      <alignment vertical="top" wrapText="1"/>
    </xf>
    <xf numFmtId="0" fontId="2" fillId="0" borderId="8" xfId="7" applyFont="1" applyFill="1" applyBorder="1" applyAlignment="1">
      <alignment vertical="top" wrapText="1"/>
    </xf>
    <xf numFmtId="0" fontId="2" fillId="0" borderId="8" xfId="13" applyFont="1" applyFill="1" applyBorder="1" applyAlignment="1">
      <alignment horizontal="left" vertical="top" wrapText="1"/>
    </xf>
    <xf numFmtId="0" fontId="2" fillId="0" borderId="6" xfId="13" applyFont="1" applyFill="1" applyBorder="1" applyAlignment="1">
      <alignment horizontal="center" vertical="top" wrapText="1"/>
    </xf>
    <xf numFmtId="0" fontId="2" fillId="0" borderId="8" xfId="13" applyFont="1" applyFill="1" applyBorder="1" applyAlignment="1">
      <alignment horizontal="center" vertical="top" wrapText="1"/>
    </xf>
    <xf numFmtId="0" fontId="2" fillId="0" borderId="8" xfId="6" applyFont="1" applyFill="1" applyBorder="1" applyAlignment="1">
      <alignment vertical="top" wrapText="1"/>
    </xf>
    <xf numFmtId="0" fontId="2" fillId="0" borderId="8" xfId="6" applyFont="1" applyFill="1" applyBorder="1" applyAlignment="1">
      <alignment horizontal="left" vertical="top" wrapText="1"/>
    </xf>
    <xf numFmtId="0" fontId="2" fillId="0" borderId="6" xfId="7" applyFont="1" applyFill="1" applyBorder="1" applyAlignment="1">
      <alignment horizontal="center" vertical="top" wrapText="1"/>
    </xf>
    <xf numFmtId="2" fontId="2" fillId="0" borderId="3" xfId="7" applyNumberFormat="1" applyFont="1" applyFill="1" applyBorder="1" applyAlignment="1">
      <alignment horizontal="center" vertical="top" wrapText="1"/>
    </xf>
    <xf numFmtId="2" fontId="2" fillId="0" borderId="10" xfId="7" applyNumberFormat="1" applyFont="1" applyFill="1" applyBorder="1" applyAlignment="1">
      <alignment horizontal="center" vertical="top" wrapText="1"/>
    </xf>
    <xf numFmtId="0" fontId="2" fillId="0" borderId="8" xfId="13" applyNumberFormat="1" applyFont="1" applyFill="1" applyBorder="1" applyAlignment="1">
      <alignment horizontal="center" vertical="top" wrapText="1"/>
    </xf>
    <xf numFmtId="0" fontId="2" fillId="0" borderId="10" xfId="0"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0" fontId="2" fillId="0" borderId="3" xfId="6" applyFont="1" applyFill="1" applyBorder="1" applyAlignment="1">
      <alignment horizontal="center" vertical="top" wrapText="1"/>
    </xf>
    <xf numFmtId="2" fontId="2" fillId="0" borderId="3" xfId="13" applyNumberFormat="1" applyFont="1" applyFill="1" applyBorder="1" applyAlignment="1">
      <alignment horizontal="center" vertical="top" wrapText="1"/>
    </xf>
    <xf numFmtId="0" fontId="2" fillId="0" borderId="3" xfId="13" applyFont="1" applyFill="1" applyBorder="1" applyAlignment="1">
      <alignment horizontal="center" vertical="top" wrapText="1"/>
    </xf>
    <xf numFmtId="0" fontId="2" fillId="0" borderId="3" xfId="13" applyFont="1" applyFill="1" applyBorder="1" applyAlignment="1">
      <alignment vertical="top" wrapText="1"/>
    </xf>
    <xf numFmtId="0" fontId="2" fillId="0" borderId="3" xfId="13" applyFont="1" applyFill="1" applyBorder="1" applyAlignment="1">
      <alignment horizontal="left" vertical="top" wrapText="1"/>
    </xf>
    <xf numFmtId="0" fontId="10" fillId="0" borderId="3" xfId="0" applyFont="1" applyFill="1" applyBorder="1" applyAlignment="1">
      <alignment horizontal="center" vertical="top" wrapText="1"/>
    </xf>
    <xf numFmtId="0" fontId="2" fillId="0" borderId="3" xfId="7" applyFont="1" applyFill="1" applyBorder="1" applyAlignment="1">
      <alignment horizontal="center" vertical="top" wrapText="1"/>
    </xf>
    <xf numFmtId="0" fontId="10" fillId="0" borderId="3" xfId="0" applyFont="1" applyFill="1" applyBorder="1" applyAlignment="1">
      <alignment horizontal="center" vertical="top"/>
    </xf>
    <xf numFmtId="0" fontId="10" fillId="0" borderId="3" xfId="0" applyFont="1" applyFill="1" applyBorder="1" applyAlignment="1">
      <alignment horizontal="left" vertical="top"/>
    </xf>
    <xf numFmtId="2" fontId="10" fillId="0" borderId="3" xfId="0" applyNumberFormat="1" applyFont="1" applyFill="1" applyBorder="1" applyAlignment="1">
      <alignment horizontal="center" vertical="top"/>
    </xf>
  </cellXfs>
  <cellStyles count="18">
    <cellStyle name="Heading" xfId="1" xr:uid="{00000000-0005-0000-0000-000000000000}"/>
    <cellStyle name="Heading1" xfId="2" xr:uid="{00000000-0005-0000-0000-000001000000}"/>
    <cellStyle name="Įprastas" xfId="0" builtinId="0" customBuiltin="1"/>
    <cellStyle name="Įprastas 2" xfId="3" xr:uid="{00000000-0005-0000-0000-000002000000}"/>
    <cellStyle name="Įprastas 3" xfId="4" xr:uid="{00000000-0005-0000-0000-000003000000}"/>
    <cellStyle name="Įprastas 4" xfId="5" xr:uid="{00000000-0005-0000-0000-000004000000}"/>
    <cellStyle name="Įprastas 5" xfId="6" xr:uid="{00000000-0005-0000-0000-000005000000}"/>
    <cellStyle name="Įprastas 6" xfId="12" xr:uid="{00000000-0005-0000-0000-000006000000}"/>
    <cellStyle name="Įprastas 6 2" xfId="14" xr:uid="{00000000-0005-0000-0000-000007000000}"/>
    <cellStyle name="Įprastas 7" xfId="13" xr:uid="{00000000-0005-0000-0000-000008000000}"/>
    <cellStyle name="Normal 2" xfId="17" xr:uid="{00000000-0005-0000-0000-00000A000000}"/>
    <cellStyle name="Normal 5" xfId="15" xr:uid="{00000000-0005-0000-0000-00000B000000}"/>
    <cellStyle name="Normal_Sheet1" xfId="7" xr:uid="{00000000-0005-0000-0000-00000C000000}"/>
    <cellStyle name="Normal_Sheet1_1" xfId="8" xr:uid="{00000000-0005-0000-0000-00000D000000}"/>
    <cellStyle name="Result" xfId="9" xr:uid="{00000000-0005-0000-0000-00000E000000}"/>
    <cellStyle name="Result2" xfId="10" xr:uid="{00000000-0005-0000-0000-00000F000000}"/>
    <cellStyle name="Style 1" xfId="11" xr:uid="{00000000-0005-0000-0000-000010000000}"/>
    <cellStyle name="TableStyleLight1" xfId="16" xr:uid="{00000000-0005-0000-0000-000011000000}"/>
  </cellStyles>
  <dxfs count="22">
    <dxf>
      <font>
        <strike val="0"/>
        <outline val="0"/>
        <shadow val="0"/>
        <u val="none"/>
        <vertAlign val="baseline"/>
        <sz val="10"/>
        <charset val="186"/>
      </font>
      <fill>
        <patternFill patternType="none">
          <bgColor auto="1"/>
        </patternFill>
      </fill>
      <alignment textRotation="0" wrapText="1" indent="0" justifyLastLine="0" shrinkToFit="0" readingOrder="0"/>
    </dxf>
    <dxf>
      <font>
        <strike val="0"/>
        <outline val="0"/>
        <shadow val="0"/>
        <u val="none"/>
        <vertAlign val="baseline"/>
        <sz val="10"/>
        <charset val="186"/>
      </font>
      <border diagonalUp="0" diagonalDown="0" outline="0">
        <left style="thin">
          <color indexed="64"/>
        </left>
        <right style="thin">
          <color indexed="64"/>
        </right>
        <top/>
        <bottom/>
      </border>
    </dxf>
    <dxf>
      <font>
        <strike val="0"/>
        <outline val="0"/>
        <shadow val="0"/>
        <u val="none"/>
        <vertAlign val="baseline"/>
        <sz val="10"/>
        <charset val="186"/>
      </font>
      <fill>
        <patternFill patternType="none">
          <fgColor indexed="64"/>
          <bgColor auto="1"/>
        </patternFill>
      </fill>
      <alignment horizontal="general" vertical="top" textRotation="0" wrapText="1" indent="0" justifyLastLine="0" shrinkToFit="0" readingOrder="0"/>
      <border diagonalUp="0" diagonalDown="0" outline="0">
        <left style="thin">
          <color indexed="8"/>
        </left>
        <right style="thin">
          <color indexed="64"/>
        </right>
        <top style="thin">
          <color auto="1"/>
        </top>
        <bottom style="thin">
          <color auto="1"/>
        </bottom>
      </border>
    </dxf>
    <dxf>
      <font>
        <b val="0"/>
        <i val="0"/>
        <strike val="0"/>
        <condense val="0"/>
        <extend val="0"/>
        <outline val="0"/>
        <shadow val="0"/>
        <u val="none"/>
        <vertAlign val="baseline"/>
        <sz val="10"/>
        <color indexed="8"/>
        <name val="Arial Narrow"/>
        <charset val="186"/>
        <scheme val="none"/>
      </font>
      <fill>
        <patternFill patternType="none">
          <fgColor indexed="9"/>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0"/>
        <color indexed="8"/>
        <name val="Arial Narrow"/>
        <charset val="186"/>
        <scheme val="none"/>
      </font>
      <fill>
        <patternFill patternType="none">
          <fgColor indexed="9"/>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0"/>
        <color indexed="8"/>
        <name val="Arial Narrow"/>
        <charset val="186"/>
        <scheme val="none"/>
      </font>
      <fill>
        <patternFill patternType="none">
          <fgColor indexed="9"/>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0"/>
        <color indexed="8"/>
        <name val="Arial Narrow"/>
        <charset val="186"/>
        <scheme val="none"/>
      </font>
      <fill>
        <patternFill patternType="none">
          <fgColor indexed="9"/>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0"/>
        <color indexed="8"/>
        <name val="Arial Narrow"/>
        <charset val="186"/>
        <scheme val="none"/>
      </font>
      <fill>
        <patternFill patternType="none">
          <fgColor indexed="9"/>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0"/>
        <color indexed="8"/>
        <name val="Arial Narrow"/>
        <charset val="186"/>
        <scheme val="none"/>
      </font>
      <fill>
        <patternFill patternType="none">
          <fgColor indexed="9"/>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0"/>
        <color indexed="8"/>
        <name val="Arial Narrow"/>
        <charset val="186"/>
        <scheme val="none"/>
      </font>
      <fill>
        <patternFill patternType="none">
          <fgColor indexed="9"/>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0"/>
        <color indexed="8"/>
        <name val="Arial Narrow"/>
        <charset val="186"/>
        <scheme val="none"/>
      </font>
      <fill>
        <patternFill patternType="none">
          <fgColor indexed="9"/>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0"/>
        <color indexed="8"/>
        <name val="Arial Narrow"/>
        <charset val="186"/>
        <scheme val="none"/>
      </font>
      <fill>
        <patternFill patternType="none">
          <fgColor indexed="9"/>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0"/>
        <color indexed="8"/>
        <name val="Arial Narrow"/>
        <charset val="186"/>
        <scheme val="none"/>
      </font>
      <fill>
        <patternFill patternType="none">
          <fgColor indexed="9"/>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0"/>
        <color indexed="8"/>
        <name val="Arial Narrow"/>
        <charset val="186"/>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8"/>
        </left>
        <right/>
        <top style="thin">
          <color indexed="8"/>
        </top>
        <bottom style="thin">
          <color indexed="8"/>
        </bottom>
      </border>
    </dxf>
    <dxf>
      <font>
        <b val="0"/>
        <i val="0"/>
        <strike val="0"/>
        <condense val="0"/>
        <extend val="0"/>
        <outline val="0"/>
        <shadow val="0"/>
        <u val="none"/>
        <vertAlign val="baseline"/>
        <sz val="10"/>
        <color indexed="8"/>
        <name val="Arial Narrow"/>
        <charset val="186"/>
        <scheme val="none"/>
      </font>
      <fill>
        <patternFill patternType="none">
          <fgColor indexed="9"/>
          <bgColor auto="1"/>
        </patternFill>
      </fill>
      <alignment horizontal="left"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0"/>
        <color indexed="8"/>
        <name val="Arial Narrow"/>
        <charset val="186"/>
        <scheme val="none"/>
      </font>
      <fill>
        <patternFill patternType="none">
          <fgColor indexed="9"/>
          <bgColor auto="1"/>
        </patternFill>
      </fill>
      <alignment horizontal="general"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0"/>
        <color indexed="8"/>
        <name val="Arial Narrow"/>
        <charset val="186"/>
        <scheme val="none"/>
      </font>
      <fill>
        <patternFill patternType="none">
          <fgColor indexed="9"/>
          <bgColor auto="1"/>
        </patternFill>
      </fill>
      <alignment horizontal="general"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0"/>
        <color indexed="8"/>
        <name val="Arial Narrow"/>
        <charset val="186"/>
        <scheme val="none"/>
      </font>
      <fill>
        <patternFill patternType="none">
          <fgColor indexed="9"/>
          <bgColor auto="1"/>
        </patternFill>
      </fill>
      <alignment horizontal="general"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0"/>
        <color indexed="8"/>
        <name val="Arial Narrow"/>
        <charset val="186"/>
        <scheme val="none"/>
      </font>
      <fill>
        <patternFill patternType="none">
          <fgColor indexed="9"/>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0"/>
        <color indexed="8"/>
        <name val="Arial Narrow"/>
        <charset val="186"/>
        <scheme val="none"/>
      </font>
      <fill>
        <patternFill patternType="none">
          <fgColor indexed="9"/>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0"/>
        <color indexed="8"/>
        <name val="Arial Narrow"/>
        <charset val="186"/>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border>
        <bottom style="thin">
          <color indexed="64"/>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__Anonymous_Sheet_DB__033" displayName="__Anonymous_Sheet_DB__033" ref="A14:S36" insertRowShift="1" totalsRowShown="0" headerRowDxfId="1" dataDxfId="0" headerRowBorderDxfId="21">
  <autoFilter ref="A14:S36" xr:uid="{00000000-0009-0000-0100-000001000000}"/>
  <tableColumns count="19">
    <tableColumn id="1" xr3:uid="{00000000-0010-0000-0000-000001000000}" name="Pirkimo dalies Nr." dataDxfId="20" dataCellStyle="Įprastas 5"/>
    <tableColumn id="2" xr3:uid="{00000000-0010-0000-0000-000002000000}" name="Eil. Nr." dataDxfId="19"/>
    <tableColumn id="3" xr3:uid="{00000000-0010-0000-0000-000003000000}" name="BVPŽ" dataDxfId="18"/>
    <tableColumn id="4" xr3:uid="{00000000-0010-0000-0000-000004000000}" name="Pavadinimas" dataDxfId="17"/>
    <tableColumn id="5" xr3:uid="{00000000-0010-0000-0000-000005000000}" name="Paskirtis" dataDxfId="16"/>
    <tableColumn id="7" xr3:uid="{00000000-0010-0000-0000-000007000000}" name="Reikalaujama prekės forma ir specialūs reikalavimai" dataDxfId="15"/>
    <tableColumn id="8" xr3:uid="{00000000-0010-0000-0000-000008000000}" name="Pageidaujama pakuotė (mato vnt.)" dataDxfId="14"/>
    <tableColumn id="10" xr3:uid="{00000000-0010-0000-0000-00000A000000}" name="Orientacinis kiekis pakuotėmis (mato vienetais)" dataDxfId="13"/>
    <tableColumn id="11" xr3:uid="{00000000-0010-0000-0000-00000B000000}" name="Siūloma pakuotė" dataDxfId="12"/>
    <tableColumn id="12" xr3:uid="{00000000-0010-0000-0000-00000C000000}" name=" Siūlomų pakuočių skaičius pagal poreikį" dataDxfId="11"/>
    <tableColumn id="13" xr3:uid="{00000000-0010-0000-0000-00000D000000}" name="Prekės aprašymas pateiktas el. byloje (faile) Nr., psl. Nr." dataDxfId="10"/>
    <tableColumn id="14" xr3:uid="{00000000-0010-0000-0000-00000E000000}" name="Prekės CE sertifikatas pateiktas el. byloje (faile) Nr., psl. Nr." dataDxfId="9"/>
    <tableColumn id="15" xr3:uid="{00000000-0010-0000-0000-00000F000000}" name="Gamintojas" dataDxfId="8"/>
    <tableColumn id="16" xr3:uid="{00000000-0010-0000-0000-000010000000}" name="Siūlomos pakuotės (mato vnt.) įkainis be PVM, Eur" dataDxfId="7"/>
    <tableColumn id="17" xr3:uid="{00000000-0010-0000-0000-000011000000}" name="PVM tarifas" dataDxfId="6"/>
    <tableColumn id="18" xr3:uid="{00000000-0010-0000-0000-000012000000}" name="Siūlomos pakuotės (mato vnt.) įkainis su PVM, Eur" dataDxfId="5"/>
    <tableColumn id="19" xr3:uid="{00000000-0010-0000-0000-000013000000}" name="Suma be PVM, Eur" dataDxfId="4" dataCellStyle="Normal_Sheet1"/>
    <tableColumn id="20" xr3:uid="{00000000-0010-0000-0000-000014000000}" name="Suma su PVM, Eur" dataDxfId="3" dataCellStyle="Normal_Sheet1"/>
    <tableColumn id="21" xr3:uid="{00000000-0010-0000-0000-000015000000}" name="Pasiūlymą pateikusio tiekėjo pavadinimas" dataDxfId="2" dataCellStyle="Įprastas 7"/>
  </tableColumns>
  <tableStyleInfo showFirstColumn="0" showLastColumn="0" showRowStripes="1" showColumnStripes="0"/>
</table>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S49"/>
  <sheetViews>
    <sheetView tabSelected="1" zoomScale="70" zoomScaleNormal="70" workbookViewId="0">
      <pane ySplit="14" topLeftCell="A15" activePane="bottomLeft" state="frozen"/>
      <selection pane="bottomLeft" activeCell="A22" sqref="A22"/>
    </sheetView>
  </sheetViews>
  <sheetFormatPr defaultRowHeight="14.25"/>
  <cols>
    <col min="1" max="1" width="5.375" customWidth="1"/>
    <col min="2" max="2" width="6" customWidth="1"/>
    <col min="3" max="3" width="8" customWidth="1"/>
    <col min="4" max="4" width="22.125" customWidth="1"/>
    <col min="5" max="5" width="30.25" customWidth="1"/>
    <col min="6" max="6" width="13.125" customWidth="1"/>
    <col min="7" max="7" width="12.5" customWidth="1"/>
    <col min="8" max="8" width="12.75" style="15" customWidth="1"/>
    <col min="9" max="9" width="12.75" customWidth="1"/>
    <col min="10" max="10" width="12.625" customWidth="1"/>
    <col min="11" max="11" width="10.375" customWidth="1"/>
    <col min="12" max="12" width="9.375" customWidth="1"/>
    <col min="13" max="13" width="11.375" customWidth="1"/>
    <col min="14" max="14" width="11.25" customWidth="1"/>
    <col min="15" max="15" width="6.25" customWidth="1"/>
    <col min="16" max="16" width="17.25" style="1" customWidth="1"/>
    <col min="17" max="17" width="18.625" style="1" customWidth="1"/>
    <col min="18" max="18" width="18.875" style="1" customWidth="1"/>
    <col min="19" max="19" width="14.75" style="93" customWidth="1"/>
  </cols>
  <sheetData>
    <row r="1" spans="1:19">
      <c r="A1" s="97" t="s">
        <v>26</v>
      </c>
      <c r="B1" s="97"/>
      <c r="C1" s="97"/>
      <c r="D1" s="97"/>
      <c r="E1" s="97"/>
      <c r="F1" s="73"/>
      <c r="G1" s="73"/>
      <c r="H1" s="74"/>
      <c r="I1" s="74"/>
      <c r="J1" s="75"/>
      <c r="K1" s="75"/>
      <c r="L1" s="75"/>
      <c r="M1" s="75"/>
      <c r="N1" s="75"/>
      <c r="O1" s="75"/>
      <c r="P1" s="75" t="s">
        <v>27</v>
      </c>
      <c r="Q1" s="75"/>
      <c r="R1" s="19"/>
      <c r="S1" s="92"/>
    </row>
    <row r="2" spans="1:19">
      <c r="A2" s="77" t="s">
        <v>182</v>
      </c>
      <c r="B2" s="75"/>
      <c r="C2" s="74"/>
      <c r="D2" s="74"/>
      <c r="E2" s="74"/>
      <c r="F2" s="78"/>
      <c r="G2" s="73"/>
      <c r="H2" s="75"/>
      <c r="I2" s="75"/>
      <c r="J2" s="75"/>
      <c r="K2" s="75"/>
      <c r="L2" s="75"/>
      <c r="M2" s="75"/>
      <c r="N2" s="75"/>
      <c r="O2" s="75"/>
      <c r="P2" s="75"/>
      <c r="Q2" s="75"/>
      <c r="R2" s="19"/>
      <c r="S2" s="92"/>
    </row>
    <row r="3" spans="1:19">
      <c r="A3" s="77"/>
      <c r="B3" s="75"/>
      <c r="C3" s="74"/>
      <c r="D3" s="74"/>
      <c r="E3" s="74"/>
      <c r="F3" s="78"/>
      <c r="G3" s="73"/>
      <c r="H3" s="75"/>
      <c r="I3" s="75"/>
      <c r="J3" s="75"/>
      <c r="K3" s="75"/>
      <c r="L3" s="75"/>
      <c r="M3" s="75"/>
      <c r="N3" s="75"/>
      <c r="O3" s="75"/>
      <c r="P3" s="75"/>
      <c r="Q3" s="75"/>
      <c r="R3" s="19"/>
      <c r="S3" s="92"/>
    </row>
    <row r="4" spans="1:19">
      <c r="A4" s="79" t="s">
        <v>55</v>
      </c>
      <c r="B4" s="75"/>
      <c r="C4" s="74"/>
      <c r="D4" s="74"/>
      <c r="E4" s="74"/>
      <c r="F4" s="78"/>
      <c r="G4" s="73"/>
      <c r="H4" s="75"/>
      <c r="I4" s="75"/>
      <c r="J4" s="75"/>
      <c r="K4" s="75"/>
      <c r="L4" s="75"/>
      <c r="M4" s="75"/>
      <c r="N4" s="75"/>
      <c r="O4" s="75"/>
      <c r="P4" s="75"/>
      <c r="Q4" s="75"/>
      <c r="R4" s="19"/>
      <c r="S4" s="92"/>
    </row>
    <row r="5" spans="1:19" ht="4.5" customHeight="1">
      <c r="A5" s="79" t="s">
        <v>56</v>
      </c>
      <c r="B5" s="80"/>
      <c r="C5" s="79"/>
      <c r="D5" s="79"/>
      <c r="E5" s="79"/>
      <c r="F5" s="72"/>
      <c r="G5" s="81"/>
      <c r="H5" s="80"/>
      <c r="I5" s="80"/>
      <c r="J5" s="80"/>
      <c r="K5" s="80"/>
      <c r="L5" s="80"/>
      <c r="M5" s="80"/>
      <c r="N5" s="80"/>
      <c r="O5" s="80"/>
      <c r="P5" s="80"/>
      <c r="Q5" s="80"/>
      <c r="R5" s="94"/>
      <c r="S5" s="89"/>
    </row>
    <row r="6" spans="1:19" ht="15" hidden="1" customHeight="1">
      <c r="A6" s="87" t="s">
        <v>28</v>
      </c>
      <c r="B6" s="80"/>
      <c r="C6" s="79"/>
      <c r="D6" s="79"/>
      <c r="E6" s="79"/>
      <c r="F6" s="72"/>
      <c r="G6" s="81"/>
      <c r="H6" s="80"/>
      <c r="I6" s="80"/>
      <c r="J6" s="80"/>
      <c r="K6" s="80"/>
      <c r="L6" s="80"/>
      <c r="M6" s="80"/>
      <c r="N6" s="80"/>
      <c r="O6" s="80"/>
      <c r="P6" s="80"/>
      <c r="Q6" s="80"/>
      <c r="R6" s="94"/>
      <c r="S6" s="89"/>
    </row>
    <row r="7" spans="1:19" ht="26.25" hidden="1" customHeight="1">
      <c r="A7" s="98" t="s">
        <v>168</v>
      </c>
      <c r="B7" s="98"/>
      <c r="C7" s="98"/>
      <c r="D7" s="98"/>
      <c r="E7" s="98"/>
      <c r="F7" s="98"/>
      <c r="G7" s="98"/>
      <c r="H7" s="98"/>
      <c r="I7" s="98"/>
      <c r="J7" s="98"/>
      <c r="K7" s="98"/>
      <c r="L7" s="98"/>
      <c r="M7" s="98"/>
      <c r="N7" s="98"/>
      <c r="O7" s="98"/>
      <c r="P7" s="98"/>
      <c r="Q7" s="98"/>
      <c r="R7" s="94"/>
      <c r="S7" s="89"/>
    </row>
    <row r="8" spans="1:19" ht="27.75" hidden="1" customHeight="1">
      <c r="A8" s="98" t="s">
        <v>51</v>
      </c>
      <c r="B8" s="98"/>
      <c r="C8" s="98"/>
      <c r="D8" s="98"/>
      <c r="E8" s="98"/>
      <c r="F8" s="98"/>
      <c r="G8" s="98"/>
      <c r="H8" s="98"/>
      <c r="I8" s="98"/>
      <c r="J8" s="98"/>
      <c r="K8" s="98"/>
      <c r="L8" s="98"/>
      <c r="M8" s="98"/>
      <c r="N8" s="98"/>
      <c r="O8" s="98"/>
      <c r="P8" s="98"/>
      <c r="Q8" s="98"/>
      <c r="R8" s="94"/>
      <c r="S8" s="89"/>
    </row>
    <row r="9" spans="1:19" ht="30.75" hidden="1" customHeight="1">
      <c r="A9" s="99" t="s">
        <v>57</v>
      </c>
      <c r="B9" s="99"/>
      <c r="C9" s="99"/>
      <c r="D9" s="99"/>
      <c r="E9" s="99"/>
      <c r="F9" s="99"/>
      <c r="G9" s="99"/>
      <c r="H9" s="99"/>
      <c r="I9" s="99"/>
      <c r="J9" s="99"/>
      <c r="K9" s="99"/>
      <c r="L9" s="99"/>
      <c r="M9" s="99"/>
      <c r="N9" s="99"/>
      <c r="O9" s="99"/>
      <c r="P9" s="80"/>
      <c r="Q9" s="80"/>
      <c r="R9" s="94"/>
      <c r="S9" s="89"/>
    </row>
    <row r="10" spans="1:19" hidden="1">
      <c r="A10" s="79" t="s">
        <v>52</v>
      </c>
      <c r="B10" s="80"/>
      <c r="C10" s="79"/>
      <c r="D10" s="79"/>
      <c r="E10" s="79"/>
      <c r="F10" s="72"/>
      <c r="G10" s="81"/>
      <c r="H10" s="80"/>
      <c r="I10" s="80"/>
      <c r="J10" s="80"/>
      <c r="K10" s="80"/>
      <c r="L10" s="80"/>
      <c r="M10" s="80"/>
      <c r="N10" s="80"/>
      <c r="O10" s="80"/>
      <c r="P10" s="80"/>
      <c r="Q10" s="80"/>
      <c r="R10" s="94"/>
      <c r="S10" s="89"/>
    </row>
    <row r="11" spans="1:19" hidden="1">
      <c r="A11" s="82" t="s">
        <v>53</v>
      </c>
      <c r="B11" s="76"/>
      <c r="C11" s="76"/>
      <c r="D11" s="76"/>
      <c r="E11" s="76"/>
      <c r="F11" s="76"/>
      <c r="G11" s="76"/>
      <c r="H11" s="76"/>
      <c r="I11" s="76"/>
      <c r="J11" s="76"/>
      <c r="K11" s="80"/>
      <c r="L11" s="80"/>
      <c r="M11" s="80"/>
      <c r="N11" s="80"/>
      <c r="O11" s="80"/>
      <c r="P11" s="80"/>
      <c r="Q11" s="80"/>
      <c r="R11" s="94"/>
      <c r="S11" s="89"/>
    </row>
    <row r="12" spans="1:19" hidden="1">
      <c r="A12" s="11" t="s">
        <v>181</v>
      </c>
      <c r="Q12" s="19"/>
      <c r="R12" s="19"/>
    </row>
    <row r="13" spans="1:19" hidden="1">
      <c r="Q13" s="19"/>
      <c r="R13" s="19"/>
    </row>
    <row r="14" spans="1:19" ht="63.75">
      <c r="A14" s="102" t="s">
        <v>29</v>
      </c>
      <c r="B14" s="103" t="s">
        <v>30</v>
      </c>
      <c r="C14" s="104" t="s">
        <v>31</v>
      </c>
      <c r="D14" s="105" t="s">
        <v>54</v>
      </c>
      <c r="E14" s="105" t="s">
        <v>32</v>
      </c>
      <c r="F14" s="106" t="s">
        <v>33</v>
      </c>
      <c r="G14" s="106" t="s">
        <v>34</v>
      </c>
      <c r="H14" s="104" t="s">
        <v>35</v>
      </c>
      <c r="I14" s="107" t="s">
        <v>36</v>
      </c>
      <c r="J14" s="108" t="s">
        <v>37</v>
      </c>
      <c r="K14" s="108" t="s">
        <v>38</v>
      </c>
      <c r="L14" s="108" t="s">
        <v>39</v>
      </c>
      <c r="M14" s="104" t="s">
        <v>40</v>
      </c>
      <c r="N14" s="104" t="s">
        <v>41</v>
      </c>
      <c r="O14" s="104" t="s">
        <v>42</v>
      </c>
      <c r="P14" s="104" t="s">
        <v>43</v>
      </c>
      <c r="Q14" s="104" t="s">
        <v>44</v>
      </c>
      <c r="R14" s="104" t="s">
        <v>45</v>
      </c>
      <c r="S14" s="109" t="s">
        <v>46</v>
      </c>
    </row>
    <row r="15" spans="1:19" s="15" customFormat="1" ht="34.15" customHeight="1">
      <c r="A15" s="110">
        <v>42</v>
      </c>
      <c r="B15" s="111"/>
      <c r="C15" s="112" t="s">
        <v>47</v>
      </c>
      <c r="D15" s="113" t="s">
        <v>170</v>
      </c>
      <c r="E15" s="114"/>
      <c r="F15" s="114" t="s">
        <v>0</v>
      </c>
      <c r="G15" s="115">
        <v>20</v>
      </c>
      <c r="H15" s="116">
        <v>7</v>
      </c>
      <c r="I15" s="111" t="s">
        <v>196</v>
      </c>
      <c r="J15" s="117">
        <v>14</v>
      </c>
      <c r="K15" s="111" t="s">
        <v>197</v>
      </c>
      <c r="L15" s="111" t="s">
        <v>197</v>
      </c>
      <c r="M15" s="111" t="s">
        <v>202</v>
      </c>
      <c r="N15" s="111">
        <v>25.5</v>
      </c>
      <c r="O15" s="118">
        <v>0.05</v>
      </c>
      <c r="P15" s="111">
        <f>__Anonymous_Sheet_DB__033[[#This Row],[Siūlomos pakuotės (mato vnt.) įkainis be PVM, Eur]]*1.05</f>
        <v>26.775000000000002</v>
      </c>
      <c r="Q15" s="119">
        <f>__Anonymous_Sheet_DB__033[[#This Row],[ Siūlomų pakuočių skaičius pagal poreikį]]*__Anonymous_Sheet_DB__033[[#This Row],[Siūlomos pakuotės (mato vnt.) įkainis be PVM, Eur]]</f>
        <v>357</v>
      </c>
      <c r="R15" s="119">
        <f>__Anonymous_Sheet_DB__033[[#This Row],[ Siūlomų pakuočių skaičius pagal poreikį]]*__Anonymous_Sheet_DB__033[[#This Row],[Siūlomos pakuotės (mato vnt.) įkainis su PVM, Eur]]</f>
        <v>374.85</v>
      </c>
      <c r="S15" s="120" t="s">
        <v>186</v>
      </c>
    </row>
    <row r="16" spans="1:19" s="15" customFormat="1" ht="34.15" customHeight="1">
      <c r="A16" s="110">
        <v>43</v>
      </c>
      <c r="B16" s="111"/>
      <c r="C16" s="112" t="s">
        <v>47</v>
      </c>
      <c r="D16" s="114" t="s">
        <v>171</v>
      </c>
      <c r="E16" s="114"/>
      <c r="F16" s="114" t="s">
        <v>0</v>
      </c>
      <c r="G16" s="115">
        <v>20</v>
      </c>
      <c r="H16" s="116">
        <v>45</v>
      </c>
      <c r="I16" s="111" t="s">
        <v>203</v>
      </c>
      <c r="J16" s="111">
        <v>45</v>
      </c>
      <c r="K16" s="111" t="s">
        <v>198</v>
      </c>
      <c r="L16" s="111" t="s">
        <v>198</v>
      </c>
      <c r="M16" s="111" t="s">
        <v>204</v>
      </c>
      <c r="N16" s="111">
        <v>14.5</v>
      </c>
      <c r="O16" s="118">
        <v>0.05</v>
      </c>
      <c r="P16" s="111">
        <f>__Anonymous_Sheet_DB__033[[#This Row],[Siūlomos pakuotės (mato vnt.) įkainis be PVM, Eur]]*1.05</f>
        <v>15.225000000000001</v>
      </c>
      <c r="Q16" s="119">
        <f>__Anonymous_Sheet_DB__033[[#This Row],[ Siūlomų pakuočių skaičius pagal poreikį]]*__Anonymous_Sheet_DB__033[[#This Row],[Siūlomos pakuotės (mato vnt.) įkainis be PVM, Eur]]</f>
        <v>652.5</v>
      </c>
      <c r="R16" s="119">
        <f>__Anonymous_Sheet_DB__033[[#This Row],[ Siūlomų pakuočių skaičius pagal poreikį]]*__Anonymous_Sheet_DB__033[[#This Row],[Siūlomos pakuotės (mato vnt.) įkainis su PVM, Eur]]</f>
        <v>685.12500000000011</v>
      </c>
      <c r="S16" s="120" t="s">
        <v>186</v>
      </c>
    </row>
    <row r="17" spans="1:19" s="15" customFormat="1" ht="34.15" customHeight="1">
      <c r="A17" s="110">
        <v>44</v>
      </c>
      <c r="B17" s="111"/>
      <c r="C17" s="112" t="s">
        <v>47</v>
      </c>
      <c r="D17" s="114" t="s">
        <v>172</v>
      </c>
      <c r="E17" s="114"/>
      <c r="F17" s="114" t="s">
        <v>0</v>
      </c>
      <c r="G17" s="115">
        <v>20</v>
      </c>
      <c r="H17" s="116">
        <v>5</v>
      </c>
      <c r="I17" s="111" t="s">
        <v>205</v>
      </c>
      <c r="J17" s="111">
        <v>4</v>
      </c>
      <c r="K17" s="111" t="s">
        <v>199</v>
      </c>
      <c r="L17" s="111" t="s">
        <v>199</v>
      </c>
      <c r="M17" s="111" t="s">
        <v>202</v>
      </c>
      <c r="N17" s="119">
        <v>21</v>
      </c>
      <c r="O17" s="118">
        <v>0.05</v>
      </c>
      <c r="P17" s="111">
        <f>__Anonymous_Sheet_DB__033[[#This Row],[Siūlomos pakuotės (mato vnt.) įkainis be PVM, Eur]]*1.05</f>
        <v>22.05</v>
      </c>
      <c r="Q17" s="119">
        <f>__Anonymous_Sheet_DB__033[[#This Row],[ Siūlomų pakuočių skaičius pagal poreikį]]*__Anonymous_Sheet_DB__033[[#This Row],[Siūlomos pakuotės (mato vnt.) įkainis be PVM, Eur]]</f>
        <v>84</v>
      </c>
      <c r="R17" s="119">
        <f>__Anonymous_Sheet_DB__033[[#This Row],[ Siūlomų pakuočių skaičius pagal poreikį]]*__Anonymous_Sheet_DB__033[[#This Row],[Siūlomos pakuotės (mato vnt.) įkainis su PVM, Eur]]</f>
        <v>88.2</v>
      </c>
      <c r="S17" s="120" t="s">
        <v>186</v>
      </c>
    </row>
    <row r="18" spans="1:19" s="15" customFormat="1" ht="34.15" customHeight="1">
      <c r="A18" s="110">
        <v>45</v>
      </c>
      <c r="B18" s="111"/>
      <c r="C18" s="112" t="s">
        <v>47</v>
      </c>
      <c r="D18" s="114" t="s">
        <v>173</v>
      </c>
      <c r="E18" s="114"/>
      <c r="F18" s="114" t="s">
        <v>0</v>
      </c>
      <c r="G18" s="115">
        <v>20</v>
      </c>
      <c r="H18" s="116">
        <v>40</v>
      </c>
      <c r="I18" s="111" t="s">
        <v>196</v>
      </c>
      <c r="J18" s="111">
        <v>80</v>
      </c>
      <c r="K18" s="111" t="s">
        <v>200</v>
      </c>
      <c r="L18" s="111" t="s">
        <v>200</v>
      </c>
      <c r="M18" s="111" t="s">
        <v>202</v>
      </c>
      <c r="N18" s="119">
        <v>31.9</v>
      </c>
      <c r="O18" s="118">
        <v>0.05</v>
      </c>
      <c r="P18" s="111">
        <f>__Anonymous_Sheet_DB__033[[#This Row],[Siūlomos pakuotės (mato vnt.) įkainis be PVM, Eur]]*1.05</f>
        <v>33.494999999999997</v>
      </c>
      <c r="Q18" s="119">
        <f>__Anonymous_Sheet_DB__033[[#This Row],[ Siūlomų pakuočių skaičius pagal poreikį]]*__Anonymous_Sheet_DB__033[[#This Row],[Siūlomos pakuotės (mato vnt.) įkainis be PVM, Eur]]</f>
        <v>2552</v>
      </c>
      <c r="R18" s="119">
        <f>__Anonymous_Sheet_DB__033[[#This Row],[ Siūlomų pakuočių skaičius pagal poreikį]]*__Anonymous_Sheet_DB__033[[#This Row],[Siūlomos pakuotės (mato vnt.) įkainis su PVM, Eur]]</f>
        <v>2679.6</v>
      </c>
      <c r="S18" s="120" t="s">
        <v>186</v>
      </c>
    </row>
    <row r="19" spans="1:19" s="15" customFormat="1" ht="34.15" customHeight="1">
      <c r="A19" s="110">
        <v>46</v>
      </c>
      <c r="B19" s="111"/>
      <c r="C19" s="112" t="s">
        <v>47</v>
      </c>
      <c r="D19" s="114" t="s">
        <v>174</v>
      </c>
      <c r="E19" s="114"/>
      <c r="F19" s="114" t="s">
        <v>0</v>
      </c>
      <c r="G19" s="115">
        <v>20</v>
      </c>
      <c r="H19" s="116">
        <v>5</v>
      </c>
      <c r="I19" s="112" t="s">
        <v>196</v>
      </c>
      <c r="J19" s="112">
        <v>10</v>
      </c>
      <c r="K19" s="111" t="s">
        <v>201</v>
      </c>
      <c r="L19" s="111" t="s">
        <v>201</v>
      </c>
      <c r="M19" s="111" t="s">
        <v>202</v>
      </c>
      <c r="N19" s="121">
        <v>38.33</v>
      </c>
      <c r="O19" s="118">
        <v>0.05</v>
      </c>
      <c r="P19" s="111">
        <f>__Anonymous_Sheet_DB__033[[#This Row],[Siūlomos pakuotės (mato vnt.) įkainis be PVM, Eur]]*1.05</f>
        <v>40.246499999999997</v>
      </c>
      <c r="Q19" s="119">
        <f>__Anonymous_Sheet_DB__033[[#This Row],[ Siūlomų pakuočių skaičius pagal poreikį]]*__Anonymous_Sheet_DB__033[[#This Row],[Siūlomos pakuotės (mato vnt.) įkainis be PVM, Eur]]</f>
        <v>383.29999999999995</v>
      </c>
      <c r="R19" s="119">
        <f>__Anonymous_Sheet_DB__033[[#This Row],[ Siūlomų pakuočių skaičius pagal poreikį]]*__Anonymous_Sheet_DB__033[[#This Row],[Siūlomos pakuotės (mato vnt.) įkainis su PVM, Eur]]</f>
        <v>402.46499999999997</v>
      </c>
      <c r="S19" s="120" t="s">
        <v>186</v>
      </c>
    </row>
    <row r="20" spans="1:19" s="15" customFormat="1" ht="34.15" customHeight="1">
      <c r="A20" s="110">
        <v>105</v>
      </c>
      <c r="B20" s="122"/>
      <c r="C20" s="112" t="s">
        <v>47</v>
      </c>
      <c r="D20" s="123" t="s">
        <v>1</v>
      </c>
      <c r="E20" s="124"/>
      <c r="F20" s="123" t="s">
        <v>2</v>
      </c>
      <c r="G20" s="125">
        <v>50</v>
      </c>
      <c r="H20" s="126">
        <v>100</v>
      </c>
      <c r="I20" s="127">
        <v>100</v>
      </c>
      <c r="J20" s="127">
        <v>10</v>
      </c>
      <c r="K20" s="127" t="s">
        <v>185</v>
      </c>
      <c r="L20" s="127" t="s">
        <v>185</v>
      </c>
      <c r="M20" s="127" t="s">
        <v>192</v>
      </c>
      <c r="N20" s="122">
        <v>4</v>
      </c>
      <c r="O20" s="127">
        <v>5</v>
      </c>
      <c r="P20" s="122">
        <v>4.2</v>
      </c>
      <c r="Q20" s="121">
        <v>200</v>
      </c>
      <c r="R20" s="121">
        <v>210</v>
      </c>
      <c r="S20" s="120" t="s">
        <v>186</v>
      </c>
    </row>
    <row r="21" spans="1:19" s="15" customFormat="1" ht="33" customHeight="1">
      <c r="A21" s="110"/>
      <c r="B21" s="122"/>
      <c r="C21" s="112"/>
      <c r="D21" s="123"/>
      <c r="E21" s="123"/>
      <c r="F21" s="123"/>
      <c r="G21" s="125"/>
      <c r="H21" s="126"/>
      <c r="I21" s="127"/>
      <c r="J21" s="127"/>
      <c r="K21" s="111"/>
      <c r="L21" s="111"/>
      <c r="M21" s="127"/>
      <c r="N21" s="127"/>
      <c r="O21" s="127"/>
      <c r="P21" s="127"/>
      <c r="Q21" s="112"/>
      <c r="R21" s="112"/>
      <c r="S21" s="120"/>
    </row>
    <row r="22" spans="1:19" s="15" customFormat="1" ht="33" customHeight="1">
      <c r="A22" s="110">
        <v>108</v>
      </c>
      <c r="B22" s="122"/>
      <c r="C22" s="110" t="s">
        <v>47</v>
      </c>
      <c r="D22" s="128" t="s">
        <v>3</v>
      </c>
      <c r="E22" s="128" t="s">
        <v>58</v>
      </c>
      <c r="F22" s="128" t="s">
        <v>183</v>
      </c>
      <c r="G22" s="129">
        <v>1</v>
      </c>
      <c r="H22" s="130">
        <v>200</v>
      </c>
      <c r="I22" s="112" t="s">
        <v>203</v>
      </c>
      <c r="J22" s="112">
        <v>10</v>
      </c>
      <c r="K22" s="111" t="s">
        <v>206</v>
      </c>
      <c r="L22" s="111" t="s">
        <v>206</v>
      </c>
      <c r="M22" s="112" t="s">
        <v>204</v>
      </c>
      <c r="N22" s="121">
        <v>53.8</v>
      </c>
      <c r="O22" s="112">
        <v>5</v>
      </c>
      <c r="P22" s="122">
        <f>__Anonymous_Sheet_DB__033[[#This Row],[Siūlomos pakuotės (mato vnt.) įkainis be PVM, Eur]]*1.05</f>
        <v>56.49</v>
      </c>
      <c r="Q22" s="121">
        <f>__Anonymous_Sheet_DB__033[[#This Row],[ Siūlomų pakuočių skaičius pagal poreikį]]*__Anonymous_Sheet_DB__033[[#This Row],[Siūlomos pakuotės (mato vnt.) įkainis be PVM, Eur]]</f>
        <v>538</v>
      </c>
      <c r="R22" s="121">
        <f>__Anonymous_Sheet_DB__033[[#This Row],[ Siūlomų pakuočių skaičius pagal poreikį]]*__Anonymous_Sheet_DB__033[[#This Row],[Siūlomos pakuotės (mato vnt.) įkainis su PVM, Eur]]</f>
        <v>564.9</v>
      </c>
      <c r="S22" s="120" t="s">
        <v>186</v>
      </c>
    </row>
    <row r="23" spans="1:19" s="15" customFormat="1" ht="51.6" customHeight="1">
      <c r="A23" s="110"/>
      <c r="B23" s="122"/>
      <c r="C23" s="110"/>
      <c r="D23" s="128"/>
      <c r="E23" s="128"/>
      <c r="F23" s="128"/>
      <c r="G23" s="129"/>
      <c r="H23" s="130"/>
      <c r="I23" s="112"/>
      <c r="J23" s="112"/>
      <c r="K23" s="111"/>
      <c r="L23" s="111"/>
      <c r="M23" s="112"/>
      <c r="N23" s="121"/>
      <c r="O23" s="112"/>
      <c r="P23" s="122"/>
      <c r="Q23" s="121"/>
      <c r="R23" s="121"/>
      <c r="S23" s="120"/>
    </row>
    <row r="24" spans="1:19" s="15" customFormat="1" ht="82.9" customHeight="1">
      <c r="A24" s="110">
        <v>110</v>
      </c>
      <c r="B24" s="122"/>
      <c r="C24" s="112" t="s">
        <v>47</v>
      </c>
      <c r="D24" s="123" t="s">
        <v>60</v>
      </c>
      <c r="E24" s="123" t="s">
        <v>59</v>
      </c>
      <c r="F24" s="123" t="s">
        <v>0</v>
      </c>
      <c r="G24" s="125">
        <v>20</v>
      </c>
      <c r="H24" s="126">
        <v>5</v>
      </c>
      <c r="I24" s="112" t="s">
        <v>205</v>
      </c>
      <c r="J24" s="112">
        <v>4</v>
      </c>
      <c r="K24" s="111" t="s">
        <v>207</v>
      </c>
      <c r="L24" s="111" t="s">
        <v>207</v>
      </c>
      <c r="M24" s="112" t="s">
        <v>215</v>
      </c>
      <c r="N24" s="121">
        <v>7.5</v>
      </c>
      <c r="O24" s="112">
        <v>5</v>
      </c>
      <c r="P24" s="122">
        <f>__Anonymous_Sheet_DB__033[[#This Row],[Siūlomos pakuotės (mato vnt.) įkainis be PVM, Eur]]*1.05</f>
        <v>7.875</v>
      </c>
      <c r="Q24" s="121">
        <f>__Anonymous_Sheet_DB__033[[#This Row],[ Siūlomų pakuočių skaičius pagal poreikį]]*__Anonymous_Sheet_DB__033[[#This Row],[Siūlomos pakuotės (mato vnt.) įkainis be PVM, Eur]]</f>
        <v>30</v>
      </c>
      <c r="R24" s="121">
        <f>__Anonymous_Sheet_DB__033[[#This Row],[ Siūlomų pakuočių skaičius pagal poreikį]]*__Anonymous_Sheet_DB__033[[#This Row],[Siūlomos pakuotės (mato vnt.) įkainis su PVM, Eur]]</f>
        <v>31.5</v>
      </c>
      <c r="S24" s="120" t="s">
        <v>186</v>
      </c>
    </row>
    <row r="25" spans="1:19" s="15" customFormat="1" ht="31.15" customHeight="1">
      <c r="A25" s="110"/>
      <c r="B25" s="122"/>
      <c r="C25" s="127"/>
      <c r="D25" s="123"/>
      <c r="E25" s="123"/>
      <c r="F25" s="123"/>
      <c r="G25" s="125"/>
      <c r="H25" s="126"/>
      <c r="I25" s="112"/>
      <c r="J25" s="112"/>
      <c r="K25" s="111"/>
      <c r="L25" s="111"/>
      <c r="M25" s="112"/>
      <c r="N25" s="121"/>
      <c r="O25" s="112"/>
      <c r="P25" s="122"/>
      <c r="Q25" s="121"/>
      <c r="R25" s="121"/>
      <c r="S25" s="120"/>
    </row>
    <row r="26" spans="1:19" s="15" customFormat="1" ht="32.450000000000003" customHeight="1">
      <c r="A26" s="110">
        <v>125</v>
      </c>
      <c r="B26" s="122"/>
      <c r="C26" s="112" t="s">
        <v>47</v>
      </c>
      <c r="D26" s="123" t="s">
        <v>7</v>
      </c>
      <c r="E26" s="123" t="s">
        <v>5</v>
      </c>
      <c r="F26" s="123" t="s">
        <v>8</v>
      </c>
      <c r="G26" s="125" t="s">
        <v>49</v>
      </c>
      <c r="H26" s="126">
        <v>2000</v>
      </c>
      <c r="I26" s="127" t="s">
        <v>169</v>
      </c>
      <c r="J26" s="127">
        <v>20</v>
      </c>
      <c r="K26" s="111" t="s">
        <v>208</v>
      </c>
      <c r="L26" s="111" t="s">
        <v>208</v>
      </c>
      <c r="M26" s="127" t="s">
        <v>209</v>
      </c>
      <c r="N26" s="127">
        <v>14.9</v>
      </c>
      <c r="O26" s="127">
        <v>5</v>
      </c>
      <c r="P26" s="127">
        <f>__Anonymous_Sheet_DB__033[[#This Row],[Siūlomos pakuotės (mato vnt.) įkainis be PVM, Eur]]+__Anonymous_Sheet_DB__033[[#This Row],[Siūlomos pakuotės (mato vnt.) įkainis be PVM, Eur]]*0.05</f>
        <v>15.645</v>
      </c>
      <c r="Q26" s="126" t="s">
        <v>186</v>
      </c>
      <c r="R26" s="112">
        <f>__Anonymous_Sheet_DB__033[[#This Row],[Siūlomos pakuotės (mato vnt.) įkainis su PVM, Eur]]*20</f>
        <v>312.89999999999998</v>
      </c>
      <c r="S26" s="120" t="s">
        <v>186</v>
      </c>
    </row>
    <row r="27" spans="1:19" s="15" customFormat="1" ht="32.450000000000003" customHeight="1">
      <c r="A27" s="110">
        <v>126</v>
      </c>
      <c r="B27" s="122"/>
      <c r="C27" s="112" t="s">
        <v>47</v>
      </c>
      <c r="D27" s="123" t="s">
        <v>9</v>
      </c>
      <c r="E27" s="123" t="s">
        <v>5</v>
      </c>
      <c r="F27" s="123" t="s">
        <v>8</v>
      </c>
      <c r="G27" s="125" t="s">
        <v>49</v>
      </c>
      <c r="H27" s="126">
        <v>3000</v>
      </c>
      <c r="I27" s="127" t="s">
        <v>169</v>
      </c>
      <c r="J27" s="127">
        <v>30</v>
      </c>
      <c r="K27" s="111" t="s">
        <v>210</v>
      </c>
      <c r="L27" s="111" t="s">
        <v>210</v>
      </c>
      <c r="M27" s="127" t="s">
        <v>211</v>
      </c>
      <c r="N27" s="127">
        <v>15.9</v>
      </c>
      <c r="O27" s="127">
        <v>5</v>
      </c>
      <c r="P27" s="127">
        <f>__Anonymous_Sheet_DB__033[[#This Row],[Siūlomos pakuotės (mato vnt.) įkainis be PVM, Eur]]+__Anonymous_Sheet_DB__033[[#This Row],[Siūlomos pakuotės (mato vnt.) įkainis be PVM, Eur]]*0.05</f>
        <v>16.695</v>
      </c>
      <c r="Q27" s="126" t="s">
        <v>186</v>
      </c>
      <c r="R27" s="112">
        <f>__Anonymous_Sheet_DB__033[[#This Row],[Siūlomos pakuotės (mato vnt.) įkainis su PVM, Eur]]*30</f>
        <v>500.85</v>
      </c>
      <c r="S27" s="120" t="s">
        <v>186</v>
      </c>
    </row>
    <row r="28" spans="1:19" s="15" customFormat="1" ht="31.15" customHeight="1">
      <c r="A28" s="110">
        <v>127</v>
      </c>
      <c r="B28" s="122"/>
      <c r="C28" s="127" t="s">
        <v>50</v>
      </c>
      <c r="D28" s="123" t="s">
        <v>10</v>
      </c>
      <c r="E28" s="123" t="s">
        <v>5</v>
      </c>
      <c r="F28" s="123" t="s">
        <v>11</v>
      </c>
      <c r="G28" s="125" t="s">
        <v>6</v>
      </c>
      <c r="H28" s="126">
        <v>3000</v>
      </c>
      <c r="I28" s="127" t="s">
        <v>212</v>
      </c>
      <c r="J28" s="127">
        <v>3</v>
      </c>
      <c r="K28" s="111" t="s">
        <v>213</v>
      </c>
      <c r="L28" s="111" t="s">
        <v>213</v>
      </c>
      <c r="M28" s="127" t="s">
        <v>214</v>
      </c>
      <c r="N28" s="127">
        <v>23.7</v>
      </c>
      <c r="O28" s="127">
        <v>5</v>
      </c>
      <c r="P28" s="127">
        <f>__Anonymous_Sheet_DB__033[[#This Row],[Siūlomos pakuotės (mato vnt.) įkainis be PVM, Eur]]+__Anonymous_Sheet_DB__033[[#This Row],[Siūlomos pakuotės (mato vnt.) įkainis be PVM, Eur]]*0.05</f>
        <v>24.884999999999998</v>
      </c>
      <c r="Q28" s="126" t="s">
        <v>186</v>
      </c>
      <c r="R28" s="112">
        <f>__Anonymous_Sheet_DB__033[[#This Row],[Siūlomos pakuotės (mato vnt.) įkainis su PVM, Eur]]*3</f>
        <v>74.655000000000001</v>
      </c>
      <c r="S28" s="120" t="s">
        <v>186</v>
      </c>
    </row>
    <row r="29" spans="1:19" s="15" customFormat="1" ht="75" customHeight="1">
      <c r="A29" s="110"/>
      <c r="B29" s="122"/>
      <c r="C29" s="127"/>
      <c r="D29" s="123"/>
      <c r="E29" s="123"/>
      <c r="F29" s="123"/>
      <c r="G29" s="125"/>
      <c r="H29" s="126"/>
      <c r="I29" s="127"/>
      <c r="J29" s="127"/>
      <c r="K29" s="127"/>
      <c r="L29" s="127"/>
      <c r="M29" s="127"/>
      <c r="N29" s="122"/>
      <c r="O29" s="127"/>
      <c r="P29" s="122"/>
      <c r="Q29" s="121"/>
      <c r="R29" s="121"/>
      <c r="S29" s="120"/>
    </row>
    <row r="30" spans="1:19" s="15" customFormat="1" ht="35.450000000000003" customHeight="1">
      <c r="A30" s="110"/>
      <c r="B30" s="122"/>
      <c r="C30" s="127"/>
      <c r="D30" s="123"/>
      <c r="E30" s="123"/>
      <c r="F30" s="123"/>
      <c r="G30" s="125"/>
      <c r="H30" s="126"/>
      <c r="I30" s="127"/>
      <c r="J30" s="127"/>
      <c r="K30" s="127"/>
      <c r="L30" s="127"/>
      <c r="M30" s="127"/>
      <c r="N30" s="122"/>
      <c r="O30" s="127"/>
      <c r="P30" s="122"/>
      <c r="Q30" s="121"/>
      <c r="R30" s="121"/>
      <c r="S30" s="120"/>
    </row>
    <row r="31" spans="1:19" s="15" customFormat="1" ht="30.6" customHeight="1">
      <c r="A31" s="110"/>
      <c r="B31" s="122"/>
      <c r="C31" s="127"/>
      <c r="D31" s="123"/>
      <c r="E31" s="123"/>
      <c r="F31" s="123"/>
      <c r="G31" s="125"/>
      <c r="H31" s="126"/>
      <c r="I31" s="127"/>
      <c r="J31" s="127"/>
      <c r="K31" s="111"/>
      <c r="L31" s="111"/>
      <c r="M31" s="127"/>
      <c r="N31" s="127"/>
      <c r="O31" s="127"/>
      <c r="P31" s="127"/>
      <c r="Q31" s="126"/>
      <c r="R31" s="112"/>
      <c r="S31" s="120"/>
    </row>
    <row r="32" spans="1:19" s="15" customFormat="1" ht="81.599999999999994" customHeight="1">
      <c r="A32" s="110">
        <v>139</v>
      </c>
      <c r="B32" s="122"/>
      <c r="C32" s="127" t="s">
        <v>4</v>
      </c>
      <c r="D32" s="123" t="s">
        <v>12</v>
      </c>
      <c r="E32" s="123" t="s">
        <v>13</v>
      </c>
      <c r="F32" s="123"/>
      <c r="G32" s="125"/>
      <c r="H32" s="126"/>
      <c r="I32" s="112" t="s">
        <v>48</v>
      </c>
      <c r="J32" s="112" t="s">
        <v>48</v>
      </c>
      <c r="K32" s="112" t="s">
        <v>48</v>
      </c>
      <c r="L32" s="112" t="s">
        <v>48</v>
      </c>
      <c r="M32" s="127" t="s">
        <v>48</v>
      </c>
      <c r="N32" s="112" t="s">
        <v>48</v>
      </c>
      <c r="O32" s="112" t="s">
        <v>48</v>
      </c>
      <c r="P32" s="112" t="s">
        <v>48</v>
      </c>
      <c r="Q32" s="131">
        <f>Q33+Q34+Q35+Q36</f>
        <v>1016</v>
      </c>
      <c r="R32" s="132">
        <f>R33+R34+R35+R36</f>
        <v>1066.8000000000002</v>
      </c>
      <c r="S32" s="120" t="s">
        <v>186</v>
      </c>
    </row>
    <row r="33" spans="1:19" s="15" customFormat="1" ht="23.45" customHeight="1">
      <c r="A33" s="110"/>
      <c r="B33" s="133" t="s">
        <v>175</v>
      </c>
      <c r="C33" s="127" t="s">
        <v>4</v>
      </c>
      <c r="D33" s="123" t="s">
        <v>14</v>
      </c>
      <c r="E33" s="123" t="s">
        <v>216</v>
      </c>
      <c r="F33" s="123" t="s">
        <v>15</v>
      </c>
      <c r="G33" s="125" t="s">
        <v>49</v>
      </c>
      <c r="H33" s="126">
        <v>1000</v>
      </c>
      <c r="I33" s="127">
        <v>200</v>
      </c>
      <c r="J33" s="127">
        <f>__Anonymous_Sheet_DB__033[[#This Row],[Orientacinis kiekis pakuotėmis (mato vienetais)]]/__Anonymous_Sheet_DB__033[[#This Row],[Siūloma pakuotė]]</f>
        <v>5</v>
      </c>
      <c r="K33" s="127" t="s">
        <v>187</v>
      </c>
      <c r="L33" s="127" t="s">
        <v>187</v>
      </c>
      <c r="M33" s="134" t="s">
        <v>188</v>
      </c>
      <c r="N33" s="119">
        <v>11.4</v>
      </c>
      <c r="O33" s="127">
        <v>5</v>
      </c>
      <c r="P33" s="122">
        <f>__Anonymous_Sheet_DB__033[[#This Row],[Siūlomos pakuotės (mato vnt.) įkainis be PVM, Eur]]*1.05</f>
        <v>11.97</v>
      </c>
      <c r="Q33" s="121">
        <f>__Anonymous_Sheet_DB__033[[#This Row],[Siūlomos pakuotės (mato vnt.) įkainis be PVM, Eur]]*__Anonymous_Sheet_DB__033[[#This Row],[ Siūlomų pakuočių skaičius pagal poreikį]]</f>
        <v>57</v>
      </c>
      <c r="R33" s="121">
        <f>__Anonymous_Sheet_DB__033[[#This Row],[Suma be PVM, Eur]]*1.05</f>
        <v>59.85</v>
      </c>
      <c r="S33" s="120" t="s">
        <v>186</v>
      </c>
    </row>
    <row r="34" spans="1:19" s="15" customFormat="1" ht="22.9" customHeight="1">
      <c r="A34" s="110"/>
      <c r="B34" s="133" t="s">
        <v>176</v>
      </c>
      <c r="C34" s="127" t="s">
        <v>4</v>
      </c>
      <c r="D34" s="123" t="s">
        <v>14</v>
      </c>
      <c r="E34" s="123" t="s">
        <v>16</v>
      </c>
      <c r="F34" s="123" t="s">
        <v>17</v>
      </c>
      <c r="G34" s="125" t="s">
        <v>49</v>
      </c>
      <c r="H34" s="126">
        <v>1000</v>
      </c>
      <c r="I34" s="127">
        <v>200</v>
      </c>
      <c r="J34" s="127">
        <f>__Anonymous_Sheet_DB__033[[#This Row],[Orientacinis kiekis pakuotėmis (mato vienetais)]]/__Anonymous_Sheet_DB__033[[#This Row],[Siūloma pakuotė]]</f>
        <v>5</v>
      </c>
      <c r="K34" s="127" t="s">
        <v>187</v>
      </c>
      <c r="L34" s="127" t="s">
        <v>187</v>
      </c>
      <c r="M34" s="134" t="s">
        <v>189</v>
      </c>
      <c r="N34" s="119">
        <v>11.4</v>
      </c>
      <c r="O34" s="127">
        <v>5</v>
      </c>
      <c r="P34" s="122">
        <f>__Anonymous_Sheet_DB__033[[#This Row],[Siūlomos pakuotės (mato vnt.) įkainis be PVM, Eur]]*1.05</f>
        <v>11.97</v>
      </c>
      <c r="Q34" s="121">
        <f>__Anonymous_Sheet_DB__033[[#This Row],[Siūlomos pakuotės (mato vnt.) įkainis be PVM, Eur]]*__Anonymous_Sheet_DB__033[[#This Row],[ Siūlomų pakuočių skaičius pagal poreikį]]</f>
        <v>57</v>
      </c>
      <c r="R34" s="121">
        <f>__Anonymous_Sheet_DB__033[[#This Row],[Suma be PVM, Eur]]*1.05</f>
        <v>59.85</v>
      </c>
      <c r="S34" s="120" t="s">
        <v>186</v>
      </c>
    </row>
    <row r="35" spans="1:19" s="15" customFormat="1" ht="23.45" customHeight="1">
      <c r="A35" s="110"/>
      <c r="B35" s="133" t="s">
        <v>177</v>
      </c>
      <c r="C35" s="127" t="s">
        <v>4</v>
      </c>
      <c r="D35" s="123" t="s">
        <v>14</v>
      </c>
      <c r="E35" s="123" t="s">
        <v>18</v>
      </c>
      <c r="F35" s="123" t="s">
        <v>19</v>
      </c>
      <c r="G35" s="125" t="s">
        <v>49</v>
      </c>
      <c r="H35" s="126">
        <v>16000</v>
      </c>
      <c r="I35" s="127">
        <v>200</v>
      </c>
      <c r="J35" s="127">
        <f>__Anonymous_Sheet_DB__033[[#This Row],[Orientacinis kiekis pakuotėmis (mato vienetais)]]/__Anonymous_Sheet_DB__033[[#This Row],[Siūloma pakuotė]]</f>
        <v>80</v>
      </c>
      <c r="K35" s="127" t="s">
        <v>187</v>
      </c>
      <c r="L35" s="127" t="s">
        <v>187</v>
      </c>
      <c r="M35" s="134" t="s">
        <v>190</v>
      </c>
      <c r="N35" s="135">
        <v>10.6</v>
      </c>
      <c r="O35" s="127">
        <v>5</v>
      </c>
      <c r="P35" s="122">
        <f>__Anonymous_Sheet_DB__033[[#This Row],[Siūlomos pakuotės (mato vnt.) įkainis be PVM, Eur]]*1.05</f>
        <v>11.13</v>
      </c>
      <c r="Q35" s="121">
        <f>__Anonymous_Sheet_DB__033[[#This Row],[Siūlomos pakuotės (mato vnt.) įkainis be PVM, Eur]]*__Anonymous_Sheet_DB__033[[#This Row],[ Siūlomų pakuočių skaičius pagal poreikį]]</f>
        <v>848</v>
      </c>
      <c r="R35" s="121">
        <f>__Anonymous_Sheet_DB__033[[#This Row],[Suma be PVM, Eur]]*1.05</f>
        <v>890.40000000000009</v>
      </c>
      <c r="S35" s="120" t="s">
        <v>186</v>
      </c>
    </row>
    <row r="36" spans="1:19" s="15" customFormat="1" ht="16.899999999999999" customHeight="1">
      <c r="A36" s="110"/>
      <c r="B36" s="133" t="s">
        <v>178</v>
      </c>
      <c r="C36" s="127" t="s">
        <v>4</v>
      </c>
      <c r="D36" s="123" t="s">
        <v>14</v>
      </c>
      <c r="E36" s="123" t="s">
        <v>20</v>
      </c>
      <c r="F36" s="123" t="s">
        <v>21</v>
      </c>
      <c r="G36" s="125" t="s">
        <v>49</v>
      </c>
      <c r="H36" s="126">
        <v>1000</v>
      </c>
      <c r="I36" s="127">
        <v>200</v>
      </c>
      <c r="J36" s="127">
        <f>__Anonymous_Sheet_DB__033[[#This Row],[Orientacinis kiekis pakuotėmis (mato vienetais)]]/__Anonymous_Sheet_DB__033[[#This Row],[Siūloma pakuotė]]</f>
        <v>5</v>
      </c>
      <c r="K36" s="127" t="s">
        <v>187</v>
      </c>
      <c r="L36" s="127" t="s">
        <v>187</v>
      </c>
      <c r="M36" s="134" t="s">
        <v>191</v>
      </c>
      <c r="N36" s="119">
        <v>10.8</v>
      </c>
      <c r="O36" s="127">
        <v>5</v>
      </c>
      <c r="P36" s="122">
        <f>__Anonymous_Sheet_DB__033[[#This Row],[Siūlomos pakuotės (mato vnt.) įkainis be PVM, Eur]]*1.05</f>
        <v>11.340000000000002</v>
      </c>
      <c r="Q36" s="121">
        <f>__Anonymous_Sheet_DB__033[[#This Row],[Siūlomos pakuotės (mato vnt.) įkainis be PVM, Eur]]*__Anonymous_Sheet_DB__033[[#This Row],[ Siūlomų pakuočių skaičius pagal poreikį]]</f>
        <v>54</v>
      </c>
      <c r="R36" s="121">
        <f>__Anonymous_Sheet_DB__033[[#This Row],[Suma be PVM, Eur]]*1.05</f>
        <v>56.7</v>
      </c>
      <c r="S36" s="120" t="s">
        <v>186</v>
      </c>
    </row>
    <row r="37" spans="1:19" s="15" customFormat="1" ht="31.15" customHeight="1">
      <c r="A37" s="136"/>
      <c r="B37" s="137"/>
      <c r="C37" s="138"/>
      <c r="D37" s="139"/>
      <c r="E37" s="139"/>
      <c r="F37" s="139"/>
      <c r="G37" s="140"/>
      <c r="H37" s="138"/>
      <c r="I37" s="138"/>
      <c r="J37" s="138"/>
      <c r="K37" s="141"/>
      <c r="L37" s="141"/>
      <c r="M37" s="138"/>
      <c r="N37" s="138"/>
      <c r="O37" s="138"/>
      <c r="P37" s="138"/>
      <c r="Q37" s="142"/>
      <c r="R37" s="142"/>
      <c r="S37" s="120"/>
    </row>
    <row r="38" spans="1:19" s="91" customFormat="1" ht="31.15" customHeight="1">
      <c r="A38" s="143">
        <v>146</v>
      </c>
      <c r="B38" s="143"/>
      <c r="C38" s="90">
        <v>19520000</v>
      </c>
      <c r="D38" s="144" t="s">
        <v>184</v>
      </c>
      <c r="E38" s="143"/>
      <c r="F38" s="143"/>
      <c r="G38" s="143" t="s">
        <v>6</v>
      </c>
      <c r="H38" s="143">
        <v>20</v>
      </c>
      <c r="I38" s="143">
        <v>100</v>
      </c>
      <c r="J38" s="143">
        <v>1</v>
      </c>
      <c r="K38" s="141" t="s">
        <v>195</v>
      </c>
      <c r="L38" s="143" t="s">
        <v>193</v>
      </c>
      <c r="M38" s="141" t="s">
        <v>194</v>
      </c>
      <c r="N38" s="145">
        <v>28</v>
      </c>
      <c r="O38" s="143">
        <v>5</v>
      </c>
      <c r="P38" s="145">
        <f>N38*1.05</f>
        <v>29.400000000000002</v>
      </c>
      <c r="Q38" s="145">
        <f>N38*1</f>
        <v>28</v>
      </c>
      <c r="R38" s="145">
        <f>Q38*1.05</f>
        <v>29.400000000000002</v>
      </c>
      <c r="S38" s="120" t="s">
        <v>186</v>
      </c>
    </row>
    <row r="39" spans="1:19">
      <c r="Q39" s="19"/>
      <c r="R39" s="19"/>
    </row>
    <row r="40" spans="1:19">
      <c r="Q40" s="19"/>
      <c r="R40" s="19"/>
    </row>
    <row r="41" spans="1:19">
      <c r="Q41" s="19"/>
      <c r="R41" s="19"/>
    </row>
    <row r="42" spans="1:19" ht="16.5">
      <c r="B42" s="100" t="s">
        <v>22</v>
      </c>
      <c r="C42" s="100"/>
      <c r="D42" s="100"/>
      <c r="E42" s="100"/>
      <c r="F42" s="83"/>
      <c r="G42" s="84"/>
      <c r="H42" s="85"/>
      <c r="I42" s="86"/>
      <c r="J42" s="86"/>
      <c r="K42" s="86"/>
      <c r="L42" s="86"/>
      <c r="M42" s="86"/>
      <c r="N42" s="86"/>
      <c r="O42" s="86"/>
      <c r="P42" s="86"/>
      <c r="Q42" s="19"/>
      <c r="R42" s="19"/>
    </row>
    <row r="43" spans="1:19">
      <c r="B43" s="96" t="s">
        <v>179</v>
      </c>
      <c r="C43" s="96"/>
      <c r="D43" s="96"/>
      <c r="E43" s="96"/>
      <c r="F43" s="96"/>
      <c r="G43" s="96"/>
      <c r="H43" s="96"/>
      <c r="I43" s="96"/>
      <c r="J43" s="96"/>
      <c r="K43" s="96"/>
      <c r="L43" s="96"/>
      <c r="M43" s="96"/>
      <c r="N43" s="96"/>
      <c r="O43" s="96"/>
      <c r="P43" s="96"/>
      <c r="Q43" s="19"/>
      <c r="R43" s="19"/>
    </row>
    <row r="44" spans="1:19" ht="15">
      <c r="A44" s="66"/>
      <c r="B44" s="66"/>
      <c r="C44" s="66"/>
      <c r="D44" s="66"/>
      <c r="E44" s="66"/>
      <c r="F44" s="66"/>
      <c r="G44" s="66"/>
      <c r="H44" s="88"/>
      <c r="I44" s="66"/>
      <c r="J44" s="66"/>
      <c r="K44" s="66"/>
      <c r="L44" s="66"/>
      <c r="M44" s="66"/>
      <c r="N44" s="66"/>
      <c r="O44" s="66"/>
      <c r="P44" s="95"/>
      <c r="Q44" s="95"/>
      <c r="R44" s="95"/>
    </row>
    <row r="45" spans="1:19" ht="15">
      <c r="A45" s="66"/>
      <c r="B45" s="66"/>
      <c r="C45" s="66"/>
      <c r="D45" s="66"/>
      <c r="E45" s="66"/>
      <c r="F45" s="66"/>
      <c r="G45" s="66"/>
      <c r="H45" s="88"/>
      <c r="I45" s="66"/>
      <c r="J45" s="66"/>
      <c r="K45" s="66"/>
      <c r="L45" s="66"/>
      <c r="M45" s="66"/>
      <c r="N45" s="66"/>
      <c r="O45" s="66"/>
      <c r="P45" s="95"/>
      <c r="Q45" s="95"/>
      <c r="R45" s="95"/>
    </row>
    <row r="46" spans="1:19" ht="15.75">
      <c r="A46" s="66"/>
      <c r="B46" s="66"/>
      <c r="C46" s="67" t="s">
        <v>180</v>
      </c>
      <c r="D46" s="66"/>
      <c r="E46" s="66"/>
      <c r="F46" s="66"/>
      <c r="G46" s="66"/>
      <c r="H46" s="88"/>
      <c r="I46" s="66"/>
      <c r="J46" s="66"/>
      <c r="K46" s="66"/>
      <c r="L46" s="66"/>
      <c r="M46" s="66"/>
      <c r="N46" s="66"/>
      <c r="O46" s="66"/>
      <c r="P46" s="95"/>
      <c r="Q46" s="95"/>
      <c r="R46" s="95"/>
    </row>
    <row r="47" spans="1:19" ht="15">
      <c r="A47" s="66"/>
      <c r="B47" s="66"/>
      <c r="C47" s="66"/>
      <c r="D47" s="66"/>
      <c r="E47" s="66"/>
      <c r="F47" s="66"/>
      <c r="G47" s="66"/>
      <c r="H47" s="88"/>
      <c r="I47" s="66"/>
      <c r="J47" s="66"/>
      <c r="K47" s="66"/>
      <c r="L47" s="66"/>
      <c r="M47" s="66"/>
      <c r="N47" s="66"/>
      <c r="O47" s="66"/>
      <c r="P47" s="95"/>
      <c r="Q47" s="95"/>
      <c r="R47" s="95"/>
    </row>
    <row r="49" spans="3:6">
      <c r="C49" s="15"/>
      <c r="D49" s="15"/>
      <c r="E49" s="15"/>
      <c r="F49" s="15"/>
    </row>
  </sheetData>
  <mergeCells count="6">
    <mergeCell ref="B43:P43"/>
    <mergeCell ref="A1:E1"/>
    <mergeCell ref="A7:Q7"/>
    <mergeCell ref="A8:Q8"/>
    <mergeCell ref="A9:O9"/>
    <mergeCell ref="B42:E42"/>
  </mergeCells>
  <pageMargins left="0.7" right="0.7" top="0.75" bottom="0.75" header="0.3" footer="0.3"/>
  <pageSetup paperSize="9" scale="87"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3"/>
  <sheetViews>
    <sheetView workbookViewId="0">
      <selection activeCell="I6" sqref="I6"/>
    </sheetView>
  </sheetViews>
  <sheetFormatPr defaultRowHeight="14.25"/>
  <cols>
    <col min="1" max="1" width="5.75" customWidth="1"/>
    <col min="2" max="2" width="5.875" customWidth="1"/>
    <col min="3" max="3" width="7.625" customWidth="1"/>
    <col min="4" max="4" width="19.375" customWidth="1"/>
    <col min="8" max="8" width="9" style="68"/>
  </cols>
  <sheetData>
    <row r="1" spans="1:19">
      <c r="A1" s="14"/>
      <c r="I1" s="15"/>
      <c r="J1" s="15"/>
    </row>
    <row r="2" spans="1:19" ht="14.25" customHeight="1">
      <c r="A2" s="101"/>
      <c r="B2" s="101"/>
      <c r="C2" s="101"/>
      <c r="D2" s="101"/>
      <c r="E2" s="101"/>
      <c r="F2" s="101"/>
      <c r="G2" s="101"/>
      <c r="H2" s="101"/>
      <c r="I2" s="101"/>
      <c r="J2" s="101"/>
      <c r="K2" s="101"/>
      <c r="L2" s="101"/>
      <c r="M2" s="1"/>
      <c r="N2" s="1"/>
      <c r="O2" s="1"/>
      <c r="P2" s="1"/>
      <c r="S2" s="13"/>
    </row>
    <row r="3" spans="1:19">
      <c r="A3" s="17"/>
      <c r="B3" s="1"/>
      <c r="C3" s="16"/>
      <c r="D3" s="16"/>
      <c r="E3" s="16"/>
      <c r="F3" s="18"/>
      <c r="G3" s="2"/>
      <c r="H3" s="69"/>
      <c r="I3" s="3"/>
      <c r="J3" s="19"/>
      <c r="K3" s="1"/>
      <c r="L3" s="1"/>
      <c r="M3" s="1"/>
      <c r="N3" s="1"/>
      <c r="O3" s="1"/>
      <c r="P3" s="1"/>
      <c r="S3" s="13"/>
    </row>
    <row r="4" spans="1:19">
      <c r="A4" s="17"/>
      <c r="B4" s="1"/>
      <c r="C4" s="16"/>
      <c r="D4" s="16"/>
      <c r="E4" s="16"/>
      <c r="F4" s="18"/>
      <c r="G4" s="2"/>
      <c r="H4" s="69"/>
      <c r="I4" s="3"/>
      <c r="J4" s="19"/>
      <c r="K4" s="1"/>
      <c r="L4" s="1"/>
      <c r="M4" s="1"/>
      <c r="N4" s="1"/>
      <c r="O4" s="1"/>
      <c r="P4" s="1"/>
      <c r="S4" s="13"/>
    </row>
    <row r="5" spans="1:19">
      <c r="A5" s="20"/>
      <c r="B5" s="1"/>
      <c r="C5" s="16"/>
      <c r="D5" s="16"/>
      <c r="E5" s="16"/>
      <c r="F5" s="18"/>
      <c r="G5" s="2"/>
      <c r="H5" s="69"/>
      <c r="I5" s="3"/>
      <c r="J5" s="19"/>
      <c r="K5" s="1"/>
      <c r="L5" s="1"/>
      <c r="M5" s="1"/>
      <c r="N5" s="1"/>
      <c r="O5" s="1"/>
      <c r="P5" s="1"/>
      <c r="S5" s="13"/>
    </row>
    <row r="6" spans="1:19">
      <c r="A6" s="20"/>
      <c r="B6" s="21"/>
      <c r="C6" s="20"/>
      <c r="D6" s="20"/>
      <c r="E6" s="20"/>
      <c r="F6" s="22"/>
      <c r="G6" s="23"/>
      <c r="H6" s="70"/>
      <c r="I6" s="24"/>
      <c r="J6" s="25"/>
      <c r="K6" s="21"/>
      <c r="L6" s="21"/>
      <c r="M6" s="21"/>
      <c r="N6" s="21"/>
      <c r="O6" s="21"/>
      <c r="P6" s="21"/>
      <c r="Q6" s="14"/>
      <c r="R6" s="14"/>
      <c r="S6" s="26"/>
    </row>
    <row r="7" spans="1:19">
      <c r="A7" s="20"/>
      <c r="B7" s="21"/>
      <c r="C7" s="20"/>
      <c r="D7" s="20"/>
      <c r="E7" s="20"/>
      <c r="F7" s="22"/>
      <c r="G7" s="23"/>
      <c r="H7" s="70"/>
      <c r="I7" s="24"/>
      <c r="J7" s="25"/>
      <c r="K7" s="21"/>
      <c r="L7" s="21"/>
      <c r="M7" s="21"/>
      <c r="N7" s="21"/>
      <c r="O7" s="21"/>
      <c r="P7" s="21"/>
      <c r="Q7" s="14"/>
      <c r="R7" s="14"/>
      <c r="S7" s="26"/>
    </row>
    <row r="8" spans="1:19">
      <c r="A8" s="20"/>
      <c r="B8" s="21"/>
      <c r="C8" s="20"/>
      <c r="D8" s="20"/>
      <c r="E8" s="20"/>
      <c r="F8" s="22"/>
      <c r="G8" s="23"/>
      <c r="H8" s="70"/>
      <c r="I8" s="24"/>
      <c r="J8" s="25"/>
      <c r="K8" s="21"/>
      <c r="L8" s="21"/>
      <c r="M8" s="21"/>
      <c r="N8" s="21"/>
      <c r="O8" s="21"/>
      <c r="P8" s="21"/>
      <c r="Q8" s="14"/>
      <c r="R8" s="14"/>
      <c r="S8" s="26"/>
    </row>
    <row r="9" spans="1:19">
      <c r="A9" s="20"/>
      <c r="B9" s="21"/>
      <c r="C9" s="20"/>
      <c r="D9" s="20"/>
      <c r="E9" s="20"/>
      <c r="F9" s="22"/>
      <c r="G9" s="23"/>
      <c r="H9" s="70"/>
      <c r="I9" s="24"/>
      <c r="J9" s="25"/>
      <c r="K9" s="21"/>
      <c r="L9" s="21"/>
      <c r="M9" s="21"/>
      <c r="N9" s="21"/>
      <c r="O9" s="21"/>
      <c r="P9" s="21"/>
      <c r="Q9" s="14"/>
      <c r="R9" s="14"/>
      <c r="S9" s="26"/>
    </row>
    <row r="10" spans="1:19">
      <c r="A10" s="14"/>
      <c r="I10" s="15"/>
      <c r="J10" s="15"/>
    </row>
    <row r="11" spans="1:19">
      <c r="A11" s="14"/>
      <c r="I11" s="15"/>
      <c r="J11" s="15"/>
    </row>
    <row r="12" spans="1:19">
      <c r="A12" s="27"/>
      <c r="B12" s="14"/>
      <c r="C12" s="14"/>
      <c r="D12" s="14"/>
      <c r="E12" s="14"/>
      <c r="F12" s="14"/>
      <c r="G12" s="14"/>
      <c r="H12" s="71"/>
      <c r="I12" s="15"/>
      <c r="J12" s="15"/>
    </row>
    <row r="13" spans="1:19">
      <c r="I13" s="15"/>
      <c r="J13" s="15"/>
    </row>
  </sheetData>
  <mergeCells count="1">
    <mergeCell ref="A2:L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4:S47"/>
  <sheetViews>
    <sheetView topLeftCell="A42" workbookViewId="0">
      <selection activeCell="H55" sqref="H55"/>
    </sheetView>
  </sheetViews>
  <sheetFormatPr defaultRowHeight="14.25"/>
  <sheetData>
    <row r="14" spans="1:19" ht="127.5">
      <c r="A14" s="28" t="s">
        <v>29</v>
      </c>
      <c r="B14" s="5" t="s">
        <v>30</v>
      </c>
      <c r="C14" s="4" t="s">
        <v>31</v>
      </c>
      <c r="D14" s="29" t="s">
        <v>61</v>
      </c>
      <c r="E14" s="29" t="s">
        <v>32</v>
      </c>
      <c r="F14" s="5" t="s">
        <v>160</v>
      </c>
      <c r="G14" s="30" t="s">
        <v>33</v>
      </c>
      <c r="H14" s="31" t="s">
        <v>62</v>
      </c>
      <c r="I14" s="31" t="s">
        <v>63</v>
      </c>
      <c r="J14" s="32" t="s">
        <v>64</v>
      </c>
      <c r="K14" s="33" t="s">
        <v>65</v>
      </c>
      <c r="L14" s="33" t="s">
        <v>66</v>
      </c>
      <c r="M14" s="34" t="s">
        <v>40</v>
      </c>
      <c r="N14" s="35" t="s">
        <v>67</v>
      </c>
      <c r="O14" s="35" t="s">
        <v>42</v>
      </c>
      <c r="P14" s="35" t="s">
        <v>68</v>
      </c>
      <c r="Q14" s="36" t="s">
        <v>69</v>
      </c>
      <c r="R14" s="36" t="s">
        <v>70</v>
      </c>
      <c r="S14" s="37" t="s">
        <v>46</v>
      </c>
    </row>
    <row r="15" spans="1:19" ht="409.5">
      <c r="A15" s="38">
        <v>200</v>
      </c>
      <c r="B15" s="51"/>
      <c r="C15" s="6" t="s">
        <v>47</v>
      </c>
      <c r="D15" s="52" t="s">
        <v>71</v>
      </c>
      <c r="E15" s="53" t="s">
        <v>72</v>
      </c>
      <c r="F15" s="38"/>
      <c r="G15" s="39"/>
      <c r="H15" s="39" t="s">
        <v>48</v>
      </c>
      <c r="I15" s="39" t="s">
        <v>48</v>
      </c>
      <c r="J15" s="50" t="s">
        <v>48</v>
      </c>
      <c r="K15" s="40" t="s">
        <v>48</v>
      </c>
      <c r="L15" s="40" t="s">
        <v>48</v>
      </c>
      <c r="M15" s="38" t="s">
        <v>48</v>
      </c>
      <c r="N15" s="40" t="s">
        <v>48</v>
      </c>
      <c r="O15" s="38" t="s">
        <v>48</v>
      </c>
      <c r="P15" s="38" t="s">
        <v>48</v>
      </c>
      <c r="Q15" s="41" t="s">
        <v>161</v>
      </c>
      <c r="R15" s="41" t="s">
        <v>161</v>
      </c>
      <c r="S15" s="54"/>
    </row>
    <row r="16" spans="1:19" ht="76.5">
      <c r="A16" s="38"/>
      <c r="B16" s="51" t="s">
        <v>73</v>
      </c>
      <c r="C16" s="6" t="s">
        <v>47</v>
      </c>
      <c r="D16" s="43" t="s">
        <v>74</v>
      </c>
      <c r="E16" s="55"/>
      <c r="F16" s="38">
        <v>22401</v>
      </c>
      <c r="G16" s="39" t="s">
        <v>75</v>
      </c>
      <c r="H16" s="39"/>
      <c r="I16" s="39" t="s">
        <v>76</v>
      </c>
      <c r="J16" s="51">
        <v>15</v>
      </c>
      <c r="K16" s="38"/>
      <c r="L16" s="38"/>
      <c r="M16" s="38"/>
      <c r="N16" s="38"/>
      <c r="O16" s="38"/>
      <c r="P16" s="44"/>
      <c r="Q16" s="45"/>
      <c r="R16" s="45"/>
      <c r="S16" s="42"/>
    </row>
    <row r="17" spans="1:19" ht="76.5">
      <c r="A17" s="38"/>
      <c r="B17" s="51" t="s">
        <v>77</v>
      </c>
      <c r="C17" s="6" t="s">
        <v>47</v>
      </c>
      <c r="D17" s="43" t="s">
        <v>74</v>
      </c>
      <c r="E17" s="55"/>
      <c r="F17" s="38">
        <v>22402</v>
      </c>
      <c r="G17" s="39" t="s">
        <v>78</v>
      </c>
      <c r="H17" s="39"/>
      <c r="I17" s="39" t="s">
        <v>79</v>
      </c>
      <c r="J17" s="51">
        <v>25</v>
      </c>
      <c r="K17" s="38"/>
      <c r="L17" s="38"/>
      <c r="M17" s="38"/>
      <c r="N17" s="38"/>
      <c r="O17" s="38"/>
      <c r="P17" s="38"/>
      <c r="Q17" s="43"/>
      <c r="R17" s="43"/>
      <c r="S17" s="42"/>
    </row>
    <row r="18" spans="1:19" ht="89.25">
      <c r="A18" s="38"/>
      <c r="B18" s="51" t="s">
        <v>80</v>
      </c>
      <c r="C18" s="6" t="s">
        <v>47</v>
      </c>
      <c r="D18" s="43" t="s">
        <v>81</v>
      </c>
      <c r="E18" s="55"/>
      <c r="F18" s="38">
        <v>22403</v>
      </c>
      <c r="G18" s="39" t="s">
        <v>82</v>
      </c>
      <c r="H18" s="39"/>
      <c r="I18" s="39" t="s">
        <v>83</v>
      </c>
      <c r="J18" s="51">
        <v>25</v>
      </c>
      <c r="K18" s="38"/>
      <c r="L18" s="38"/>
      <c r="M18" s="38"/>
      <c r="N18" s="38"/>
      <c r="O18" s="38"/>
      <c r="P18" s="38"/>
      <c r="Q18" s="43"/>
      <c r="R18" s="43"/>
      <c r="S18" s="42"/>
    </row>
    <row r="19" spans="1:19" ht="191.25">
      <c r="A19" s="38"/>
      <c r="B19" s="51" t="s">
        <v>84</v>
      </c>
      <c r="C19" s="6" t="s">
        <v>47</v>
      </c>
      <c r="D19" s="43" t="s">
        <v>85</v>
      </c>
      <c r="E19" s="55"/>
      <c r="F19" s="38">
        <v>22404</v>
      </c>
      <c r="G19" s="39" t="s">
        <v>86</v>
      </c>
      <c r="H19" s="39"/>
      <c r="I19" s="39" t="s">
        <v>79</v>
      </c>
      <c r="J19" s="51">
        <v>13</v>
      </c>
      <c r="K19" s="38"/>
      <c r="L19" s="38"/>
      <c r="M19" s="38"/>
      <c r="N19" s="38"/>
      <c r="O19" s="38"/>
      <c r="P19" s="38"/>
      <c r="Q19" s="43"/>
      <c r="R19" s="43"/>
      <c r="S19" s="42"/>
    </row>
    <row r="20" spans="1:19">
      <c r="A20" s="38"/>
      <c r="B20" s="51" t="s">
        <v>87</v>
      </c>
      <c r="C20" s="6" t="s">
        <v>47</v>
      </c>
      <c r="D20" s="43" t="s">
        <v>88</v>
      </c>
      <c r="E20" s="55"/>
      <c r="F20" s="38">
        <v>22405</v>
      </c>
      <c r="G20" s="39"/>
      <c r="H20" s="39"/>
      <c r="I20" s="39" t="s">
        <v>89</v>
      </c>
      <c r="J20" s="51">
        <v>15</v>
      </c>
      <c r="K20" s="38"/>
      <c r="L20" s="38"/>
      <c r="M20" s="38"/>
      <c r="N20" s="38"/>
      <c r="O20" s="38"/>
      <c r="P20" s="38"/>
      <c r="Q20" s="43"/>
      <c r="R20" s="43"/>
      <c r="S20" s="42"/>
    </row>
    <row r="21" spans="1:19" ht="38.25">
      <c r="A21" s="38"/>
      <c r="B21" s="51" t="s">
        <v>90</v>
      </c>
      <c r="C21" s="6" t="s">
        <v>47</v>
      </c>
      <c r="D21" s="43" t="s">
        <v>91</v>
      </c>
      <c r="E21" s="55"/>
      <c r="F21" s="38">
        <v>22406</v>
      </c>
      <c r="G21" s="39"/>
      <c r="H21" s="39"/>
      <c r="I21" s="39" t="s">
        <v>92</v>
      </c>
      <c r="J21" s="51">
        <v>7</v>
      </c>
      <c r="K21" s="38"/>
      <c r="L21" s="38"/>
      <c r="M21" s="38"/>
      <c r="N21" s="38"/>
      <c r="O21" s="40"/>
      <c r="P21" s="40"/>
      <c r="Q21" s="43"/>
      <c r="R21" s="43"/>
      <c r="S21" s="42"/>
    </row>
    <row r="22" spans="1:19" ht="127.5">
      <c r="A22" s="38"/>
      <c r="B22" s="51" t="s">
        <v>93</v>
      </c>
      <c r="C22" s="6" t="s">
        <v>47</v>
      </c>
      <c r="D22" s="43" t="s">
        <v>94</v>
      </c>
      <c r="E22" s="55"/>
      <c r="F22" s="38">
        <v>22407</v>
      </c>
      <c r="G22" s="39" t="s">
        <v>95</v>
      </c>
      <c r="H22" s="39"/>
      <c r="I22" s="39" t="s">
        <v>96</v>
      </c>
      <c r="J22" s="51">
        <v>9</v>
      </c>
      <c r="K22" s="38"/>
      <c r="L22" s="38"/>
      <c r="M22" s="38"/>
      <c r="N22" s="38"/>
      <c r="O22" s="38"/>
      <c r="P22" s="38"/>
      <c r="Q22" s="43"/>
      <c r="R22" s="43"/>
      <c r="S22" s="42"/>
    </row>
    <row r="23" spans="1:19" ht="38.25">
      <c r="A23" s="38"/>
      <c r="B23" s="51" t="s">
        <v>97</v>
      </c>
      <c r="C23" s="6" t="s">
        <v>47</v>
      </c>
      <c r="D23" s="43" t="s">
        <v>98</v>
      </c>
      <c r="E23" s="55"/>
      <c r="F23" s="38"/>
      <c r="G23" s="56"/>
      <c r="H23" s="56"/>
      <c r="I23" s="39" t="s">
        <v>99</v>
      </c>
      <c r="J23" s="51">
        <v>3</v>
      </c>
      <c r="K23" s="38"/>
      <c r="L23" s="38"/>
      <c r="M23" s="38"/>
      <c r="N23" s="38"/>
      <c r="O23" s="38"/>
      <c r="P23" s="38"/>
      <c r="Q23" s="43"/>
      <c r="R23" s="43"/>
      <c r="S23" s="42"/>
    </row>
    <row r="24" spans="1:19" ht="25.5">
      <c r="A24" s="38"/>
      <c r="B24" s="51" t="s">
        <v>100</v>
      </c>
      <c r="C24" s="6" t="s">
        <v>47</v>
      </c>
      <c r="D24" s="43" t="s">
        <v>101</v>
      </c>
      <c r="E24" s="55"/>
      <c r="F24" s="38">
        <v>22408</v>
      </c>
      <c r="G24" s="39"/>
      <c r="H24" s="39"/>
      <c r="I24" s="39" t="s">
        <v>83</v>
      </c>
      <c r="J24" s="51">
        <v>45</v>
      </c>
      <c r="K24" s="38"/>
      <c r="L24" s="38"/>
      <c r="M24" s="38"/>
      <c r="N24" s="38"/>
      <c r="O24" s="38"/>
      <c r="P24" s="38"/>
      <c r="Q24" s="43"/>
      <c r="R24" s="43"/>
      <c r="S24" s="42"/>
    </row>
    <row r="25" spans="1:19" ht="25.5">
      <c r="A25" s="38"/>
      <c r="B25" s="51" t="s">
        <v>102</v>
      </c>
      <c r="C25" s="6" t="s">
        <v>47</v>
      </c>
      <c r="D25" s="43" t="s">
        <v>103</v>
      </c>
      <c r="E25" s="55"/>
      <c r="F25" s="38">
        <v>22410</v>
      </c>
      <c r="G25" s="39" t="s">
        <v>104</v>
      </c>
      <c r="H25" s="39"/>
      <c r="I25" s="39" t="s">
        <v>105</v>
      </c>
      <c r="J25" s="51">
        <v>10</v>
      </c>
      <c r="K25" s="38"/>
      <c r="L25" s="38"/>
      <c r="M25" s="38"/>
      <c r="N25" s="38"/>
      <c r="O25" s="38"/>
      <c r="P25" s="38"/>
      <c r="Q25" s="43"/>
      <c r="R25" s="43"/>
      <c r="S25" s="42"/>
    </row>
    <row r="26" spans="1:19">
      <c r="A26" s="38"/>
      <c r="B26" s="51" t="s">
        <v>106</v>
      </c>
      <c r="C26" s="6" t="s">
        <v>47</v>
      </c>
      <c r="D26" s="43" t="s">
        <v>107</v>
      </c>
      <c r="E26" s="55"/>
      <c r="F26" s="38"/>
      <c r="G26" s="39"/>
      <c r="H26" s="39"/>
      <c r="I26" s="39" t="s">
        <v>108</v>
      </c>
      <c r="J26" s="51">
        <v>1</v>
      </c>
      <c r="K26" s="38"/>
      <c r="L26" s="38"/>
      <c r="M26" s="38"/>
      <c r="N26" s="38"/>
      <c r="O26" s="38"/>
      <c r="P26" s="38"/>
      <c r="Q26" s="43"/>
      <c r="R26" s="43"/>
      <c r="S26" s="42"/>
    </row>
    <row r="27" spans="1:19">
      <c r="A27" s="38"/>
      <c r="B27" s="51" t="s">
        <v>109</v>
      </c>
      <c r="C27" s="6" t="s">
        <v>47</v>
      </c>
      <c r="D27" s="43" t="s">
        <v>110</v>
      </c>
      <c r="E27" s="55"/>
      <c r="F27" s="38"/>
      <c r="G27" s="39"/>
      <c r="H27" s="39"/>
      <c r="I27" s="39" t="s">
        <v>111</v>
      </c>
      <c r="J27" s="51">
        <v>1</v>
      </c>
      <c r="K27" s="38"/>
      <c r="L27" s="38"/>
      <c r="M27" s="38"/>
      <c r="N27" s="38"/>
      <c r="O27" s="38"/>
      <c r="P27" s="38"/>
      <c r="Q27" s="43"/>
      <c r="R27" s="43"/>
      <c r="S27" s="42"/>
    </row>
    <row r="28" spans="1:19" ht="25.5">
      <c r="A28" s="38"/>
      <c r="B28" s="51" t="s">
        <v>112</v>
      </c>
      <c r="C28" s="6" t="s">
        <v>47</v>
      </c>
      <c r="D28" s="43" t="s">
        <v>113</v>
      </c>
      <c r="E28" s="55"/>
      <c r="F28" s="38"/>
      <c r="G28" s="39"/>
      <c r="H28" s="39"/>
      <c r="I28" s="39" t="s">
        <v>114</v>
      </c>
      <c r="J28" s="51">
        <v>1</v>
      </c>
      <c r="K28" s="38"/>
      <c r="L28" s="38"/>
      <c r="M28" s="38"/>
      <c r="N28" s="38"/>
      <c r="O28" s="38"/>
      <c r="P28" s="38"/>
      <c r="Q28" s="43"/>
      <c r="R28" s="43"/>
      <c r="S28" s="42"/>
    </row>
    <row r="29" spans="1:19" ht="25.5">
      <c r="A29" s="38"/>
      <c r="B29" s="51" t="s">
        <v>115</v>
      </c>
      <c r="C29" s="6" t="s">
        <v>47</v>
      </c>
      <c r="D29" s="43" t="s">
        <v>116</v>
      </c>
      <c r="E29" s="55"/>
      <c r="F29" s="38"/>
      <c r="G29" s="39" t="s">
        <v>117</v>
      </c>
      <c r="H29" s="39"/>
      <c r="I29" s="39" t="s">
        <v>118</v>
      </c>
      <c r="J29" s="51">
        <v>9</v>
      </c>
      <c r="K29" s="38"/>
      <c r="L29" s="38"/>
      <c r="M29" s="38"/>
      <c r="N29" s="38"/>
      <c r="O29" s="38"/>
      <c r="P29" s="38"/>
      <c r="Q29" s="43"/>
      <c r="R29" s="43"/>
      <c r="S29" s="42"/>
    </row>
    <row r="30" spans="1:19" ht="51">
      <c r="A30" s="38"/>
      <c r="B30" s="51" t="s">
        <v>119</v>
      </c>
      <c r="C30" s="6" t="s">
        <v>47</v>
      </c>
      <c r="D30" s="43" t="s">
        <v>120</v>
      </c>
      <c r="E30" s="55"/>
      <c r="F30" s="38">
        <v>22412</v>
      </c>
      <c r="G30" s="39" t="s">
        <v>121</v>
      </c>
      <c r="H30" s="39"/>
      <c r="I30" s="39" t="s">
        <v>114</v>
      </c>
      <c r="J30" s="51">
        <v>12</v>
      </c>
      <c r="K30" s="38"/>
      <c r="L30" s="38"/>
      <c r="M30" s="38"/>
      <c r="N30" s="38"/>
      <c r="O30" s="38"/>
      <c r="P30" s="38"/>
      <c r="Q30" s="43"/>
      <c r="R30" s="43"/>
      <c r="S30" s="42"/>
    </row>
    <row r="31" spans="1:19" ht="51">
      <c r="A31" s="38"/>
      <c r="B31" s="51" t="s">
        <v>122</v>
      </c>
      <c r="C31" s="6" t="s">
        <v>47</v>
      </c>
      <c r="D31" s="43" t="s">
        <v>123</v>
      </c>
      <c r="E31" s="55"/>
      <c r="F31" s="38">
        <v>22414</v>
      </c>
      <c r="G31" s="39" t="s">
        <v>124</v>
      </c>
      <c r="H31" s="39"/>
      <c r="I31" s="39" t="s">
        <v>125</v>
      </c>
      <c r="J31" s="51">
        <v>7</v>
      </c>
      <c r="K31" s="38"/>
      <c r="L31" s="38"/>
      <c r="M31" s="38"/>
      <c r="N31" s="38"/>
      <c r="O31" s="38"/>
      <c r="P31" s="38"/>
      <c r="Q31" s="43"/>
      <c r="R31" s="43"/>
      <c r="S31" s="42"/>
    </row>
    <row r="32" spans="1:19" ht="51">
      <c r="A32" s="38"/>
      <c r="B32" s="51" t="s">
        <v>126</v>
      </c>
      <c r="C32" s="6" t="s">
        <v>47</v>
      </c>
      <c r="D32" s="7" t="s">
        <v>127</v>
      </c>
      <c r="E32" s="55"/>
      <c r="F32" s="38">
        <v>22415</v>
      </c>
      <c r="G32" s="12" t="s">
        <v>128</v>
      </c>
      <c r="H32" s="12"/>
      <c r="I32" s="39" t="s">
        <v>129</v>
      </c>
      <c r="J32" s="51">
        <v>20</v>
      </c>
      <c r="K32" s="38"/>
      <c r="L32" s="38"/>
      <c r="M32" s="38"/>
      <c r="N32" s="38"/>
      <c r="O32" s="38"/>
      <c r="P32" s="38"/>
      <c r="Q32" s="43"/>
      <c r="R32" s="43"/>
      <c r="S32" s="42"/>
    </row>
    <row r="33" spans="1:19" ht="51">
      <c r="A33" s="8"/>
      <c r="B33" s="10" t="s">
        <v>30</v>
      </c>
      <c r="C33" s="8"/>
      <c r="D33" s="57" t="s">
        <v>24</v>
      </c>
      <c r="E33" s="57" t="s">
        <v>130</v>
      </c>
      <c r="F33" s="8"/>
      <c r="G33" s="57" t="s">
        <v>131</v>
      </c>
      <c r="H33" s="57"/>
      <c r="I33" s="58" t="s">
        <v>132</v>
      </c>
      <c r="J33" s="38"/>
      <c r="K33" s="38"/>
      <c r="L33" s="38"/>
      <c r="M33" s="48" t="s">
        <v>40</v>
      </c>
      <c r="N33" s="38"/>
      <c r="O33" s="38"/>
      <c r="P33" s="38"/>
      <c r="Q33" s="43"/>
      <c r="R33" s="43"/>
      <c r="S33" s="42"/>
    </row>
    <row r="34" spans="1:19" ht="63.75">
      <c r="A34" s="38"/>
      <c r="B34" s="51">
        <v>1</v>
      </c>
      <c r="C34" s="6"/>
      <c r="D34" s="43" t="s">
        <v>23</v>
      </c>
      <c r="E34" s="43" t="s">
        <v>133</v>
      </c>
      <c r="F34" s="38"/>
      <c r="G34" s="12"/>
      <c r="H34" s="12"/>
      <c r="I34" s="39"/>
      <c r="J34" s="38"/>
      <c r="K34" s="38"/>
      <c r="L34" s="38"/>
      <c r="M34" s="38"/>
      <c r="N34" s="38"/>
      <c r="O34" s="38"/>
      <c r="P34" s="38"/>
      <c r="Q34" s="43"/>
      <c r="R34" s="43"/>
      <c r="S34" s="42"/>
    </row>
    <row r="35" spans="1:19" ht="140.25">
      <c r="A35" s="38"/>
      <c r="B35" s="51">
        <v>2</v>
      </c>
      <c r="C35" s="6"/>
      <c r="D35" s="47" t="s">
        <v>134</v>
      </c>
      <c r="E35" s="47" t="s">
        <v>162</v>
      </c>
      <c r="F35" s="38"/>
      <c r="G35" s="12"/>
      <c r="H35" s="12"/>
      <c r="I35" s="39"/>
      <c r="J35" s="50"/>
      <c r="K35" s="38"/>
      <c r="L35" s="38"/>
      <c r="M35" s="38"/>
      <c r="N35" s="38"/>
      <c r="O35" s="46"/>
      <c r="P35" s="46"/>
      <c r="Q35" s="47"/>
      <c r="R35" s="47"/>
      <c r="S35" s="42"/>
    </row>
    <row r="36" spans="1:19" ht="63.75">
      <c r="A36" s="38"/>
      <c r="B36" s="51">
        <v>3</v>
      </c>
      <c r="C36" s="6"/>
      <c r="D36" s="43" t="s">
        <v>135</v>
      </c>
      <c r="E36" s="43" t="s">
        <v>136</v>
      </c>
      <c r="F36" s="38"/>
      <c r="G36" s="12"/>
      <c r="H36" s="12"/>
      <c r="I36" s="39"/>
      <c r="J36" s="50"/>
      <c r="K36" s="38"/>
      <c r="L36" s="38"/>
      <c r="M36" s="38"/>
      <c r="N36" s="38"/>
      <c r="O36" s="59"/>
      <c r="P36" s="60"/>
      <c r="Q36" s="60"/>
      <c r="R36" s="60"/>
      <c r="S36" s="60"/>
    </row>
    <row r="37" spans="1:19" ht="114.75">
      <c r="A37" s="38"/>
      <c r="B37" s="51">
        <v>4</v>
      </c>
      <c r="C37" s="6"/>
      <c r="D37" s="43" t="s">
        <v>137</v>
      </c>
      <c r="E37" s="43" t="s">
        <v>138</v>
      </c>
      <c r="F37" s="38"/>
      <c r="G37" s="12"/>
      <c r="H37" s="12"/>
      <c r="I37" s="39"/>
      <c r="J37" s="50"/>
      <c r="K37" s="38"/>
      <c r="L37" s="38"/>
      <c r="M37" s="38"/>
      <c r="N37" s="38"/>
      <c r="O37" s="9"/>
      <c r="P37" s="61"/>
      <c r="Q37" s="61"/>
      <c r="R37" s="61"/>
      <c r="S37" s="60"/>
    </row>
    <row r="38" spans="1:19" ht="191.25">
      <c r="A38" s="38"/>
      <c r="B38" s="51">
        <v>5</v>
      </c>
      <c r="C38" s="6"/>
      <c r="D38" s="43" t="s">
        <v>139</v>
      </c>
      <c r="E38" s="43" t="s">
        <v>140</v>
      </c>
      <c r="F38" s="38"/>
      <c r="G38" s="12"/>
      <c r="H38" s="12"/>
      <c r="I38" s="39"/>
      <c r="J38" s="50"/>
      <c r="K38" s="38"/>
      <c r="L38" s="38"/>
      <c r="M38" s="38"/>
      <c r="N38" s="38"/>
      <c r="O38" s="8"/>
      <c r="P38" s="60"/>
      <c r="Q38" s="60"/>
      <c r="R38" s="60"/>
      <c r="S38" s="60"/>
    </row>
    <row r="39" spans="1:19" ht="51">
      <c r="A39" s="38"/>
      <c r="B39" s="51">
        <v>6</v>
      </c>
      <c r="C39" s="6"/>
      <c r="D39" s="43" t="s">
        <v>141</v>
      </c>
      <c r="E39" s="62" t="s">
        <v>142</v>
      </c>
      <c r="F39" s="38"/>
      <c r="G39" s="12"/>
      <c r="H39" s="12"/>
      <c r="I39" s="39"/>
      <c r="J39" s="50"/>
      <c r="K39" s="38"/>
      <c r="L39" s="38"/>
      <c r="M39" s="38"/>
      <c r="N39" s="38"/>
      <c r="O39" s="8"/>
      <c r="P39" s="60"/>
      <c r="Q39" s="60"/>
      <c r="R39" s="60"/>
      <c r="S39" s="60"/>
    </row>
    <row r="40" spans="1:19" ht="51">
      <c r="A40" s="38"/>
      <c r="B40" s="51">
        <v>7</v>
      </c>
      <c r="C40" s="6"/>
      <c r="D40" s="43" t="s">
        <v>143</v>
      </c>
      <c r="E40" s="63" t="s">
        <v>25</v>
      </c>
      <c r="F40" s="38"/>
      <c r="G40" s="12"/>
      <c r="H40" s="12"/>
      <c r="I40" s="39"/>
      <c r="J40" s="50"/>
      <c r="K40" s="38"/>
      <c r="L40" s="38"/>
      <c r="M40" s="38"/>
      <c r="N40" s="38"/>
      <c r="O40" s="8"/>
      <c r="P40" s="60"/>
      <c r="Q40" s="60"/>
      <c r="R40" s="60"/>
      <c r="S40" s="60"/>
    </row>
    <row r="41" spans="1:19" ht="51">
      <c r="A41" s="38"/>
      <c r="B41" s="51">
        <v>8</v>
      </c>
      <c r="C41" s="6"/>
      <c r="D41" s="63" t="s">
        <v>144</v>
      </c>
      <c r="E41" s="63" t="s">
        <v>25</v>
      </c>
      <c r="F41" s="38"/>
      <c r="G41" s="12"/>
      <c r="H41" s="12"/>
      <c r="I41" s="39"/>
      <c r="J41" s="50"/>
      <c r="K41" s="38"/>
      <c r="L41" s="38"/>
      <c r="M41" s="38"/>
      <c r="N41" s="38"/>
      <c r="O41" s="8"/>
      <c r="P41" s="64"/>
      <c r="Q41" s="64"/>
      <c r="R41" s="64"/>
      <c r="S41" s="60"/>
    </row>
    <row r="42" spans="1:19" ht="267.75">
      <c r="A42" s="38">
        <v>201</v>
      </c>
      <c r="B42" s="51"/>
      <c r="C42" s="6" t="s">
        <v>47</v>
      </c>
      <c r="D42" s="49" t="s">
        <v>145</v>
      </c>
      <c r="E42" s="53" t="s">
        <v>146</v>
      </c>
      <c r="F42" s="38"/>
      <c r="G42" s="39"/>
      <c r="H42" s="39" t="s">
        <v>48</v>
      </c>
      <c r="I42" s="39" t="s">
        <v>48</v>
      </c>
      <c r="J42" s="50" t="s">
        <v>48</v>
      </c>
      <c r="K42" s="40" t="s">
        <v>48</v>
      </c>
      <c r="L42" s="40" t="s">
        <v>48</v>
      </c>
      <c r="M42" s="38" t="s">
        <v>48</v>
      </c>
      <c r="N42" s="40" t="s">
        <v>48</v>
      </c>
      <c r="O42" s="8" t="s">
        <v>48</v>
      </c>
      <c r="P42" s="51" t="s">
        <v>48</v>
      </c>
      <c r="Q42" s="41" t="s">
        <v>163</v>
      </c>
      <c r="R42" s="41" t="s">
        <v>163</v>
      </c>
      <c r="S42" s="65"/>
    </row>
    <row r="43" spans="1:19" ht="25.5">
      <c r="A43" s="38"/>
      <c r="B43" s="51" t="s">
        <v>147</v>
      </c>
      <c r="C43" s="6" t="s">
        <v>47</v>
      </c>
      <c r="D43" s="43" t="s">
        <v>148</v>
      </c>
      <c r="E43" s="55"/>
      <c r="F43" s="38" t="s">
        <v>164</v>
      </c>
      <c r="G43" s="39"/>
      <c r="H43" s="39"/>
      <c r="I43" s="39" t="s">
        <v>149</v>
      </c>
      <c r="J43" s="50">
        <v>18</v>
      </c>
      <c r="K43" s="38"/>
      <c r="L43" s="38"/>
      <c r="M43" s="38"/>
      <c r="N43" s="38"/>
      <c r="O43" s="8"/>
      <c r="P43" s="61"/>
      <c r="Q43" s="61"/>
      <c r="R43" s="61"/>
      <c r="S43" s="60"/>
    </row>
    <row r="44" spans="1:19" ht="25.5">
      <c r="A44" s="38"/>
      <c r="B44" s="51" t="s">
        <v>150</v>
      </c>
      <c r="C44" s="6" t="s">
        <v>47</v>
      </c>
      <c r="D44" s="43" t="s">
        <v>151</v>
      </c>
      <c r="E44" s="55"/>
      <c r="F44" s="38" t="s">
        <v>165</v>
      </c>
      <c r="G44" s="39"/>
      <c r="H44" s="39"/>
      <c r="I44" s="39" t="s">
        <v>152</v>
      </c>
      <c r="J44" s="50">
        <v>20</v>
      </c>
      <c r="K44" s="38"/>
      <c r="L44" s="38"/>
      <c r="M44" s="38"/>
      <c r="N44" s="38"/>
      <c r="O44" s="8"/>
      <c r="P44" s="60"/>
      <c r="Q44" s="60"/>
      <c r="R44" s="60"/>
      <c r="S44" s="60"/>
    </row>
    <row r="45" spans="1:19" ht="25.5">
      <c r="A45" s="38"/>
      <c r="B45" s="51" t="s">
        <v>153</v>
      </c>
      <c r="C45" s="6" t="s">
        <v>47</v>
      </c>
      <c r="D45" s="43" t="s">
        <v>154</v>
      </c>
      <c r="E45" s="55"/>
      <c r="F45" s="38"/>
      <c r="G45" s="39"/>
      <c r="H45" s="39"/>
      <c r="I45" s="39" t="s">
        <v>149</v>
      </c>
      <c r="J45" s="50">
        <v>66</v>
      </c>
      <c r="K45" s="38"/>
      <c r="L45" s="38"/>
      <c r="M45" s="38"/>
      <c r="N45" s="38"/>
      <c r="O45" s="8"/>
      <c r="P45" s="60"/>
      <c r="Q45" s="60"/>
      <c r="R45" s="60"/>
      <c r="S45" s="60"/>
    </row>
    <row r="46" spans="1:19" ht="51">
      <c r="A46" s="38"/>
      <c r="B46" s="51" t="s">
        <v>155</v>
      </c>
      <c r="C46" s="51" t="s">
        <v>156</v>
      </c>
      <c r="D46" s="43" t="s">
        <v>157</v>
      </c>
      <c r="E46" s="55"/>
      <c r="F46" s="38" t="s">
        <v>166</v>
      </c>
      <c r="G46" s="39"/>
      <c r="H46" s="39"/>
      <c r="I46" s="39" t="s">
        <v>49</v>
      </c>
      <c r="J46" s="50">
        <v>40</v>
      </c>
      <c r="K46" s="38"/>
      <c r="L46" s="38"/>
      <c r="M46" s="38"/>
      <c r="N46" s="38"/>
      <c r="O46" s="8"/>
      <c r="P46" s="60"/>
      <c r="Q46" s="60"/>
      <c r="R46" s="60"/>
      <c r="S46" s="60"/>
    </row>
    <row r="47" spans="1:19" ht="38.25">
      <c r="A47" s="38"/>
      <c r="B47" s="51" t="s">
        <v>158</v>
      </c>
      <c r="C47" s="51" t="s">
        <v>156</v>
      </c>
      <c r="D47" s="43" t="s">
        <v>159</v>
      </c>
      <c r="E47" s="55"/>
      <c r="F47" s="38" t="s">
        <v>167</v>
      </c>
      <c r="G47" s="39"/>
      <c r="H47" s="39"/>
      <c r="I47" s="39" t="s">
        <v>49</v>
      </c>
      <c r="J47" s="50">
        <v>3</v>
      </c>
      <c r="K47" s="38"/>
      <c r="L47" s="38"/>
      <c r="M47" s="38"/>
      <c r="N47" s="38"/>
      <c r="O47" s="8"/>
      <c r="P47" s="64"/>
      <c r="Q47" s="64"/>
      <c r="R47" s="64"/>
      <c r="S47" s="6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11</TotalTime>
  <Application>Microsoft Excel</Application>
  <DocSecurity>0</DocSecurity>
  <ScaleCrop>false</ScaleCrop>
  <HeadingPairs>
    <vt:vector size="2" baseType="variant">
      <vt:variant>
        <vt:lpstr>Darbalapiai</vt:lpstr>
      </vt:variant>
      <vt:variant>
        <vt:i4>4</vt:i4>
      </vt:variant>
    </vt:vector>
  </HeadingPairs>
  <TitlesOfParts>
    <vt:vector size="4" baseType="lpstr">
      <vt:lpstr>1-146</vt:lpstr>
      <vt:lpstr>49</vt:lpstr>
      <vt:lpstr>Krešėjimo</vt:lpstr>
      <vt:lpstr>Lapas2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Julija Dorožkina</cp:lastModifiedBy>
  <cp:revision>2</cp:revision>
  <cp:lastPrinted>2020-04-06T06:59:23Z</cp:lastPrinted>
  <dcterms:created xsi:type="dcterms:W3CDTF">2010-02-02T17:05:05Z</dcterms:created>
  <dcterms:modified xsi:type="dcterms:W3CDTF">2020-06-29T09:00:47Z</dcterms:modified>
</cp:coreProperties>
</file>