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nas_FDS\FD\Iždas\DRAUDIMŲ VP\DRAUDIMŲ UŽSAKYMAI\ES PROJEKTAI\El. Tinklų modernizavimas_STMP projektas (G.Nemunaitė)\IV ETAPAS STMP\STMP projekto pagrindinės sutartys pagal AV\naujas (13 objektų)\"/>
    </mc:Choice>
  </mc:AlternateContent>
  <xr:revisionPtr revIDLastSave="0" documentId="13_ncr:1_{828DB7A0-8379-4ACE-923E-DCCC7EABF733}" xr6:coauthVersionLast="46" xr6:coauthVersionMax="46" xr10:uidLastSave="{00000000-0000-0000-0000-000000000000}"/>
  <bookViews>
    <workbookView xWindow="28680" yWindow="-120" windowWidth="29040" windowHeight="15840" firstSheet="1" activeTab="1" xr2:uid="{B095680B-680E-41D2-939B-1B441E161EA9}"/>
  </bookViews>
  <sheets>
    <sheet name="Sheet1" sheetId="1" state="hidden" r:id="rId1"/>
    <sheet name="Draudžiamų objektų sąrašas" sheetId="2" r:id="rId2"/>
  </sheets>
  <definedNames>
    <definedName name="_xlnm._FilterDatabase" localSheetId="1" hidden="1">'Draudžiamų objektų sąrašas'!$A$1:$FK$14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15" i="2" l="1"/>
  <c r="AY6" i="1"/>
  <c r="AX6" i="1"/>
  <c r="AW6" i="1"/>
  <c r="AV6" i="1"/>
  <c r="AU3" i="1"/>
  <c r="AU6" i="1"/>
  <c r="AV3" i="1"/>
  <c r="H3" i="1" l="1"/>
  <c r="AI3" i="1"/>
  <c r="AS3" i="1"/>
  <c r="AR3" i="1"/>
  <c r="AP3" i="1"/>
  <c r="AO3" i="1"/>
  <c r="AN3" i="1"/>
  <c r="AM3" i="1"/>
  <c r="AL3" i="1"/>
  <c r="AK3" i="1"/>
  <c r="AJ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P3" i="1"/>
  <c r="O3" i="1"/>
  <c r="N3" i="1"/>
  <c r="M3" i="1"/>
  <c r="Z2" i="1"/>
  <c r="O2" i="1"/>
  <c r="AU17" i="1" s="1"/>
  <c r="N2" i="1"/>
  <c r="AU87" i="1" s="1"/>
  <c r="AV87" i="1" l="1"/>
  <c r="AX87" i="1" s="1"/>
  <c r="AY87" i="1"/>
  <c r="AZ87" i="1"/>
  <c r="AZ17" i="1"/>
  <c r="AV17" i="1"/>
  <c r="AX17" i="1" s="1"/>
  <c r="AY17" i="1"/>
  <c r="AU19" i="1"/>
  <c r="AU21" i="1"/>
  <c r="AU23" i="1"/>
  <c r="AU25" i="1"/>
  <c r="AU27" i="1"/>
  <c r="AU29" i="1"/>
  <c r="AU31" i="1"/>
  <c r="AU33" i="1"/>
  <c r="AU35" i="1"/>
  <c r="AU37" i="1"/>
  <c r="AU39" i="1"/>
  <c r="AU41" i="1"/>
  <c r="AU43" i="1"/>
  <c r="AU45" i="1"/>
  <c r="AU47" i="1"/>
  <c r="AU49" i="1"/>
  <c r="AU51" i="1"/>
  <c r="AU53" i="1"/>
  <c r="AU55" i="1"/>
  <c r="AU57" i="1"/>
  <c r="AU59" i="1"/>
  <c r="AU61" i="1"/>
  <c r="AU63" i="1"/>
  <c r="AU67" i="1"/>
  <c r="AU75" i="1"/>
  <c r="AU85" i="1"/>
  <c r="AU8" i="1"/>
  <c r="AU10" i="1"/>
  <c r="AU12" i="1"/>
  <c r="AU14" i="1"/>
  <c r="AU16" i="1"/>
  <c r="AU18" i="1"/>
  <c r="AU69" i="1"/>
  <c r="AU77" i="1"/>
  <c r="AU81" i="1"/>
  <c r="AU7" i="1"/>
  <c r="AU9" i="1"/>
  <c r="AU11" i="1"/>
  <c r="AU13" i="1"/>
  <c r="AU15" i="1"/>
  <c r="AU237" i="1"/>
  <c r="AU235" i="1"/>
  <c r="AU233" i="1"/>
  <c r="AU231" i="1"/>
  <c r="AU229" i="1"/>
  <c r="AU227" i="1"/>
  <c r="AU225" i="1"/>
  <c r="AU223" i="1"/>
  <c r="AU221" i="1"/>
  <c r="AU219" i="1"/>
  <c r="AU217" i="1"/>
  <c r="AU215" i="1"/>
  <c r="AU213" i="1"/>
  <c r="AU211" i="1"/>
  <c r="AU209" i="1"/>
  <c r="AU207" i="1"/>
  <c r="AU205" i="1"/>
  <c r="AU203" i="1"/>
  <c r="AU201" i="1"/>
  <c r="AU199" i="1"/>
  <c r="AU197" i="1"/>
  <c r="AU195" i="1"/>
  <c r="AU193" i="1"/>
  <c r="AU191" i="1"/>
  <c r="AU189" i="1"/>
  <c r="AU187" i="1"/>
  <c r="AU185" i="1"/>
  <c r="AU183" i="1"/>
  <c r="AU181" i="1"/>
  <c r="AU179" i="1"/>
  <c r="AU177" i="1"/>
  <c r="AU175" i="1"/>
  <c r="AU236" i="1"/>
  <c r="AU234" i="1"/>
  <c r="AU232" i="1"/>
  <c r="AU230" i="1"/>
  <c r="AU228" i="1"/>
  <c r="AU226" i="1"/>
  <c r="AU224" i="1"/>
  <c r="AU222" i="1"/>
  <c r="AU220" i="1"/>
  <c r="AU218" i="1"/>
  <c r="AU216" i="1"/>
  <c r="AU214" i="1"/>
  <c r="AU212" i="1"/>
  <c r="AU210" i="1"/>
  <c r="AU208" i="1"/>
  <c r="AU206" i="1"/>
  <c r="AU204" i="1"/>
  <c r="AU202" i="1"/>
  <c r="AU200" i="1"/>
  <c r="AU198" i="1"/>
  <c r="AU194" i="1"/>
  <c r="AU192" i="1"/>
  <c r="AU190" i="1"/>
  <c r="AU188" i="1"/>
  <c r="AU186" i="1"/>
  <c r="AU184" i="1"/>
  <c r="AU182" i="1"/>
  <c r="AU180" i="1"/>
  <c r="AU178" i="1"/>
  <c r="AU176" i="1"/>
  <c r="AU196" i="1"/>
  <c r="AU173" i="1"/>
  <c r="AU171" i="1"/>
  <c r="AU169" i="1"/>
  <c r="AU167" i="1"/>
  <c r="AU165" i="1"/>
  <c r="AU163" i="1"/>
  <c r="AU161" i="1"/>
  <c r="AU159" i="1"/>
  <c r="AU174" i="1"/>
  <c r="AU166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U105" i="1"/>
  <c r="AU104" i="1"/>
  <c r="AU103" i="1"/>
  <c r="AU102" i="1"/>
  <c r="AU101" i="1"/>
  <c r="AU100" i="1"/>
  <c r="AU99" i="1"/>
  <c r="AU98" i="1"/>
  <c r="AU97" i="1"/>
  <c r="AU96" i="1"/>
  <c r="AU95" i="1"/>
  <c r="AU94" i="1"/>
  <c r="AU93" i="1"/>
  <c r="AU92" i="1"/>
  <c r="AU91" i="1"/>
  <c r="AU90" i="1"/>
  <c r="AU168" i="1"/>
  <c r="AU160" i="1"/>
  <c r="AU158" i="1"/>
  <c r="AU156" i="1"/>
  <c r="AU154" i="1"/>
  <c r="AU152" i="1"/>
  <c r="AU150" i="1"/>
  <c r="AU148" i="1"/>
  <c r="AU146" i="1"/>
  <c r="AU144" i="1"/>
  <c r="AU142" i="1"/>
  <c r="AU140" i="1"/>
  <c r="AU138" i="1"/>
  <c r="AU136" i="1"/>
  <c r="AU134" i="1"/>
  <c r="AU132" i="1"/>
  <c r="AU130" i="1"/>
  <c r="AU170" i="1"/>
  <c r="AU162" i="1"/>
  <c r="AU172" i="1"/>
  <c r="AU153" i="1"/>
  <c r="AU145" i="1"/>
  <c r="AU137" i="1"/>
  <c r="AU88" i="1"/>
  <c r="AU86" i="1"/>
  <c r="AU84" i="1"/>
  <c r="AU82" i="1"/>
  <c r="AU80" i="1"/>
  <c r="AU78" i="1"/>
  <c r="AU76" i="1"/>
  <c r="AU74" i="1"/>
  <c r="AU72" i="1"/>
  <c r="AU70" i="1"/>
  <c r="AU68" i="1"/>
  <c r="AU66" i="1"/>
  <c r="AU151" i="1"/>
  <c r="AU143" i="1"/>
  <c r="AU135" i="1"/>
  <c r="AU164" i="1"/>
  <c r="AU157" i="1"/>
  <c r="AU149" i="1"/>
  <c r="AU141" i="1"/>
  <c r="AU133" i="1"/>
  <c r="AU155" i="1"/>
  <c r="AU147" i="1"/>
  <c r="AU139" i="1"/>
  <c r="AU131" i="1"/>
  <c r="AU20" i="1"/>
  <c r="AU22" i="1"/>
  <c r="AU24" i="1"/>
  <c r="AU26" i="1"/>
  <c r="AU28" i="1"/>
  <c r="AU30" i="1"/>
  <c r="AU32" i="1"/>
  <c r="AU34" i="1"/>
  <c r="AU36" i="1"/>
  <c r="AU38" i="1"/>
  <c r="AU40" i="1"/>
  <c r="AU42" i="1"/>
  <c r="AU44" i="1"/>
  <c r="AU46" i="1"/>
  <c r="AU48" i="1"/>
  <c r="AU50" i="1"/>
  <c r="AU52" i="1"/>
  <c r="AU54" i="1"/>
  <c r="AU56" i="1"/>
  <c r="AU58" i="1"/>
  <c r="AU60" i="1"/>
  <c r="AU62" i="1"/>
  <c r="AU64" i="1"/>
  <c r="AU71" i="1"/>
  <c r="AU79" i="1"/>
  <c r="AU89" i="1"/>
  <c r="AU65" i="1"/>
  <c r="AU73" i="1"/>
  <c r="AU83" i="1"/>
  <c r="AW87" i="1" l="1"/>
  <c r="AW17" i="1"/>
  <c r="AZ44" i="1"/>
  <c r="AV44" i="1"/>
  <c r="AX44" i="1" s="1"/>
  <c r="AY44" i="1"/>
  <c r="AZ36" i="1"/>
  <c r="AV36" i="1"/>
  <c r="AX36" i="1" s="1"/>
  <c r="AY36" i="1"/>
  <c r="AZ28" i="1"/>
  <c r="AV28" i="1"/>
  <c r="AX28" i="1" s="1"/>
  <c r="AY28" i="1"/>
  <c r="AZ20" i="1"/>
  <c r="AV20" i="1"/>
  <c r="AX20" i="1" s="1"/>
  <c r="AY20" i="1"/>
  <c r="AY155" i="1"/>
  <c r="AV155" i="1"/>
  <c r="AX155" i="1" s="1"/>
  <c r="AZ155" i="1"/>
  <c r="AY157" i="1"/>
  <c r="AV157" i="1"/>
  <c r="AX157" i="1" s="1"/>
  <c r="AZ157" i="1"/>
  <c r="AY151" i="1"/>
  <c r="AV151" i="1"/>
  <c r="AX151" i="1" s="1"/>
  <c r="AZ151" i="1"/>
  <c r="AZ72" i="1"/>
  <c r="AV72" i="1"/>
  <c r="AX72" i="1" s="1"/>
  <c r="AY72" i="1"/>
  <c r="AZ80" i="1"/>
  <c r="AV80" i="1"/>
  <c r="AX80" i="1" s="1"/>
  <c r="AY80" i="1"/>
  <c r="AZ88" i="1"/>
  <c r="AY88" i="1"/>
  <c r="AV88" i="1"/>
  <c r="AX88" i="1" s="1"/>
  <c r="AZ172" i="1"/>
  <c r="AV172" i="1"/>
  <c r="AX172" i="1" s="1"/>
  <c r="AY172" i="1"/>
  <c r="AV132" i="1"/>
  <c r="AX132" i="1" s="1"/>
  <c r="AZ132" i="1"/>
  <c r="AY132" i="1"/>
  <c r="AV140" i="1"/>
  <c r="AX140" i="1" s="1"/>
  <c r="AZ140" i="1"/>
  <c r="AY140" i="1"/>
  <c r="AV148" i="1"/>
  <c r="AX148" i="1" s="1"/>
  <c r="AZ148" i="1"/>
  <c r="AY148" i="1"/>
  <c r="AV156" i="1"/>
  <c r="AX156" i="1" s="1"/>
  <c r="AZ156" i="1"/>
  <c r="AY156" i="1"/>
  <c r="AY90" i="1"/>
  <c r="AV90" i="1"/>
  <c r="AX90" i="1" s="1"/>
  <c r="AZ90" i="1"/>
  <c r="AY94" i="1"/>
  <c r="AV94" i="1"/>
  <c r="AX94" i="1" s="1"/>
  <c r="AZ94" i="1"/>
  <c r="AY98" i="1"/>
  <c r="AV98" i="1"/>
  <c r="AX98" i="1" s="1"/>
  <c r="AZ98" i="1"/>
  <c r="AY102" i="1"/>
  <c r="AV102" i="1"/>
  <c r="AX102" i="1" s="1"/>
  <c r="AZ102" i="1"/>
  <c r="AY106" i="1"/>
  <c r="AZ106" i="1"/>
  <c r="AV106" i="1"/>
  <c r="AX106" i="1" s="1"/>
  <c r="AY110" i="1"/>
  <c r="AZ110" i="1"/>
  <c r="AV110" i="1"/>
  <c r="AX110" i="1" s="1"/>
  <c r="AY114" i="1"/>
  <c r="AZ114" i="1"/>
  <c r="AV114" i="1"/>
  <c r="AX114" i="1" s="1"/>
  <c r="AY118" i="1"/>
  <c r="AZ118" i="1"/>
  <c r="AV118" i="1"/>
  <c r="AX118" i="1" s="1"/>
  <c r="AY122" i="1"/>
  <c r="AZ122" i="1"/>
  <c r="AV122" i="1"/>
  <c r="AX122" i="1" s="1"/>
  <c r="AY126" i="1"/>
  <c r="AZ126" i="1"/>
  <c r="AV126" i="1"/>
  <c r="AX126" i="1" s="1"/>
  <c r="AZ166" i="1"/>
  <c r="AV166" i="1"/>
  <c r="AX166" i="1" s="1"/>
  <c r="AY166" i="1"/>
  <c r="AZ163" i="1"/>
  <c r="AV163" i="1"/>
  <c r="AX163" i="1" s="1"/>
  <c r="AY163" i="1"/>
  <c r="AZ171" i="1"/>
  <c r="AV171" i="1"/>
  <c r="AX171" i="1" s="1"/>
  <c r="AY171" i="1"/>
  <c r="AZ178" i="1"/>
  <c r="AV178" i="1"/>
  <c r="AX178" i="1" s="1"/>
  <c r="AY178" i="1"/>
  <c r="AZ186" i="1"/>
  <c r="AV186" i="1"/>
  <c r="AX186" i="1" s="1"/>
  <c r="AY186" i="1"/>
  <c r="AZ194" i="1"/>
  <c r="AV194" i="1"/>
  <c r="AX194" i="1" s="1"/>
  <c r="AY194" i="1"/>
  <c r="AZ204" i="1"/>
  <c r="AV204" i="1"/>
  <c r="AX204" i="1" s="1"/>
  <c r="AY204" i="1"/>
  <c r="AZ212" i="1"/>
  <c r="AV212" i="1"/>
  <c r="AX212" i="1" s="1"/>
  <c r="AY212" i="1"/>
  <c r="AZ220" i="1"/>
  <c r="AV220" i="1"/>
  <c r="AX220" i="1" s="1"/>
  <c r="AY220" i="1"/>
  <c r="AZ228" i="1"/>
  <c r="AV228" i="1"/>
  <c r="AX228" i="1" s="1"/>
  <c r="AY228" i="1"/>
  <c r="AZ236" i="1"/>
  <c r="AV236" i="1"/>
  <c r="AX236" i="1" s="1"/>
  <c r="AY236" i="1"/>
  <c r="AZ181" i="1"/>
  <c r="AV181" i="1"/>
  <c r="AX181" i="1" s="1"/>
  <c r="AY181" i="1"/>
  <c r="AZ189" i="1"/>
  <c r="AV189" i="1"/>
  <c r="AX189" i="1" s="1"/>
  <c r="AY189" i="1"/>
  <c r="AZ197" i="1"/>
  <c r="AV197" i="1"/>
  <c r="AX197" i="1" s="1"/>
  <c r="AY197" i="1"/>
  <c r="AZ205" i="1"/>
  <c r="AV205" i="1"/>
  <c r="AX205" i="1" s="1"/>
  <c r="AY205" i="1"/>
  <c r="AZ213" i="1"/>
  <c r="AV213" i="1"/>
  <c r="AX213" i="1" s="1"/>
  <c r="AY213" i="1"/>
  <c r="AZ221" i="1"/>
  <c r="AV221" i="1"/>
  <c r="AX221" i="1" s="1"/>
  <c r="AY221" i="1"/>
  <c r="AZ229" i="1"/>
  <c r="AV229" i="1"/>
  <c r="AX229" i="1" s="1"/>
  <c r="AY229" i="1"/>
  <c r="AZ237" i="1"/>
  <c r="AV237" i="1"/>
  <c r="AX237" i="1" s="1"/>
  <c r="AY237" i="1"/>
  <c r="AZ9" i="1"/>
  <c r="AV9" i="1"/>
  <c r="AX9" i="1" s="1"/>
  <c r="AY9" i="1"/>
  <c r="AY77" i="1"/>
  <c r="AV77" i="1"/>
  <c r="AX77" i="1" s="1"/>
  <c r="AZ77" i="1"/>
  <c r="AZ14" i="1"/>
  <c r="AV14" i="1"/>
  <c r="AX14" i="1" s="1"/>
  <c r="AY14" i="1"/>
  <c r="AV85" i="1"/>
  <c r="AX85" i="1" s="1"/>
  <c r="AY85" i="1"/>
  <c r="AZ85" i="1"/>
  <c r="AZ61" i="1"/>
  <c r="AV61" i="1"/>
  <c r="AX61" i="1" s="1"/>
  <c r="AY61" i="1"/>
  <c r="AZ53" i="1"/>
  <c r="AV53" i="1"/>
  <c r="AX53" i="1" s="1"/>
  <c r="AY53" i="1"/>
  <c r="AZ45" i="1"/>
  <c r="AV45" i="1"/>
  <c r="AX45" i="1" s="1"/>
  <c r="AY45" i="1"/>
  <c r="AZ37" i="1"/>
  <c r="AV37" i="1"/>
  <c r="AX37" i="1" s="1"/>
  <c r="AY37" i="1"/>
  <c r="AZ29" i="1"/>
  <c r="AV29" i="1"/>
  <c r="AX29" i="1" s="1"/>
  <c r="AY29" i="1"/>
  <c r="AZ21" i="1"/>
  <c r="AV21" i="1"/>
  <c r="AX21" i="1" s="1"/>
  <c r="AY21" i="1"/>
  <c r="AZ60" i="1"/>
  <c r="AV60" i="1"/>
  <c r="AX60" i="1" s="1"/>
  <c r="AY60" i="1"/>
  <c r="AZ73" i="1"/>
  <c r="AY73" i="1"/>
  <c r="AV73" i="1"/>
  <c r="AX73" i="1" s="1"/>
  <c r="AV71" i="1"/>
  <c r="AX71" i="1" s="1"/>
  <c r="AZ71" i="1"/>
  <c r="AY71" i="1"/>
  <c r="AZ58" i="1"/>
  <c r="AV58" i="1"/>
  <c r="AX58" i="1" s="1"/>
  <c r="AY58" i="1"/>
  <c r="AZ50" i="1"/>
  <c r="AV50" i="1"/>
  <c r="AX50" i="1" s="1"/>
  <c r="AY50" i="1"/>
  <c r="AZ42" i="1"/>
  <c r="AV42" i="1"/>
  <c r="AX42" i="1" s="1"/>
  <c r="AY42" i="1"/>
  <c r="AZ34" i="1"/>
  <c r="AV34" i="1"/>
  <c r="AX34" i="1" s="1"/>
  <c r="AY34" i="1"/>
  <c r="AZ26" i="1"/>
  <c r="AV26" i="1"/>
  <c r="AX26" i="1" s="1"/>
  <c r="AY26" i="1"/>
  <c r="AY131" i="1"/>
  <c r="AV131" i="1"/>
  <c r="AX131" i="1" s="1"/>
  <c r="AZ131" i="1"/>
  <c r="AY133" i="1"/>
  <c r="AV133" i="1"/>
  <c r="AX133" i="1" s="1"/>
  <c r="AZ133" i="1"/>
  <c r="AZ164" i="1"/>
  <c r="AV164" i="1"/>
  <c r="AX164" i="1" s="1"/>
  <c r="AY164" i="1"/>
  <c r="AZ66" i="1"/>
  <c r="AY66" i="1"/>
  <c r="AV66" i="1"/>
  <c r="AX66" i="1" s="1"/>
  <c r="AZ74" i="1"/>
  <c r="AY74" i="1"/>
  <c r="AV74" i="1"/>
  <c r="AX74" i="1" s="1"/>
  <c r="AZ82" i="1"/>
  <c r="AY82" i="1"/>
  <c r="AV82" i="1"/>
  <c r="AX82" i="1" s="1"/>
  <c r="AY137" i="1"/>
  <c r="AV137" i="1"/>
  <c r="AX137" i="1" s="1"/>
  <c r="AZ137" i="1"/>
  <c r="AZ162" i="1"/>
  <c r="AV162" i="1"/>
  <c r="AX162" i="1" s="1"/>
  <c r="AY162" i="1"/>
  <c r="AV134" i="1"/>
  <c r="AX134" i="1" s="1"/>
  <c r="AZ134" i="1"/>
  <c r="AY134" i="1"/>
  <c r="AV142" i="1"/>
  <c r="AX142" i="1" s="1"/>
  <c r="AZ142" i="1"/>
  <c r="AY142" i="1"/>
  <c r="AV150" i="1"/>
  <c r="AX150" i="1" s="1"/>
  <c r="AZ150" i="1"/>
  <c r="AY150" i="1"/>
  <c r="AZ158" i="1"/>
  <c r="AV158" i="1"/>
  <c r="AX158" i="1" s="1"/>
  <c r="AY158" i="1"/>
  <c r="AY91" i="1"/>
  <c r="AV91" i="1"/>
  <c r="AX91" i="1" s="1"/>
  <c r="AZ91" i="1"/>
  <c r="AY95" i="1"/>
  <c r="AV95" i="1"/>
  <c r="AX95" i="1" s="1"/>
  <c r="AZ95" i="1"/>
  <c r="AY99" i="1"/>
  <c r="AV99" i="1"/>
  <c r="AX99" i="1" s="1"/>
  <c r="AZ99" i="1"/>
  <c r="AY103" i="1"/>
  <c r="AV103" i="1"/>
  <c r="AX103" i="1" s="1"/>
  <c r="AZ103" i="1"/>
  <c r="AY107" i="1"/>
  <c r="AZ107" i="1"/>
  <c r="AV107" i="1"/>
  <c r="AX107" i="1" s="1"/>
  <c r="AY111" i="1"/>
  <c r="AZ111" i="1"/>
  <c r="AV111" i="1"/>
  <c r="AX111" i="1" s="1"/>
  <c r="AY115" i="1"/>
  <c r="AZ115" i="1"/>
  <c r="AV115" i="1"/>
  <c r="AX115" i="1" s="1"/>
  <c r="AY119" i="1"/>
  <c r="AZ119" i="1"/>
  <c r="AV119" i="1"/>
  <c r="AX119" i="1" s="1"/>
  <c r="AY123" i="1"/>
  <c r="AZ123" i="1"/>
  <c r="AV123" i="1"/>
  <c r="AX123" i="1" s="1"/>
  <c r="AY127" i="1"/>
  <c r="AZ127" i="1"/>
  <c r="AV127" i="1"/>
  <c r="AX127" i="1" s="1"/>
  <c r="AZ174" i="1"/>
  <c r="AV174" i="1"/>
  <c r="AX174" i="1" s="1"/>
  <c r="AY174" i="1"/>
  <c r="AZ165" i="1"/>
  <c r="AV165" i="1"/>
  <c r="AX165" i="1" s="1"/>
  <c r="AY165" i="1"/>
  <c r="AZ173" i="1"/>
  <c r="AV173" i="1"/>
  <c r="AX173" i="1" s="1"/>
  <c r="AY173" i="1"/>
  <c r="AZ180" i="1"/>
  <c r="AV180" i="1"/>
  <c r="AX180" i="1" s="1"/>
  <c r="AY180" i="1"/>
  <c r="AZ188" i="1"/>
  <c r="AV188" i="1"/>
  <c r="AX188" i="1" s="1"/>
  <c r="AY188" i="1"/>
  <c r="AZ198" i="1"/>
  <c r="AV198" i="1"/>
  <c r="AX198" i="1" s="1"/>
  <c r="AY198" i="1"/>
  <c r="AZ206" i="1"/>
  <c r="AV206" i="1"/>
  <c r="AX206" i="1" s="1"/>
  <c r="AY206" i="1"/>
  <c r="AZ214" i="1"/>
  <c r="AV214" i="1"/>
  <c r="AX214" i="1" s="1"/>
  <c r="AY214" i="1"/>
  <c r="AZ222" i="1"/>
  <c r="AV222" i="1"/>
  <c r="AX222" i="1" s="1"/>
  <c r="AY222" i="1"/>
  <c r="AZ230" i="1"/>
  <c r="AV230" i="1"/>
  <c r="AX230" i="1" s="1"/>
  <c r="AY230" i="1"/>
  <c r="AZ175" i="1"/>
  <c r="AV175" i="1"/>
  <c r="AX175" i="1" s="1"/>
  <c r="AY175" i="1"/>
  <c r="AZ183" i="1"/>
  <c r="AV183" i="1"/>
  <c r="AX183" i="1" s="1"/>
  <c r="AY183" i="1"/>
  <c r="AZ191" i="1"/>
  <c r="AV191" i="1"/>
  <c r="AX191" i="1" s="1"/>
  <c r="AY191" i="1"/>
  <c r="AZ199" i="1"/>
  <c r="AV199" i="1"/>
  <c r="AX199" i="1" s="1"/>
  <c r="AY199" i="1"/>
  <c r="AZ207" i="1"/>
  <c r="AV207" i="1"/>
  <c r="AX207" i="1" s="1"/>
  <c r="AY207" i="1"/>
  <c r="AZ215" i="1"/>
  <c r="AV215" i="1"/>
  <c r="AX215" i="1" s="1"/>
  <c r="AY215" i="1"/>
  <c r="AZ223" i="1"/>
  <c r="AV223" i="1"/>
  <c r="AX223" i="1" s="1"/>
  <c r="AY223" i="1"/>
  <c r="AZ231" i="1"/>
  <c r="AV231" i="1"/>
  <c r="AX231" i="1" s="1"/>
  <c r="AY231" i="1"/>
  <c r="AZ15" i="1"/>
  <c r="AV15" i="1"/>
  <c r="AX15" i="1" s="1"/>
  <c r="AY15" i="1"/>
  <c r="AZ7" i="1"/>
  <c r="AV7" i="1"/>
  <c r="AX7" i="1" s="1"/>
  <c r="AY7" i="1"/>
  <c r="AY69" i="1"/>
  <c r="AV69" i="1"/>
  <c r="AX69" i="1" s="1"/>
  <c r="AZ69" i="1"/>
  <c r="AZ12" i="1"/>
  <c r="AV12" i="1"/>
  <c r="AX12" i="1" s="1"/>
  <c r="AY12" i="1"/>
  <c r="AZ75" i="1"/>
  <c r="AY75" i="1"/>
  <c r="AV75" i="1"/>
  <c r="AX75" i="1" s="1"/>
  <c r="AZ59" i="1"/>
  <c r="AV59" i="1"/>
  <c r="AX59" i="1" s="1"/>
  <c r="AY59" i="1"/>
  <c r="AZ51" i="1"/>
  <c r="AV51" i="1"/>
  <c r="AX51" i="1" s="1"/>
  <c r="AY51" i="1"/>
  <c r="AZ43" i="1"/>
  <c r="AV43" i="1"/>
  <c r="AX43" i="1" s="1"/>
  <c r="AY43" i="1"/>
  <c r="AZ35" i="1"/>
  <c r="AV35" i="1"/>
  <c r="AX35" i="1" s="1"/>
  <c r="AY35" i="1"/>
  <c r="AZ27" i="1"/>
  <c r="AV27" i="1"/>
  <c r="AX27" i="1" s="1"/>
  <c r="AY27" i="1"/>
  <c r="AZ19" i="1"/>
  <c r="AV19" i="1"/>
  <c r="AX19" i="1" s="1"/>
  <c r="AY19" i="1"/>
  <c r="AY79" i="1"/>
  <c r="AV79" i="1"/>
  <c r="AX79" i="1" s="1"/>
  <c r="AZ79" i="1"/>
  <c r="AZ65" i="1"/>
  <c r="AY65" i="1"/>
  <c r="AV65" i="1"/>
  <c r="AX65" i="1" s="1"/>
  <c r="AZ64" i="1"/>
  <c r="AV64" i="1"/>
  <c r="AX64" i="1" s="1"/>
  <c r="AY64" i="1"/>
  <c r="AZ56" i="1"/>
  <c r="AV56" i="1"/>
  <c r="AX56" i="1" s="1"/>
  <c r="AY56" i="1"/>
  <c r="AZ48" i="1"/>
  <c r="AV48" i="1"/>
  <c r="AX48" i="1" s="1"/>
  <c r="AY48" i="1"/>
  <c r="AZ40" i="1"/>
  <c r="AV40" i="1"/>
  <c r="AX40" i="1" s="1"/>
  <c r="AY40" i="1"/>
  <c r="AZ32" i="1"/>
  <c r="AV32" i="1"/>
  <c r="AX32" i="1" s="1"/>
  <c r="AY32" i="1"/>
  <c r="AZ24" i="1"/>
  <c r="AV24" i="1"/>
  <c r="AX24" i="1" s="1"/>
  <c r="AY24" i="1"/>
  <c r="AY139" i="1"/>
  <c r="AV139" i="1"/>
  <c r="AX139" i="1" s="1"/>
  <c r="AZ139" i="1"/>
  <c r="AY141" i="1"/>
  <c r="AV141" i="1"/>
  <c r="AX141" i="1" s="1"/>
  <c r="AZ141" i="1"/>
  <c r="AY135" i="1"/>
  <c r="AV135" i="1"/>
  <c r="AX135" i="1" s="1"/>
  <c r="AZ135" i="1"/>
  <c r="AZ68" i="1"/>
  <c r="AY68" i="1"/>
  <c r="AV68" i="1"/>
  <c r="AX68" i="1" s="1"/>
  <c r="AZ76" i="1"/>
  <c r="AY76" i="1"/>
  <c r="AV76" i="1"/>
  <c r="AX76" i="1" s="1"/>
  <c r="AZ84" i="1"/>
  <c r="AY84" i="1"/>
  <c r="AV84" i="1"/>
  <c r="AX84" i="1" s="1"/>
  <c r="AY145" i="1"/>
  <c r="AV145" i="1"/>
  <c r="AX145" i="1" s="1"/>
  <c r="AZ145" i="1"/>
  <c r="AZ170" i="1"/>
  <c r="AV170" i="1"/>
  <c r="AX170" i="1" s="1"/>
  <c r="AY170" i="1"/>
  <c r="AV136" i="1"/>
  <c r="AX136" i="1" s="1"/>
  <c r="AZ136" i="1"/>
  <c r="AY136" i="1"/>
  <c r="AV144" i="1"/>
  <c r="AX144" i="1" s="1"/>
  <c r="AZ144" i="1"/>
  <c r="AY144" i="1"/>
  <c r="AV152" i="1"/>
  <c r="AX152" i="1" s="1"/>
  <c r="AZ152" i="1"/>
  <c r="AY152" i="1"/>
  <c r="AZ160" i="1"/>
  <c r="AV160" i="1"/>
  <c r="AX160" i="1" s="1"/>
  <c r="AY160" i="1"/>
  <c r="AY92" i="1"/>
  <c r="AV92" i="1"/>
  <c r="AX92" i="1" s="1"/>
  <c r="AZ92" i="1"/>
  <c r="AY96" i="1"/>
  <c r="AV96" i="1"/>
  <c r="AX96" i="1" s="1"/>
  <c r="AZ96" i="1"/>
  <c r="AY100" i="1"/>
  <c r="AV100" i="1"/>
  <c r="AX100" i="1" s="1"/>
  <c r="AZ100" i="1"/>
  <c r="AY104" i="1"/>
  <c r="AV104" i="1"/>
  <c r="AX104" i="1" s="1"/>
  <c r="AZ104" i="1"/>
  <c r="AY108" i="1"/>
  <c r="AZ108" i="1"/>
  <c r="AV108" i="1"/>
  <c r="AX108" i="1" s="1"/>
  <c r="AY112" i="1"/>
  <c r="AZ112" i="1"/>
  <c r="AV112" i="1"/>
  <c r="AX112" i="1" s="1"/>
  <c r="AY116" i="1"/>
  <c r="AZ116" i="1"/>
  <c r="AV116" i="1"/>
  <c r="AX116" i="1" s="1"/>
  <c r="AY120" i="1"/>
  <c r="AZ120" i="1"/>
  <c r="AV120" i="1"/>
  <c r="AX120" i="1" s="1"/>
  <c r="AY124" i="1"/>
  <c r="AZ124" i="1"/>
  <c r="AV124" i="1"/>
  <c r="AX124" i="1" s="1"/>
  <c r="AY128" i="1"/>
  <c r="AZ128" i="1"/>
  <c r="AV128" i="1"/>
  <c r="AX128" i="1" s="1"/>
  <c r="AZ159" i="1"/>
  <c r="AV159" i="1"/>
  <c r="AX159" i="1" s="1"/>
  <c r="AY159" i="1"/>
  <c r="AZ167" i="1"/>
  <c r="AV167" i="1"/>
  <c r="AX167" i="1" s="1"/>
  <c r="AY167" i="1"/>
  <c r="AZ196" i="1"/>
  <c r="AY196" i="1"/>
  <c r="AV196" i="1"/>
  <c r="AX196" i="1" s="1"/>
  <c r="AZ182" i="1"/>
  <c r="AV182" i="1"/>
  <c r="AX182" i="1" s="1"/>
  <c r="AY182" i="1"/>
  <c r="AZ190" i="1"/>
  <c r="AV190" i="1"/>
  <c r="AX190" i="1" s="1"/>
  <c r="AY190" i="1"/>
  <c r="AZ200" i="1"/>
  <c r="AV200" i="1"/>
  <c r="AX200" i="1" s="1"/>
  <c r="AY200" i="1"/>
  <c r="AZ208" i="1"/>
  <c r="AV208" i="1"/>
  <c r="AX208" i="1" s="1"/>
  <c r="AY208" i="1"/>
  <c r="AZ216" i="1"/>
  <c r="AV216" i="1"/>
  <c r="AX216" i="1" s="1"/>
  <c r="AY216" i="1"/>
  <c r="AZ224" i="1"/>
  <c r="AV224" i="1"/>
  <c r="AX224" i="1" s="1"/>
  <c r="AY224" i="1"/>
  <c r="AZ232" i="1"/>
  <c r="AV232" i="1"/>
  <c r="AX232" i="1" s="1"/>
  <c r="AY232" i="1"/>
  <c r="AZ177" i="1"/>
  <c r="AV177" i="1"/>
  <c r="AX177" i="1" s="1"/>
  <c r="AY177" i="1"/>
  <c r="AZ185" i="1"/>
  <c r="AV185" i="1"/>
  <c r="AX185" i="1" s="1"/>
  <c r="AY185" i="1"/>
  <c r="AZ193" i="1"/>
  <c r="AV193" i="1"/>
  <c r="AX193" i="1" s="1"/>
  <c r="AY193" i="1"/>
  <c r="AZ201" i="1"/>
  <c r="AV201" i="1"/>
  <c r="AX201" i="1" s="1"/>
  <c r="AY201" i="1"/>
  <c r="AZ209" i="1"/>
  <c r="AV209" i="1"/>
  <c r="AX209" i="1" s="1"/>
  <c r="AY209" i="1"/>
  <c r="AZ217" i="1"/>
  <c r="AV217" i="1"/>
  <c r="AX217" i="1" s="1"/>
  <c r="AY217" i="1"/>
  <c r="AZ225" i="1"/>
  <c r="AV225" i="1"/>
  <c r="AX225" i="1" s="1"/>
  <c r="AY225" i="1"/>
  <c r="AZ233" i="1"/>
  <c r="AV233" i="1"/>
  <c r="AX233" i="1" s="1"/>
  <c r="AY233" i="1"/>
  <c r="AZ13" i="1"/>
  <c r="AV13" i="1"/>
  <c r="AX13" i="1" s="1"/>
  <c r="AY13" i="1"/>
  <c r="AZ6" i="1"/>
  <c r="AZ18" i="1"/>
  <c r="AV18" i="1"/>
  <c r="AX18" i="1" s="1"/>
  <c r="AY18" i="1"/>
  <c r="AZ10" i="1"/>
  <c r="AV10" i="1"/>
  <c r="AX10" i="1" s="1"/>
  <c r="AY10" i="1"/>
  <c r="AZ67" i="1"/>
  <c r="AY67" i="1"/>
  <c r="AV67" i="1"/>
  <c r="AX67" i="1" s="1"/>
  <c r="AZ57" i="1"/>
  <c r="AV57" i="1"/>
  <c r="AX57" i="1" s="1"/>
  <c r="AY57" i="1"/>
  <c r="AZ49" i="1"/>
  <c r="AV49" i="1"/>
  <c r="AX49" i="1" s="1"/>
  <c r="AY49" i="1"/>
  <c r="AZ41" i="1"/>
  <c r="AV41" i="1"/>
  <c r="AX41" i="1" s="1"/>
  <c r="AY41" i="1"/>
  <c r="AZ33" i="1"/>
  <c r="AV33" i="1"/>
  <c r="AX33" i="1" s="1"/>
  <c r="AY33" i="1"/>
  <c r="AZ25" i="1"/>
  <c r="AV25" i="1"/>
  <c r="AX25" i="1" s="1"/>
  <c r="AY25" i="1"/>
  <c r="AV83" i="1"/>
  <c r="AX83" i="1" s="1"/>
  <c r="AY83" i="1"/>
  <c r="AZ83" i="1"/>
  <c r="AZ52" i="1"/>
  <c r="AV52" i="1"/>
  <c r="AX52" i="1" s="1"/>
  <c r="AY52" i="1"/>
  <c r="AY89" i="1"/>
  <c r="AV89" i="1"/>
  <c r="AX89" i="1" s="1"/>
  <c r="AZ89" i="1"/>
  <c r="AZ62" i="1"/>
  <c r="AV62" i="1"/>
  <c r="AX62" i="1" s="1"/>
  <c r="AY62" i="1"/>
  <c r="AZ54" i="1"/>
  <c r="AV54" i="1"/>
  <c r="AX54" i="1" s="1"/>
  <c r="AY54" i="1"/>
  <c r="AZ46" i="1"/>
  <c r="AV46" i="1"/>
  <c r="AX46" i="1" s="1"/>
  <c r="AY46" i="1"/>
  <c r="AZ38" i="1"/>
  <c r="AV38" i="1"/>
  <c r="AX38" i="1" s="1"/>
  <c r="AY38" i="1"/>
  <c r="AZ30" i="1"/>
  <c r="AV30" i="1"/>
  <c r="AX30" i="1" s="1"/>
  <c r="AY30" i="1"/>
  <c r="AZ22" i="1"/>
  <c r="AV22" i="1"/>
  <c r="AX22" i="1" s="1"/>
  <c r="AY22" i="1"/>
  <c r="AY147" i="1"/>
  <c r="AV147" i="1"/>
  <c r="AX147" i="1" s="1"/>
  <c r="AZ147" i="1"/>
  <c r="AY149" i="1"/>
  <c r="AV149" i="1"/>
  <c r="AX149" i="1" s="1"/>
  <c r="AZ149" i="1"/>
  <c r="AY143" i="1"/>
  <c r="AV143" i="1"/>
  <c r="AX143" i="1" s="1"/>
  <c r="AZ143" i="1"/>
  <c r="AZ70" i="1"/>
  <c r="AV70" i="1"/>
  <c r="AX70" i="1" s="1"/>
  <c r="AY70" i="1"/>
  <c r="AZ78" i="1"/>
  <c r="AV78" i="1"/>
  <c r="AX78" i="1" s="1"/>
  <c r="AY78" i="1"/>
  <c r="AZ86" i="1"/>
  <c r="AY86" i="1"/>
  <c r="AV86" i="1"/>
  <c r="AX86" i="1" s="1"/>
  <c r="AY153" i="1"/>
  <c r="AV153" i="1"/>
  <c r="AX153" i="1" s="1"/>
  <c r="AZ153" i="1"/>
  <c r="AV130" i="1"/>
  <c r="AX130" i="1" s="1"/>
  <c r="AZ130" i="1"/>
  <c r="AY130" i="1"/>
  <c r="AV138" i="1"/>
  <c r="AX138" i="1" s="1"/>
  <c r="AZ138" i="1"/>
  <c r="AY138" i="1"/>
  <c r="AV146" i="1"/>
  <c r="AX146" i="1" s="1"/>
  <c r="AZ146" i="1"/>
  <c r="AY146" i="1"/>
  <c r="AV154" i="1"/>
  <c r="AX154" i="1" s="1"/>
  <c r="AZ154" i="1"/>
  <c r="AY154" i="1"/>
  <c r="AZ168" i="1"/>
  <c r="AV168" i="1"/>
  <c r="AX168" i="1" s="1"/>
  <c r="AY168" i="1"/>
  <c r="AY93" i="1"/>
  <c r="AV93" i="1"/>
  <c r="AX93" i="1" s="1"/>
  <c r="AZ93" i="1"/>
  <c r="AY97" i="1"/>
  <c r="AV97" i="1"/>
  <c r="AX97" i="1" s="1"/>
  <c r="AZ97" i="1"/>
  <c r="AY101" i="1"/>
  <c r="AV101" i="1"/>
  <c r="AX101" i="1" s="1"/>
  <c r="AZ101" i="1"/>
  <c r="AY105" i="1"/>
  <c r="AV105" i="1"/>
  <c r="AX105" i="1" s="1"/>
  <c r="AZ105" i="1"/>
  <c r="AY109" i="1"/>
  <c r="AV109" i="1"/>
  <c r="AX109" i="1" s="1"/>
  <c r="AZ109" i="1"/>
  <c r="AY113" i="1"/>
  <c r="AV113" i="1"/>
  <c r="AX113" i="1" s="1"/>
  <c r="AZ113" i="1"/>
  <c r="AY117" i="1"/>
  <c r="AV117" i="1"/>
  <c r="AX117" i="1" s="1"/>
  <c r="AZ117" i="1"/>
  <c r="AY121" i="1"/>
  <c r="AV121" i="1"/>
  <c r="AX121" i="1" s="1"/>
  <c r="AZ121" i="1"/>
  <c r="AY125" i="1"/>
  <c r="AV125" i="1"/>
  <c r="AX125" i="1" s="1"/>
  <c r="AZ125" i="1"/>
  <c r="AY129" i="1"/>
  <c r="AV129" i="1"/>
  <c r="AX129" i="1" s="1"/>
  <c r="AZ129" i="1"/>
  <c r="AZ161" i="1"/>
  <c r="AV161" i="1"/>
  <c r="AX161" i="1" s="1"/>
  <c r="AY161" i="1"/>
  <c r="AZ169" i="1"/>
  <c r="AV169" i="1"/>
  <c r="AX169" i="1" s="1"/>
  <c r="AY169" i="1"/>
  <c r="AZ176" i="1"/>
  <c r="AV176" i="1"/>
  <c r="AX176" i="1" s="1"/>
  <c r="AY176" i="1"/>
  <c r="AZ184" i="1"/>
  <c r="AV184" i="1"/>
  <c r="AX184" i="1" s="1"/>
  <c r="AY184" i="1"/>
  <c r="AZ192" i="1"/>
  <c r="AV192" i="1"/>
  <c r="AX192" i="1" s="1"/>
  <c r="AY192" i="1"/>
  <c r="AZ202" i="1"/>
  <c r="AV202" i="1"/>
  <c r="AX202" i="1" s="1"/>
  <c r="AY202" i="1"/>
  <c r="AZ210" i="1"/>
  <c r="AV210" i="1"/>
  <c r="AX210" i="1" s="1"/>
  <c r="AY210" i="1"/>
  <c r="AZ218" i="1"/>
  <c r="AV218" i="1"/>
  <c r="AX218" i="1" s="1"/>
  <c r="AY218" i="1"/>
  <c r="AZ226" i="1"/>
  <c r="AV226" i="1"/>
  <c r="AX226" i="1" s="1"/>
  <c r="AY226" i="1"/>
  <c r="AZ234" i="1"/>
  <c r="AV234" i="1"/>
  <c r="AX234" i="1" s="1"/>
  <c r="AY234" i="1"/>
  <c r="AZ179" i="1"/>
  <c r="AV179" i="1"/>
  <c r="AX179" i="1" s="1"/>
  <c r="AY179" i="1"/>
  <c r="AZ187" i="1"/>
  <c r="AV187" i="1"/>
  <c r="AX187" i="1" s="1"/>
  <c r="AY187" i="1"/>
  <c r="AZ195" i="1"/>
  <c r="AV195" i="1"/>
  <c r="AX195" i="1" s="1"/>
  <c r="AY195" i="1"/>
  <c r="AZ203" i="1"/>
  <c r="AV203" i="1"/>
  <c r="AX203" i="1" s="1"/>
  <c r="AY203" i="1"/>
  <c r="AZ211" i="1"/>
  <c r="AV211" i="1"/>
  <c r="AX211" i="1" s="1"/>
  <c r="AY211" i="1"/>
  <c r="AZ219" i="1"/>
  <c r="AV219" i="1"/>
  <c r="AX219" i="1" s="1"/>
  <c r="AY219" i="1"/>
  <c r="AZ227" i="1"/>
  <c r="AV227" i="1"/>
  <c r="AX227" i="1" s="1"/>
  <c r="AY227" i="1"/>
  <c r="AZ235" i="1"/>
  <c r="AV235" i="1"/>
  <c r="AX235" i="1" s="1"/>
  <c r="AY235" i="1"/>
  <c r="AZ11" i="1"/>
  <c r="AV11" i="1"/>
  <c r="AX11" i="1" s="1"/>
  <c r="AY11" i="1"/>
  <c r="AY81" i="1"/>
  <c r="AZ81" i="1"/>
  <c r="AV81" i="1"/>
  <c r="AX81" i="1" s="1"/>
  <c r="AZ16" i="1"/>
  <c r="AV16" i="1"/>
  <c r="AX16" i="1" s="1"/>
  <c r="AY16" i="1"/>
  <c r="AZ8" i="1"/>
  <c r="AV8" i="1"/>
  <c r="AX8" i="1" s="1"/>
  <c r="AY8" i="1"/>
  <c r="AZ63" i="1"/>
  <c r="AV63" i="1"/>
  <c r="AX63" i="1" s="1"/>
  <c r="AY63" i="1"/>
  <c r="AZ55" i="1"/>
  <c r="AV55" i="1"/>
  <c r="AX55" i="1" s="1"/>
  <c r="AY55" i="1"/>
  <c r="AZ47" i="1"/>
  <c r="AV47" i="1"/>
  <c r="AX47" i="1" s="1"/>
  <c r="AY47" i="1"/>
  <c r="AZ39" i="1"/>
  <c r="AV39" i="1"/>
  <c r="AX39" i="1" s="1"/>
  <c r="AY39" i="1"/>
  <c r="AZ31" i="1"/>
  <c r="AV31" i="1"/>
  <c r="AX31" i="1" s="1"/>
  <c r="AY31" i="1"/>
  <c r="AZ23" i="1"/>
  <c r="AV23" i="1"/>
  <c r="AX23" i="1" s="1"/>
  <c r="AY23" i="1"/>
  <c r="AW102" i="1" l="1"/>
  <c r="AW172" i="1"/>
  <c r="AW151" i="1"/>
  <c r="AW31" i="1"/>
  <c r="AW63" i="1"/>
  <c r="AW81" i="1"/>
  <c r="AW11" i="1"/>
  <c r="AW211" i="1"/>
  <c r="AW179" i="1"/>
  <c r="AW210" i="1"/>
  <c r="AW125" i="1"/>
  <c r="AW109" i="1"/>
  <c r="AW67" i="1"/>
  <c r="AW93" i="1"/>
  <c r="AW130" i="1"/>
  <c r="AW86" i="1"/>
  <c r="AW78" i="1"/>
  <c r="AW147" i="1"/>
  <c r="AW46" i="1"/>
  <c r="AW52" i="1"/>
  <c r="AW83" i="1"/>
  <c r="AW49" i="1"/>
  <c r="AW18" i="1"/>
  <c r="AW217" i="1"/>
  <c r="AW185" i="1"/>
  <c r="AW216" i="1"/>
  <c r="AW182" i="1"/>
  <c r="AW116" i="1"/>
  <c r="AW96" i="1"/>
  <c r="AW136" i="1"/>
  <c r="AW141" i="1"/>
  <c r="AW40" i="1"/>
  <c r="AW35" i="1"/>
  <c r="AW15" i="1"/>
  <c r="AW207" i="1"/>
  <c r="AW175" i="1"/>
  <c r="AW206" i="1"/>
  <c r="AW173" i="1"/>
  <c r="AW127" i="1"/>
  <c r="AW111" i="1"/>
  <c r="AW91" i="1"/>
  <c r="AW82" i="1"/>
  <c r="AW131" i="1"/>
  <c r="AW50" i="1"/>
  <c r="AW73" i="1"/>
  <c r="AW60" i="1"/>
  <c r="AW45" i="1"/>
  <c r="AW14" i="1"/>
  <c r="AW229" i="1"/>
  <c r="AW197" i="1"/>
  <c r="AW228" i="1"/>
  <c r="AW194" i="1"/>
  <c r="AW163" i="1"/>
  <c r="AW122" i="1"/>
  <c r="AW106" i="1"/>
  <c r="AW148" i="1"/>
  <c r="AW28" i="1"/>
  <c r="AW120" i="1"/>
  <c r="AW68" i="1"/>
  <c r="AW115" i="1"/>
  <c r="AW126" i="1"/>
  <c r="AW110" i="1"/>
  <c r="AW138" i="1"/>
  <c r="AW149" i="1"/>
  <c r="AW225" i="1"/>
  <c r="AW224" i="1"/>
  <c r="AW159" i="1"/>
  <c r="AW100" i="1"/>
  <c r="AW144" i="1"/>
  <c r="AW135" i="1"/>
  <c r="AW32" i="1"/>
  <c r="AW64" i="1"/>
  <c r="AW27" i="1"/>
  <c r="AW7" i="1"/>
  <c r="AW214" i="1"/>
  <c r="AW133" i="1"/>
  <c r="AW42" i="1"/>
  <c r="AW37" i="1"/>
  <c r="AW237" i="1"/>
  <c r="AW205" i="1"/>
  <c r="AW236" i="1"/>
  <c r="AW204" i="1"/>
  <c r="AW171" i="1"/>
  <c r="AW90" i="1"/>
  <c r="AW156" i="1"/>
  <c r="AW72" i="1"/>
  <c r="AW20" i="1"/>
  <c r="AW23" i="1"/>
  <c r="AW55" i="1"/>
  <c r="AW187" i="1"/>
  <c r="AW184" i="1"/>
  <c r="AW129" i="1"/>
  <c r="AW113" i="1"/>
  <c r="AW89" i="1"/>
  <c r="AW41" i="1"/>
  <c r="AZ3" i="1"/>
  <c r="AW145" i="1"/>
  <c r="AW59" i="1"/>
  <c r="AW215" i="1"/>
  <c r="AW183" i="1"/>
  <c r="AW180" i="1"/>
  <c r="AW95" i="1"/>
  <c r="AW134" i="1"/>
  <c r="AW47" i="1"/>
  <c r="AW16" i="1"/>
  <c r="AW227" i="1"/>
  <c r="AW195" i="1"/>
  <c r="AW226" i="1"/>
  <c r="AW192" i="1"/>
  <c r="AW161" i="1"/>
  <c r="AW117" i="1"/>
  <c r="AW101" i="1"/>
  <c r="AW146" i="1"/>
  <c r="AW153" i="1"/>
  <c r="AW143" i="1"/>
  <c r="AW30" i="1"/>
  <c r="AW62" i="1"/>
  <c r="AW33" i="1"/>
  <c r="AY3" i="1"/>
  <c r="AW233" i="1"/>
  <c r="AW201" i="1"/>
  <c r="AW232" i="1"/>
  <c r="AW200" i="1"/>
  <c r="AW196" i="1"/>
  <c r="AW167" i="1"/>
  <c r="AW124" i="1"/>
  <c r="AW108" i="1"/>
  <c r="AW104" i="1"/>
  <c r="AW160" i="1"/>
  <c r="AW152" i="1"/>
  <c r="AW170" i="1"/>
  <c r="AW76" i="1"/>
  <c r="AW24" i="1"/>
  <c r="AW56" i="1"/>
  <c r="AW19" i="1"/>
  <c r="AW51" i="1"/>
  <c r="AW69" i="1"/>
  <c r="AW223" i="1"/>
  <c r="AW191" i="1"/>
  <c r="AW222" i="1"/>
  <c r="AW188" i="1"/>
  <c r="AW174" i="1"/>
  <c r="AW119" i="1"/>
  <c r="AW99" i="1"/>
  <c r="AW142" i="1"/>
  <c r="AW137" i="1"/>
  <c r="AW66" i="1"/>
  <c r="AW164" i="1"/>
  <c r="AW34" i="1"/>
  <c r="AW29" i="1"/>
  <c r="AW61" i="1"/>
  <c r="AW85" i="1"/>
  <c r="AW9" i="1"/>
  <c r="AW213" i="1"/>
  <c r="AW181" i="1"/>
  <c r="AW212" i="1"/>
  <c r="AW178" i="1"/>
  <c r="AW114" i="1"/>
  <c r="AW94" i="1"/>
  <c r="AW132" i="1"/>
  <c r="AW88" i="1"/>
  <c r="AW80" i="1"/>
  <c r="AW155" i="1"/>
  <c r="AW44" i="1"/>
  <c r="AW176" i="1"/>
  <c r="BE3" i="1"/>
  <c r="AX3" i="1"/>
  <c r="AW3" i="1" s="1"/>
  <c r="AW219" i="1"/>
  <c r="AW218" i="1"/>
  <c r="AW97" i="1"/>
  <c r="AW38" i="1"/>
  <c r="AW10" i="1"/>
  <c r="AW193" i="1"/>
  <c r="AW190" i="1"/>
  <c r="AW39" i="1"/>
  <c r="AW8" i="1"/>
  <c r="AW235" i="1"/>
  <c r="AW203" i="1"/>
  <c r="AW234" i="1"/>
  <c r="AW202" i="1"/>
  <c r="AW169" i="1"/>
  <c r="AW121" i="1"/>
  <c r="AW105" i="1"/>
  <c r="AW168" i="1"/>
  <c r="AW154" i="1"/>
  <c r="AW70" i="1"/>
  <c r="AW22" i="1"/>
  <c r="AW54" i="1"/>
  <c r="AW25" i="1"/>
  <c r="AW57" i="1"/>
  <c r="AW13" i="1"/>
  <c r="AW209" i="1"/>
  <c r="AW177" i="1"/>
  <c r="AW208" i="1"/>
  <c r="AW128" i="1"/>
  <c r="AW112" i="1"/>
  <c r="AW92" i="1"/>
  <c r="AW84" i="1"/>
  <c r="AW139" i="1"/>
  <c r="AW48" i="1"/>
  <c r="AW65" i="1"/>
  <c r="AW79" i="1"/>
  <c r="AW43" i="1"/>
  <c r="AW75" i="1"/>
  <c r="AW12" i="1"/>
  <c r="AW231" i="1"/>
  <c r="AW199" i="1"/>
  <c r="AW230" i="1"/>
  <c r="AW198" i="1"/>
  <c r="AW165" i="1"/>
  <c r="AW123" i="1"/>
  <c r="AW107" i="1"/>
  <c r="AW103" i="1"/>
  <c r="AW158" i="1"/>
  <c r="AW150" i="1"/>
  <c r="AW162" i="1"/>
  <c r="AW74" i="1"/>
  <c r="AW26" i="1"/>
  <c r="AW58" i="1"/>
  <c r="AW71" i="1"/>
  <c r="AW21" i="1"/>
  <c r="AW53" i="1"/>
  <c r="AW77" i="1"/>
  <c r="AW221" i="1"/>
  <c r="AW189" i="1"/>
  <c r="AW220" i="1"/>
  <c r="AW186" i="1"/>
  <c r="AW166" i="1"/>
  <c r="AW118" i="1"/>
  <c r="AW98" i="1"/>
  <c r="AW140" i="1"/>
  <c r="AW157" i="1"/>
  <c r="AW36" i="1"/>
  <c r="AV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tc={B5FA91EC-05B7-4BF8-B6EB-0B9A8AE95CBF}</author>
  </authors>
  <commentList>
    <comment ref="AS1" authorId="0" shapeId="0" xr:uid="{B5FA91EC-05B7-4BF8-B6EB-0B9A8AE95CBF}">
      <text>
        <t>[Threaded comment]
Your version of Excel allows you to read this threaded comment; however, any edits to it will get removed if the file is opened in a newer version of Excel. Learn more: https://go.microsoft.com/fwlink/?linkid=870924
Comment:
    Rangos sutarties Priede Nr.1 (SDKŽ) 7.5 eilutė
nurodytas įkainis 30.000 eur - kiekis 1 komp., kurį sudaro 2 reklauzeriai. Taip išskaičiavim vienteto kainą -15.000 eur</t>
      </text>
    </comment>
  </commentList>
</comments>
</file>

<file path=xl/sharedStrings.xml><?xml version="1.0" encoding="utf-8"?>
<sst xmlns="http://schemas.openxmlformats.org/spreadsheetml/2006/main" count="1092" uniqueCount="603">
  <si>
    <t>Kitame faile esančių eilučių pavadinimas ---&gt;</t>
  </si>
  <si>
    <t>4a</t>
  </si>
  <si>
    <t>1a</t>
  </si>
  <si>
    <t>1b</t>
  </si>
  <si>
    <t>1c</t>
  </si>
  <si>
    <t>1d</t>
  </si>
  <si>
    <t>1h</t>
  </si>
  <si>
    <t>1e</t>
  </si>
  <si>
    <t>1f</t>
  </si>
  <si>
    <t>1g</t>
  </si>
  <si>
    <t>Kitas failas "Skaičiuojamasis"
18 eilutė</t>
  </si>
  <si>
    <t>Kitas failas "Skaičiuojamasis"
19 eilutė</t>
  </si>
  <si>
    <t>Kitas failas "Skaičiuojamasis"
20 eilutė</t>
  </si>
  <si>
    <t>Kitas failas "Skaičiuojamasis"
21 eilutė</t>
  </si>
  <si>
    <t>Kitas failas "Skaičiuojamasis"
22 eilutė</t>
  </si>
  <si>
    <t>Kitas failas "Skaičiuojamasis"
23 eilutė</t>
  </si>
  <si>
    <t>Kitas failas "Skaičiuojamasis"
24 eilutė</t>
  </si>
  <si>
    <t>Kitas failas "Skaičiuojamasis"
25 eilutė</t>
  </si>
  <si>
    <t>Kitas failas "Skaičiuojamasis"
26 eilutė</t>
  </si>
  <si>
    <t>Kitas failas "Skaičiuojamasis"
28 eilutė</t>
  </si>
  <si>
    <t>4b</t>
  </si>
  <si>
    <t>5a</t>
  </si>
  <si>
    <t>6a</t>
  </si>
  <si>
    <t>6b</t>
  </si>
  <si>
    <t>4c</t>
  </si>
  <si>
    <t>Kitas dokumentas
13. Darbai
"Nr.59"</t>
  </si>
  <si>
    <t xml:space="preserve">Iš rangos sutarties
40410/591884 </t>
  </si>
  <si>
    <t>Įkainiai iš kito failo --&gt;</t>
  </si>
  <si>
    <t>BENDRA SUMA
PAGAL FIZINES APIMTIS</t>
  </si>
  <si>
    <t>BENDRA SUMA SU PROJEKTAVIMU</t>
  </si>
  <si>
    <t>BENDRA SUMA
PO VERT</t>
  </si>
  <si>
    <t>BENDRA SUMA
(PROJEKTAVIMAS)</t>
  </si>
  <si>
    <t>BENDRA SUMA
(ĮRANGA)</t>
  </si>
  <si>
    <t>BENDRA SUMA
(DARBAI)</t>
  </si>
  <si>
    <t>Pirkimės paraiškos biudžetas</t>
  </si>
  <si>
    <t>Skirtumas</t>
  </si>
  <si>
    <t>Suminiai kapimčių kiekiai --&gt;</t>
  </si>
  <si>
    <t>Naujas 10 kV kabelis (KL) (km)</t>
  </si>
  <si>
    <t>Naujos MT montavimas (vnt.) su vienu iki 160 kVA galios transformatoriui galinė modulinė transformatorinė (MGT) (be galios tr.)</t>
  </si>
  <si>
    <t>Naujos MT montavimas (vnt.) mažo gabarito modulinės tranzitinės transformatorinės su vienu iki 630 kVA galios transformatoriumi (MGMTT) (be galios tr.) (konfiguracija LTS)</t>
  </si>
  <si>
    <t>Naujos MT montavimas (vnt.) mažo gabarito modulinės tranzitinės transformatorinės su vienu iki 630 kVA galios transformatoriumi (MGMTT) (be galios tr.) (konfiguracija LLTS)</t>
  </si>
  <si>
    <t>Naujos MT montavimas (vnt.) mažo gabarito modulinės tranzitinės transformatorinės su vienu iki 630 kVA galios transformatoriumi (MGMTT) (be galios tr.) (konfiguracija LLLTS)</t>
  </si>
  <si>
    <t>10/0,4 kV įtampos mažo gabarito modulinės tranzitinės transformatorinės su vienu iki 160 kVA galios transformatoriumi (be galios tr.) (konfiguracija LLTs )</t>
  </si>
  <si>
    <t>10/0,4 kV įtampos modulinės transformatorinės su vienu iki 630 kVA galios transformatoriumi (neįgilintos)  (be galios tr.) (konfiguracija LTs )</t>
  </si>
  <si>
    <t>10/0,4 kV įtampos modulinės transformatorinės su vienu iki 630 kVA galios transformatoriumi (neįgilintos) (be galios tr.) (konfiguracija LLTs )</t>
  </si>
  <si>
    <t>10/0,4 kV įtampos modulinės transformatorinės su vienu iki 630 kVA galios transformatoriumi (neįgilintos) (be galios tr.) (konfiguracija LLLTs )</t>
  </si>
  <si>
    <t>TSPį įrengimas</t>
  </si>
  <si>
    <t>Nauji galios transf. 25kVA</t>
  </si>
  <si>
    <t>Nauji galios transf. 40kVA</t>
  </si>
  <si>
    <t>Nauji galios transf. 63kVA</t>
  </si>
  <si>
    <t>Nauji galios transf. 100kVA</t>
  </si>
  <si>
    <t xml:space="preserve">Nauji galios transf. 160kVA </t>
  </si>
  <si>
    <t>Nauji galios transf. 250kVA</t>
  </si>
  <si>
    <t>Nauji galios transf. 400kVA</t>
  </si>
  <si>
    <t>Nauji galios transf. 630kVA</t>
  </si>
  <si>
    <t>OLS montavimas (vnt.)</t>
  </si>
  <si>
    <t>KT, MT, ST demontavimas (vnt.)</t>
  </si>
  <si>
    <t>Naujas 0,4 kV KL tinklas (km)</t>
  </si>
  <si>
    <t>Naujas 0,4 kV tinklas (OKL) (km)</t>
  </si>
  <si>
    <t>Naujai įrengiami 0,4 kV KS, KAS (vnt.)</t>
  </si>
  <si>
    <t>Demontuotas 0,4 kV OL tinklas (km)</t>
  </si>
  <si>
    <t>Demontuojama 10 kV OL (km)</t>
  </si>
  <si>
    <t>Naujas 0,4 kV KL tinklas (50m) abonentinis</t>
  </si>
  <si>
    <t>PU eil. numeris</t>
  </si>
  <si>
    <t>REGIONAS</t>
  </si>
  <si>
    <t>PADALINYS</t>
  </si>
  <si>
    <t>Susiejimas su OL.Priklauso 10 kV OL</t>
  </si>
  <si>
    <t>Investicinis objekto pavadinimas</t>
  </si>
  <si>
    <t>Objekto tipas
Paprastas -1
Kompleksinis - 2</t>
  </si>
  <si>
    <r>
      <t xml:space="preserve">Naujas </t>
    </r>
    <r>
      <rPr>
        <b/>
        <sz val="11"/>
        <color theme="1"/>
        <rFont val="Calibri"/>
        <family val="2"/>
        <charset val="186"/>
        <scheme val="minor"/>
      </rPr>
      <t>10 kV kabelis</t>
    </r>
    <r>
      <rPr>
        <sz val="11"/>
        <color theme="1"/>
        <rFont val="Calibri"/>
        <family val="2"/>
        <charset val="186"/>
        <scheme val="minor"/>
      </rPr>
      <t xml:space="preserve"> (KL) (km)</t>
    </r>
  </si>
  <si>
    <r>
      <t xml:space="preserve">Su vienu iki </t>
    </r>
    <r>
      <rPr>
        <b/>
        <sz val="11"/>
        <color theme="1"/>
        <rFont val="Calibri"/>
        <family val="2"/>
        <charset val="186"/>
        <scheme val="minor"/>
      </rPr>
      <t>160 kVA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(MGT 15.2.11)</t>
    </r>
    <r>
      <rPr>
        <sz val="11"/>
        <color theme="1"/>
        <rFont val="Calibri"/>
        <family val="2"/>
        <charset val="186"/>
        <scheme val="minor"/>
      </rPr>
      <t xml:space="preserve"> be g. skyriklio</t>
    </r>
  </si>
  <si>
    <r>
      <t xml:space="preserve">Su vienu iki </t>
    </r>
    <r>
      <rPr>
        <b/>
        <sz val="11"/>
        <color theme="1"/>
        <rFont val="Calibri"/>
        <family val="2"/>
        <charset val="186"/>
        <scheme val="minor"/>
      </rPr>
      <t>630 kVA</t>
    </r>
    <r>
      <rPr>
        <sz val="11"/>
        <color theme="1"/>
        <rFont val="Calibri"/>
        <family val="2"/>
        <charset val="186"/>
        <scheme val="minor"/>
      </rPr>
      <t xml:space="preserve"> (</t>
    </r>
    <r>
      <rPr>
        <b/>
        <sz val="11"/>
        <color theme="1"/>
        <rFont val="Calibri"/>
        <family val="2"/>
        <charset val="186"/>
        <scheme val="minor"/>
      </rPr>
      <t>MGMTT</t>
    </r>
    <r>
      <rPr>
        <sz val="11"/>
        <color theme="1"/>
        <rFont val="Calibri"/>
        <family val="2"/>
        <charset val="186"/>
        <scheme val="minor"/>
      </rPr>
      <t>) (</t>
    </r>
    <r>
      <rPr>
        <b/>
        <sz val="11"/>
        <color theme="1"/>
        <rFont val="Calibri"/>
        <family val="2"/>
        <charset val="186"/>
        <scheme val="minor"/>
      </rPr>
      <t>LTS</t>
    </r>
    <r>
      <rPr>
        <sz val="11"/>
        <color theme="1"/>
        <rFont val="Calibri"/>
        <family val="2"/>
        <charset val="186"/>
        <scheme val="minor"/>
      </rPr>
      <t>) 15.6.2</t>
    </r>
  </si>
  <si>
    <r>
      <t>Su vienu iki</t>
    </r>
    <r>
      <rPr>
        <b/>
        <sz val="11"/>
        <color theme="1"/>
        <rFont val="Calibri"/>
        <family val="2"/>
        <charset val="186"/>
        <scheme val="minor"/>
      </rPr>
      <t xml:space="preserve"> 630 kVA (MGMTT</t>
    </r>
    <r>
      <rPr>
        <sz val="11"/>
        <color theme="1"/>
        <rFont val="Calibri"/>
        <family val="2"/>
        <charset val="186"/>
        <scheme val="minor"/>
      </rPr>
      <t>) (</t>
    </r>
    <r>
      <rPr>
        <b/>
        <sz val="11"/>
        <color theme="1"/>
        <rFont val="Calibri"/>
        <family val="2"/>
        <charset val="186"/>
        <scheme val="minor"/>
      </rPr>
      <t>LLTS</t>
    </r>
    <r>
      <rPr>
        <sz val="11"/>
        <color theme="1"/>
        <rFont val="Calibri"/>
        <family val="2"/>
        <charset val="186"/>
        <scheme val="minor"/>
      </rPr>
      <t>) 15.6.2</t>
    </r>
  </si>
  <si>
    <r>
      <t xml:space="preserve">Su vienu iki </t>
    </r>
    <r>
      <rPr>
        <b/>
        <sz val="11"/>
        <color theme="1"/>
        <rFont val="Calibri"/>
        <family val="2"/>
        <charset val="186"/>
        <scheme val="minor"/>
      </rPr>
      <t>630 kVA</t>
    </r>
    <r>
      <rPr>
        <sz val="11"/>
        <color theme="1"/>
        <rFont val="Calibri"/>
        <family val="2"/>
        <charset val="186"/>
        <scheme val="minor"/>
      </rPr>
      <t xml:space="preserve"> (</t>
    </r>
    <r>
      <rPr>
        <b/>
        <sz val="11"/>
        <color theme="1"/>
        <rFont val="Calibri"/>
        <family val="2"/>
        <charset val="186"/>
        <scheme val="minor"/>
      </rPr>
      <t>MGMTT</t>
    </r>
    <r>
      <rPr>
        <sz val="11"/>
        <color theme="1"/>
        <rFont val="Calibri"/>
        <family val="2"/>
        <charset val="186"/>
        <scheme val="minor"/>
      </rPr>
      <t>) (</t>
    </r>
    <r>
      <rPr>
        <b/>
        <sz val="11"/>
        <color theme="1"/>
        <rFont val="Calibri"/>
        <family val="2"/>
        <charset val="186"/>
        <scheme val="minor"/>
      </rPr>
      <t>LLLTS</t>
    </r>
    <r>
      <rPr>
        <sz val="11"/>
        <color theme="1"/>
        <rFont val="Calibri"/>
        <family val="2"/>
        <charset val="186"/>
        <scheme val="minor"/>
      </rPr>
      <t>) 15.6.2</t>
    </r>
  </si>
  <si>
    <r>
      <t xml:space="preserve">Iki </t>
    </r>
    <r>
      <rPr>
        <b/>
        <sz val="11"/>
        <color theme="1"/>
        <rFont val="Calibri"/>
        <family val="2"/>
        <charset val="186"/>
        <scheme val="minor"/>
      </rPr>
      <t>160 kVA (MGMTT)</t>
    </r>
    <r>
      <rPr>
        <sz val="11"/>
        <color theme="1"/>
        <rFont val="Calibri"/>
        <family val="2"/>
        <charset val="186"/>
        <scheme val="minor"/>
      </rPr>
      <t xml:space="preserve"> (</t>
    </r>
    <r>
      <rPr>
        <b/>
        <sz val="11"/>
        <color theme="1"/>
        <rFont val="Calibri"/>
        <family val="2"/>
        <charset val="186"/>
        <scheme val="minor"/>
      </rPr>
      <t>LLTs</t>
    </r>
    <r>
      <rPr>
        <sz val="11"/>
        <color theme="1"/>
        <rFont val="Calibri"/>
        <family val="2"/>
        <charset val="186"/>
        <scheme val="minor"/>
      </rPr>
      <t>) 15.6.1</t>
    </r>
  </si>
  <si>
    <r>
      <rPr>
        <b/>
        <sz val="11"/>
        <color theme="1"/>
        <rFont val="Calibri"/>
        <family val="2"/>
        <charset val="186"/>
        <scheme val="minor"/>
      </rPr>
      <t>Iki 630 kVA</t>
    </r>
    <r>
      <rPr>
        <sz val="11"/>
        <color theme="1"/>
        <rFont val="Calibri"/>
        <family val="2"/>
        <charset val="186"/>
        <scheme val="minor"/>
      </rPr>
      <t xml:space="preserve"> (</t>
    </r>
    <r>
      <rPr>
        <b/>
        <sz val="11"/>
        <color theme="1"/>
        <rFont val="Calibri"/>
        <family val="2"/>
        <charset val="186"/>
        <scheme val="minor"/>
      </rPr>
      <t>neįgilintos 15.2.10</t>
    </r>
    <r>
      <rPr>
        <sz val="11"/>
        <color theme="1"/>
        <rFont val="Calibri"/>
        <family val="2"/>
        <charset val="186"/>
        <scheme val="minor"/>
      </rPr>
      <t>) (</t>
    </r>
    <r>
      <rPr>
        <b/>
        <sz val="11"/>
        <color theme="1"/>
        <rFont val="Calibri"/>
        <family val="2"/>
        <charset val="186"/>
        <scheme val="minor"/>
      </rPr>
      <t xml:space="preserve">LTs </t>
    </r>
    <r>
      <rPr>
        <sz val="11"/>
        <color theme="1"/>
        <rFont val="Calibri"/>
        <family val="2"/>
        <charset val="186"/>
        <scheme val="minor"/>
      </rPr>
      <t>)</t>
    </r>
  </si>
  <si>
    <r>
      <t xml:space="preserve">Iki </t>
    </r>
    <r>
      <rPr>
        <b/>
        <sz val="11"/>
        <color theme="1"/>
        <rFont val="Calibri"/>
        <family val="2"/>
        <charset val="186"/>
        <scheme val="minor"/>
      </rPr>
      <t>630 kVA</t>
    </r>
    <r>
      <rPr>
        <sz val="11"/>
        <color theme="1"/>
        <rFont val="Calibri"/>
        <family val="2"/>
        <charset val="186"/>
        <scheme val="minor"/>
      </rPr>
      <t xml:space="preserve"> (</t>
    </r>
    <r>
      <rPr>
        <b/>
        <sz val="11"/>
        <color theme="1"/>
        <rFont val="Calibri"/>
        <family val="2"/>
        <charset val="186"/>
        <scheme val="minor"/>
      </rPr>
      <t>neįgilintos 15.2.10</t>
    </r>
    <r>
      <rPr>
        <sz val="11"/>
        <color theme="1"/>
        <rFont val="Calibri"/>
        <family val="2"/>
        <charset val="186"/>
        <scheme val="minor"/>
      </rPr>
      <t>) (</t>
    </r>
    <r>
      <rPr>
        <b/>
        <sz val="11"/>
        <color theme="1"/>
        <rFont val="Calibri"/>
        <family val="2"/>
        <charset val="186"/>
        <scheme val="minor"/>
      </rPr>
      <t>LLTs</t>
    </r>
    <r>
      <rPr>
        <sz val="11"/>
        <color theme="1"/>
        <rFont val="Calibri"/>
        <family val="2"/>
        <charset val="186"/>
        <scheme val="minor"/>
      </rPr>
      <t>)</t>
    </r>
  </si>
  <si>
    <r>
      <t>Iki</t>
    </r>
    <r>
      <rPr>
        <b/>
        <sz val="11"/>
        <color theme="1"/>
        <rFont val="Calibri"/>
        <family val="2"/>
        <charset val="186"/>
        <scheme val="minor"/>
      </rPr>
      <t xml:space="preserve"> 630 kVA </t>
    </r>
    <r>
      <rPr>
        <sz val="11"/>
        <color theme="1"/>
        <rFont val="Calibri"/>
        <family val="2"/>
        <charset val="186"/>
        <scheme val="minor"/>
      </rPr>
      <t>(</t>
    </r>
    <r>
      <rPr>
        <b/>
        <sz val="11"/>
        <color theme="1"/>
        <rFont val="Calibri"/>
        <family val="2"/>
        <charset val="186"/>
        <scheme val="minor"/>
      </rPr>
      <t>neįgilintos 15.2.10</t>
    </r>
    <r>
      <rPr>
        <sz val="11"/>
        <color theme="1"/>
        <rFont val="Calibri"/>
        <family val="2"/>
        <charset val="186"/>
        <scheme val="minor"/>
      </rPr>
      <t>) (</t>
    </r>
    <r>
      <rPr>
        <b/>
        <sz val="11"/>
        <color theme="1"/>
        <rFont val="Calibri"/>
        <family val="2"/>
        <charset val="186"/>
        <scheme val="minor"/>
      </rPr>
      <t>LLLTs</t>
    </r>
    <r>
      <rPr>
        <sz val="11"/>
        <color theme="1"/>
        <rFont val="Calibri"/>
        <family val="2"/>
        <charset val="186"/>
        <scheme val="minor"/>
      </rPr>
      <t>)</t>
    </r>
  </si>
  <si>
    <r>
      <rPr>
        <b/>
        <sz val="11"/>
        <color theme="1"/>
        <rFont val="Calibri"/>
        <family val="2"/>
        <charset val="186"/>
        <scheme val="minor"/>
      </rPr>
      <t>TSPĮ</t>
    </r>
    <r>
      <rPr>
        <sz val="11"/>
        <color theme="1"/>
        <rFont val="Calibri"/>
        <family val="2"/>
        <charset val="186"/>
        <scheme val="minor"/>
      </rPr>
      <t xml:space="preserve"> įrengimas</t>
    </r>
  </si>
  <si>
    <r>
      <t xml:space="preserve">Nauji galios transf. </t>
    </r>
    <r>
      <rPr>
        <b/>
        <sz val="11"/>
        <color theme="1"/>
        <rFont val="Calibri"/>
        <family val="2"/>
        <charset val="186"/>
        <scheme val="minor"/>
      </rPr>
      <t>25 kVA</t>
    </r>
  </si>
  <si>
    <r>
      <t xml:space="preserve">Nauji galios transf. </t>
    </r>
    <r>
      <rPr>
        <b/>
        <sz val="11"/>
        <color theme="1"/>
        <rFont val="Calibri"/>
        <family val="2"/>
        <charset val="186"/>
        <scheme val="minor"/>
      </rPr>
      <t>40 kVA</t>
    </r>
  </si>
  <si>
    <r>
      <t xml:space="preserve">Nauji galios transf. </t>
    </r>
    <r>
      <rPr>
        <b/>
        <sz val="11"/>
        <color theme="1"/>
        <rFont val="Calibri"/>
        <family val="2"/>
        <charset val="186"/>
        <scheme val="minor"/>
      </rPr>
      <t>63 kVA</t>
    </r>
  </si>
  <si>
    <r>
      <t xml:space="preserve">Nauji galios transf. </t>
    </r>
    <r>
      <rPr>
        <b/>
        <sz val="11"/>
        <color theme="1"/>
        <rFont val="Calibri"/>
        <family val="2"/>
        <charset val="186"/>
        <scheme val="minor"/>
      </rPr>
      <t>100 kVA</t>
    </r>
  </si>
  <si>
    <r>
      <t xml:space="preserve">Nauji galios transf. </t>
    </r>
    <r>
      <rPr>
        <b/>
        <sz val="11"/>
        <color theme="1"/>
        <rFont val="Calibri"/>
        <family val="2"/>
        <charset val="186"/>
        <scheme val="minor"/>
      </rPr>
      <t>160 kVA</t>
    </r>
    <r>
      <rPr>
        <sz val="11"/>
        <color theme="1"/>
        <rFont val="Calibri"/>
        <family val="2"/>
        <charset val="186"/>
        <scheme val="minor"/>
      </rPr>
      <t xml:space="preserve"> </t>
    </r>
  </si>
  <si>
    <r>
      <t xml:space="preserve">Nauji galios transf. </t>
    </r>
    <r>
      <rPr>
        <b/>
        <sz val="11"/>
        <color theme="1"/>
        <rFont val="Calibri"/>
        <family val="2"/>
        <charset val="186"/>
        <scheme val="minor"/>
      </rPr>
      <t>250 kVA</t>
    </r>
  </si>
  <si>
    <r>
      <t xml:space="preserve">Nauji galios transf. </t>
    </r>
    <r>
      <rPr>
        <b/>
        <sz val="11"/>
        <color theme="1"/>
        <rFont val="Calibri"/>
        <family val="2"/>
        <charset val="186"/>
        <scheme val="minor"/>
      </rPr>
      <t>400 kVA</t>
    </r>
  </si>
  <si>
    <r>
      <t xml:space="preserve">Nauji galios transf. </t>
    </r>
    <r>
      <rPr>
        <b/>
        <sz val="11"/>
        <color theme="1"/>
        <rFont val="Calibri"/>
        <family val="2"/>
        <charset val="186"/>
        <scheme val="minor"/>
      </rPr>
      <t>630 kVA</t>
    </r>
  </si>
  <si>
    <r>
      <rPr>
        <b/>
        <sz val="11"/>
        <color theme="1"/>
        <rFont val="Calibri"/>
        <family val="2"/>
        <charset val="186"/>
        <scheme val="minor"/>
      </rPr>
      <t>OLS</t>
    </r>
    <r>
      <rPr>
        <sz val="11"/>
        <color theme="1"/>
        <rFont val="Calibri"/>
        <family val="2"/>
        <charset val="186"/>
        <scheme val="minor"/>
      </rPr>
      <t xml:space="preserve"> montavimas (vnt.)</t>
    </r>
  </si>
  <si>
    <r>
      <rPr>
        <b/>
        <sz val="11"/>
        <color theme="1"/>
        <rFont val="Calibri"/>
        <family val="2"/>
        <charset val="186"/>
        <scheme val="minor"/>
      </rPr>
      <t>KT, MT, ST</t>
    </r>
    <r>
      <rPr>
        <sz val="11"/>
        <color theme="1"/>
        <rFont val="Calibri"/>
        <family val="2"/>
        <charset val="186"/>
        <scheme val="minor"/>
      </rPr>
      <t xml:space="preserve"> demontavimas (vnt.)</t>
    </r>
  </si>
  <si>
    <r>
      <t xml:space="preserve">Naujas </t>
    </r>
    <r>
      <rPr>
        <b/>
        <sz val="11"/>
        <color theme="1"/>
        <rFont val="Calibri"/>
        <family val="2"/>
        <charset val="186"/>
        <scheme val="minor"/>
      </rPr>
      <t>0,4 kV KL</t>
    </r>
    <r>
      <rPr>
        <sz val="11"/>
        <color theme="1"/>
        <rFont val="Calibri"/>
        <family val="2"/>
        <charset val="186"/>
        <scheme val="minor"/>
      </rPr>
      <t xml:space="preserve"> tinklas (km)</t>
    </r>
  </si>
  <si>
    <r>
      <t xml:space="preserve">Naujas </t>
    </r>
    <r>
      <rPr>
        <b/>
        <sz val="11"/>
        <color theme="1"/>
        <rFont val="Calibri"/>
        <family val="2"/>
        <charset val="186"/>
        <scheme val="minor"/>
      </rPr>
      <t>0,4 kV tinklas (OKL)</t>
    </r>
    <r>
      <rPr>
        <sz val="11"/>
        <color theme="1"/>
        <rFont val="Calibri"/>
        <family val="2"/>
        <charset val="186"/>
        <scheme val="minor"/>
      </rPr>
      <t xml:space="preserve"> (km)</t>
    </r>
  </si>
  <si>
    <r>
      <t xml:space="preserve">Naujai įrengiami </t>
    </r>
    <r>
      <rPr>
        <b/>
        <sz val="11"/>
        <color theme="1"/>
        <rFont val="Calibri"/>
        <family val="2"/>
        <charset val="186"/>
        <scheme val="minor"/>
      </rPr>
      <t>0,4 kV KS, KAS</t>
    </r>
    <r>
      <rPr>
        <sz val="11"/>
        <color theme="1"/>
        <rFont val="Calibri"/>
        <family val="2"/>
        <charset val="186"/>
        <scheme val="minor"/>
      </rPr>
      <t xml:space="preserve"> (vnt.)</t>
    </r>
  </si>
  <si>
    <r>
      <rPr>
        <b/>
        <sz val="11"/>
        <color theme="1"/>
        <rFont val="Calibri"/>
        <family val="2"/>
        <charset val="186"/>
        <scheme val="minor"/>
      </rPr>
      <t>Demontuotas 0,4 kV OL</t>
    </r>
    <r>
      <rPr>
        <sz val="11"/>
        <color theme="1"/>
        <rFont val="Calibri"/>
        <family val="2"/>
        <charset val="186"/>
        <scheme val="minor"/>
      </rPr>
      <t xml:space="preserve"> tinklas (km)</t>
    </r>
  </si>
  <si>
    <r>
      <rPr>
        <b/>
        <sz val="11"/>
        <color theme="1"/>
        <rFont val="Calibri"/>
        <family val="2"/>
        <charset val="186"/>
        <scheme val="minor"/>
      </rPr>
      <t>Demontuojama 10 kV OL</t>
    </r>
    <r>
      <rPr>
        <sz val="11"/>
        <color theme="1"/>
        <rFont val="Calibri"/>
        <family val="2"/>
        <charset val="186"/>
        <scheme val="minor"/>
      </rPr>
      <t xml:space="preserve"> (km)</t>
    </r>
  </si>
  <si>
    <t>Naujas 0,4 kV KL tinklas (50m) abonentinis (vnt.)</t>
  </si>
  <si>
    <t>OLS Demontavimas</t>
  </si>
  <si>
    <t>Reclouzeris</t>
  </si>
  <si>
    <t>OBJEKTŲ VERTĖ
 pagal fizines apimtis</t>
  </si>
  <si>
    <t>Objekto vertė su projektavimu</t>
  </si>
  <si>
    <t>OBJEKTO BENDRA VERTĖ
(PO VERT)</t>
  </si>
  <si>
    <t>PROJEKTAVIMAS</t>
  </si>
  <si>
    <t>ĮRANGA</t>
  </si>
  <si>
    <t>DARBAI</t>
  </si>
  <si>
    <t>Modernizavimo
 metai</t>
  </si>
  <si>
    <t>Panevėžio regiono tinklas</t>
  </si>
  <si>
    <t>Kupiškio tinklas</t>
  </si>
  <si>
    <t/>
  </si>
  <si>
    <t>10 kV KL L-KT19 iš Kupiškio TP, 10/0,4 kV KT KT-19 ir KT-3 ir 0,4 kV OL L-200 iš KT-3 rekonstravimas (Panevėžio reg., Kupiškio raj.)</t>
  </si>
  <si>
    <t>Šiaulių regiono tinklas</t>
  </si>
  <si>
    <t>Radviliškio tinklas</t>
  </si>
  <si>
    <t>L-100 iš Radviliškio TP</t>
  </si>
  <si>
    <t>10 kV L-100 iš Radviliškio TP, 10 0,4 kV KT Rd-104 ir ir 0,4 kV OL L-200 iš Rd-104, Rd-114 ir Rd-118 rekonstravimas (Šiaulių reg., Radviliškio raj.)</t>
  </si>
  <si>
    <t>Kauno regiono tinklas</t>
  </si>
  <si>
    <t>Kaišiadorių tinklas</t>
  </si>
  <si>
    <t>L-100 iš Anykštos TP</t>
  </si>
  <si>
    <t>10 kV OL L-100 iš Anykštos TP, 10/0,4 kV KT An-131 ir An-133 rekonstravimas (Kauno reg., Kaišiadorių raj.)</t>
  </si>
  <si>
    <t>Šiaulių tinklas</t>
  </si>
  <si>
    <t>L-100 iš Dainų TP</t>
  </si>
  <si>
    <t>10 kV OL L-100 iš Dainų TP, 10/0,4 kV KT Dn-103 rekonstravimas (Šiaulių reg., Šiaulių raj.)</t>
  </si>
  <si>
    <t>Alytaus regiono tinklas</t>
  </si>
  <si>
    <t>Alytaus tinklas</t>
  </si>
  <si>
    <t>L-100 iš Daugų TP</t>
  </si>
  <si>
    <t>10 kV OL L-100 iš Daugų TP, 10/0,4 kV KT D-104 ir KT D-124 rekonstravimas (Kauno reg., Alytaus raj.)</t>
  </si>
  <si>
    <t>Utenos regiono tinklas</t>
  </si>
  <si>
    <t>Molėtų tinklas</t>
  </si>
  <si>
    <t>L-100 iš Giedraičių TP</t>
  </si>
  <si>
    <t>10 kV OL L-100 iš Giedraičių TP, 10/0,4 kV KT G-118 ir 0,4 kV OL L-100 iš G-118, KT G-122 ir 0,4 kV OL L-300 iš G-122 rekonstravimas (Panevėžio reg., Molėtų raj.)</t>
  </si>
  <si>
    <t>Vilkaviškio tinklas</t>
  </si>
  <si>
    <t>L-100 iš Giedrių TP</t>
  </si>
  <si>
    <t>10 kV OL L-100 iš Giedrių TP, 10/0,4 kV KT Gd-106 ir 0,4 kV OL L-200 iš Gd-106 ir KT Gd-122 rekonstravimas (Kauno reg., Vilkaviškio raj.)</t>
  </si>
  <si>
    <t>Marijampolės tinklas</t>
  </si>
  <si>
    <t>L-100 iš Igliaukos TP</t>
  </si>
  <si>
    <t>10 kV OL L-100 iš Igliaukos TP, 10/0,4 kV KT Ig-104 ir 0,4 kV OL L-043 iš Ig-104 ir KT Ig-115 rekonstravimas (Kauno reg., Marijampolės raj.)</t>
  </si>
  <si>
    <t>Ignalinos tinklas</t>
  </si>
  <si>
    <t>L-100 iš Ignalinos TP</t>
  </si>
  <si>
    <t>10 kV OL L-100 iš Ignalinos TP, 10/0,4 kV KT I-106 ir 0,4 kV OL L-100 iš I-106 ir KT I-122 rekonstravimas (Panevėžio reg., Ignalinos raj.)</t>
  </si>
  <si>
    <t>Klaipėdos regiono tinklas</t>
  </si>
  <si>
    <t>Skuodo tinklas</t>
  </si>
  <si>
    <t>L-100 iš Ylakių TP</t>
  </si>
  <si>
    <t>10 kV OL L-100 iš Ylakių TP, 10/0,4 kV KT Y-119 ir KT Y-105 ir 0,4 kV OL L-100 iš Y-105 rekonstravimas (Klaipėdos reg., Skuodo raj.)</t>
  </si>
  <si>
    <t>L-100 iš Ilgių TP</t>
  </si>
  <si>
    <t>10 kV OL L-100 iš Ilgių TP, 10/0,4 kV KT I-109 ir 0,4 kV OL L-300 iš I-109, KT I-118 rekonstravimas (Alytaus reg., Alytaus raj.)</t>
  </si>
  <si>
    <t>Kėdainių tinklas</t>
  </si>
  <si>
    <t>L-100 iš Josvainių TP</t>
  </si>
  <si>
    <t>10 kV OL L-100 iš Josvainių TP, 10/0,4 kV KT J-111 ir 0,4 kV OL L-300 iš J-111 rekonstravimas (Panevėžio reg., Kėdainių raj.)</t>
  </si>
  <si>
    <t>Kuršėnų tinklas</t>
  </si>
  <si>
    <t>L-100 iš Kuršėnų TP</t>
  </si>
  <si>
    <t>10 kV OL L-100 iš Kuršėnų TP, 10/0,4 kV KT Kš-119, KT Kš-105 ir 0,4 kV OL L-200 iš Kš-105, KT Kš-110 ir KT Kš-113 rekonstravimas (Šiaulių reg., Kuršėnų raj.)</t>
  </si>
  <si>
    <t>Druskininkų tinklas</t>
  </si>
  <si>
    <t>L-100 iš Leipalingio TP</t>
  </si>
  <si>
    <t>10 kV OL L-100 iš Leipalingio TP, 10/0,4 kV KT Lp-105 ir Lp-114 rekonstravimas (Alytaus reg., Druskininkų raj.)</t>
  </si>
  <si>
    <t>L-100 iš Marijampolės SP-KR-24</t>
  </si>
  <si>
    <t>10 kV OL L-100 iš Marijampolės SP-KR-24, 10/0,4 kV KT Ar-116 ir KT Ar-133 rekonstravimas (Kauno reg., Marijampolės raj.)</t>
  </si>
  <si>
    <t>L-100 iš Padysnio TP</t>
  </si>
  <si>
    <t>10 kV OL L-100 iš Padysnio TP, 10/0,4 kV KT P-102 ir KT P-107 rekonstravimas (Panevėžio reg., Ignalinos raj.)</t>
  </si>
  <si>
    <t>Biržų tinklas</t>
  </si>
  <si>
    <t>L-100 iš Papilys TP</t>
  </si>
  <si>
    <t>10 kV OL L-100 iš Papilys TP, 10/0,4 kV KT Pp-105 ir Pp-109 rekonstravimas (Panevėžio reg., Biržų raj.)</t>
  </si>
  <si>
    <t>L-100 iš Parovėja TP</t>
  </si>
  <si>
    <t>10 kV OL L-100 iš Parovėjos TP, 10/0,4 kV KT Pa-122 ir KT Pp-608 rekonstravimas (Panevėžio reg., Biržų raj.)</t>
  </si>
  <si>
    <t>Panevėžio tinklas</t>
  </si>
  <si>
    <t>L-100 iš Ramygalos TP</t>
  </si>
  <si>
    <t>10 kV OL L-100 iš Ramygalos TP, 10/0,4 kV KT R-130 ir KT R-125 rekonstravimas (Panevėžio reg., Panevėžio raj.)</t>
  </si>
  <si>
    <t>Kretingos tinklas</t>
  </si>
  <si>
    <t>L-100 iš Salantai TP</t>
  </si>
  <si>
    <t>10 kV OL L-100 iš Salantų TP, 10/0,4 kV KT Sl-105 rekonstravimas (Klaipėdos reg., Kretingos raj.)</t>
  </si>
  <si>
    <t>Kauno tinklas</t>
  </si>
  <si>
    <t>L-100 iš SP-1550 (Raudondvario OL)</t>
  </si>
  <si>
    <t>10 kV OL L-100 iš SP-1550 (Raudondvario OL), 10/0,4 kV KT KT-1218 ir KT-1388 rekonstravimas (Kauno reg., Kauno raj.)</t>
  </si>
  <si>
    <t>Vilniaus regiono tinklas</t>
  </si>
  <si>
    <t>Vilniaus miesto tinklas</t>
  </si>
  <si>
    <t>L-100 iš SP-67_KT-327</t>
  </si>
  <si>
    <t>10 kV OL L-100 iš SP-67_KT-327, 10/0,4 kV KT-325 ir KT-698 rekonstravimas (Vilniaus reg., Vilniaus m.)</t>
  </si>
  <si>
    <t>L-100 iš Šiaulėnų TP</t>
  </si>
  <si>
    <t>10 kV OL L-100 iš Šiaulėnų TP, 10/0,4 kV KT Šn-116, KT Šn-108 ir KT Šn-117 ir rekonstravimas (Šiaulių reg., Radviliškio raj.)</t>
  </si>
  <si>
    <t>Šilutės tinklas</t>
  </si>
  <si>
    <t>L-100 iš Šilutės TP</t>
  </si>
  <si>
    <t>10 kV OL L-100 iš Šilutės TP, 10/0,4 kV KT Š-102 ir 0,4 kV OL L-100 iš Š-102 ir KT Š-119 rekonstravimas (Klaipėdos reg., Šilutės raj.)</t>
  </si>
  <si>
    <t>L-100 iš Tarpučių TP</t>
  </si>
  <si>
    <t>10 kV OL L-100 iš Tarpučių TP, 10/0,4 kV KT Tr-102 ir Tr-114 rekonstravimas (Kauno reg., Marijampolės raj.)</t>
  </si>
  <si>
    <t>Ukmergės tinklas</t>
  </si>
  <si>
    <t>L-100 iš Taujėnų TP</t>
  </si>
  <si>
    <t>10 kV OL L-100 iš Taujėnų TP, 10/0,4 kV KT Tj-109 ir KT Tj-107 rekonstravimas (Panevėžio reg., Ukmergės raj.)</t>
  </si>
  <si>
    <t>Varėnos tinklas</t>
  </si>
  <si>
    <t>L-100 iš Valkininkų TP</t>
  </si>
  <si>
    <t>10 kV OL L-100 iš Valkininkų TP, 10/0,4 kV KT Vk-109 ir KT Vk-102 rekonstravimas (Kauno reg., Varėnos raj.)</t>
  </si>
  <si>
    <t>L-100 iš Varėnos TP</t>
  </si>
  <si>
    <t>10 kV OL L-100 iš Varėnos TP, 10/0,4 kV KT Vr-115 ir Vr-109 rekonstravimas (Kauno reg., Varėnos raj.)</t>
  </si>
  <si>
    <t>L-100 iš Vilkaviškio TP</t>
  </si>
  <si>
    <t>10 kV OL L-100 iš Vilkaviškio TP, 10/0,4 kV KT V-109 ir KT V-124 rekonstravimas (Kauno reg., Vilkaviškio raj.)</t>
  </si>
  <si>
    <t>Joniškio tinklas</t>
  </si>
  <si>
    <t>L-100 iš Žagarės TP</t>
  </si>
  <si>
    <t>10 kV OL L-100 iš Žagarės TP, 10/0,4 kV KT Žg-104 ir KT Žg-110 rekonstravimas (Šiaulių reg., Joniškio raj.)</t>
  </si>
  <si>
    <t>L-1000 iš Joniškio TP</t>
  </si>
  <si>
    <t>10 kV OL L-1000 iš Joniškio TP, 10/0,4 kV KT Jn-1019 ir 0,4 kV OL L-200 ir L-300 iš KT Jn-1019, KT Jn-1024, KT Jn-1003 ir KT Jn-1002 rekonstravimas (Šiaulių reg., Joniškio raj.)</t>
  </si>
  <si>
    <t>L-1000 iš Noreikiškių TP</t>
  </si>
  <si>
    <t>10 kV OL L-1000 iš Noreikiškių TP, 10/0,4 kV KT N-1050 rekonstravimas (Kauno reg., Kauno raj.)</t>
  </si>
  <si>
    <t>Šilalės tinklas</t>
  </si>
  <si>
    <t>L-1000 iš Šilalės TP</t>
  </si>
  <si>
    <t>10 kV OL L-1000 iš Šilalės TP, 10/0,4 kV KT Šl-1012 ir KT T-750 rekonstravimas (Klaipėdos reg., Šilalės raj.)</t>
  </si>
  <si>
    <t>Plungės tinklas</t>
  </si>
  <si>
    <t>L-1100 iš Rietavo TP</t>
  </si>
  <si>
    <t>10 kV OL L-1100 iš Rietavo TP, 10/0,4 kV KT KT-R-15 rekonstravimas (Klaipėdos reg., Plungės raj.)</t>
  </si>
  <si>
    <t>Lazdijų tinklas</t>
  </si>
  <si>
    <t>L-1200 iš Lazdijų TP</t>
  </si>
  <si>
    <t>10 kV OL L-1200 iš Lazdijų TP, 10/0,4 kV KT KT-3 rekonstravimas (Kauno reg., Lazdijų raj.)</t>
  </si>
  <si>
    <t>Jonavos tinklas</t>
  </si>
  <si>
    <t>L-1400 iš Rimkų TP</t>
  </si>
  <si>
    <t>10 kV OL L-1400 iš Rimkų TP, 10/0,4 kV KT Rm-1412 ir KT Rm-1438 rekonstravimas (Kauno reg., Jonavos raj.)</t>
  </si>
  <si>
    <t>L-1600 iš Lazdijų TP</t>
  </si>
  <si>
    <t>10 kV OL L-1600 iš Lazdijų TP, 10/0,4 kV KT Lz-1612, KT Lz-1616 ir 0,4 kV OL L-300 iš Lz-1616 rekonstravimas (Kauno reg., Lazdijų raj.)</t>
  </si>
  <si>
    <t>Anykščių tinklas</t>
  </si>
  <si>
    <t>L-200 iš Anykščių TP</t>
  </si>
  <si>
    <t>10 kV OL L-200 iš Anykščių TP, 10/0,4 kV KT A-218 ir 0,4 kV OL L-400 iš A-218, KT A-211 ir 0,4 kV OL L-300 iš A-211 rekonstravimas (Panevėžio reg., Anykščių raj.)</t>
  </si>
  <si>
    <t>Prienų tinklas</t>
  </si>
  <si>
    <t>L-200 iš Bagrėno TP</t>
  </si>
  <si>
    <t>10 kV OL L-200 iš Bagrėno TP, 10/0,4 kV KT Bg-233 ir KT Bg-212 rekonstravimas (Kauno reg., Prienų raj.)</t>
  </si>
  <si>
    <t>L-200 iš Balninkų TP</t>
  </si>
  <si>
    <t>10 kV OL L-200 iš Balninkų TP, 10/0,4 kV KT B-210, 0,4 kV OL L-300 iš B-210, ir KT B-213 rekonstravimas (Panevėžio reg., Molėtų raj.)</t>
  </si>
  <si>
    <t>L-200 iš Bubių TP</t>
  </si>
  <si>
    <t>10 kV OL L-200 iš Bubių TP, 10/0,4 kV KT Bb-211, KT Bb-209, KT Bb-212 rekonstravimas (Šiaulių reg., Šiaulių raj.)</t>
  </si>
  <si>
    <t>L-200 iš Darbėnų TP</t>
  </si>
  <si>
    <t>10 kV OL L-200 iš Darbėnų TP, 10/0,4 kV KT D-207 (Kretinga) ir D-213 (Kretinga) rekonstravimas (Klaipėdos reg., Kretingos raj.)</t>
  </si>
  <si>
    <t>Šalčininkų tinklas</t>
  </si>
  <si>
    <t>L-200 iš Eišiškių TP</t>
  </si>
  <si>
    <t>10 kV OL L-200 iš Eišiškių TP, 10/0,4 kV KT E-204 ir 0,4 kV OL L-400 iš E-204 rekonstravimas (Vilniaus reg., Šalčininkų raj.)</t>
  </si>
  <si>
    <t>L-200 iš Gegužinės TP</t>
  </si>
  <si>
    <t>10 kV OL L-200 iš Gegužinės TP, 10/0,4 kV KT G-238 rekonstravimas (Panevėžio reg., Panevėžio raj.)</t>
  </si>
  <si>
    <t>L-200 iš Ylakių TP</t>
  </si>
  <si>
    <t>10 kV OL L-200 iš Ylakių TP, 10/0,4 kV KT Y-205 ir KT Y-209 rekonstravimas (Klaipėdos reg., Skuodo raj.)</t>
  </si>
  <si>
    <t>Rokiškio tinklas</t>
  </si>
  <si>
    <t>L-200 iš Juodupės TP</t>
  </si>
  <si>
    <t>10 kV OL L-200 iš Juodupės TP, 10/0,4 kV KT J-201, KT J-213 ir 0,4 kV OL L-300, L-400 iš J-213 rekonstravimas (Panevėžio reg., Rokiškio raj.)</t>
  </si>
  <si>
    <t>L-200 iš Jūžintų TP</t>
  </si>
  <si>
    <t>10 kV OL L-200 iš Jūžintų TP, 10/0,4 kV KT Jž-206 ir Jž-214 ir 0,4 kV OL L-100 iš Jž-214 rekonstravimas (Panevėžio reg., Rokiškio raj.)</t>
  </si>
  <si>
    <t>L-200 iš Kaltinėnų TP</t>
  </si>
  <si>
    <t>10 kV OL L-200 iš Kaltinėnų TP, 10/0,4 kV KT K-203, KT K-207 ir KT K-209 rekonstravimas (Klaipėdos reg., Šilalės raj.)</t>
  </si>
  <si>
    <t>L-200 iš Kavarsko TP</t>
  </si>
  <si>
    <t>10 kV OL L-200 iš Kavarsko TP, 10/0,4 kV KT K-225, KT K-207 ir 0,4 kV OL L-200 rekonstravimas (Panevėžio reg., Anykščių raj.)</t>
  </si>
  <si>
    <t>L-200 iš Kupiškio TP</t>
  </si>
  <si>
    <t>10 kV OL L-200 iš Kupiškio TP, 10/0,4 kV KT K-204 ir K-228 rekonstravimas (Panevėžio reg., Kupiškio raj.)</t>
  </si>
  <si>
    <t>L-200 iš Odos TP</t>
  </si>
  <si>
    <t>10 kV OL L-200 iš Oda TP, 10 0,4 kV KT O-215  ir 0,4 kV OL L-200, L-400 iš O-215, ir O-202 rekonstravimas (Klaipėdos reg., Plungės raj. )</t>
  </si>
  <si>
    <t>Utenos tinklas</t>
  </si>
  <si>
    <t>L-200 iš Rašės TP</t>
  </si>
  <si>
    <t>10 kV OL L-200 iš Rašės TP, 10/0,4 kV KT R-208 ir 0,4 kV OL L-100 iš R-208, KT R-222 ir 0,4 kV OL L-100 iš R-222, KT-2 ir 0,4 kV OL L-200 iš KT-2 rekonstravimas (Panevėžio reg., Utenos raj.)</t>
  </si>
  <si>
    <t>Zarasų tinklas</t>
  </si>
  <si>
    <t>L-200 iš Salako TP</t>
  </si>
  <si>
    <t>10 kV OL L-200 iš Salako TP, 10/0,4 kV KT Sl-215 ir KT Sl-211 rekonstravimas (Panevėžio reg., Zarasų raj.)</t>
  </si>
  <si>
    <t>L-200 iš Savitiškio TP</t>
  </si>
  <si>
    <t>10 kV OL L-200 iš Savitiškio TP, 10/0,4 kV KT Sv-207 rekonstravimas (Panevėžio reg., Panevėžio raj.)</t>
  </si>
  <si>
    <t>L-200 iš Simno TP</t>
  </si>
  <si>
    <t>10 kV OL L-200 iš Simno TP, 10/0,4 kV KT S-237, KT S-218 ir 0,4 kV OL L-300 iš S-237 rekonstravimas (Kauno reg., Alytaus raj.)</t>
  </si>
  <si>
    <t>Mažeikių tinklas</t>
  </si>
  <si>
    <t>L-200 iš SP-7 Miglos TP</t>
  </si>
  <si>
    <t>10 kV OL L-200 iš SP-7 Miglos TP, 10/0,4 kV KT Mg-208 ir KT Mg-202 rekonstravimas (Šiaulių reg., Mažeikių raj.)</t>
  </si>
  <si>
    <t>L-200 iš Stiklo TP</t>
  </si>
  <si>
    <t>10 kV OL L-200 iš Stiklo TP, 10/0,4 kV KT S-246 ir KT S-210 rekonstravimas (Panevėžio reg., Panevėžio raj.)</t>
  </si>
  <si>
    <t>Širvintų tinklas</t>
  </si>
  <si>
    <t>L-200 iš Šešuolėlių TP</t>
  </si>
  <si>
    <t>10 kV OL L-200 iš Šešuolėlių TP, 10/0,4 kV KT Š-216 ir KT Š-206 rekonstravimas (Vilniaus reg., Širvintų raj.)</t>
  </si>
  <si>
    <t>L-200 iš Švėkšnos TP</t>
  </si>
  <si>
    <t>10 kV OL L-200 iš Švėkšnos TP, 10/0,4 kV KT Šv-205 ir KT Šv-208 rekonstravimas (Klaipėdos reg., Šilutės raj.)</t>
  </si>
  <si>
    <t>Vilniaus rajono tinklas</t>
  </si>
  <si>
    <t>L-200 iš Turgeliai TP</t>
  </si>
  <si>
    <t>10 kV OL L-200 iš Turgeliai TP, 10/0,4 kV KT Tg-208, KT Tg-218 rekonstravimas (Vilniaus reg., Vilniaus raj.)</t>
  </si>
  <si>
    <t>L-200 iš Vidzgirio TP</t>
  </si>
  <si>
    <t>10 kV OL L-200 iš Vdzgirio TP, 10/0,4 kV KT A-211 ir 0,4 kV OL L-100 iš A-211, KT A-208 ir KT A-218 rekonstravimas (Kauno reg., Alytaus raj.)</t>
  </si>
  <si>
    <t>L-200 iš Velžio TP</t>
  </si>
  <si>
    <t>10 kV OL L-200 iš Velžio TP, 10/0,4 kV KT V-243 ir KT V-219 rekonstravimas (Panevėžio reg., Panevėžio raj.)</t>
  </si>
  <si>
    <t>Akmenės tinklas</t>
  </si>
  <si>
    <t>L-200 iš Viekšnių TP</t>
  </si>
  <si>
    <t>10 kV OL L-200 iš Viekšnių TP, 10/0,4 kV KT Vk-213 ir Vk-219 rekonstravimas (Šiaulių reg., Akmenės raj.)</t>
  </si>
  <si>
    <t>L-200 iš Zoknių TP</t>
  </si>
  <si>
    <t>10 kV OL L-200 iš Zoknių TP, 10 0,4 kV KT Zk-209 ir Zk-224 rekonstravimas (Šiaulių reg., Šiaulių raj.)</t>
  </si>
  <si>
    <t>L-2200 iš Šeduvos TP</t>
  </si>
  <si>
    <t>10 kV OL L-2200 iš Šeduvos TP, 10/0,4 kV KT Šd-22 ir 0,4 kV OL L-100, KT Šd-10 rekonstravimas (Šiaulių reg., Radviliškio raj.)</t>
  </si>
  <si>
    <t>Pakruojo tinklas</t>
  </si>
  <si>
    <t>L-2600 iš Pakruojo TP</t>
  </si>
  <si>
    <t>10 kV OL L-2600 iš Pakruojo TP,10/0,4 kV KT-4 ir 0,4 kV OL L-100, L-200 iš iš KT-4 rekonstravimas (Šiaulių reg., Pakruojo raj.)</t>
  </si>
  <si>
    <t>L-300 iš Buktos TP</t>
  </si>
  <si>
    <t>10 kV OL L-300 iš Buktos TP, 10/0,4 kV KT Bk-310 ir Bk-319 rekonstravimas (Alytaus reg., Marijampolės raj.)</t>
  </si>
  <si>
    <t>L-300 iš Darbėnų TP</t>
  </si>
  <si>
    <t>10 kV OL L-300 iš Darbėnų TP, 10/0,4 kV KT D-325 (Kretinga), KT D-306, 
KT D-318 (Kretinga) rekonstravimas (Klaipėdos reg., Kretingos raj.)</t>
  </si>
  <si>
    <t>L-300 iš Dieveniškių TP</t>
  </si>
  <si>
    <t>10 kV OL L-300 iš Dieveniškių TP, 10/0,4 kV KT D-304, KT D-333 ir KT D-327 rekonstravimas (Vilniaus reg., Šalčininkų raj.)</t>
  </si>
  <si>
    <t>L-300 iš Miglos TP</t>
  </si>
  <si>
    <t>10 kV OL L-300 iš Miglos TP, 10/0,4 kV KT-126 ir KT Mg-306 rekonstravimas (Šiaulių reg., Mažeikių raj.)</t>
  </si>
  <si>
    <t>L-300 iš Pilviškių TP</t>
  </si>
  <si>
    <t>10 kV OL L-300 iš Pilviškių TP, 10/0,4 kV KT P-303 ir KT P-313 rekonstravimas (Kauno reg., Vilkaviškio raj.)</t>
  </si>
  <si>
    <t>L-300 iš Rizgonių TP</t>
  </si>
  <si>
    <t>10 kV OL L-300 iš Rizgonių TP, 10/0,4 kV KT Rz-328, KT Rz-364 rekonstravimas (Kauno reg., Jonavos raj.)</t>
  </si>
  <si>
    <t>L-300 iš Sasnavos TP</t>
  </si>
  <si>
    <t>10 kV OL L-300 iš Sasnavos TP, 10/0,4 kV KT Sn-323 ir KT Sn-346 rekonstravimas (Kauno reg., Marijampolės raj.)</t>
  </si>
  <si>
    <t>L-300 iš Seirijų TP</t>
  </si>
  <si>
    <t>10 kV OL L-300 iš Seirijų TP, 10/0,4 kV KT Sr-306, Sr-313, KT Sr-304 rekonstravimas (Kauno reg., Lazdijų raj.)</t>
  </si>
  <si>
    <t>L-300 iš Svėdasų TP</t>
  </si>
  <si>
    <t>10 kV OL L-300 iš Svedainių TP, 10/0,4 kV KT Sv-307 ir Sv-310 rekonstravimas (Utenos reg., Anykščių raj.)</t>
  </si>
  <si>
    <t>L-300 iš Šimonių TP</t>
  </si>
  <si>
    <t>10 kV OL L-300 iš Šimonių TP, 10/0,4 kV KT Š-303 ir Š-312 rekonstravimas (Panevėžio reg., Kupiškio raj.)</t>
  </si>
  <si>
    <t>Švenčionių tinklas</t>
  </si>
  <si>
    <t>L-700 iš Švenčionėlių TP</t>
  </si>
  <si>
    <t>10 kV OL L-300 iš Švenčionėlių TP, 10/0,4 kV KT ŠL-704 ir 0,4 kV OL L-300 iš ŠL-704 ir ŠL-715 rekonstravimas (Utenos reg., Švenčionių raj.)</t>
  </si>
  <si>
    <t>Telšių tinklas</t>
  </si>
  <si>
    <t>L-300 iš Tryškių TP</t>
  </si>
  <si>
    <t>10 kV OL L-300 iš Tryškių TP, 10/0,4 kV KT Tr-313 ir 0,4 kV OL L-100 iš Tr-313 ir Tr-320 rekonstravimas (Klaipėdos reg., Telšių raj.)</t>
  </si>
  <si>
    <t>Kelmės tinklas</t>
  </si>
  <si>
    <t>L-300 iš Užvenčio TP</t>
  </si>
  <si>
    <t>10 kV OL L-300 iš Užvenčio TP, 10/0,4 kV KT Už-301, KT Už-323 rekonstravimas (Šiaulių reg., Kelmės raj.)</t>
  </si>
  <si>
    <t>L-300 iš Žarėnų TP</t>
  </si>
  <si>
    <t>10 kV OL L-300 iš Žarėnų TP, 10/0,4 kV KT Ž-306, KT Ž-308 ir KT R-213 rekonstravimas (Klaipėdos reg., Telšių raj.)</t>
  </si>
  <si>
    <t>L-400 iš Bakšių TP</t>
  </si>
  <si>
    <t>10 kV OL L-400 iš Bakšių TP, 10/0,4 kV KT Bk-404 ir KT Bk-418 rekonstravimas (Kauno reg., Alytaus raj.)</t>
  </si>
  <si>
    <t>L-400 iš Dieveniškių TP</t>
  </si>
  <si>
    <t>10 kV OL L-400 iš Dieveniškių TP, 10/0,4 kV KT D-411 ir KT D-408 rekonstravimas (Vilniaus reg., Šalčininkų raj.)</t>
  </si>
  <si>
    <t>Pasvalio tinklas</t>
  </si>
  <si>
    <t>L-400 iš Joniškėlio TP</t>
  </si>
  <si>
    <t>10 kV OL L-400 iš Joniškėlio TP, 10 0,4 kV KT J-413 ir 0,4 kV OL L-100 iš J-413, J-401 ir J-402 rekonstravimas (Panevėžio reg., Pasvalio raj.)</t>
  </si>
  <si>
    <t>L-400 iš Kavarsko TP</t>
  </si>
  <si>
    <t>10 kV OL L-400 iš Kavarsko TP, 10/0,4 kV KT K-409 ir 0,4 kV OL L-300 iš K-409 ir K-449 rekonstravimas (Panevėžio reg., Anykščių raj.)</t>
  </si>
  <si>
    <t>L-400 iš Kvarco TP</t>
  </si>
  <si>
    <t>10 kV OL L-400 iš Kvarco TP, 10/0,4 kV KT Kv-409 ir L-100 iš Kv-409, 
ir Kv-427 rekonstravimas (Panevėžio reg., Anykščių raj.)</t>
  </si>
  <si>
    <t>L-400 iš Lauksodžio TP</t>
  </si>
  <si>
    <t>10 kV OL L-400 iš Lauksodžio TP, 10/0,4 kV KT Lk-408, KT Lk-405 ir 0,4 kV OL L-200 iš Lk-405 ir Lk-410 rekonstravimas (Šiaulių reg., Pakruojo raj.)</t>
  </si>
  <si>
    <t>L-400 iš Luokės TP</t>
  </si>
  <si>
    <t>10 kV OL L-400 iš Luokės TP, 10/0,4 kV KT L-411, KT L-407 ir KT L-410 rekonstravimas (Klaipėdos reg., Telšių raj.)</t>
  </si>
  <si>
    <t>L-400 iš Pakruojo TP</t>
  </si>
  <si>
    <t>10 kV OL L-400 iš Pakruojo TP, 10/0,4 kV KT Pr-404 rekonstravimas (Šiaulių reg., Pakruojo raj.)</t>
  </si>
  <si>
    <t>L-400 iš Pilviškių TP</t>
  </si>
  <si>
    <t>10 kV OL L-400 iš Pilviškių TP, 10/0,4 kV KT P-403 ir 0,4 kV OL L-300 iš P-403, ir P-413 rekonstravimas (Kauno reg., Vilkaviškio raj.)</t>
  </si>
  <si>
    <t>L-400 iš Rudaminos TP</t>
  </si>
  <si>
    <t>10 kV OL L-400 iš Rudaminos TP, 10/0,4 kV KT KT-709 rekonstravimas (Vilniaus reg., Vilniaus m.)</t>
  </si>
  <si>
    <t>L-400 iš Sasnavos TP</t>
  </si>
  <si>
    <t>10 kV OL L-400 iš Sasnavos TP, 10/0,4 kV KT Sn-451 ir KT Sn-412 rekonstravimas (Kauno reg., Marijampolės raj.)</t>
  </si>
  <si>
    <t>Jurbarko tinklas</t>
  </si>
  <si>
    <t>L-400 iš Seredžiaus TP</t>
  </si>
  <si>
    <t>10 kV OL L-400 iš Seredžiaus TP, 10/0,4 kV KT Sr-410, KT Sr-402 rekonstravimas (Kauno reg., Jurbarko raj.)</t>
  </si>
  <si>
    <t>L-400 iš Sidabravo TP</t>
  </si>
  <si>
    <t>10 kV OL L-400 iš Sidabravo TP, 10/0,4 kV KT Sr-403 ir 0,4 kV OL L-100 iš Sr-403, ir Sr-425 rekonstravimas (Šiaulių reg., Radviliškio raj.)</t>
  </si>
  <si>
    <t>L-400 iš Simno TP</t>
  </si>
  <si>
    <t>10 kV OL L-400 iš Simno TP, 10/0,4 kV KT S-401 ir S-411 rekonstravimas (Alytaus reg., Alytaus raj.)</t>
  </si>
  <si>
    <t>L-400 iš Skuodo TP</t>
  </si>
  <si>
    <t>10 kV OL L-400 iš Skuodo TP, 10/0,4 kV KT S-430 ir 0,4 kV OL L-300 iš S-430 ir S-402 rekonstravimas (Klaipėdos reg., Skuodo raj.)</t>
  </si>
  <si>
    <t>L-400 iš SP-1</t>
  </si>
  <si>
    <t>10 kV OL L-400 iš SP-1, 10/0,4 kV KT Kš-406 ir Kš-425 rekonstravimas (Šiaulių reg., Kuršėnų raj.)</t>
  </si>
  <si>
    <t>L-400 iš SP-306 iš Rudamina TP</t>
  </si>
  <si>
    <t>10 kV OL L-400 iš SP-306 iš Rudaminos TP, 10 0,4 kV KT 6-414 ir 6-407 rekonstravimas (Vilniaus reg., Vilniaus raj.)</t>
  </si>
  <si>
    <t>L-400 iš Šilavoto TP</t>
  </si>
  <si>
    <t>10 kV OL L-400 iš Šilavotas TP, 10/0,4 kV KT Š-413 ir KT Š-405 rekonstravimas (Kauno reg., Prienų raj.)</t>
  </si>
  <si>
    <t>L-400 iš Viekšnių TP</t>
  </si>
  <si>
    <t>10 kV OL L-400 iš Viekšnių TP, 10/0,4 kV KT Vk-421, KT Vk-426 ir KT Vk-418 rekonstravimas (Šiaulių reg., Akmenės raj.)</t>
  </si>
  <si>
    <t>Raseinių tinklas</t>
  </si>
  <si>
    <t>L-500 iš Betygalos TP</t>
  </si>
  <si>
    <t>10 kV OL L-500 iš Betygalos TP, 10/0,4 kV KT Bt-501 ir KT Bt-516 rekonstravimas (Šiaulių reg., Raseinių raj.)</t>
  </si>
  <si>
    <t>L-500 iš Daugų TP</t>
  </si>
  <si>
    <t>10 kV OL L-500 iš Daugų TP, 10/0,4 kV KT D-508, KT D-511, KT D-504 rekonstravimas (Kauno reg., Alytaus raj.)</t>
  </si>
  <si>
    <t>L-500 iš Didžiasalio TP</t>
  </si>
  <si>
    <t>10 kV OL L-500 iš Didžiasalio TP, 10/0,4 kV KT Dž-527, KT Dž-506, KT Dž-522 ir 0,4 kV OL L-100 iš Dž-522 rekonstravimas (Panevėžio reg., Ignalinos raj.)</t>
  </si>
  <si>
    <t>Gargždų tinklas</t>
  </si>
  <si>
    <t>L-500 iš Gargždų TP</t>
  </si>
  <si>
    <t>10 kV OL L-500 iš Gargždų TP, 10/0,4 kV KT G-518 ir KT G-506 rekonstravimas (Klaipėdos reg., Gargždų raj.)</t>
  </si>
  <si>
    <t>L-500 iš Giedraičių TP</t>
  </si>
  <si>
    <t>10 kV OL L-500 iš Giedraičių TP, 10/0,4 kV KT G-516, KT G-504, KT G-506 ir 0,4 kV OL L-300 iš G-506 ir KT G-503 rekonstravimas (Panevėžio reg., Molėtų raj.)</t>
  </si>
  <si>
    <t>L-500 iš Gudžių TP</t>
  </si>
  <si>
    <t>10 kV OL L-500 iš Gudžių TP, 10/0,4 kV KT G-507, KT G-511 ir KT G-502 ir 0,4 kV OL L-300 iš G-502  rekonstravimas (Kauno reg., Varėnos raj.)</t>
  </si>
  <si>
    <t>10 kV OL L-500 iš Kelmės TP, 10/0,4 kV KT KT-2 ir KT-28 rekonstravimas (Šiaulių reg., Kelmės raj.)</t>
  </si>
  <si>
    <t>L-500 iš Kupiškio TP</t>
  </si>
  <si>
    <t>10 kV OL L-500 iš Kupiškio TP, 10/0,4 kV KT K-509 ir KT K-535 ir 0,4 kV OL L-100 iš K-535 rekonstravimas (Panevėžio reg., Kupiškio raj.)</t>
  </si>
  <si>
    <t>L-500 iš Nevarėnų TP</t>
  </si>
  <si>
    <t>10 kV OL L-500 iš Navarėnų TP, 10/0,4 kV KT N-503 ir KT N-510 rekonstravimas (Klaipėdos reg., Telšių raj.)</t>
  </si>
  <si>
    <t>L-500 iš Paberžė TP</t>
  </si>
  <si>
    <t>10 kV OL L-500 iš Paberžės TP, 10/0,4 kV KT Pb-546 ir 0,4 kV OL L-300 iš Pb-546 rekonstravimas (Vilniaus reg., Vilniaus raj.)</t>
  </si>
  <si>
    <t>L-500 iš Patilčių TP</t>
  </si>
  <si>
    <t>10 kV OL L-500 iš Patilčių TP, 10/0,4 kV KT Pt-509 ir KT Pt-505 rekonstravimas (Kauno reg., Vilkaviškio raj.)</t>
  </si>
  <si>
    <t>Tauragės tinklas</t>
  </si>
  <si>
    <t>L-500 iš Skaudvilės TP (Tauragė)</t>
  </si>
  <si>
    <t>10 kV OL L-500 iš Skaudvilės TP, 10/0,4 kV KT Sk-512, KT Sk-502 ir 0,4 kV OL L-400 iš Sk-502 rekonstravimas (Klaipėdos reg., Tauragės raj.)</t>
  </si>
  <si>
    <t>L-500 iš Usėnų TP</t>
  </si>
  <si>
    <t>10 kV OL L-500 iš Usėnų TP, 10/0,4 kV KT U-506 ir U-513 rekonstravimas (Klaipėdos reg., Tauragės raj.)</t>
  </si>
  <si>
    <t>L-500 iš Velžio TP</t>
  </si>
  <si>
    <t>10 kV OL L-500 iš Velžio TP, 10/0,4 kV KT V-502 ir KT V-503 rekonstravimas (Panevėžio reg., Panevėžio raj.)</t>
  </si>
  <si>
    <t>L-600 iš Igliaukos TP</t>
  </si>
  <si>
    <t>10 kV OL L-600 iš Igliaukos TP, 10/0,4 kV KT Ig-607 ir Ig-627 rekonstravimas (Kauno reg., Marijampolės raj.)</t>
  </si>
  <si>
    <t>L-600 iš Mockėnų TP</t>
  </si>
  <si>
    <t>10 kV OL L-600 iš Mockėnų TP, 10/0,4 kV KT M-649 ir KT M-615 rekonstravimas (Panevėžio reg., Utenos raj.)</t>
  </si>
  <si>
    <t>L-600 iš Pakapės TP</t>
  </si>
  <si>
    <t>10 kV OL L-600 iš Pakapės TP, 10/0,4 kV KT Pk-610, Pk-606, Tt-736 rekonstravimas (Šiaulių reg., Šiaulių raj.)</t>
  </si>
  <si>
    <t>L-600 iš Radviliškio TP</t>
  </si>
  <si>
    <t>10 kV OL L-600 iš Radviliškio TP, 10/0,4 kV KT Rd-624 ir KT Rd-612 rekonstravimas (Šiaulių reg., Radviliškio raj.)</t>
  </si>
  <si>
    <t>L-600 iš Rašės TP</t>
  </si>
  <si>
    <t>10 kV OL L-600 iš Rašės TP, 10/0,4 kV KT R-621 ir R-634 rekonstravimas (Utenos reg., Utenos raj.)</t>
  </si>
  <si>
    <t>L-600 iš Rokiškio TP</t>
  </si>
  <si>
    <t>10 kV OL L-600 iš Rokiškio TP, 10/0,4 kV KT R-605, KT R-615 ir 0,4 kV OL L-100 iš R-615, KT R-607 rekonstravimas (Panevėžio reg., Rokiškio raj.)</t>
  </si>
  <si>
    <t>L-600 iš Simno TP</t>
  </si>
  <si>
    <t>10 kV OL L-600 iš Simno TP, 10/0,4 kV KT S-609 ir KT S-620 rekonstravimas (Kauno reg., Alytaus raj.)</t>
  </si>
  <si>
    <t>L-600 iš SP-312 iš Rudamina TP</t>
  </si>
  <si>
    <t>10 kV OL L-600 iš SP-312 iš Rudaminos TP, 10/0,4 kV KT 12-613, KT 12-621 rekonstravimas (Vilniaus reg., Vilniaus raj.)</t>
  </si>
  <si>
    <t>L-600 iš Šeštokų TP</t>
  </si>
  <si>
    <t>10 kV OL L-600 iš Šeštokų TP, 10/0,4 kV KT Št-608 ir 0,4 kV OL L-200 iš Št-608 ir KT Št-604 rekonstravimas (Kauno reg., Lazdijų raj.)</t>
  </si>
  <si>
    <t>L-600 iš Varnių TP</t>
  </si>
  <si>
    <t>10 kV OL L-600 iš Varnių TP, 10/0,4 kV KT V-643 ir KT V-618 rekonstravimas (Klaipėdos reg., Telšių raj.)</t>
  </si>
  <si>
    <t>L-600 iš Žagarės TP</t>
  </si>
  <si>
    <t>10 kV OL L-600 iš Žagarės TP, 10/0,4 kV KT Žg-616, KT Žg-604 ir 0,4 kV OL L-400 iš Žg-604 rekonstravimas (Šiaulių reg., Joniškio raj.)</t>
  </si>
  <si>
    <t>L-700 iš Bazės TP</t>
  </si>
  <si>
    <t>10 kV OL L-700 iš Bazės TP, 10/0,4 kV KT Lz-703, KT Lz-704 rekonstravimas (Kauno reg., Lazdijų raj.)</t>
  </si>
  <si>
    <t>L-700 iš Kelmės TP</t>
  </si>
  <si>
    <t>10 kV OL L-700 iš Kelmės TP, 10/0,4 kV KT KT-39 ir KT-10 rekonstravimas (Šiaulių reg., Kelmės raj.)</t>
  </si>
  <si>
    <t>L-700 iš Merkinės TP</t>
  </si>
  <si>
    <t xml:space="preserve">10 kV OL L-700 iš Merkinės TP, 10/0,4 kV KT M-710, KT M-721, KT M-708 ir 0,4 kV OL L-300 iš M-708 rekonstravimas (Kauno reg., Varėnos raj.) </t>
  </si>
  <si>
    <t>L-700 iš Radviliškio TP</t>
  </si>
  <si>
    <t>10 kV OL L-700 iš Radviliškio TP, 10/0,4 kV KT Rd-705, KT Rd-610, KT Rd-710 ir 0,4 kV OL L-100 iš Rd-710 rekonstravimas (Šiaulių reg., Radviliškio raj.)</t>
  </si>
  <si>
    <t>L-700 iš Tytuvėnų TP</t>
  </si>
  <si>
    <t>10 kV OL L-700 iš Tytuvėnų TP, 10/0,4 kV KT Tt-703 ir KT Tt-708 rekonstravimas (Šiaulių reg., Kelmės raj.)</t>
  </si>
  <si>
    <t>L-700 iš Žiežmarių TP</t>
  </si>
  <si>
    <t>10 kV OL L-700 iš Žiežmarių TP, 10/0,4 kV KT Ž-702, KT-51 rekonstravimas (Kauno reg., Kaišiadorių raj.)</t>
  </si>
  <si>
    <t>L-800 iš Josvainių TP</t>
  </si>
  <si>
    <t>10 kV OL L-800 iš Josvainių TP, 10/0,4 kV KT J-814 ir KT J-827 rekonstravimas (Panevėžio reg., Kėdainių raj.)</t>
  </si>
  <si>
    <t>L-800 iš Kalvarijos TP</t>
  </si>
  <si>
    <t>10 kV OL L-800 iš Kalvarijos TP, 10/0,4 kV KT Kl-819 rekonstravimas (Kauno reg., Marijampolės raj.)</t>
  </si>
  <si>
    <t>L-800 iš Mockėnų TP</t>
  </si>
  <si>
    <t>10 kV OL L-800 iš Mockėnų TP, 10/0,4 kV KT M-817, KT M-801 rekonstravimas (Panevėžio reg., Utenos raj.)</t>
  </si>
  <si>
    <t>L-800 iš Rietavo TP</t>
  </si>
  <si>
    <t>10 kV OL L-800 iš Rietavo TP, 10/0,4 kV KT R-811 ir R-808 rekonstravimas (Klaipėdos reg., Plungės raj.)</t>
  </si>
  <si>
    <t>L-800 iš SP-5</t>
  </si>
  <si>
    <t>10 kV OL L-800 iš SP-5, 10/0,4 kV KT Kš-801 ir 0,4 kV OL iš KT Kš-801, KT Kš-802 ir KT Kš-813 rekonstravimas (Šiaulių reg., Kuršėnų raj.)</t>
  </si>
  <si>
    <t>L-800 iš Veisiejų TP</t>
  </si>
  <si>
    <t>10 kV OL L-800 iš Veisiejų TP, 10/0,4 kV KT Vs-813 ir Vs-806 rekonstravimas (Kauno reg., Lazdijų raj.)</t>
  </si>
  <si>
    <t>L-900 iš Joniškio TP</t>
  </si>
  <si>
    <t>10 kV OL L-900 iš Joniškio TP, 10/0,4 kV KT Jn-906, KT Jn-907, KT Jn-902 ir KT Jn-922 rekonstravimas (Šiaulių reg., Joniškio raj.)</t>
  </si>
  <si>
    <t>L-900 iš Molėtų TP</t>
  </si>
  <si>
    <t>10 kV OL L-900 iš Molėtų TP 10/0,4 kV KT M-913 ir 0,4 kV OL L-200 iš M-913 rekonstravimas (Panevėžio reg., Molėtų raj.)</t>
  </si>
  <si>
    <t>L-900 iš Pilviškių TP</t>
  </si>
  <si>
    <t>10 kV OL L-900 iš Pilviškių TP, 10/0,4 kV KT P-917 ir 0,4 kV OL L-172 iš P-917, ir P-918 rekonstravimas (Kauno reg., Marijampolės raj.)</t>
  </si>
  <si>
    <t>L-900 iš Prienų TP</t>
  </si>
  <si>
    <t>10 kV OL L-900 iš Prienų TP, 10/0,4 kV KT P-932 ir KT P-933 rekonstravimas (Kauno reg., Prienų raj.)</t>
  </si>
  <si>
    <t>10 kV OL L-MT-9 iš Radviliškio TP, 10/0,4 kV KT KT-51 rekonstravimas (Šiaulių reg., Radviliškio raj.)</t>
  </si>
  <si>
    <t>L-1800 iš SP-312 iš Pagiriai TP</t>
  </si>
  <si>
    <t>10/0,4 kV KT 12-1806 rekonstravimas (Vilniaus reg., Vilniaus raj.)</t>
  </si>
  <si>
    <t>L-200 iš SP-62 iš Verkiai TP</t>
  </si>
  <si>
    <t>10/0,4 kV KT 62-212 rekonstravimas (Vilniaus reg., Vilniaus raj.)</t>
  </si>
  <si>
    <t>10/0,4 kV KT Ar-805 rekonstravimas (Šiaulių reg., Raseinių raj.)</t>
  </si>
  <si>
    <t>L-400 iš Barstyčių TP</t>
  </si>
  <si>
    <t>10/0,4 kV KT B-411 rekonstravimas (Klaipėdos reg., Skuodo raj.)</t>
  </si>
  <si>
    <t>L-700 iš Biržai TP</t>
  </si>
  <si>
    <t>10/0,4 kV KT B-705 rekonstravimas (Panevėžio reg., Biržų raj.)</t>
  </si>
  <si>
    <t>L-200 iš Baublių TP</t>
  </si>
  <si>
    <t>10/0,4 kV KT Ba-202 (Kretinga) rekonstravimas (Klaipėdos reg., Kretingos raj.)</t>
  </si>
  <si>
    <t>L-100 iš Eržvilko TP</t>
  </si>
  <si>
    <t>10/0,4 kV KT E-125 ir 0,4 kV OL L-200 iš E-125 rekonstravimas (Kauno reg., Jurbarko raj.)</t>
  </si>
  <si>
    <t>L-400 iš Ekrano TP</t>
  </si>
  <si>
    <t>10/0,4 kV KT E-411 rekonstravimas (Panevėžio reg., Panevėžio raj.)</t>
  </si>
  <si>
    <t>L-500 iš Ežerėlio TP</t>
  </si>
  <si>
    <t>10/0,4 kV KT E-561 rekonstravimas (Kauno reg., Kauno raj.)</t>
  </si>
  <si>
    <t>L-400 iš Gubernijos TP</t>
  </si>
  <si>
    <t>10/0,4 kV KT Gb-401 rekonstravimas (Šiaulių reg., Šiaulių raj.)</t>
  </si>
  <si>
    <t>L-200 iš Gelvonų TP</t>
  </si>
  <si>
    <t>10/0,4 kV KT Gl-216 rekonstravimas (Vilniaus reg., Širvintų raj.)</t>
  </si>
  <si>
    <t>L-300 iš Jučių TP</t>
  </si>
  <si>
    <t>10/0,4 kV KT Jč-309 ir 0,4 kV OL L-200, L-300 rekonstravimas (Šiaulių reg., Akmenės raj.)</t>
  </si>
  <si>
    <t>L-100 iš Kriukų TP</t>
  </si>
  <si>
    <t>10/0,4 kV KT Kk-105 rekonstravimas (Šiaulių reg., Joniškio raj.)</t>
  </si>
  <si>
    <t>L-700 iš Kalvarijos TP</t>
  </si>
  <si>
    <t>10/0,4 kV KT Kl-5 rekonstravimas (Kauno reg., Marijampolės raj.)</t>
  </si>
  <si>
    <t>L-200 iš Kretingos TP</t>
  </si>
  <si>
    <t>10/0,4 kV KT Kr-202 (Kretinga) ir 0,4 kV OL L-300 iš Kr-202 (Kretinga) rekonstravimas (Klaipėdos reg., Kretingos raj.)</t>
  </si>
  <si>
    <t>L-1300 iš Kuršėnų TP</t>
  </si>
  <si>
    <t>10/0,4 kV KT Kš-1306 rekonstravimas (Šiaulių reg., Kuršėnų raj.)</t>
  </si>
  <si>
    <t>L-500 iš SP-5</t>
  </si>
  <si>
    <t>10/0,4 kV KT Kš-507 rekonstravimas (Šiaulių reg., Kuršėnų raj.)</t>
  </si>
  <si>
    <t>L-500 iš Skuodo TP</t>
  </si>
  <si>
    <t>10/0,4 kV KT KT-1 rekonstravimas (Klaipėdos reg., Skuodo raj.)</t>
  </si>
  <si>
    <t>10/0,4 kV KT KT-1 rekonstravimas (Šiaulių reg., Kelmės raj.)</t>
  </si>
  <si>
    <t>L-300 iš SP-56_TR-257</t>
  </si>
  <si>
    <t>10/0,4 kV KT KT-1086 rekonstravimas (Vilniaus reg., Vilniaus m.)</t>
  </si>
  <si>
    <t>L-100 iš Verkių TP</t>
  </si>
  <si>
    <t>10/0,4 kV KT KT-1392 rekonstravimas (Vilniaus reg., Vilniaus m.)</t>
  </si>
  <si>
    <t>L-100 iš SP-337</t>
  </si>
  <si>
    <t>10/0,4 kV KT KT-1406 rekonstravimas (Kauno reg., Kauno raj.)</t>
  </si>
  <si>
    <t>10/0,4 kV KT KT-1444 rekonstravimas (Vilniaus reg., Vilniaus m.)</t>
  </si>
  <si>
    <t>10/0,4 kV KT KT-1498 rekonstravimas (Vilniaus reg., Vilniaus m.)</t>
  </si>
  <si>
    <t>L-2193 iš SP-70_Baltupio TP</t>
  </si>
  <si>
    <t>10/0,4 kV KT KT-1706 rekonstravimas (Vilniaus reg., Vilniaus m.)</t>
  </si>
  <si>
    <t>10/0,4 kV KT KT-20 rekonstravimas (Panevėžio reg., Pasvalio raj.)</t>
  </si>
  <si>
    <t>Klaipėdos tinklas</t>
  </si>
  <si>
    <t>10/0,4 kV KT KT-230 rekonstravimas (Klaipėdos reg., Klaipėdos raj.)</t>
  </si>
  <si>
    <t>L-6700 iš Radviliškio TP</t>
  </si>
  <si>
    <t>10/0,4 kV KT KT-24 rekonstravimas (Šiaulių reg., Radviliškio raj.)</t>
  </si>
  <si>
    <t>10/0,4 kV KT KT-322 rekonstravimas (Kauno reg., Kauno raj.)</t>
  </si>
  <si>
    <t>L-400 iš Rokų TP (Panemunės OL)</t>
  </si>
  <si>
    <t>10/0,4 kV KT KT-369 rekonstravimas (Kauno reg., Kauno raj.)</t>
  </si>
  <si>
    <t>L-1100 iš Kybartų TP</t>
  </si>
  <si>
    <t>10/0,4 kV KT KT-4 (Kyb) rekonstravimas (Kauno reg., Vilkaviškio raj.)</t>
  </si>
  <si>
    <t>Šakių tinklas</t>
  </si>
  <si>
    <t>L-1300 iš Šakių TP</t>
  </si>
  <si>
    <t>10/0,4 kV KT KT-48 ir 0,4 kV OL L-400 iš KT-48 rekonstravimas (Kauno reg., Šakių raj.)</t>
  </si>
  <si>
    <t>L-300 iš TR 523</t>
  </si>
  <si>
    <t>10/0,4 kV KT KT-518 rekonstravimas (Vilniaus reg., Vilniaus m.)</t>
  </si>
  <si>
    <t>L-200 iš Rokų TP (Vaišvydavos OL)</t>
  </si>
  <si>
    <t>10/0,4 kV KT KT-551 rekonstravimas (Kauno reg., Kauno raj.)</t>
  </si>
  <si>
    <t>L-1000 iš Rokiškio TP</t>
  </si>
  <si>
    <t>10/0,4 kV KT KT-57 rekonstravimas (Panevėžio reg., Rokiškio raj.)</t>
  </si>
  <si>
    <t>10/0,4 kV KT KT-61 rekonstravimas (Šiaulių reg., Radviliškio raj.)</t>
  </si>
  <si>
    <t>L-357 Iš Kinostudijos TP</t>
  </si>
  <si>
    <t>10/0,4 kV KT KT-629 rekonstravimas (Vilniaus reg., Vilniaus m.)</t>
  </si>
  <si>
    <t>10/0,4 kV KT KT-714 ir 0,4 kV OL L-300 iš KT-714 rekonstravimas (Vilniaus reg., Vilniaus m.)</t>
  </si>
  <si>
    <t>L-200 iš Rėkyvos TP</t>
  </si>
  <si>
    <t>10/0,4 kV KT KT-72 rekonstravimas (Šiaulių reg., Šiaulių raj.)</t>
  </si>
  <si>
    <t>L-400 iš Tauragės TP</t>
  </si>
  <si>
    <t>10/0,4 kV KT KT-77 rekonstravimas (Klaipėdos reg., Tauragės raj.)</t>
  </si>
  <si>
    <t>10/0,4 kV KT KT-84 rekonstravimas (Šiaulių reg., Radviliškio raj.)</t>
  </si>
  <si>
    <t>10/0,4 kV KT KT-845 rekonstravimas (Vilniaus reg., Vilniaus m.)</t>
  </si>
  <si>
    <t>L-1400 iš Kvietiškio TP</t>
  </si>
  <si>
    <t>10/0,4 kV KT KT-85 rekonstravimas (Kauno reg., Marijampolės raj.)</t>
  </si>
  <si>
    <t>10/0,4 kV KT KT-9 rekonstravimas (Šiaulių reg., Joniškio raj.)</t>
  </si>
  <si>
    <t>L-300 iš Kvietiškio TP</t>
  </si>
  <si>
    <t>10/0,4 kV KT Kv-316 rekonstravimas (Kauno reg., Marijampolės raj.)</t>
  </si>
  <si>
    <t>L-100 iš Lenkimų TP</t>
  </si>
  <si>
    <t>10/0,4 kV KT L-105 ir 0,4 kV OL L-200 iš L-105 rekonstravimas (Klaipėdos reg., Skuodo raj.)</t>
  </si>
  <si>
    <t>L-300 iš Lygumų TP</t>
  </si>
  <si>
    <t>10/0,4 kV KT Lg-314 rekonstravimas (Šiaulių reg., Pakruojo raj.)</t>
  </si>
  <si>
    <t>L-600 iš Lauksodžio TP</t>
  </si>
  <si>
    <t>10/0,4 kV KT Lk-609 rekonstravimas (Šiaulių reg., Pakruojo raj.)</t>
  </si>
  <si>
    <t>L-400 iš Merkinės TP</t>
  </si>
  <si>
    <t>10/0,4 kV KT M-1 ir KT M-5 rekonstravimas (Kauno reg., Varėnos raj.)</t>
  </si>
  <si>
    <t>L-600 iš Molėtų TP</t>
  </si>
  <si>
    <t>10/0,4 kV KT M-614 ir 0,4 kV OL L-200, L-400 iš M-614 rekonstravimas (Panevėžio reg., Molėtų raj.)</t>
  </si>
  <si>
    <t>L-100 iš Palangos TP</t>
  </si>
  <si>
    <t>10/0,4 kV KT P-104 (Palanga) rekonstravimas (Klaipėdos reg., Kretingos raj.)</t>
  </si>
  <si>
    <t>L-100 iš Pabradės TP</t>
  </si>
  <si>
    <t>10/0,4 kV KT P-115 ir 0,4 kV OL L-300 iš P-115 rekonstravimas (Panevėžio reg., Švenčionių raj.)</t>
  </si>
  <si>
    <t>L-200 iš Palangos TP</t>
  </si>
  <si>
    <t>10/0,4 kV KT P-216 (Palanga) rekonstravimas (Klaipėdos reg., Kretingos raj.)</t>
  </si>
  <si>
    <t>L-100 iš Pagiriai TP</t>
  </si>
  <si>
    <t>10/0,4 kV KT Pg-131 rekonstravimas (Vilniaus reg., Vilniaus raj.)</t>
  </si>
  <si>
    <t>L-200 iš Priekulės TP</t>
  </si>
  <si>
    <t>10/0,4 kV KT Pk-202 rekonstravimas (Klaipėdos reg., Gargždų raj.)</t>
  </si>
  <si>
    <t>L-500 iš Pasvalio TP</t>
  </si>
  <si>
    <t>10/0,4 kV KT Ps-519 ir 0,4 kV OL L-300 rekonstravimas (Panevėžio reg., Pasvalio raj.)</t>
  </si>
  <si>
    <t>L-300 iš Putinų TP</t>
  </si>
  <si>
    <t>10/0,4 kV KT PT-304 rekonstravimas (Kauno reg., Alytaus raj.)</t>
  </si>
  <si>
    <t>L-300 iš Raudondvario TP</t>
  </si>
  <si>
    <t>10/0,4 kV KT R-356 rekonstravimas (Kauno reg., Kauno raj.)</t>
  </si>
  <si>
    <t>L-900 iš Rainių TP</t>
  </si>
  <si>
    <t>10/0,4 kV KT R-906 rekonstravimas (Klaipėdos reg., Telšių raj.)</t>
  </si>
  <si>
    <t>10/0,4 kV KT R-909 rekonstravimas (Klaipėdos reg., Telšių raj.)</t>
  </si>
  <si>
    <t>L-300 iš Radviliškio TP</t>
  </si>
  <si>
    <t>10/0,4 kV KT Rd-305 rekonstravimas (Šiaulių reg., Radviliškio raj.)</t>
  </si>
  <si>
    <t>Trakų tinklas</t>
  </si>
  <si>
    <t>L-700 iš Rūdiškių TP</t>
  </si>
  <si>
    <t>10/0,4 kV KT Rd-704 rekonstravimas (Vilniaus reg., Trakų raj.)</t>
  </si>
  <si>
    <t>L-100 iš Ringailių TP</t>
  </si>
  <si>
    <t>10/0,4 kV KT Rg-143 rekonstravimas (Kauno reg., Kaišiadorių raj.)</t>
  </si>
  <si>
    <t>L-300 iš Raseinių TP</t>
  </si>
  <si>
    <t>10/0,4 kV KT Rs-302 rekonstravimas (Šiaulių reg., Raseinių raj.)</t>
  </si>
  <si>
    <t>L-400 iš Raseinių TP</t>
  </si>
  <si>
    <t>10/0,4 kV KT Rs-407 rekonstravimas (Šiaulių reg., Raseinių raj.)</t>
  </si>
  <si>
    <t>L-100 iš Stakliškių TP</t>
  </si>
  <si>
    <t>10/0,4 kV KT S-107 ir 0,4 kV OL L-100 iš S-107 rekonstravimas (Kauno reg., Prienų raj.)</t>
  </si>
  <si>
    <t>L-100 iš Smalininkų TP</t>
  </si>
  <si>
    <t>10/0,4 kV KT Sm-125 rekonstravimas (Kauno reg., Jurbarko raj.)</t>
  </si>
  <si>
    <t>L-500 iš Svėdasų TP</t>
  </si>
  <si>
    <t>10/0,4 kV KT Sv-501 rekonstravimas (Panevėžio reg., Anykščių raj.)</t>
  </si>
  <si>
    <t>L-300 iš Šilainių TP</t>
  </si>
  <si>
    <t>10/0,4 kV KT Š-350 ir 0,4 kV OL L-100 iš Š-350 rekonstravimas (Kauno reg., Kauno raj.)</t>
  </si>
  <si>
    <t>10/0,4 kV KT Š-353 rekonstravimas (Kauno reg., Kauno raj.)</t>
  </si>
  <si>
    <t>L-800 iš Švenčionių TP</t>
  </si>
  <si>
    <t>10/0,4 kV KT Š-803 ir 0,4 kV L-200 rekonstravimas (Panevėžio reg., Švenčionių raj.)</t>
  </si>
  <si>
    <t>L-700 iš Šeštokų TP</t>
  </si>
  <si>
    <t>10/0,4 kV KT Št-703 rekonstravimas (Kauno reg., Marijampolės raj.)</t>
  </si>
  <si>
    <t>L-100 iš Švėkšnos TP</t>
  </si>
  <si>
    <t>10/0,4 kV KT Šv-106 rekonstravimas (Klaipėdos reg., Šilutės raj.)</t>
  </si>
  <si>
    <t>10/0,4 kV KT Šv-202 ir 0,4 kV OL L-200 iš Šv-202 rekonstravimas (Klaipėdos reg., Šilutės raj. )</t>
  </si>
  <si>
    <t>L-200 iš Tauragnų TP</t>
  </si>
  <si>
    <t>10/0,4 kV KT T-223 ir 0,4 kV OL L-300 iš T-223 rekonstravimas (Panevėžio reg., Utenos raj.)</t>
  </si>
  <si>
    <t>L-400 iš Tauragnų TP</t>
  </si>
  <si>
    <t>10/0,4 kV KT T-410 rekonstravimas (Panevėžio reg., Utenos raj.)</t>
  </si>
  <si>
    <t>L-500 iš Tausalo TP</t>
  </si>
  <si>
    <t>10/0,4 kV KT T-518 rekonstravimas (Klaipėdos reg., Telšių raj.)</t>
  </si>
  <si>
    <t>10/0,4 kV KT Tr-327 rekonstravimas (Klaipėdos reg., Telšių raj.)</t>
  </si>
  <si>
    <t>L-200 iš Tytuvėnų TP (Raseiniai)</t>
  </si>
  <si>
    <t>10/0,4 kV KT Tt-207 ir 0,4 kV OL L-300 iš Tt-207 rekonstravimas (Šiaulių reg., Raseinių raj.)</t>
  </si>
  <si>
    <t>L-300 iš Tverų TP</t>
  </si>
  <si>
    <t>10/0,4 kV KT Tv-306 rekonstravimas (Klaipėdos reg., Plungės raj.)</t>
  </si>
  <si>
    <t>L-400 iš Varnių TP</t>
  </si>
  <si>
    <t>10/0,4 kV KT V-405 ir 0,4 kV OL L-300 rekonstravimas (Klaipėdos reg., Telšių raj.)</t>
  </si>
  <si>
    <t>L-700 iš Vilkaviškio TP</t>
  </si>
  <si>
    <t>10/0,4 kV KT V-701 rekonstravimas (Kauno reg., Vilkaviškio raj.)</t>
  </si>
  <si>
    <t>L-600 iš Viekšnių TP</t>
  </si>
  <si>
    <t>10/0,4 kV KT Vk-606 rekonstravimas (Šiaulių reg., Akmenės raj.)</t>
  </si>
  <si>
    <t>L-100 iš Žasmos TP</t>
  </si>
  <si>
    <t>10/0,4 kV KT Ž-165 rekonstravimas (Kauno reg., Kauno raj.)</t>
  </si>
  <si>
    <t>L-400 iš Žagarės TP</t>
  </si>
  <si>
    <t>10/0,4 kV KT Žg-406 rekonstravimas (Šiaulių reg., Joniškio raj.)</t>
  </si>
  <si>
    <t>10/0,4 kV KT-1420 rekonstravimas (Vilniaus reg., Vilniaus m.)</t>
  </si>
  <si>
    <t>L-2100 iš Linkuvos TP</t>
  </si>
  <si>
    <t>10/0,4 kV KT-35 ir 0,4 kV OL L-300 iš KT-35 rekonstravimas (Šiaulių reg., Pakruojo raj.)</t>
  </si>
  <si>
    <t>10/0,4 kV KT-48 rekonstravimas (Šiaulių reg., Joniškio raj.)</t>
  </si>
  <si>
    <t>L-1400 iš Ukmergės TP</t>
  </si>
  <si>
    <t>10/0,4 kV KT-5 rekonstravimas (Panevėžio reg., Ukmergės raj.)</t>
  </si>
  <si>
    <t>10/0,4 kV KT-50 rekonstravimas (Panevėžio reg., Ukmergės raj.)</t>
  </si>
  <si>
    <t>L-800 iš Tausalo TP</t>
  </si>
  <si>
    <t>10/0,4 kV KT-58 rekonstravimas (Klaipėdos reg., Telšių raj.)</t>
  </si>
  <si>
    <t>OBJEKTO BENDRA VERTĖ, 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</si>
</sst>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0000000\ &quot;€&quot;_-;\-* #,##0.000000000\ &quot;€&quot;_-;_-* &quot;-&quot;??\ &quot;€&quot;_-;_-@_-"/>
    <numFmt numFmtId="166" formatCode="_-* #,##0.0000000000\ &quot;€&quot;_-;\-* #,##0.0000000000\ &quot;€&quot;_-;_-* &quot;-&quot;??\ &quot;€&quot;_-;_-@_-"/>
    <numFmt numFmtId="167" formatCode="_-* #,##0.00000000\ &quot;€&quot;_-;\-* #,##0.00000000\ &quot;€&quot;_-;_-* &quot;-&quot;??\ &quot;€&quot;_-;_-@_-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rgb="FF0061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rgb="FFFF0000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wrapText="1"/>
    </xf>
    <xf numFmtId="0" fontId="4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right" wrapText="1"/>
    </xf>
    <xf numFmtId="44" fontId="0" fillId="6" borderId="5" xfId="2" applyFont="1" applyFill="1" applyBorder="1"/>
    <xf numFmtId="44" fontId="0" fillId="6" borderId="6" xfId="2" applyFont="1" applyFill="1" applyBorder="1"/>
    <xf numFmtId="44" fontId="0" fillId="6" borderId="7" xfId="2" applyFont="1" applyFill="1" applyBorder="1"/>
    <xf numFmtId="44" fontId="0" fillId="6" borderId="8" xfId="2" applyFont="1" applyFill="1" applyBorder="1"/>
    <xf numFmtId="44" fontId="0" fillId="0" borderId="0" xfId="2" applyFont="1" applyFill="1" applyBorder="1"/>
    <xf numFmtId="0" fontId="8" fillId="7" borderId="1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wrapText="1"/>
    </xf>
    <xf numFmtId="44" fontId="0" fillId="0" borderId="0" xfId="0" applyNumberFormat="1"/>
    <xf numFmtId="44" fontId="9" fillId="0" borderId="0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164" fontId="0" fillId="8" borderId="11" xfId="1" applyNumberFormat="1" applyFont="1" applyFill="1" applyBorder="1" applyAlignment="1">
      <alignment horizontal="center" vertical="center"/>
    </xf>
    <xf numFmtId="164" fontId="0" fillId="8" borderId="12" xfId="1" applyNumberFormat="1" applyFont="1" applyFill="1" applyBorder="1" applyAlignment="1">
      <alignment horizontal="center" vertical="center"/>
    </xf>
    <xf numFmtId="164" fontId="0" fillId="0" borderId="13" xfId="1" applyNumberFormat="1" applyFont="1" applyFill="1" applyBorder="1" applyAlignment="1">
      <alignment horizontal="center" vertical="center"/>
    </xf>
    <xf numFmtId="44" fontId="8" fillId="0" borderId="9" xfId="2" applyFont="1" applyBorder="1" applyAlignment="1">
      <alignment horizontal="center" vertical="center"/>
    </xf>
    <xf numFmtId="44" fontId="10" fillId="0" borderId="12" xfId="2" applyFont="1" applyBorder="1" applyAlignment="1">
      <alignment horizontal="center" vertical="center"/>
    </xf>
    <xf numFmtId="44" fontId="11" fillId="0" borderId="0" xfId="2" applyFont="1" applyAlignment="1">
      <alignment horizontal="center" vertical="center"/>
    </xf>
    <xf numFmtId="44" fontId="8" fillId="0" borderId="10" xfId="2" applyFont="1" applyBorder="1" applyAlignment="1">
      <alignment horizontal="center" vertical="center"/>
    </xf>
    <xf numFmtId="44" fontId="8" fillId="0" borderId="12" xfId="2" applyFont="1" applyBorder="1" applyAlignment="1">
      <alignment horizontal="center" vertical="center"/>
    </xf>
    <xf numFmtId="44" fontId="0" fillId="0" borderId="0" xfId="2" applyFont="1" applyAlignment="1">
      <alignment horizontal="center" vertical="center"/>
    </xf>
    <xf numFmtId="44" fontId="11" fillId="0" borderId="12" xfId="2" applyFont="1" applyBorder="1" applyAlignment="1">
      <alignment horizontal="center" vertical="center"/>
    </xf>
    <xf numFmtId="4" fontId="0" fillId="0" borderId="0" xfId="0" applyNumberFormat="1"/>
    <xf numFmtId="0" fontId="0" fillId="0" borderId="14" xfId="0" applyBorder="1" applyAlignment="1">
      <alignment vertical="center" wrapText="1"/>
    </xf>
    <xf numFmtId="0" fontId="0" fillId="0" borderId="14" xfId="0" applyBorder="1"/>
    <xf numFmtId="44" fontId="9" fillId="9" borderId="1" xfId="2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9" fillId="9" borderId="7" xfId="2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0" fillId="15" borderId="2" xfId="0" applyFill="1" applyBorder="1" applyAlignment="1">
      <alignment horizontal="center" vertical="center" wrapText="1"/>
    </xf>
    <xf numFmtId="0" fontId="0" fillId="16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3" fillId="2" borderId="19" xfId="3" applyFont="1" applyBorder="1" applyAlignment="1">
      <alignment horizontal="center" vertical="center" wrapText="1"/>
    </xf>
    <xf numFmtId="0" fontId="0" fillId="0" borderId="5" xfId="2" applyNumberFormat="1" applyFont="1" applyFill="1" applyBorder="1" applyAlignment="1">
      <alignment horizontal="center" vertical="center"/>
    </xf>
    <xf numFmtId="0" fontId="0" fillId="0" borderId="6" xfId="0" applyBorder="1"/>
    <xf numFmtId="0" fontId="14" fillId="0" borderId="6" xfId="0" applyFont="1" applyBorder="1" applyAlignment="1">
      <alignment wrapText="1"/>
    </xf>
    <xf numFmtId="0" fontId="14" fillId="0" borderId="6" xfId="0" applyFont="1" applyBorder="1" applyAlignment="1">
      <alignment horizontal="center" vertical="center"/>
    </xf>
    <xf numFmtId="0" fontId="0" fillId="0" borderId="7" xfId="2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20" xfId="0" applyBorder="1"/>
    <xf numFmtId="44" fontId="15" fillId="0" borderId="5" xfId="2" applyFont="1" applyBorder="1" applyAlignment="1">
      <alignment horizontal="center" vertical="center"/>
    </xf>
    <xf numFmtId="44" fontId="16" fillId="0" borderId="7" xfId="2" applyFont="1" applyBorder="1" applyAlignment="1">
      <alignment horizontal="center" vertical="center"/>
    </xf>
    <xf numFmtId="4" fontId="0" fillId="0" borderId="21" xfId="0" applyNumberFormat="1" applyBorder="1" applyAlignment="1">
      <alignment horizontal="center"/>
    </xf>
    <xf numFmtId="44" fontId="0" fillId="0" borderId="22" xfId="2" applyFont="1" applyBorder="1" applyAlignment="1">
      <alignment horizontal="center" vertical="center"/>
    </xf>
    <xf numFmtId="44" fontId="0" fillId="0" borderId="6" xfId="2" applyFont="1" applyBorder="1" applyAlignment="1">
      <alignment horizontal="center" vertical="center"/>
    </xf>
    <xf numFmtId="44" fontId="0" fillId="0" borderId="23" xfId="2" applyFont="1" applyBorder="1" applyAlignment="1">
      <alignment horizontal="center" vertical="center"/>
    </xf>
    <xf numFmtId="44" fontId="0" fillId="0" borderId="0" xfId="2" applyFont="1" applyBorder="1"/>
    <xf numFmtId="0" fontId="0" fillId="0" borderId="24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4" borderId="6" xfId="0" applyFill="1" applyBorder="1"/>
    <xf numFmtId="0" fontId="0" fillId="4" borderId="8" xfId="0" applyFill="1" applyBorder="1"/>
    <xf numFmtId="44" fontId="15" fillId="4" borderId="5" xfId="2" applyFont="1" applyFill="1" applyBorder="1" applyAlignment="1">
      <alignment horizontal="center" vertical="center"/>
    </xf>
    <xf numFmtId="44" fontId="16" fillId="4" borderId="7" xfId="2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4" borderId="0" xfId="0" applyFill="1"/>
    <xf numFmtId="0" fontId="17" fillId="0" borderId="6" xfId="0" applyFont="1" applyBorder="1" applyAlignment="1">
      <alignment wrapText="1"/>
    </xf>
    <xf numFmtId="0" fontId="17" fillId="0" borderId="6" xfId="0" applyFont="1" applyBorder="1" applyAlignment="1">
      <alignment horizontal="center" vertical="center"/>
    </xf>
    <xf numFmtId="0" fontId="0" fillId="0" borderId="6" xfId="2" applyNumberFormat="1" applyFont="1" applyFill="1" applyBorder="1" applyAlignment="1">
      <alignment wrapText="1"/>
    </xf>
    <xf numFmtId="0" fontId="0" fillId="0" borderId="6" xfId="1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6" xfId="0" applyFont="1" applyBorder="1"/>
    <xf numFmtId="0" fontId="14" fillId="0" borderId="8" xfId="0" applyFont="1" applyBorder="1"/>
    <xf numFmtId="0" fontId="14" fillId="0" borderId="20" xfId="0" applyFont="1" applyBorder="1"/>
    <xf numFmtId="0" fontId="18" fillId="0" borderId="6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3" fillId="0" borderId="5" xfId="2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wrapText="1"/>
    </xf>
    <xf numFmtId="0" fontId="3" fillId="0" borderId="7" xfId="2" applyNumberFormat="1" applyFont="1" applyFill="1" applyBorder="1" applyAlignment="1">
      <alignment horizontal="center" vertical="center"/>
    </xf>
    <xf numFmtId="0" fontId="3" fillId="17" borderId="6" xfId="0" applyFont="1" applyFill="1" applyBorder="1"/>
    <xf numFmtId="0" fontId="3" fillId="4" borderId="6" xfId="0" applyFont="1" applyFill="1" applyBorder="1"/>
    <xf numFmtId="0" fontId="14" fillId="4" borderId="6" xfId="0" applyFont="1" applyFill="1" applyBorder="1"/>
    <xf numFmtId="0" fontId="3" fillId="4" borderId="8" xfId="0" applyFont="1" applyFill="1" applyBorder="1"/>
    <xf numFmtId="0" fontId="3" fillId="0" borderId="20" xfId="0" applyFont="1" applyBorder="1"/>
    <xf numFmtId="44" fontId="19" fillId="0" borderId="5" xfId="2" applyFont="1" applyBorder="1" applyAlignment="1">
      <alignment horizontal="center" vertical="center"/>
    </xf>
    <xf numFmtId="165" fontId="19" fillId="0" borderId="7" xfId="2" applyNumberFormat="1" applyFont="1" applyBorder="1" applyAlignment="1">
      <alignment horizontal="center" vertical="center"/>
    </xf>
    <xf numFmtId="44" fontId="3" fillId="0" borderId="22" xfId="2" applyFont="1" applyBorder="1" applyAlignment="1">
      <alignment horizontal="center" vertical="center"/>
    </xf>
    <xf numFmtId="44" fontId="3" fillId="0" borderId="6" xfId="2" applyFont="1" applyBorder="1" applyAlignment="1">
      <alignment horizontal="center" vertical="center"/>
    </xf>
    <xf numFmtId="44" fontId="3" fillId="0" borderId="23" xfId="2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0" xfId="0" applyFont="1"/>
    <xf numFmtId="0" fontId="3" fillId="17" borderId="6" xfId="0" applyFont="1" applyFill="1" applyBorder="1" applyAlignment="1">
      <alignment horizontal="right"/>
    </xf>
    <xf numFmtId="0" fontId="0" fillId="17" borderId="0" xfId="0" applyFill="1"/>
    <xf numFmtId="44" fontId="0" fillId="0" borderId="5" xfId="2" applyFont="1" applyBorder="1" applyAlignment="1">
      <alignment horizontal="center" vertical="center"/>
    </xf>
    <xf numFmtId="44" fontId="14" fillId="0" borderId="7" xfId="2" applyFont="1" applyBorder="1" applyAlignment="1">
      <alignment horizontal="center" vertical="center"/>
    </xf>
    <xf numFmtId="0" fontId="3" fillId="0" borderId="8" xfId="0" applyFont="1" applyBorder="1"/>
    <xf numFmtId="44" fontId="3" fillId="0" borderId="5" xfId="2" applyFont="1" applyBorder="1" applyAlignment="1">
      <alignment horizontal="center" vertical="center"/>
    </xf>
    <xf numFmtId="166" fontId="3" fillId="0" borderId="7" xfId="2" applyNumberFormat="1" applyFont="1" applyBorder="1" applyAlignment="1">
      <alignment horizontal="center" vertical="center"/>
    </xf>
    <xf numFmtId="167" fontId="3" fillId="0" borderId="7" xfId="2" applyNumberFormat="1" applyFont="1" applyBorder="1" applyAlignment="1">
      <alignment horizontal="center" vertical="center"/>
    </xf>
    <xf numFmtId="0" fontId="0" fillId="0" borderId="9" xfId="2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4" borderId="10" xfId="0" applyFill="1" applyBorder="1"/>
    <xf numFmtId="0" fontId="0" fillId="4" borderId="12" xfId="0" applyFill="1" applyBorder="1"/>
    <xf numFmtId="0" fontId="0" fillId="0" borderId="25" xfId="0" applyBorder="1"/>
    <xf numFmtId="44" fontId="0" fillId="0" borderId="9" xfId="2" applyFont="1" applyBorder="1" applyAlignment="1">
      <alignment horizontal="center" vertical="center"/>
    </xf>
    <xf numFmtId="44" fontId="14" fillId="0" borderId="11" xfId="2" applyFont="1" applyBorder="1" applyAlignment="1">
      <alignment horizontal="center" vertical="center"/>
    </xf>
    <xf numFmtId="4" fontId="0" fillId="0" borderId="26" xfId="0" applyNumberFormat="1" applyBorder="1" applyAlignment="1">
      <alignment horizontal="center"/>
    </xf>
    <xf numFmtId="44" fontId="0" fillId="0" borderId="27" xfId="2" applyFont="1" applyBorder="1" applyAlignment="1">
      <alignment horizontal="center" vertical="center"/>
    </xf>
    <xf numFmtId="44" fontId="0" fillId="0" borderId="28" xfId="2" applyFont="1" applyBorder="1" applyAlignment="1">
      <alignment horizontal="center" vertical="center"/>
    </xf>
    <xf numFmtId="44" fontId="0" fillId="0" borderId="29" xfId="2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4" fontId="0" fillId="0" borderId="0" xfId="0" applyNumberFormat="1" applyAlignment="1">
      <alignment horizontal="center"/>
    </xf>
    <xf numFmtId="4" fontId="4" fillId="0" borderId="24" xfId="0" applyNumberFormat="1" applyFont="1" applyBorder="1" applyAlignment="1">
      <alignment horizontal="center"/>
    </xf>
    <xf numFmtId="4" fontId="20" fillId="0" borderId="19" xfId="0" applyNumberFormat="1" applyFont="1" applyBorder="1" applyAlignment="1">
      <alignment horizontal="center" wrapText="1"/>
    </xf>
    <xf numFmtId="4" fontId="0" fillId="0" borderId="0" xfId="0" applyNumberFormat="1" applyAlignment="1">
      <alignment horizontal="center" vertical="center"/>
    </xf>
    <xf numFmtId="0" fontId="14" fillId="0" borderId="6" xfId="0" applyFont="1" applyFill="1" applyBorder="1" applyAlignment="1">
      <alignment wrapText="1"/>
    </xf>
    <xf numFmtId="0" fontId="0" fillId="0" borderId="6" xfId="0" applyFill="1" applyBorder="1" applyAlignment="1">
      <alignment wrapText="1"/>
    </xf>
  </cellXfs>
  <cellStyles count="4">
    <cellStyle name="Comma" xfId="1" builtinId="3"/>
    <cellStyle name="Currency" xfId="2" builtinId="4"/>
    <cellStyle name="Good" xfId="3" builtinId="26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ražina Nemunaitė" id="{3F1716E1-099F-4545-A565-61C9B5EBC737}" userId="S::Grazina.Nemunaite@eso.lt::f82bb090-8643-434a-ac97-256351017ac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S1" dT="2020-07-17T13:47:47.07" personId="{3F1716E1-099F-4545-A565-61C9B5EBC737}" id="{B5FA91EC-05B7-4BF8-B6EB-0B9A8AE95CBF}">
    <text>Rangos sutarties Priede Nr.1 (SDKŽ) 7.5 eilutė
nurodytas įkainis 30.000 eur - kiekis 1 komp., kurį sudaro 2 reklauzeriai. Taip išskaičiavim vienteto kainą -15.000 eur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2CFE5-96F2-4934-955A-8255C14CB18B}">
  <dimension ref="A1:GI579"/>
  <sheetViews>
    <sheetView topLeftCell="AD1" zoomScale="80" zoomScaleNormal="80" workbookViewId="0">
      <selection activeCell="AR2" sqref="AR2"/>
    </sheetView>
  </sheetViews>
  <sheetFormatPr defaultRowHeight="15" x14ac:dyDescent="0.25"/>
  <cols>
    <col min="1" max="1" width="10" style="1" customWidth="1"/>
    <col min="2" max="2" width="24.140625" customWidth="1"/>
    <col min="3" max="3" width="20.42578125" customWidth="1"/>
    <col min="4" max="4" width="22.140625" customWidth="1"/>
    <col min="5" max="5" width="62" style="13" customWidth="1"/>
    <col min="6" max="6" width="0.28515625" style="1" customWidth="1"/>
    <col min="7" max="7" width="26.7109375" style="1" customWidth="1"/>
    <col min="8" max="8" width="19.7109375" customWidth="1"/>
    <col min="9" max="12" width="19.7109375" hidden="1" customWidth="1"/>
    <col min="13" max="16" width="19.7109375" customWidth="1"/>
    <col min="17" max="21" width="19.7109375" hidden="1" customWidth="1"/>
    <col min="22" max="42" width="19.7109375" customWidth="1"/>
    <col min="43" max="43" width="19.7109375" hidden="1" customWidth="1"/>
    <col min="44" max="44" width="19.7109375" customWidth="1"/>
    <col min="45" max="45" width="19.7109375" style="64" customWidth="1"/>
    <col min="46" max="46" width="19.7109375" customWidth="1"/>
    <col min="47" max="47" width="26.85546875" customWidth="1"/>
    <col min="48" max="48" width="32.7109375" customWidth="1"/>
    <col min="49" max="49" width="27.5703125" customWidth="1"/>
    <col min="50" max="50" width="26.85546875" customWidth="1"/>
    <col min="51" max="51" width="24" customWidth="1"/>
    <col min="52" max="53" width="19.7109375" customWidth="1"/>
    <col min="54" max="54" width="22.5703125" customWidth="1"/>
    <col min="56" max="56" width="24.7109375" customWidth="1"/>
    <col min="57" max="57" width="21.85546875" customWidth="1"/>
    <col min="59" max="59" width="22.42578125" customWidth="1"/>
  </cols>
  <sheetData>
    <row r="1" spans="1:59" ht="45.75" thickBot="1" x14ac:dyDescent="0.3">
      <c r="E1"/>
      <c r="G1" s="2" t="s">
        <v>0</v>
      </c>
      <c r="H1" s="3" t="s">
        <v>1</v>
      </c>
      <c r="I1" s="4"/>
      <c r="J1" s="4"/>
      <c r="K1" s="4"/>
      <c r="L1" s="4"/>
      <c r="M1" s="5" t="s">
        <v>2</v>
      </c>
      <c r="N1" s="5" t="s">
        <v>3</v>
      </c>
      <c r="O1" s="5" t="s">
        <v>4</v>
      </c>
      <c r="P1" s="5" t="s">
        <v>5</v>
      </c>
      <c r="Q1" s="6"/>
      <c r="R1" s="6"/>
      <c r="S1" s="6"/>
      <c r="T1" s="6"/>
      <c r="U1" s="6"/>
      <c r="V1" s="5" t="s">
        <v>6</v>
      </c>
      <c r="W1" s="5" t="s">
        <v>7</v>
      </c>
      <c r="X1" s="5" t="s">
        <v>8</v>
      </c>
      <c r="Y1" s="5" t="s">
        <v>9</v>
      </c>
      <c r="Z1" s="7" t="s">
        <v>10</v>
      </c>
      <c r="AA1" s="7" t="s">
        <v>11</v>
      </c>
      <c r="AB1" s="7" t="s">
        <v>12</v>
      </c>
      <c r="AC1" s="7" t="s">
        <v>13</v>
      </c>
      <c r="AD1" s="7" t="s">
        <v>14</v>
      </c>
      <c r="AE1" s="7" t="s">
        <v>15</v>
      </c>
      <c r="AF1" s="7" t="s">
        <v>16</v>
      </c>
      <c r="AG1" s="7" t="s">
        <v>17</v>
      </c>
      <c r="AH1" s="7" t="s">
        <v>18</v>
      </c>
      <c r="AI1" s="5">
        <v>9</v>
      </c>
      <c r="AJ1" s="7" t="s">
        <v>19</v>
      </c>
      <c r="AK1" s="8" t="s">
        <v>20</v>
      </c>
      <c r="AL1" s="8" t="s">
        <v>21</v>
      </c>
      <c r="AM1" s="5">
        <v>7</v>
      </c>
      <c r="AN1" s="8" t="s">
        <v>22</v>
      </c>
      <c r="AO1" s="8" t="s">
        <v>23</v>
      </c>
      <c r="AP1" s="8" t="s">
        <v>24</v>
      </c>
      <c r="AQ1" s="9"/>
      <c r="AR1" s="10" t="s">
        <v>25</v>
      </c>
      <c r="AS1" s="11" t="s">
        <v>26</v>
      </c>
      <c r="AT1" s="12"/>
    </row>
    <row r="2" spans="1:59" ht="56.25" x14ac:dyDescent="0.3">
      <c r="G2" s="14" t="s">
        <v>27</v>
      </c>
      <c r="H2" s="15">
        <v>38998.400000000001</v>
      </c>
      <c r="I2" s="16"/>
      <c r="J2" s="16"/>
      <c r="K2" s="16"/>
      <c r="L2" s="16"/>
      <c r="M2" s="16">
        <v>5375.6</v>
      </c>
      <c r="N2" s="16">
        <f>10878.97+115</f>
        <v>10993.97</v>
      </c>
      <c r="O2" s="16">
        <f>12248.97+115</f>
        <v>12363.97</v>
      </c>
      <c r="P2" s="16">
        <v>14791.97</v>
      </c>
      <c r="Q2" s="16"/>
      <c r="R2" s="16"/>
      <c r="S2" s="16"/>
      <c r="T2" s="16"/>
      <c r="U2" s="16"/>
      <c r="V2" s="16">
        <v>12585.469666666701</v>
      </c>
      <c r="W2" s="16">
        <v>13730.469666666701</v>
      </c>
      <c r="X2" s="16">
        <v>13730.469666666701</v>
      </c>
      <c r="Y2" s="16">
        <v>13730.469666666701</v>
      </c>
      <c r="Z2" s="16">
        <f>800+1860</f>
        <v>2660</v>
      </c>
      <c r="AA2" s="16">
        <v>2198</v>
      </c>
      <c r="AB2" s="16">
        <v>2414.6666666666665</v>
      </c>
      <c r="AC2" s="16">
        <v>2914.6666666666665</v>
      </c>
      <c r="AD2" s="16">
        <v>3848</v>
      </c>
      <c r="AE2" s="16">
        <v>4314.666666666667</v>
      </c>
      <c r="AF2" s="16">
        <v>5148</v>
      </c>
      <c r="AG2" s="16">
        <v>6801.3333333333339</v>
      </c>
      <c r="AH2" s="16">
        <v>8468</v>
      </c>
      <c r="AI2" s="16">
        <v>0</v>
      </c>
      <c r="AJ2" s="16">
        <v>0</v>
      </c>
      <c r="AK2" s="16">
        <v>0</v>
      </c>
      <c r="AL2" s="16">
        <v>0</v>
      </c>
      <c r="AM2" s="16">
        <v>0</v>
      </c>
      <c r="AN2" s="16">
        <v>0</v>
      </c>
      <c r="AO2" s="16">
        <v>0</v>
      </c>
      <c r="AP2" s="16">
        <v>0</v>
      </c>
      <c r="AQ2" s="16"/>
      <c r="AR2" s="17">
        <v>0</v>
      </c>
      <c r="AS2" s="18">
        <v>0</v>
      </c>
      <c r="AT2" s="19"/>
      <c r="AU2" s="20" t="s">
        <v>28</v>
      </c>
      <c r="AV2" s="21" t="s">
        <v>29</v>
      </c>
      <c r="AW2" s="20" t="s">
        <v>30</v>
      </c>
      <c r="AX2" s="20" t="s">
        <v>31</v>
      </c>
      <c r="AY2" s="22" t="s">
        <v>32</v>
      </c>
      <c r="AZ2" s="21" t="s">
        <v>33</v>
      </c>
      <c r="BB2" s="23"/>
      <c r="BD2" s="21" t="s">
        <v>34</v>
      </c>
      <c r="BE2" s="21" t="s">
        <v>35</v>
      </c>
    </row>
    <row r="3" spans="1:59" ht="32.25" thickBot="1" x14ac:dyDescent="0.3">
      <c r="A3" s="24"/>
      <c r="B3" s="25"/>
      <c r="C3" s="25"/>
      <c r="D3" s="25"/>
      <c r="G3" s="14" t="s">
        <v>36</v>
      </c>
      <c r="H3" s="26">
        <f t="shared" ref="H3:AS3" si="0">SUM(H6:H444)</f>
        <v>43.103000000000058</v>
      </c>
      <c r="I3" s="27"/>
      <c r="J3" s="27"/>
      <c r="K3" s="27"/>
      <c r="L3" s="27"/>
      <c r="M3" s="27">
        <f t="shared" si="0"/>
        <v>63</v>
      </c>
      <c r="N3" s="27">
        <f t="shared" si="0"/>
        <v>8</v>
      </c>
      <c r="O3" s="27">
        <f t="shared" si="0"/>
        <v>76</v>
      </c>
      <c r="P3" s="27">
        <f t="shared" si="0"/>
        <v>4</v>
      </c>
      <c r="Q3" s="27"/>
      <c r="R3" s="27"/>
      <c r="S3" s="27"/>
      <c r="T3" s="27"/>
      <c r="U3" s="27"/>
      <c r="V3" s="27">
        <f t="shared" si="0"/>
        <v>43</v>
      </c>
      <c r="W3" s="27">
        <f t="shared" si="0"/>
        <v>66</v>
      </c>
      <c r="X3" s="27">
        <f t="shared" si="0"/>
        <v>111</v>
      </c>
      <c r="Y3" s="27">
        <f t="shared" si="0"/>
        <v>18</v>
      </c>
      <c r="Z3" s="27">
        <f t="shared" si="0"/>
        <v>222</v>
      </c>
      <c r="AA3" s="27">
        <f t="shared" si="0"/>
        <v>0</v>
      </c>
      <c r="AB3" s="27">
        <f t="shared" si="0"/>
        <v>62</v>
      </c>
      <c r="AC3" s="27">
        <f t="shared" si="0"/>
        <v>77</v>
      </c>
      <c r="AD3" s="27">
        <f t="shared" si="0"/>
        <v>69</v>
      </c>
      <c r="AE3" s="27">
        <f t="shared" si="0"/>
        <v>80</v>
      </c>
      <c r="AF3" s="27">
        <f t="shared" si="0"/>
        <v>49</v>
      </c>
      <c r="AG3" s="27">
        <f t="shared" si="0"/>
        <v>45</v>
      </c>
      <c r="AH3" s="27">
        <f t="shared" si="0"/>
        <v>0</v>
      </c>
      <c r="AI3" s="27">
        <f t="shared" si="0"/>
        <v>75</v>
      </c>
      <c r="AJ3" s="27">
        <f t="shared" si="0"/>
        <v>387</v>
      </c>
      <c r="AK3" s="27">
        <f t="shared" si="0"/>
        <v>56.642000000000024</v>
      </c>
      <c r="AL3" s="27">
        <f t="shared" si="0"/>
        <v>10.788</v>
      </c>
      <c r="AM3" s="27">
        <f t="shared" si="0"/>
        <v>683</v>
      </c>
      <c r="AN3" s="27">
        <f t="shared" si="0"/>
        <v>52.721000000000032</v>
      </c>
      <c r="AO3" s="27">
        <f t="shared" si="0"/>
        <v>25.208000000000006</v>
      </c>
      <c r="AP3" s="27">
        <f t="shared" si="0"/>
        <v>1154</v>
      </c>
      <c r="AQ3" s="27"/>
      <c r="AR3" s="28">
        <f t="shared" si="0"/>
        <v>334</v>
      </c>
      <c r="AS3" s="29">
        <f t="shared" si="0"/>
        <v>12</v>
      </c>
      <c r="AT3" s="30"/>
      <c r="AU3" s="31">
        <f>SUM(AU6:AU444)</f>
        <v>8458664.9758666754</v>
      </c>
      <c r="AV3" s="32">
        <f>SUM(AV6:AV444)</f>
        <v>8686974.0158666689</v>
      </c>
      <c r="AW3" s="33">
        <f>AX3+AY3+AZ3</f>
        <v>8434446.3157254402</v>
      </c>
      <c r="AX3" s="31">
        <f>SUM(AX6:AX237)</f>
        <v>221511.79908434459</v>
      </c>
      <c r="AY3" s="34">
        <f>SUM(AY6:AY237)</f>
        <v>5256278.0906502996</v>
      </c>
      <c r="AZ3" s="35">
        <f>SUM(AZ6:AZ237)</f>
        <v>2956656.4259907957</v>
      </c>
      <c r="BA3" s="36"/>
      <c r="BD3" s="37">
        <v>13557672.09</v>
      </c>
      <c r="BE3" s="37">
        <f>BD3-AV3</f>
        <v>4870698.074133331</v>
      </c>
      <c r="BG3" s="38">
        <v>13013000</v>
      </c>
    </row>
    <row r="4" spans="1:59" ht="98.25" customHeight="1" thickBot="1" x14ac:dyDescent="0.3">
      <c r="H4" s="39" t="s">
        <v>37</v>
      </c>
      <c r="I4" s="39"/>
      <c r="J4" s="39"/>
      <c r="K4" s="39"/>
      <c r="L4" s="39"/>
      <c r="M4" s="39" t="s">
        <v>38</v>
      </c>
      <c r="N4" s="39" t="s">
        <v>39</v>
      </c>
      <c r="O4" s="39" t="s">
        <v>40</v>
      </c>
      <c r="P4" s="39" t="s">
        <v>41</v>
      </c>
      <c r="Q4" s="39"/>
      <c r="R4" s="39"/>
      <c r="S4" s="39"/>
      <c r="T4" s="39"/>
      <c r="U4" s="39"/>
      <c r="V4" s="39" t="s">
        <v>42</v>
      </c>
      <c r="W4" s="39" t="s">
        <v>43</v>
      </c>
      <c r="X4" s="39" t="s">
        <v>44</v>
      </c>
      <c r="Y4" s="39" t="s">
        <v>45</v>
      </c>
      <c r="Z4" s="39" t="s">
        <v>46</v>
      </c>
      <c r="AA4" s="39" t="s">
        <v>47</v>
      </c>
      <c r="AB4" s="39" t="s">
        <v>48</v>
      </c>
      <c r="AC4" s="39" t="s">
        <v>49</v>
      </c>
      <c r="AD4" s="39" t="s">
        <v>50</v>
      </c>
      <c r="AE4" s="39" t="s">
        <v>51</v>
      </c>
      <c r="AF4" s="39" t="s">
        <v>52</v>
      </c>
      <c r="AG4" s="39" t="s">
        <v>53</v>
      </c>
      <c r="AH4" s="39" t="s">
        <v>54</v>
      </c>
      <c r="AI4" s="39" t="s">
        <v>55</v>
      </c>
      <c r="AJ4" s="39" t="s">
        <v>56</v>
      </c>
      <c r="AK4" s="39" t="s">
        <v>57</v>
      </c>
      <c r="AL4" s="39" t="s">
        <v>58</v>
      </c>
      <c r="AM4" s="39" t="s">
        <v>59</v>
      </c>
      <c r="AN4" s="39" t="s">
        <v>60</v>
      </c>
      <c r="AO4" s="39" t="s">
        <v>61</v>
      </c>
      <c r="AP4" s="39" t="s">
        <v>62</v>
      </c>
      <c r="AQ4" s="39"/>
      <c r="AS4" s="40"/>
      <c r="AV4" s="23">
        <f>SUM(AX6:AZ237)</f>
        <v>8434446.3157254644</v>
      </c>
    </row>
    <row r="5" spans="1:59" ht="115.5" customHeight="1" thickTop="1" x14ac:dyDescent="0.25">
      <c r="A5" s="41" t="s">
        <v>63</v>
      </c>
      <c r="B5" s="42" t="s">
        <v>64</v>
      </c>
      <c r="C5" s="42" t="s">
        <v>65</v>
      </c>
      <c r="D5" s="42" t="s">
        <v>66</v>
      </c>
      <c r="E5" s="42" t="s">
        <v>67</v>
      </c>
      <c r="F5" s="43"/>
      <c r="G5" s="44" t="s">
        <v>68</v>
      </c>
      <c r="H5" s="45" t="s">
        <v>69</v>
      </c>
      <c r="I5" s="46"/>
      <c r="J5" s="46"/>
      <c r="K5" s="46"/>
      <c r="L5" s="46"/>
      <c r="M5" s="47" t="s">
        <v>70</v>
      </c>
      <c r="N5" s="47" t="s">
        <v>71</v>
      </c>
      <c r="O5" s="47" t="s">
        <v>72</v>
      </c>
      <c r="P5" s="47" t="s">
        <v>73</v>
      </c>
      <c r="Q5" s="46"/>
      <c r="R5" s="46"/>
      <c r="S5" s="46"/>
      <c r="T5" s="46"/>
      <c r="U5" s="46"/>
      <c r="V5" s="47" t="s">
        <v>74</v>
      </c>
      <c r="W5" s="47" t="s">
        <v>75</v>
      </c>
      <c r="X5" s="47" t="s">
        <v>76</v>
      </c>
      <c r="Y5" s="47" t="s">
        <v>77</v>
      </c>
      <c r="Z5" s="48" t="s">
        <v>78</v>
      </c>
      <c r="AA5" s="49" t="s">
        <v>79</v>
      </c>
      <c r="AB5" s="49" t="s">
        <v>80</v>
      </c>
      <c r="AC5" s="49" t="s">
        <v>81</v>
      </c>
      <c r="AD5" s="49" t="s">
        <v>82</v>
      </c>
      <c r="AE5" s="49" t="s">
        <v>83</v>
      </c>
      <c r="AF5" s="49" t="s">
        <v>84</v>
      </c>
      <c r="AG5" s="49" t="s">
        <v>85</v>
      </c>
      <c r="AH5" s="49" t="s">
        <v>86</v>
      </c>
      <c r="AI5" s="48" t="s">
        <v>87</v>
      </c>
      <c r="AJ5" s="50" t="s">
        <v>88</v>
      </c>
      <c r="AK5" s="51" t="s">
        <v>89</v>
      </c>
      <c r="AL5" s="52" t="s">
        <v>90</v>
      </c>
      <c r="AM5" s="48" t="s">
        <v>91</v>
      </c>
      <c r="AN5" s="51" t="s">
        <v>92</v>
      </c>
      <c r="AO5" s="45" t="s">
        <v>93</v>
      </c>
      <c r="AP5" s="48" t="s">
        <v>94</v>
      </c>
      <c r="AQ5" s="46"/>
      <c r="AR5" s="53" t="s">
        <v>95</v>
      </c>
      <c r="AS5" s="54" t="s">
        <v>96</v>
      </c>
      <c r="AT5" s="55"/>
      <c r="AU5" s="56" t="s">
        <v>97</v>
      </c>
      <c r="AV5" s="57" t="s">
        <v>98</v>
      </c>
      <c r="AW5" s="58" t="s">
        <v>99</v>
      </c>
      <c r="AX5" s="59" t="s">
        <v>100</v>
      </c>
      <c r="AY5" s="60" t="s">
        <v>101</v>
      </c>
      <c r="AZ5" s="61" t="s">
        <v>102</v>
      </c>
      <c r="BA5" s="12"/>
      <c r="BB5" s="62" t="s">
        <v>103</v>
      </c>
    </row>
    <row r="6" spans="1:59" ht="30" x14ac:dyDescent="0.25">
      <c r="A6" s="63">
        <v>1</v>
      </c>
      <c r="B6" s="64" t="s">
        <v>104</v>
      </c>
      <c r="C6" s="64" t="s">
        <v>105</v>
      </c>
      <c r="D6" s="64" t="s">
        <v>106</v>
      </c>
      <c r="E6" s="65" t="s">
        <v>107</v>
      </c>
      <c r="F6" s="66"/>
      <c r="G6" s="67">
        <v>2</v>
      </c>
      <c r="H6" s="64">
        <v>0.04</v>
      </c>
      <c r="I6" s="64"/>
      <c r="J6" s="64"/>
      <c r="K6" s="64"/>
      <c r="L6" s="64"/>
      <c r="M6" s="64"/>
      <c r="N6" s="64"/>
      <c r="O6" s="64">
        <v>2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64">
        <v>1</v>
      </c>
      <c r="AA6" s="64"/>
      <c r="AB6" s="64"/>
      <c r="AC6" s="64"/>
      <c r="AD6" s="64"/>
      <c r="AE6" s="64">
        <v>1</v>
      </c>
      <c r="AF6" s="64"/>
      <c r="AG6" s="64">
        <v>1</v>
      </c>
      <c r="AH6" s="64"/>
      <c r="AI6" s="64"/>
      <c r="AJ6" s="64">
        <v>2</v>
      </c>
      <c r="AK6" s="64">
        <v>0.94</v>
      </c>
      <c r="AL6" s="64"/>
      <c r="AM6" s="64">
        <v>27</v>
      </c>
      <c r="AN6" s="64">
        <v>0.98299999999999998</v>
      </c>
      <c r="AO6" s="64"/>
      <c r="AP6" s="64">
        <v>58</v>
      </c>
      <c r="AQ6" s="64"/>
      <c r="AR6" s="64"/>
      <c r="AS6" s="68"/>
      <c r="AT6" s="69"/>
      <c r="AU6" s="70">
        <f>+H6*H$2+I6*I$2+J6*J$2+K6*K$2+L6*L$2+M6*M$2+N6*N$2+O6*O$2+P6*P$2+Q6*Q$2+R6*R$2+S6*S$2+T6*T$2+U6*U$2+V6*V$2+W6*W$2+X6*X$2+Y6*Y$2+Z6*Z$2+AA6*AA$2+AB6*AB$2+AC6*AC$2+AD6*AD$2+AE6*AE$2+AF6*AF$2+AG6*AG$2+AH6*AH$2+AI6*AI$2+AJ6*AJ$2+AK6*AK$2+AL6*AL$2+AM6*AM$2+AN6*AN$2+AO6*AO$2+AP6*AP$2+AQ6*AQ$2+AR6*AR$2+AS6*$AS$2</f>
        <v>40063.876000000004</v>
      </c>
      <c r="AV6" s="71">
        <f>+IF(AU6&lt;=35000,AU6+579.91,AU6+1448.15)</f>
        <v>41512.026000000005</v>
      </c>
      <c r="AW6" s="72">
        <f>AX6+AY6+AZ6</f>
        <v>41512.026000000005</v>
      </c>
      <c r="AX6" s="73">
        <f>AV6-AU6</f>
        <v>1448.1500000000015</v>
      </c>
      <c r="AY6" s="74">
        <f>AU6*0.64</f>
        <v>25640.880640000003</v>
      </c>
      <c r="AZ6" s="75">
        <f>AU6*0.36</f>
        <v>14422.995360000001</v>
      </c>
      <c r="BA6" s="76"/>
      <c r="BB6" s="77"/>
    </row>
    <row r="7" spans="1:59" ht="45" x14ac:dyDescent="0.25">
      <c r="A7" s="63">
        <v>2</v>
      </c>
      <c r="B7" s="64" t="s">
        <v>108</v>
      </c>
      <c r="C7" s="64" t="s">
        <v>109</v>
      </c>
      <c r="D7" s="64" t="s">
        <v>110</v>
      </c>
      <c r="E7" s="78" t="s">
        <v>111</v>
      </c>
      <c r="F7" s="79"/>
      <c r="G7" s="67">
        <v>2</v>
      </c>
      <c r="H7" s="80">
        <v>0.21</v>
      </c>
      <c r="I7" s="64"/>
      <c r="J7" s="64"/>
      <c r="K7" s="64"/>
      <c r="L7" s="64"/>
      <c r="M7" s="80"/>
      <c r="N7" s="80"/>
      <c r="O7" s="80"/>
      <c r="P7" s="80"/>
      <c r="Q7" s="64"/>
      <c r="R7" s="64"/>
      <c r="S7" s="64"/>
      <c r="T7" s="64"/>
      <c r="U7" s="64"/>
      <c r="V7" s="80"/>
      <c r="W7" s="80">
        <v>1</v>
      </c>
      <c r="X7" s="80">
        <v>2</v>
      </c>
      <c r="Y7" s="80"/>
      <c r="Z7" s="80">
        <v>1</v>
      </c>
      <c r="AA7" s="80"/>
      <c r="AB7" s="80"/>
      <c r="AC7" s="80"/>
      <c r="AD7" s="80">
        <v>1</v>
      </c>
      <c r="AE7" s="80">
        <v>1</v>
      </c>
      <c r="AF7" s="80"/>
      <c r="AG7" s="80">
        <v>1</v>
      </c>
      <c r="AH7" s="80"/>
      <c r="AI7" s="80"/>
      <c r="AJ7" s="80">
        <v>3</v>
      </c>
      <c r="AK7" s="80">
        <v>0.61</v>
      </c>
      <c r="AL7" s="80">
        <v>0.56999999999999995</v>
      </c>
      <c r="AM7" s="80">
        <v>16</v>
      </c>
      <c r="AN7" s="80">
        <v>1.2430000000000001</v>
      </c>
      <c r="AO7" s="80">
        <v>0.17799999999999999</v>
      </c>
      <c r="AP7" s="80">
        <v>34</v>
      </c>
      <c r="AQ7" s="64"/>
      <c r="AR7" s="80">
        <v>3</v>
      </c>
      <c r="AS7" s="81"/>
      <c r="AT7" s="69"/>
      <c r="AU7" s="82">
        <f t="shared" ref="AU7:AU69" si="1">+H7*H$2+I7*I$2+J7*J$2+K7*K$2+L7*L$2+M7*M$2+N7*N$2+O7*O$2+P7*P$2+Q7*Q$2+R7*R$2+S7*S$2+T7*T$2+U7*U$2+V7*V$2+W7*W$2+X7*X$2+Y7*Y$2+Z7*Z$2+AA7*AA$2+AB7*AB$2+AC7*AC$2+AD7*AD$2+AE7*AE$2+AF7*AF$2+AG7*AG$2+AH7*AH$2+AI7*AI$2+AJ7*AJ$2+AK7*AK$2+AL7*AL$2+AM7*AM$2+AN7*AN$2+AO7*AO$2+AP7*AP$2+AQ7*AQ$2+AR7*AR$2+AS7*$AS$2</f>
        <v>67005.073000000106</v>
      </c>
      <c r="AV7" s="83">
        <f t="shared" ref="AV7:AV69" si="2">+IF(AU7&lt;=35000,AU7+579.91,AU7+1448.15)</f>
        <v>68453.2230000001</v>
      </c>
      <c r="AW7" s="72">
        <f t="shared" ref="AW7:AW70" si="3">AX7+AY7+AZ7</f>
        <v>68453.2230000001</v>
      </c>
      <c r="AX7" s="73">
        <f t="shared" ref="AX7:AX70" si="4">AV7-AU7</f>
        <v>1448.1499999999942</v>
      </c>
      <c r="AY7" s="74">
        <f t="shared" ref="AY7:AY70" si="5">AU7*0.64</f>
        <v>42883.246720000068</v>
      </c>
      <c r="AZ7" s="75">
        <f t="shared" ref="AZ7:AZ70" si="6">AU7*0.36</f>
        <v>24121.826280000038</v>
      </c>
      <c r="BA7" s="76"/>
      <c r="BB7" s="77"/>
    </row>
    <row r="8" spans="1:59" ht="30" x14ac:dyDescent="0.25">
      <c r="A8" s="63">
        <v>3</v>
      </c>
      <c r="B8" s="64" t="s">
        <v>112</v>
      </c>
      <c r="C8" s="64" t="s">
        <v>113</v>
      </c>
      <c r="D8" s="64" t="s">
        <v>114</v>
      </c>
      <c r="E8" s="78" t="s">
        <v>115</v>
      </c>
      <c r="F8" s="79"/>
      <c r="G8" s="67">
        <v>2</v>
      </c>
      <c r="H8" s="64">
        <v>0.04</v>
      </c>
      <c r="I8" s="64"/>
      <c r="J8" s="64"/>
      <c r="K8" s="64"/>
      <c r="L8" s="64"/>
      <c r="M8" s="64">
        <v>1</v>
      </c>
      <c r="N8" s="64"/>
      <c r="O8" s="64"/>
      <c r="P8" s="64"/>
      <c r="Q8" s="64"/>
      <c r="R8" s="64"/>
      <c r="S8" s="64"/>
      <c r="T8" s="64"/>
      <c r="U8" s="64"/>
      <c r="V8" s="64">
        <v>1</v>
      </c>
      <c r="W8" s="64"/>
      <c r="X8" s="64"/>
      <c r="Y8" s="64"/>
      <c r="Z8" s="64">
        <v>1</v>
      </c>
      <c r="AA8" s="64"/>
      <c r="AB8" s="64">
        <v>2</v>
      </c>
      <c r="AC8" s="64"/>
      <c r="AD8" s="64"/>
      <c r="AE8" s="64"/>
      <c r="AF8" s="64"/>
      <c r="AG8" s="64"/>
      <c r="AH8" s="64"/>
      <c r="AI8" s="64">
        <v>1</v>
      </c>
      <c r="AJ8" s="64">
        <v>2</v>
      </c>
      <c r="AK8" s="64">
        <v>0.05</v>
      </c>
      <c r="AL8" s="64"/>
      <c r="AM8" s="64"/>
      <c r="AN8" s="64"/>
      <c r="AO8" s="64"/>
      <c r="AP8" s="64"/>
      <c r="AQ8" s="64"/>
      <c r="AR8" s="64">
        <v>1</v>
      </c>
      <c r="AS8" s="68"/>
      <c r="AT8" s="69"/>
      <c r="AU8" s="70">
        <f t="shared" si="1"/>
        <v>27010.339000000033</v>
      </c>
      <c r="AV8" s="71">
        <f t="shared" si="2"/>
        <v>27590.249000000033</v>
      </c>
      <c r="AW8" s="72">
        <f t="shared" si="3"/>
        <v>25245.027680144816</v>
      </c>
      <c r="AX8" s="73">
        <f>(AV8-AU8)-(AV8-AU8)*0.0850018178471392</f>
        <v>530.61659581226536</v>
      </c>
      <c r="AY8" s="74">
        <f>(AU8*0.64)-(AU8*0.64)*0.0850018178471392</f>
        <v>15817.223093972832</v>
      </c>
      <c r="AZ8" s="75">
        <f>(AU8*0.36)-(AU8*0.36)*0.0850018178471392</f>
        <v>8897.1879903597182</v>
      </c>
      <c r="BA8" s="76"/>
      <c r="BB8" s="77"/>
    </row>
    <row r="9" spans="1:59" ht="30" x14ac:dyDescent="0.25">
      <c r="A9" s="63">
        <v>4</v>
      </c>
      <c r="B9" s="64" t="s">
        <v>108</v>
      </c>
      <c r="C9" s="64" t="s">
        <v>116</v>
      </c>
      <c r="D9" s="64" t="s">
        <v>117</v>
      </c>
      <c r="E9" s="78" t="s">
        <v>118</v>
      </c>
      <c r="F9" s="79"/>
      <c r="G9" s="67">
        <v>1</v>
      </c>
      <c r="H9" s="64">
        <v>0.17</v>
      </c>
      <c r="I9" s="64"/>
      <c r="J9" s="64"/>
      <c r="K9" s="64"/>
      <c r="L9" s="64"/>
      <c r="M9" s="64"/>
      <c r="N9" s="64"/>
      <c r="O9" s="64">
        <v>1</v>
      </c>
      <c r="P9" s="64"/>
      <c r="Q9" s="64"/>
      <c r="R9" s="64"/>
      <c r="S9" s="64"/>
      <c r="T9" s="64"/>
      <c r="U9" s="64"/>
      <c r="V9" s="64"/>
      <c r="W9" s="64"/>
      <c r="X9" s="64"/>
      <c r="Y9" s="64"/>
      <c r="Z9" s="64">
        <v>1</v>
      </c>
      <c r="AA9" s="64"/>
      <c r="AB9" s="64"/>
      <c r="AC9" s="64"/>
      <c r="AD9" s="64">
        <v>1</v>
      </c>
      <c r="AE9" s="64"/>
      <c r="AF9" s="64"/>
      <c r="AG9" s="64"/>
      <c r="AH9" s="64"/>
      <c r="AI9" s="64"/>
      <c r="AJ9" s="64">
        <v>1</v>
      </c>
      <c r="AK9" s="64">
        <v>0.04</v>
      </c>
      <c r="AL9" s="64"/>
      <c r="AM9" s="64"/>
      <c r="AN9" s="64"/>
      <c r="AO9" s="64">
        <v>0.08</v>
      </c>
      <c r="AP9" s="64"/>
      <c r="AQ9" s="64"/>
      <c r="AR9" s="64">
        <v>1</v>
      </c>
      <c r="AS9" s="68"/>
      <c r="AT9" s="69"/>
      <c r="AU9" s="70">
        <f t="shared" si="1"/>
        <v>25501.698</v>
      </c>
      <c r="AV9" s="71">
        <f t="shared" si="2"/>
        <v>26081.608</v>
      </c>
      <c r="AW9" s="72">
        <f t="shared" si="3"/>
        <v>23864.623907623514</v>
      </c>
      <c r="AX9" s="73">
        <f t="shared" ref="AX9:AX11" si="7">(AV9-AU9)-(AV9-AU9)*0.0850018178471392</f>
        <v>530.61659581226536</v>
      </c>
      <c r="AY9" s="74">
        <f t="shared" ref="AY9:AY11" si="8">(AU9*0.64)-(AU9*0.64)*0.0850018178471392</f>
        <v>14933.764679559199</v>
      </c>
      <c r="AZ9" s="75">
        <f t="shared" ref="AZ9:AZ11" si="9">(AU9*0.36)-(AU9*0.36)*0.0850018178471392</f>
        <v>8400.2426322520478</v>
      </c>
      <c r="BA9" s="76"/>
      <c r="BB9" s="77"/>
    </row>
    <row r="10" spans="1:59" ht="30" x14ac:dyDescent="0.25">
      <c r="A10" s="63">
        <v>5</v>
      </c>
      <c r="B10" s="64" t="s">
        <v>119</v>
      </c>
      <c r="C10" s="64" t="s">
        <v>120</v>
      </c>
      <c r="D10" s="64" t="s">
        <v>121</v>
      </c>
      <c r="E10" s="78" t="s">
        <v>122</v>
      </c>
      <c r="F10" s="79"/>
      <c r="G10" s="67">
        <v>2</v>
      </c>
      <c r="H10" s="64">
        <v>0.59</v>
      </c>
      <c r="I10" s="64"/>
      <c r="J10" s="64"/>
      <c r="K10" s="64"/>
      <c r="L10" s="64"/>
      <c r="M10" s="64">
        <v>1</v>
      </c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>
        <v>1</v>
      </c>
      <c r="Y10" s="64"/>
      <c r="Z10" s="64">
        <v>1</v>
      </c>
      <c r="AA10" s="64"/>
      <c r="AB10" s="64">
        <v>1</v>
      </c>
      <c r="AC10" s="64">
        <v>1</v>
      </c>
      <c r="AD10" s="64"/>
      <c r="AE10" s="64"/>
      <c r="AF10" s="64"/>
      <c r="AG10" s="64"/>
      <c r="AH10" s="64"/>
      <c r="AI10" s="64">
        <v>1</v>
      </c>
      <c r="AJ10" s="64">
        <v>2</v>
      </c>
      <c r="AK10" s="64">
        <v>0.1</v>
      </c>
      <c r="AL10" s="64"/>
      <c r="AM10" s="64"/>
      <c r="AN10" s="64">
        <v>0.1</v>
      </c>
      <c r="AO10" s="64">
        <v>0.32</v>
      </c>
      <c r="AP10" s="64"/>
      <c r="AQ10" s="64"/>
      <c r="AR10" s="64"/>
      <c r="AS10" s="68"/>
      <c r="AT10" s="69"/>
      <c r="AU10" s="70">
        <f t="shared" si="1"/>
        <v>50104.459000000032</v>
      </c>
      <c r="AV10" s="71">
        <f t="shared" si="2"/>
        <v>51552.609000000033</v>
      </c>
      <c r="AW10" s="72">
        <f t="shared" si="3"/>
        <v>47170.543520237246</v>
      </c>
      <c r="AX10" s="73">
        <f t="shared" si="7"/>
        <v>1325.0546174846668</v>
      </c>
      <c r="AY10" s="74">
        <f t="shared" si="8"/>
        <v>29341.112897761646</v>
      </c>
      <c r="AZ10" s="75">
        <f t="shared" si="9"/>
        <v>16504.376004990929</v>
      </c>
      <c r="BA10" s="76"/>
      <c r="BB10" s="77"/>
    </row>
    <row r="11" spans="1:59" ht="45" x14ac:dyDescent="0.25">
      <c r="A11" s="63">
        <v>6</v>
      </c>
      <c r="B11" s="64" t="s">
        <v>123</v>
      </c>
      <c r="C11" s="64" t="s">
        <v>124</v>
      </c>
      <c r="D11" s="64" t="s">
        <v>125</v>
      </c>
      <c r="E11" s="78" t="s">
        <v>126</v>
      </c>
      <c r="F11" s="79"/>
      <c r="G11" s="67">
        <v>2</v>
      </c>
      <c r="H11" s="64">
        <v>0.04</v>
      </c>
      <c r="I11" s="64"/>
      <c r="J11" s="64"/>
      <c r="K11" s="64"/>
      <c r="L11" s="64"/>
      <c r="M11" s="64">
        <v>2</v>
      </c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>
        <v>1</v>
      </c>
      <c r="AC11" s="64">
        <v>1</v>
      </c>
      <c r="AD11" s="64"/>
      <c r="AE11" s="64"/>
      <c r="AF11" s="64"/>
      <c r="AG11" s="64"/>
      <c r="AH11" s="64"/>
      <c r="AI11" s="64">
        <v>4</v>
      </c>
      <c r="AJ11" s="64">
        <v>2</v>
      </c>
      <c r="AK11" s="64">
        <v>0.91300000000000003</v>
      </c>
      <c r="AL11" s="64">
        <v>0.28000000000000003</v>
      </c>
      <c r="AM11" s="64">
        <v>4</v>
      </c>
      <c r="AN11" s="64">
        <v>1.03</v>
      </c>
      <c r="AO11" s="64">
        <v>0.06</v>
      </c>
      <c r="AP11" s="64">
        <v>4</v>
      </c>
      <c r="AQ11" s="64"/>
      <c r="AR11" s="64">
        <v>3</v>
      </c>
      <c r="AS11" s="68">
        <v>1</v>
      </c>
      <c r="AT11" s="69"/>
      <c r="AU11" s="70">
        <f t="shared" si="1"/>
        <v>17640.469333333334</v>
      </c>
      <c r="AV11" s="71">
        <f t="shared" si="2"/>
        <v>18220.379333333334</v>
      </c>
      <c r="AW11" s="72">
        <f t="shared" si="3"/>
        <v>16671.613968135556</v>
      </c>
      <c r="AX11" s="73">
        <f t="shared" si="7"/>
        <v>530.61659581226536</v>
      </c>
      <c r="AY11" s="74">
        <f t="shared" si="8"/>
        <v>10330.238318286905</v>
      </c>
      <c r="AZ11" s="75">
        <f t="shared" si="9"/>
        <v>5810.7590540363844</v>
      </c>
      <c r="BA11" s="76"/>
      <c r="BB11" s="77"/>
    </row>
    <row r="12" spans="1:59" ht="30" x14ac:dyDescent="0.25">
      <c r="A12" s="63">
        <v>7</v>
      </c>
      <c r="B12" s="64" t="s">
        <v>119</v>
      </c>
      <c r="C12" s="64" t="s">
        <v>127</v>
      </c>
      <c r="D12" s="64" t="s">
        <v>128</v>
      </c>
      <c r="E12" s="78" t="s">
        <v>129</v>
      </c>
      <c r="F12" s="84"/>
      <c r="G12" s="67">
        <v>2</v>
      </c>
      <c r="H12" s="64">
        <v>0.22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>
        <v>2</v>
      </c>
      <c r="Y12" s="64"/>
      <c r="Z12" s="64">
        <v>1</v>
      </c>
      <c r="AA12" s="64"/>
      <c r="AB12" s="64"/>
      <c r="AC12" s="64"/>
      <c r="AD12" s="64">
        <v>1</v>
      </c>
      <c r="AE12" s="64">
        <v>1</v>
      </c>
      <c r="AF12" s="64"/>
      <c r="AG12" s="64"/>
      <c r="AH12" s="64"/>
      <c r="AI12" s="64"/>
      <c r="AJ12" s="64">
        <v>2</v>
      </c>
      <c r="AK12" s="64">
        <v>0.3</v>
      </c>
      <c r="AL12" s="64"/>
      <c r="AM12" s="64"/>
      <c r="AN12" s="64">
        <v>0.19</v>
      </c>
      <c r="AO12" s="64">
        <v>0.09</v>
      </c>
      <c r="AP12" s="64"/>
      <c r="AQ12" s="64"/>
      <c r="AR12" s="64">
        <v>2</v>
      </c>
      <c r="AS12" s="68"/>
      <c r="AT12" s="69"/>
      <c r="AU12" s="70">
        <f t="shared" si="1"/>
        <v>46863.254000000066</v>
      </c>
      <c r="AV12" s="71">
        <f t="shared" si="2"/>
        <v>48311.404000000068</v>
      </c>
      <c r="AW12" s="72">
        <f t="shared" si="3"/>
        <v>48311.404000000068</v>
      </c>
      <c r="AX12" s="73">
        <f t="shared" si="4"/>
        <v>1448.1500000000015</v>
      </c>
      <c r="AY12" s="74">
        <f t="shared" si="5"/>
        <v>29992.482560000044</v>
      </c>
      <c r="AZ12" s="75">
        <f t="shared" si="6"/>
        <v>16870.771440000022</v>
      </c>
      <c r="BA12" s="76"/>
      <c r="BB12" s="77"/>
    </row>
    <row r="13" spans="1:59" s="85" customFormat="1" ht="30" x14ac:dyDescent="0.25">
      <c r="A13" s="63">
        <v>8</v>
      </c>
      <c r="B13" s="64" t="s">
        <v>119</v>
      </c>
      <c r="C13" s="64" t="s">
        <v>130</v>
      </c>
      <c r="D13" s="64" t="s">
        <v>131</v>
      </c>
      <c r="E13" s="78" t="s">
        <v>132</v>
      </c>
      <c r="F13" s="79"/>
      <c r="G13" s="67">
        <v>2</v>
      </c>
      <c r="H13" s="64">
        <v>0.2</v>
      </c>
      <c r="I13" s="64"/>
      <c r="J13" s="64"/>
      <c r="K13" s="64"/>
      <c r="L13" s="64"/>
      <c r="M13" s="64">
        <v>1</v>
      </c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>
        <v>1</v>
      </c>
      <c r="Y13" s="64"/>
      <c r="Z13" s="64">
        <v>1</v>
      </c>
      <c r="AA13" s="64"/>
      <c r="AB13" s="64">
        <v>1</v>
      </c>
      <c r="AC13" s="64"/>
      <c r="AD13" s="64"/>
      <c r="AE13" s="64"/>
      <c r="AF13" s="64"/>
      <c r="AG13" s="64"/>
      <c r="AH13" s="64"/>
      <c r="AI13" s="64">
        <v>1</v>
      </c>
      <c r="AJ13" s="64">
        <v>2</v>
      </c>
      <c r="AK13" s="64">
        <v>0.12</v>
      </c>
      <c r="AL13" s="64">
        <v>0.51</v>
      </c>
      <c r="AM13" s="64">
        <v>1</v>
      </c>
      <c r="AN13" s="64">
        <v>0.51</v>
      </c>
      <c r="AO13" s="64"/>
      <c r="AP13" s="64"/>
      <c r="AQ13" s="64"/>
      <c r="AR13" s="64">
        <v>2</v>
      </c>
      <c r="AS13" s="68"/>
      <c r="AT13" s="69"/>
      <c r="AU13" s="70">
        <f t="shared" si="1"/>
        <v>31980.416333333367</v>
      </c>
      <c r="AV13" s="71">
        <f t="shared" si="2"/>
        <v>32560.326333333367</v>
      </c>
      <c r="AW13" s="72">
        <f t="shared" si="3"/>
        <v>29792.639405303955</v>
      </c>
      <c r="AX13" s="73">
        <f>(AV13-AU13)-(AV13-AU13)*0.0850018178471392</f>
        <v>530.61659581226536</v>
      </c>
      <c r="AY13" s="74">
        <f>(AU13*0.64)-(AU13*0.64)*0.0850018178471392</f>
        <v>18727.694598074682</v>
      </c>
      <c r="AZ13" s="75">
        <f>(AU13*0.36)-(AU13*0.36)*0.0850018178471392</f>
        <v>10534.328211417007</v>
      </c>
      <c r="BA13" s="76"/>
      <c r="BB13" s="77"/>
    </row>
    <row r="14" spans="1:59" ht="30" x14ac:dyDescent="0.25">
      <c r="A14" s="63">
        <v>9</v>
      </c>
      <c r="B14" s="64" t="s">
        <v>123</v>
      </c>
      <c r="C14" s="64" t="s">
        <v>133</v>
      </c>
      <c r="D14" s="64" t="s">
        <v>134</v>
      </c>
      <c r="E14" s="78" t="s">
        <v>135</v>
      </c>
      <c r="F14" s="79"/>
      <c r="G14" s="67">
        <v>2</v>
      </c>
      <c r="H14" s="64">
        <v>0.09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>
        <v>1</v>
      </c>
      <c r="X14" s="64">
        <v>1</v>
      </c>
      <c r="Y14" s="64"/>
      <c r="Z14" s="64">
        <v>1</v>
      </c>
      <c r="AA14" s="64"/>
      <c r="AB14" s="64"/>
      <c r="AC14" s="64"/>
      <c r="AD14" s="64">
        <v>1</v>
      </c>
      <c r="AE14" s="64">
        <v>1</v>
      </c>
      <c r="AF14" s="64"/>
      <c r="AG14" s="64"/>
      <c r="AH14" s="64"/>
      <c r="AI14" s="64">
        <v>1</v>
      </c>
      <c r="AJ14" s="64">
        <v>2</v>
      </c>
      <c r="AK14" s="64">
        <v>0.96</v>
      </c>
      <c r="AL14" s="64"/>
      <c r="AM14" s="64">
        <v>21</v>
      </c>
      <c r="AN14" s="64">
        <v>0.90400000000000003</v>
      </c>
      <c r="AO14" s="64">
        <v>7.0000000000000007E-2</v>
      </c>
      <c r="AP14" s="64">
        <v>40</v>
      </c>
      <c r="AQ14" s="64"/>
      <c r="AR14" s="64">
        <v>2</v>
      </c>
      <c r="AS14" s="68"/>
      <c r="AT14" s="69"/>
      <c r="AU14" s="70">
        <f t="shared" si="1"/>
        <v>41793.462000000065</v>
      </c>
      <c r="AV14" s="71">
        <f t="shared" si="2"/>
        <v>43241.612000000066</v>
      </c>
      <c r="AW14" s="72">
        <f t="shared" si="3"/>
        <v>43241.612000000066</v>
      </c>
      <c r="AX14" s="73">
        <f t="shared" si="4"/>
        <v>1448.1500000000015</v>
      </c>
      <c r="AY14" s="74">
        <f t="shared" si="5"/>
        <v>26747.815680000043</v>
      </c>
      <c r="AZ14" s="75">
        <f t="shared" si="6"/>
        <v>15045.646320000023</v>
      </c>
      <c r="BA14" s="76"/>
      <c r="BB14" s="77"/>
    </row>
    <row r="15" spans="1:59" ht="30" x14ac:dyDescent="0.25">
      <c r="A15" s="63">
        <v>10</v>
      </c>
      <c r="B15" s="64" t="s">
        <v>136</v>
      </c>
      <c r="C15" s="64" t="s">
        <v>137</v>
      </c>
      <c r="D15" s="64" t="s">
        <v>138</v>
      </c>
      <c r="E15" s="78" t="s">
        <v>139</v>
      </c>
      <c r="F15" s="79"/>
      <c r="G15" s="67">
        <v>2</v>
      </c>
      <c r="H15" s="64">
        <v>0.06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>
        <v>2</v>
      </c>
      <c r="X15" s="64"/>
      <c r="Y15" s="64"/>
      <c r="Z15" s="64"/>
      <c r="AA15" s="64"/>
      <c r="AB15" s="64"/>
      <c r="AC15" s="64">
        <v>1</v>
      </c>
      <c r="AD15" s="64">
        <v>1</v>
      </c>
      <c r="AE15" s="64"/>
      <c r="AF15" s="64"/>
      <c r="AG15" s="64"/>
      <c r="AH15" s="64"/>
      <c r="AI15" s="64"/>
      <c r="AJ15" s="64">
        <v>2</v>
      </c>
      <c r="AK15" s="64">
        <v>0.06</v>
      </c>
      <c r="AL15" s="64">
        <v>0.39</v>
      </c>
      <c r="AM15" s="64"/>
      <c r="AN15" s="64">
        <v>0.38600000000000001</v>
      </c>
      <c r="AO15" s="64"/>
      <c r="AP15" s="64"/>
      <c r="AQ15" s="64"/>
      <c r="AR15" s="64">
        <v>3</v>
      </c>
      <c r="AS15" s="68">
        <v>1</v>
      </c>
      <c r="AT15" s="69"/>
      <c r="AU15" s="70">
        <f t="shared" si="1"/>
        <v>36563.510000000068</v>
      </c>
      <c r="AV15" s="71">
        <f t="shared" si="2"/>
        <v>38011.660000000069</v>
      </c>
      <c r="AW15" s="72">
        <f t="shared" si="3"/>
        <v>34780.599800612676</v>
      </c>
      <c r="AX15" s="73">
        <f>(AV15-AU15)-(AV15-AU15)*0.0850018178471392</f>
        <v>1325.0546174846668</v>
      </c>
      <c r="AY15" s="74">
        <f>(AU15*0.64)-(AU15*0.64)*0.0850018178471392</f>
        <v>21411.548917201926</v>
      </c>
      <c r="AZ15" s="75">
        <f>(AU15*0.36)-(AU15*0.36)*0.0850018178471392</f>
        <v>12043.996265926084</v>
      </c>
      <c r="BA15" s="76"/>
      <c r="BB15" s="77"/>
    </row>
    <row r="16" spans="1:59" ht="30" x14ac:dyDescent="0.25">
      <c r="A16" s="63">
        <v>11</v>
      </c>
      <c r="B16" s="64" t="s">
        <v>119</v>
      </c>
      <c r="C16" s="64" t="s">
        <v>120</v>
      </c>
      <c r="D16" s="64" t="s">
        <v>140</v>
      </c>
      <c r="E16" s="78" t="s">
        <v>141</v>
      </c>
      <c r="F16" s="79"/>
      <c r="G16" s="67">
        <v>2</v>
      </c>
      <c r="H16" s="64">
        <v>1.57</v>
      </c>
      <c r="I16" s="64"/>
      <c r="J16" s="64"/>
      <c r="K16" s="64"/>
      <c r="L16" s="64"/>
      <c r="M16" s="80"/>
      <c r="N16" s="80"/>
      <c r="O16" s="80">
        <v>1</v>
      </c>
      <c r="P16" s="80"/>
      <c r="Q16" s="80"/>
      <c r="R16" s="80"/>
      <c r="S16" s="80"/>
      <c r="T16" s="80"/>
      <c r="U16" s="80"/>
      <c r="V16" s="80">
        <v>1</v>
      </c>
      <c r="W16" s="80"/>
      <c r="X16" s="80"/>
      <c r="Y16" s="80"/>
      <c r="Z16" s="80">
        <v>1</v>
      </c>
      <c r="AA16" s="80"/>
      <c r="AB16" s="80">
        <v>1</v>
      </c>
      <c r="AC16" s="80"/>
      <c r="AD16" s="80"/>
      <c r="AE16" s="80">
        <v>1</v>
      </c>
      <c r="AF16" s="80"/>
      <c r="AG16" s="80"/>
      <c r="AH16" s="80"/>
      <c r="AI16" s="80"/>
      <c r="AJ16" s="80">
        <v>2</v>
      </c>
      <c r="AK16" s="80">
        <v>0.67</v>
      </c>
      <c r="AL16" s="80"/>
      <c r="AM16" s="80">
        <v>3</v>
      </c>
      <c r="AN16" s="80">
        <v>0.55500000000000005</v>
      </c>
      <c r="AO16" s="80">
        <v>1.5</v>
      </c>
      <c r="AP16" s="80">
        <v>2</v>
      </c>
      <c r="AQ16" s="64"/>
      <c r="AR16" s="80">
        <v>2</v>
      </c>
      <c r="AS16" s="81"/>
      <c r="AT16" s="69"/>
      <c r="AU16" s="70">
        <f t="shared" si="1"/>
        <v>95566.261000000042</v>
      </c>
      <c r="AV16" s="71">
        <f t="shared" si="2"/>
        <v>97014.411000000036</v>
      </c>
      <c r="AW16" s="72">
        <f t="shared" si="3"/>
        <v>97014.411000000036</v>
      </c>
      <c r="AX16" s="73">
        <f t="shared" si="4"/>
        <v>1448.1499999999942</v>
      </c>
      <c r="AY16" s="74">
        <f t="shared" si="5"/>
        <v>61162.407040000027</v>
      </c>
      <c r="AZ16" s="75">
        <f t="shared" si="6"/>
        <v>34403.853960000015</v>
      </c>
      <c r="BA16" s="76"/>
      <c r="BB16" s="77"/>
    </row>
    <row r="17" spans="1:191" ht="30" x14ac:dyDescent="0.25">
      <c r="A17" s="63">
        <v>12</v>
      </c>
      <c r="B17" s="64" t="s">
        <v>104</v>
      </c>
      <c r="C17" s="64" t="s">
        <v>142</v>
      </c>
      <c r="D17" s="64" t="s">
        <v>143</v>
      </c>
      <c r="E17" s="78" t="s">
        <v>144</v>
      </c>
      <c r="F17" s="79"/>
      <c r="G17" s="67">
        <v>1</v>
      </c>
      <c r="H17" s="64">
        <v>0.05</v>
      </c>
      <c r="I17" s="64"/>
      <c r="J17" s="64"/>
      <c r="K17" s="64"/>
      <c r="L17" s="64"/>
      <c r="M17" s="64"/>
      <c r="N17" s="64"/>
      <c r="O17" s="64">
        <v>1</v>
      </c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>
        <v>1</v>
      </c>
      <c r="AA17" s="64"/>
      <c r="AB17" s="64"/>
      <c r="AC17" s="64"/>
      <c r="AD17" s="64"/>
      <c r="AE17" s="64">
        <v>1</v>
      </c>
      <c r="AF17" s="64"/>
      <c r="AG17" s="64"/>
      <c r="AH17" s="64"/>
      <c r="AI17" s="64"/>
      <c r="AJ17" s="64">
        <v>1</v>
      </c>
      <c r="AK17" s="64">
        <v>0.94</v>
      </c>
      <c r="AL17" s="64"/>
      <c r="AM17" s="64">
        <v>17</v>
      </c>
      <c r="AN17" s="64">
        <v>0.78</v>
      </c>
      <c r="AO17" s="64">
        <v>0.02</v>
      </c>
      <c r="AP17" s="64">
        <v>32</v>
      </c>
      <c r="AQ17" s="64"/>
      <c r="AR17" s="64">
        <v>1</v>
      </c>
      <c r="AS17" s="68"/>
      <c r="AT17" s="69"/>
      <c r="AU17" s="70">
        <f t="shared" si="1"/>
        <v>21288.556666666667</v>
      </c>
      <c r="AV17" s="71">
        <f t="shared" si="2"/>
        <v>21868.466666666667</v>
      </c>
      <c r="AW17" s="72">
        <f t="shared" si="3"/>
        <v>21868.466666666667</v>
      </c>
      <c r="AX17" s="73">
        <f t="shared" si="4"/>
        <v>579.90999999999985</v>
      </c>
      <c r="AY17" s="74">
        <f t="shared" si="5"/>
        <v>13624.676266666667</v>
      </c>
      <c r="AZ17" s="75">
        <f t="shared" si="6"/>
        <v>7663.8804</v>
      </c>
      <c r="BA17" s="76"/>
      <c r="BB17" s="77"/>
    </row>
    <row r="18" spans="1:191" ht="45" x14ac:dyDescent="0.25">
      <c r="A18" s="63">
        <v>13</v>
      </c>
      <c r="B18" s="64" t="s">
        <v>108</v>
      </c>
      <c r="C18" s="64" t="s">
        <v>145</v>
      </c>
      <c r="D18" s="64" t="s">
        <v>146</v>
      </c>
      <c r="E18" s="78" t="s">
        <v>147</v>
      </c>
      <c r="F18" s="79"/>
      <c r="G18" s="67">
        <v>2</v>
      </c>
      <c r="H18" s="64">
        <v>0.505</v>
      </c>
      <c r="I18" s="64"/>
      <c r="J18" s="64"/>
      <c r="K18" s="64"/>
      <c r="L18" s="64"/>
      <c r="M18" s="64">
        <v>2</v>
      </c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>
        <v>1</v>
      </c>
      <c r="Y18" s="64">
        <v>1</v>
      </c>
      <c r="Z18" s="64">
        <v>1</v>
      </c>
      <c r="AA18" s="64"/>
      <c r="AB18" s="64">
        <v>1</v>
      </c>
      <c r="AC18" s="64">
        <v>3</v>
      </c>
      <c r="AD18" s="64"/>
      <c r="AE18" s="64"/>
      <c r="AF18" s="64"/>
      <c r="AG18" s="64"/>
      <c r="AH18" s="64"/>
      <c r="AI18" s="64">
        <v>2</v>
      </c>
      <c r="AJ18" s="64">
        <v>4</v>
      </c>
      <c r="AK18" s="64">
        <v>0.14000000000000001</v>
      </c>
      <c r="AL18" s="64">
        <v>0.28499999999999998</v>
      </c>
      <c r="AM18" s="64"/>
      <c r="AN18" s="64">
        <v>0.315</v>
      </c>
      <c r="AO18" s="64"/>
      <c r="AP18" s="64"/>
      <c r="AQ18" s="64"/>
      <c r="AR18" s="64">
        <v>4</v>
      </c>
      <c r="AS18" s="68"/>
      <c r="AT18" s="69"/>
      <c r="AU18" s="70">
        <f t="shared" si="1"/>
        <v>71724.998000000065</v>
      </c>
      <c r="AV18" s="71">
        <f t="shared" si="2"/>
        <v>73173.148000000059</v>
      </c>
      <c r="AW18" s="72">
        <f t="shared" si="3"/>
        <v>66953.297402402299</v>
      </c>
      <c r="AX18" s="73">
        <f t="shared" ref="AX18:AX19" si="10">(AV18-AU18)-(AV18-AU18)*0.0850018178471392</f>
        <v>1325.05461748466</v>
      </c>
      <c r="AY18" s="74">
        <f t="shared" ref="AY18:AY19" si="11">(AU18*0.64)-(AU18*0.64)*0.0850018178471392</f>
        <v>42002.075382347284</v>
      </c>
      <c r="AZ18" s="75">
        <f t="shared" ref="AZ18:AZ19" si="12">(AU18*0.36)-(AU18*0.36)*0.0850018178471392</f>
        <v>23626.167402570347</v>
      </c>
      <c r="BA18" s="76"/>
      <c r="BB18" s="77"/>
    </row>
    <row r="19" spans="1:191" ht="30" x14ac:dyDescent="0.25">
      <c r="A19" s="63">
        <v>14</v>
      </c>
      <c r="B19" s="64" t="s">
        <v>119</v>
      </c>
      <c r="C19" s="64" t="s">
        <v>148</v>
      </c>
      <c r="D19" s="64" t="s">
        <v>149</v>
      </c>
      <c r="E19" s="78" t="s">
        <v>150</v>
      </c>
      <c r="F19" s="84"/>
      <c r="G19" s="67">
        <v>2</v>
      </c>
      <c r="H19" s="64">
        <v>0.04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>
        <v>1</v>
      </c>
      <c r="W19" s="64">
        <v>1</v>
      </c>
      <c r="X19" s="64"/>
      <c r="Y19" s="64"/>
      <c r="Z19" s="64">
        <v>1</v>
      </c>
      <c r="AA19" s="64"/>
      <c r="AB19" s="64"/>
      <c r="AC19" s="64"/>
      <c r="AD19" s="64">
        <v>2</v>
      </c>
      <c r="AE19" s="64"/>
      <c r="AF19" s="64"/>
      <c r="AG19" s="64"/>
      <c r="AH19" s="64"/>
      <c r="AI19" s="64">
        <v>0</v>
      </c>
      <c r="AJ19" s="64">
        <v>2</v>
      </c>
      <c r="AK19" s="64">
        <v>7.0000000000000007E-2</v>
      </c>
      <c r="AL19" s="64"/>
      <c r="AM19" s="64"/>
      <c r="AN19" s="64"/>
      <c r="AO19" s="64"/>
      <c r="AP19" s="64"/>
      <c r="AQ19" s="64"/>
      <c r="AR19" s="64">
        <v>1</v>
      </c>
      <c r="AS19" s="68"/>
      <c r="AT19" s="69"/>
      <c r="AU19" s="70">
        <f t="shared" si="1"/>
        <v>38231.875333333403</v>
      </c>
      <c r="AV19" s="71">
        <f t="shared" si="2"/>
        <v>39680.025333333404</v>
      </c>
      <c r="AW19" s="72">
        <f t="shared" si="3"/>
        <v>36307.151047779524</v>
      </c>
      <c r="AX19" s="73">
        <f t="shared" si="10"/>
        <v>1325.0546174846668</v>
      </c>
      <c r="AY19" s="74">
        <f t="shared" si="11"/>
        <v>22388.54171538871</v>
      </c>
      <c r="AZ19" s="75">
        <f t="shared" si="12"/>
        <v>12593.554714906149</v>
      </c>
      <c r="BA19" s="76"/>
      <c r="BB19" s="77"/>
    </row>
    <row r="20" spans="1:191" ht="30" x14ac:dyDescent="0.25">
      <c r="A20" s="63">
        <v>15</v>
      </c>
      <c r="B20" s="64" t="s">
        <v>119</v>
      </c>
      <c r="C20" s="64" t="s">
        <v>130</v>
      </c>
      <c r="D20" s="64" t="s">
        <v>151</v>
      </c>
      <c r="E20" s="65" t="s">
        <v>152</v>
      </c>
      <c r="F20" s="66"/>
      <c r="G20" s="67">
        <v>2</v>
      </c>
      <c r="H20" s="64">
        <v>0.22</v>
      </c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>
        <v>1</v>
      </c>
      <c r="X20" s="64">
        <v>1</v>
      </c>
      <c r="Y20" s="64"/>
      <c r="Z20" s="64">
        <v>1</v>
      </c>
      <c r="AA20" s="64"/>
      <c r="AB20" s="64"/>
      <c r="AC20" s="64"/>
      <c r="AD20" s="64"/>
      <c r="AE20" s="64">
        <v>2</v>
      </c>
      <c r="AF20" s="64"/>
      <c r="AG20" s="64"/>
      <c r="AH20" s="64"/>
      <c r="AI20" s="64"/>
      <c r="AJ20" s="64">
        <v>2</v>
      </c>
      <c r="AK20" s="64">
        <v>0.16</v>
      </c>
      <c r="AL20" s="64"/>
      <c r="AM20" s="64"/>
      <c r="AN20" s="64"/>
      <c r="AO20" s="64">
        <v>0.108</v>
      </c>
      <c r="AP20" s="64"/>
      <c r="AQ20" s="64"/>
      <c r="AR20" s="64">
        <v>2</v>
      </c>
      <c r="AS20" s="68"/>
      <c r="AT20" s="69"/>
      <c r="AU20" s="70">
        <f t="shared" si="1"/>
        <v>47329.920666666738</v>
      </c>
      <c r="AV20" s="71">
        <f t="shared" si="2"/>
        <v>48778.070666666739</v>
      </c>
      <c r="AW20" s="72">
        <f t="shared" si="3"/>
        <v>48778.070666666739</v>
      </c>
      <c r="AX20" s="73">
        <f t="shared" si="4"/>
        <v>1448.1500000000015</v>
      </c>
      <c r="AY20" s="74">
        <f t="shared" si="5"/>
        <v>30291.149226666712</v>
      </c>
      <c r="AZ20" s="75">
        <f t="shared" si="6"/>
        <v>17038.771440000026</v>
      </c>
      <c r="BA20" s="76"/>
      <c r="BB20" s="77"/>
    </row>
    <row r="21" spans="1:191" ht="30" x14ac:dyDescent="0.25">
      <c r="A21" s="63">
        <v>16</v>
      </c>
      <c r="B21" s="64" t="s">
        <v>123</v>
      </c>
      <c r="C21" s="64" t="s">
        <v>133</v>
      </c>
      <c r="D21" s="64" t="s">
        <v>153</v>
      </c>
      <c r="E21" s="78" t="s">
        <v>154</v>
      </c>
      <c r="F21" s="79"/>
      <c r="G21" s="67">
        <v>2</v>
      </c>
      <c r="H21" s="64">
        <v>4.4999999999999998E-2</v>
      </c>
      <c r="I21" s="64"/>
      <c r="J21" s="64"/>
      <c r="K21" s="64"/>
      <c r="L21" s="64"/>
      <c r="M21" s="64">
        <v>2</v>
      </c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>
        <v>2</v>
      </c>
      <c r="AD21" s="64"/>
      <c r="AE21" s="64"/>
      <c r="AF21" s="64"/>
      <c r="AG21" s="64"/>
      <c r="AH21" s="64"/>
      <c r="AI21" s="64">
        <v>2</v>
      </c>
      <c r="AJ21" s="64">
        <v>2</v>
      </c>
      <c r="AK21" s="64">
        <v>0.12</v>
      </c>
      <c r="AL21" s="64"/>
      <c r="AM21" s="64"/>
      <c r="AN21" s="64">
        <v>0.06</v>
      </c>
      <c r="AO21" s="64"/>
      <c r="AP21" s="64"/>
      <c r="AQ21" s="64"/>
      <c r="AR21" s="64">
        <v>2</v>
      </c>
      <c r="AS21" s="68">
        <v>1</v>
      </c>
      <c r="AT21" s="69"/>
      <c r="AU21" s="70">
        <f t="shared" si="1"/>
        <v>18335.461333333333</v>
      </c>
      <c r="AV21" s="71">
        <f t="shared" si="2"/>
        <v>18915.371333333333</v>
      </c>
      <c r="AW21" s="72">
        <f t="shared" si="3"/>
        <v>17307.530384746336</v>
      </c>
      <c r="AX21" s="73">
        <f t="shared" ref="AX21:AX22" si="13">(AV21-AU21)-(AV21-AU21)*0.0850018178471392</f>
        <v>530.61659581226536</v>
      </c>
      <c r="AY21" s="74">
        <f t="shared" ref="AY21:AY22" si="14">(AU21*0.64)-(AU21*0.64)*0.0850018178471392</f>
        <v>10737.224824917805</v>
      </c>
      <c r="AZ21" s="75">
        <f t="shared" ref="AZ21:AZ22" si="15">(AU21*0.36)-(AU21*0.36)*0.0850018178471392</f>
        <v>6039.6889640162644</v>
      </c>
      <c r="BA21" s="76"/>
      <c r="BB21" s="77"/>
    </row>
    <row r="22" spans="1:191" ht="30" x14ac:dyDescent="0.25">
      <c r="A22" s="63">
        <v>17</v>
      </c>
      <c r="B22" s="64" t="s">
        <v>104</v>
      </c>
      <c r="C22" s="64" t="s">
        <v>155</v>
      </c>
      <c r="D22" s="64" t="s">
        <v>156</v>
      </c>
      <c r="E22" s="78" t="s">
        <v>157</v>
      </c>
      <c r="F22" s="79"/>
      <c r="G22" s="67">
        <v>2</v>
      </c>
      <c r="H22" s="80">
        <v>1.52</v>
      </c>
      <c r="I22" s="64"/>
      <c r="J22" s="64"/>
      <c r="K22" s="64"/>
      <c r="L22" s="64"/>
      <c r="M22" s="80">
        <v>0</v>
      </c>
      <c r="N22" s="80">
        <v>1</v>
      </c>
      <c r="O22" s="80">
        <v>0</v>
      </c>
      <c r="P22" s="80">
        <v>0</v>
      </c>
      <c r="Q22" s="64"/>
      <c r="R22" s="64"/>
      <c r="S22" s="64"/>
      <c r="T22" s="64"/>
      <c r="U22" s="64"/>
      <c r="V22" s="80">
        <v>0</v>
      </c>
      <c r="W22" s="80">
        <v>0</v>
      </c>
      <c r="X22" s="80">
        <v>1</v>
      </c>
      <c r="Y22" s="80">
        <v>0</v>
      </c>
      <c r="Z22" s="80">
        <v>1</v>
      </c>
      <c r="AA22" s="80">
        <v>0</v>
      </c>
      <c r="AB22" s="80">
        <v>1</v>
      </c>
      <c r="AC22" s="80">
        <v>0</v>
      </c>
      <c r="AD22" s="80">
        <v>1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2</v>
      </c>
      <c r="AK22" s="80">
        <v>0.04</v>
      </c>
      <c r="AL22" s="80">
        <v>0</v>
      </c>
      <c r="AM22" s="80">
        <v>0</v>
      </c>
      <c r="AN22" s="80">
        <v>0</v>
      </c>
      <c r="AO22" s="80">
        <v>1.3</v>
      </c>
      <c r="AP22" s="80">
        <v>0</v>
      </c>
      <c r="AQ22" s="64"/>
      <c r="AR22" s="80">
        <v>3</v>
      </c>
      <c r="AS22" s="81"/>
      <c r="AT22" s="69"/>
      <c r="AU22" s="70">
        <f t="shared" si="1"/>
        <v>92924.674333333372</v>
      </c>
      <c r="AV22" s="71">
        <f t="shared" si="2"/>
        <v>94372.824333333367</v>
      </c>
      <c r="AW22" s="72">
        <f t="shared" si="3"/>
        <v>86350.962709631305</v>
      </c>
      <c r="AX22" s="73">
        <f t="shared" si="13"/>
        <v>1325.05461748466</v>
      </c>
      <c r="AY22" s="74">
        <f t="shared" si="14"/>
        <v>54416.581178973851</v>
      </c>
      <c r="AZ22" s="75">
        <f t="shared" si="15"/>
        <v>30609.32691317279</v>
      </c>
      <c r="BA22" s="76"/>
      <c r="BB22" s="77"/>
    </row>
    <row r="23" spans="1:191" ht="30" x14ac:dyDescent="0.25">
      <c r="A23" s="63">
        <v>18</v>
      </c>
      <c r="B23" s="64" t="s">
        <v>104</v>
      </c>
      <c r="C23" s="64" t="s">
        <v>155</v>
      </c>
      <c r="D23" s="64" t="s">
        <v>158</v>
      </c>
      <c r="E23" s="78" t="s">
        <v>159</v>
      </c>
      <c r="F23" s="84"/>
      <c r="G23" s="67">
        <v>2</v>
      </c>
      <c r="H23" s="64">
        <v>0.47</v>
      </c>
      <c r="I23" s="64"/>
      <c r="J23" s="64"/>
      <c r="K23" s="64"/>
      <c r="L23" s="64"/>
      <c r="M23" s="64">
        <v>0</v>
      </c>
      <c r="N23" s="64">
        <v>1</v>
      </c>
      <c r="O23" s="64">
        <v>0</v>
      </c>
      <c r="P23" s="64">
        <v>0</v>
      </c>
      <c r="Q23" s="64"/>
      <c r="R23" s="64"/>
      <c r="S23" s="64"/>
      <c r="T23" s="64"/>
      <c r="U23" s="64"/>
      <c r="V23" s="64">
        <v>0</v>
      </c>
      <c r="W23" s="64">
        <v>0</v>
      </c>
      <c r="X23" s="64">
        <v>1</v>
      </c>
      <c r="Y23" s="64">
        <v>0</v>
      </c>
      <c r="Z23" s="64">
        <v>1</v>
      </c>
      <c r="AA23" s="64">
        <v>0</v>
      </c>
      <c r="AB23" s="64">
        <v>0</v>
      </c>
      <c r="AC23" s="64">
        <v>0</v>
      </c>
      <c r="AD23" s="64">
        <v>0</v>
      </c>
      <c r="AE23" s="64">
        <v>2</v>
      </c>
      <c r="AF23" s="64">
        <v>0</v>
      </c>
      <c r="AG23" s="64">
        <v>0</v>
      </c>
      <c r="AH23" s="64">
        <v>0</v>
      </c>
      <c r="AI23" s="64">
        <v>0</v>
      </c>
      <c r="AJ23" s="64">
        <v>2</v>
      </c>
      <c r="AK23" s="64">
        <v>0.12</v>
      </c>
      <c r="AL23" s="64">
        <v>0</v>
      </c>
      <c r="AM23" s="64">
        <v>3</v>
      </c>
      <c r="AN23" s="64">
        <v>0</v>
      </c>
      <c r="AO23" s="64">
        <v>0.23499999999999999</v>
      </c>
      <c r="AP23" s="64">
        <v>0</v>
      </c>
      <c r="AQ23" s="64"/>
      <c r="AR23" s="64">
        <v>2</v>
      </c>
      <c r="AS23" s="68"/>
      <c r="AT23" s="69"/>
      <c r="AU23" s="70">
        <f t="shared" si="1"/>
        <v>54343.021000000037</v>
      </c>
      <c r="AV23" s="71">
        <f t="shared" si="2"/>
        <v>55791.171000000038</v>
      </c>
      <c r="AW23" s="72">
        <f t="shared" si="3"/>
        <v>55791.171000000031</v>
      </c>
      <c r="AX23" s="73">
        <f t="shared" si="4"/>
        <v>1448.1500000000015</v>
      </c>
      <c r="AY23" s="74">
        <f t="shared" si="5"/>
        <v>34779.533440000021</v>
      </c>
      <c r="AZ23" s="75">
        <f t="shared" si="6"/>
        <v>19563.487560000012</v>
      </c>
      <c r="BA23" s="76"/>
      <c r="BB23" s="77"/>
    </row>
    <row r="24" spans="1:191" ht="30" x14ac:dyDescent="0.25">
      <c r="A24" s="63">
        <v>19</v>
      </c>
      <c r="B24" s="64" t="s">
        <v>104</v>
      </c>
      <c r="C24" s="64" t="s">
        <v>160</v>
      </c>
      <c r="D24" s="64" t="s">
        <v>161</v>
      </c>
      <c r="E24" s="78" t="s">
        <v>162</v>
      </c>
      <c r="F24" s="79"/>
      <c r="G24" s="67">
        <v>2</v>
      </c>
      <c r="H24" s="64">
        <v>8.5000000000000006E-2</v>
      </c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>
        <v>1</v>
      </c>
      <c r="X24" s="64">
        <v>1</v>
      </c>
      <c r="Y24" s="64"/>
      <c r="Z24" s="64">
        <v>1</v>
      </c>
      <c r="AA24" s="64"/>
      <c r="AB24" s="64"/>
      <c r="AC24" s="64"/>
      <c r="AD24" s="64">
        <v>1</v>
      </c>
      <c r="AE24" s="64"/>
      <c r="AF24" s="64"/>
      <c r="AG24" s="64">
        <v>1</v>
      </c>
      <c r="AH24" s="64"/>
      <c r="AI24" s="64"/>
      <c r="AJ24" s="64">
        <v>2</v>
      </c>
      <c r="AK24" s="64">
        <v>0.105</v>
      </c>
      <c r="AL24" s="64"/>
      <c r="AM24" s="64"/>
      <c r="AN24" s="64"/>
      <c r="AO24" s="64">
        <v>0.03</v>
      </c>
      <c r="AP24" s="64"/>
      <c r="AQ24" s="64"/>
      <c r="AR24" s="64">
        <v>2</v>
      </c>
      <c r="AS24" s="68"/>
      <c r="AT24" s="69"/>
      <c r="AU24" s="70">
        <f t="shared" si="1"/>
        <v>44085.136666666738</v>
      </c>
      <c r="AV24" s="71">
        <f t="shared" si="2"/>
        <v>45533.28666666674</v>
      </c>
      <c r="AW24" s="72">
        <f t="shared" si="3"/>
        <v>45533.28666666674</v>
      </c>
      <c r="AX24" s="73">
        <f t="shared" si="4"/>
        <v>1448.1500000000015</v>
      </c>
      <c r="AY24" s="74">
        <f t="shared" si="5"/>
        <v>28214.487466666713</v>
      </c>
      <c r="AZ24" s="75">
        <f t="shared" si="6"/>
        <v>15870.649200000025</v>
      </c>
      <c r="BA24" s="76"/>
      <c r="BB24" s="77"/>
    </row>
    <row r="25" spans="1:191" ht="30" x14ac:dyDescent="0.25">
      <c r="A25" s="63">
        <v>20</v>
      </c>
      <c r="B25" s="64" t="s">
        <v>136</v>
      </c>
      <c r="C25" s="64" t="s">
        <v>163</v>
      </c>
      <c r="D25" s="64" t="s">
        <v>164</v>
      </c>
      <c r="E25" s="78" t="s">
        <v>165</v>
      </c>
      <c r="F25" s="79"/>
      <c r="G25" s="67">
        <v>1</v>
      </c>
      <c r="H25" s="64">
        <v>0.06</v>
      </c>
      <c r="I25" s="64"/>
      <c r="J25" s="64"/>
      <c r="K25" s="64"/>
      <c r="L25" s="64"/>
      <c r="M25" s="64">
        <v>0</v>
      </c>
      <c r="N25" s="64">
        <v>0</v>
      </c>
      <c r="O25" s="64">
        <v>1</v>
      </c>
      <c r="P25" s="64">
        <v>0</v>
      </c>
      <c r="Q25" s="64"/>
      <c r="R25" s="64"/>
      <c r="S25" s="64"/>
      <c r="T25" s="64"/>
      <c r="U25" s="64"/>
      <c r="V25" s="64">
        <v>0</v>
      </c>
      <c r="W25" s="64">
        <v>0</v>
      </c>
      <c r="X25" s="64">
        <v>0</v>
      </c>
      <c r="Y25" s="64">
        <v>0</v>
      </c>
      <c r="Z25" s="64"/>
      <c r="AA25" s="64">
        <v>0</v>
      </c>
      <c r="AB25" s="64">
        <v>0</v>
      </c>
      <c r="AC25" s="64">
        <v>0</v>
      </c>
      <c r="AD25" s="64">
        <v>1</v>
      </c>
      <c r="AE25" s="64">
        <v>0</v>
      </c>
      <c r="AF25" s="64">
        <v>0</v>
      </c>
      <c r="AG25" s="64">
        <v>0</v>
      </c>
      <c r="AH25" s="64">
        <v>0</v>
      </c>
      <c r="AI25" s="64">
        <v>0</v>
      </c>
      <c r="AJ25" s="64">
        <v>1</v>
      </c>
      <c r="AK25" s="64">
        <v>0.04</v>
      </c>
      <c r="AL25" s="64">
        <v>0</v>
      </c>
      <c r="AM25" s="64">
        <v>0</v>
      </c>
      <c r="AN25" s="64">
        <v>0</v>
      </c>
      <c r="AO25" s="64">
        <v>0.03</v>
      </c>
      <c r="AP25" s="64">
        <v>0</v>
      </c>
      <c r="AQ25" s="64"/>
      <c r="AR25" s="64">
        <v>0</v>
      </c>
      <c r="AS25" s="68">
        <v>1</v>
      </c>
      <c r="AT25" s="69"/>
      <c r="AU25" s="70">
        <f t="shared" si="1"/>
        <v>18551.874</v>
      </c>
      <c r="AV25" s="71">
        <f t="shared" si="2"/>
        <v>19131.784</v>
      </c>
      <c r="AW25" s="72">
        <f t="shared" si="3"/>
        <v>17505.547581341187</v>
      </c>
      <c r="AX25" s="73">
        <f>(AV25-AU25)-(AV25-AU25)*0.0850018178471392</f>
        <v>530.61659581226536</v>
      </c>
      <c r="AY25" s="74">
        <f>(AU25*0.64)-(AU25*0.64)*0.0850018178471392</f>
        <v>10863.95583073851</v>
      </c>
      <c r="AZ25" s="75">
        <f>(AU25*0.36)-(AU25*0.36)*0.0850018178471392</f>
        <v>6110.9751547904116</v>
      </c>
      <c r="BA25" s="76"/>
      <c r="BB25" s="77"/>
    </row>
    <row r="26" spans="1:191" ht="30" x14ac:dyDescent="0.25">
      <c r="A26" s="63">
        <v>21</v>
      </c>
      <c r="B26" s="64" t="s">
        <v>112</v>
      </c>
      <c r="C26" s="64" t="s">
        <v>166</v>
      </c>
      <c r="D26" s="64" t="s">
        <v>167</v>
      </c>
      <c r="E26" s="78" t="s">
        <v>168</v>
      </c>
      <c r="F26" s="79"/>
      <c r="G26" s="67">
        <v>2</v>
      </c>
      <c r="H26" s="64">
        <v>0.11</v>
      </c>
      <c r="I26" s="64"/>
      <c r="J26" s="64"/>
      <c r="K26" s="64"/>
      <c r="L26" s="64"/>
      <c r="M26" s="64">
        <v>0</v>
      </c>
      <c r="N26" s="64">
        <v>1</v>
      </c>
      <c r="O26" s="64">
        <v>0</v>
      </c>
      <c r="P26" s="64">
        <v>0</v>
      </c>
      <c r="Q26" s="64"/>
      <c r="R26" s="64"/>
      <c r="S26" s="64"/>
      <c r="T26" s="64"/>
      <c r="U26" s="64"/>
      <c r="V26" s="64">
        <v>0</v>
      </c>
      <c r="W26" s="64">
        <v>0</v>
      </c>
      <c r="X26" s="64">
        <v>1</v>
      </c>
      <c r="Y26" s="64">
        <v>0</v>
      </c>
      <c r="Z26" s="64">
        <v>1</v>
      </c>
      <c r="AA26" s="64">
        <v>0</v>
      </c>
      <c r="AB26" s="64">
        <v>0</v>
      </c>
      <c r="AC26" s="64">
        <v>0</v>
      </c>
      <c r="AD26" s="64">
        <v>0</v>
      </c>
      <c r="AE26" s="64">
        <v>0</v>
      </c>
      <c r="AF26" s="64">
        <v>1</v>
      </c>
      <c r="AG26" s="64">
        <v>1</v>
      </c>
      <c r="AH26" s="64">
        <v>0</v>
      </c>
      <c r="AI26" s="64">
        <v>0</v>
      </c>
      <c r="AJ26" s="64">
        <v>2</v>
      </c>
      <c r="AK26" s="64">
        <v>0.27</v>
      </c>
      <c r="AL26" s="64">
        <v>0</v>
      </c>
      <c r="AM26" s="64">
        <v>1</v>
      </c>
      <c r="AN26" s="64">
        <v>0.04</v>
      </c>
      <c r="AO26" s="64">
        <v>5.0999999999999997E-2</v>
      </c>
      <c r="AP26" s="64">
        <v>0</v>
      </c>
      <c r="AQ26" s="64"/>
      <c r="AR26" s="64">
        <v>2</v>
      </c>
      <c r="AS26" s="68"/>
      <c r="AT26" s="69"/>
      <c r="AU26" s="70">
        <f t="shared" si="1"/>
        <v>43623.597000000038</v>
      </c>
      <c r="AV26" s="71">
        <f t="shared" si="2"/>
        <v>45071.747000000039</v>
      </c>
      <c r="AW26" s="72">
        <f t="shared" si="3"/>
        <v>45071.747000000039</v>
      </c>
      <c r="AX26" s="73">
        <f t="shared" si="4"/>
        <v>1448.1500000000015</v>
      </c>
      <c r="AY26" s="74">
        <f t="shared" si="5"/>
        <v>27919.102080000026</v>
      </c>
      <c r="AZ26" s="75">
        <f t="shared" si="6"/>
        <v>15704.494920000014</v>
      </c>
      <c r="BA26" s="76"/>
      <c r="BB26" s="77"/>
    </row>
    <row r="27" spans="1:191" s="85" customFormat="1" ht="30" x14ac:dyDescent="0.25">
      <c r="A27" s="63">
        <v>22</v>
      </c>
      <c r="B27" s="64" t="s">
        <v>169</v>
      </c>
      <c r="C27" s="64" t="s">
        <v>170</v>
      </c>
      <c r="D27" s="64" t="s">
        <v>171</v>
      </c>
      <c r="E27" s="86" t="s">
        <v>172</v>
      </c>
      <c r="F27" s="87"/>
      <c r="G27" s="67">
        <v>2</v>
      </c>
      <c r="H27" s="64">
        <v>0.04</v>
      </c>
      <c r="I27" s="64"/>
      <c r="J27" s="64"/>
      <c r="K27" s="64"/>
      <c r="L27" s="64"/>
      <c r="M27" s="64"/>
      <c r="N27" s="64">
        <v>1</v>
      </c>
      <c r="O27" s="64">
        <v>1</v>
      </c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>
        <v>1</v>
      </c>
      <c r="AA27" s="64"/>
      <c r="AB27" s="64"/>
      <c r="AC27" s="64"/>
      <c r="AD27" s="64"/>
      <c r="AE27" s="64"/>
      <c r="AF27" s="64">
        <v>1</v>
      </c>
      <c r="AG27" s="64">
        <v>1</v>
      </c>
      <c r="AH27" s="64"/>
      <c r="AI27" s="64"/>
      <c r="AJ27" s="64">
        <v>2</v>
      </c>
      <c r="AK27" s="64">
        <v>0.14000000000000001</v>
      </c>
      <c r="AL27" s="64"/>
      <c r="AM27" s="64"/>
      <c r="AN27" s="64"/>
      <c r="AO27" s="64"/>
      <c r="AP27" s="64"/>
      <c r="AQ27" s="64"/>
      <c r="AR27" s="64">
        <v>1</v>
      </c>
      <c r="AS27" s="68"/>
      <c r="AT27" s="69"/>
      <c r="AU27" s="70">
        <f t="shared" si="1"/>
        <v>39527.209333333332</v>
      </c>
      <c r="AV27" s="71">
        <f t="shared" si="2"/>
        <v>40975.359333333334</v>
      </c>
      <c r="AW27" s="72">
        <f t="shared" si="3"/>
        <v>40975.359333333334</v>
      </c>
      <c r="AX27" s="73">
        <f t="shared" si="4"/>
        <v>1448.1500000000015</v>
      </c>
      <c r="AY27" s="74">
        <f t="shared" si="5"/>
        <v>25297.413973333332</v>
      </c>
      <c r="AZ27" s="75">
        <f t="shared" si="6"/>
        <v>14229.795359999998</v>
      </c>
      <c r="BA27" s="76"/>
      <c r="BB27" s="7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GD27"/>
      <c r="GE27"/>
      <c r="GF27"/>
      <c r="GG27"/>
      <c r="GH27"/>
      <c r="GI27"/>
    </row>
    <row r="28" spans="1:191" ht="30" x14ac:dyDescent="0.25">
      <c r="A28" s="63">
        <v>23</v>
      </c>
      <c r="B28" s="64" t="s">
        <v>108</v>
      </c>
      <c r="C28" s="64" t="s">
        <v>109</v>
      </c>
      <c r="D28" s="64" t="s">
        <v>173</v>
      </c>
      <c r="E28" s="78" t="s">
        <v>174</v>
      </c>
      <c r="F28" s="79"/>
      <c r="G28" s="67">
        <v>2</v>
      </c>
      <c r="H28" s="64">
        <v>0.22800000000000001</v>
      </c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>
        <v>3</v>
      </c>
      <c r="Y28" s="64"/>
      <c r="Z28" s="64">
        <v>1</v>
      </c>
      <c r="AA28" s="64"/>
      <c r="AB28" s="64"/>
      <c r="AC28" s="64"/>
      <c r="AD28" s="64">
        <v>2</v>
      </c>
      <c r="AE28" s="64"/>
      <c r="AF28" s="64">
        <v>1</v>
      </c>
      <c r="AG28" s="64"/>
      <c r="AH28" s="64"/>
      <c r="AI28" s="64">
        <v>1</v>
      </c>
      <c r="AJ28" s="64">
        <v>3</v>
      </c>
      <c r="AK28" s="64">
        <v>0.11</v>
      </c>
      <c r="AL28" s="64"/>
      <c r="AM28" s="64"/>
      <c r="AN28" s="64"/>
      <c r="AO28" s="64">
        <v>0.21099999999999999</v>
      </c>
      <c r="AP28" s="64"/>
      <c r="AQ28" s="64"/>
      <c r="AR28" s="64">
        <v>3</v>
      </c>
      <c r="AS28" s="68"/>
      <c r="AT28" s="69"/>
      <c r="AU28" s="70">
        <f t="shared" si="1"/>
        <v>65587.044200000106</v>
      </c>
      <c r="AV28" s="71">
        <f t="shared" si="2"/>
        <v>67035.1942000001</v>
      </c>
      <c r="AW28" s="72">
        <f t="shared" si="3"/>
        <v>67035.1942000001</v>
      </c>
      <c r="AX28" s="73">
        <f t="shared" si="4"/>
        <v>1448.1499999999942</v>
      </c>
      <c r="AY28" s="74">
        <f t="shared" si="5"/>
        <v>41975.708288000067</v>
      </c>
      <c r="AZ28" s="75">
        <f t="shared" si="6"/>
        <v>23611.335912000039</v>
      </c>
      <c r="BA28" s="76"/>
      <c r="BB28" s="77"/>
    </row>
    <row r="29" spans="1:191" s="85" customFormat="1" ht="30" x14ac:dyDescent="0.25">
      <c r="A29" s="63">
        <v>24</v>
      </c>
      <c r="B29" s="64" t="s">
        <v>136</v>
      </c>
      <c r="C29" s="64" t="s">
        <v>175</v>
      </c>
      <c r="D29" s="64" t="s">
        <v>176</v>
      </c>
      <c r="E29" s="78" t="s">
        <v>177</v>
      </c>
      <c r="F29" s="79"/>
      <c r="G29" s="67">
        <v>2</v>
      </c>
      <c r="H29" s="64">
        <v>0.05</v>
      </c>
      <c r="I29" s="64"/>
      <c r="J29" s="64"/>
      <c r="K29" s="64"/>
      <c r="L29" s="64"/>
      <c r="M29" s="64">
        <v>0</v>
      </c>
      <c r="N29" s="64">
        <v>0</v>
      </c>
      <c r="O29" s="64">
        <v>0</v>
      </c>
      <c r="P29" s="64">
        <v>0</v>
      </c>
      <c r="Q29" s="64"/>
      <c r="R29" s="64"/>
      <c r="S29" s="64"/>
      <c r="T29" s="64"/>
      <c r="U29" s="64"/>
      <c r="V29" s="64">
        <v>1</v>
      </c>
      <c r="W29" s="64">
        <v>1</v>
      </c>
      <c r="X29" s="64">
        <v>0</v>
      </c>
      <c r="Y29" s="64">
        <v>0</v>
      </c>
      <c r="Z29" s="64">
        <v>1</v>
      </c>
      <c r="AA29" s="64">
        <v>0</v>
      </c>
      <c r="AB29" s="64">
        <v>0</v>
      </c>
      <c r="AC29" s="64">
        <v>0</v>
      </c>
      <c r="AD29" s="64">
        <v>1</v>
      </c>
      <c r="AE29" s="64">
        <v>0</v>
      </c>
      <c r="AF29" s="64">
        <v>1</v>
      </c>
      <c r="AG29" s="64">
        <v>0</v>
      </c>
      <c r="AH29" s="64">
        <v>0</v>
      </c>
      <c r="AI29" s="64">
        <v>0</v>
      </c>
      <c r="AJ29" s="64">
        <v>2</v>
      </c>
      <c r="AK29" s="64">
        <v>0.08</v>
      </c>
      <c r="AL29" s="64">
        <v>0.98599999999999999</v>
      </c>
      <c r="AM29" s="64">
        <v>0</v>
      </c>
      <c r="AN29" s="64">
        <v>0.98599999999999999</v>
      </c>
      <c r="AO29" s="64">
        <v>0.01</v>
      </c>
      <c r="AP29" s="64">
        <v>0</v>
      </c>
      <c r="AQ29" s="64"/>
      <c r="AR29" s="64">
        <v>2</v>
      </c>
      <c r="AS29" s="68"/>
      <c r="AT29" s="69"/>
      <c r="AU29" s="70">
        <f t="shared" si="1"/>
        <v>39921.859333333399</v>
      </c>
      <c r="AV29" s="71">
        <f t="shared" si="2"/>
        <v>41370.009333333401</v>
      </c>
      <c r="AW29" s="72">
        <f t="shared" si="3"/>
        <v>41370.009333333401</v>
      </c>
      <c r="AX29" s="73">
        <f t="shared" si="4"/>
        <v>1448.1500000000015</v>
      </c>
      <c r="AY29" s="74">
        <f t="shared" si="5"/>
        <v>25549.989973333377</v>
      </c>
      <c r="AZ29" s="75">
        <f t="shared" si="6"/>
        <v>14371.869360000022</v>
      </c>
      <c r="BA29" s="76"/>
      <c r="BB29" s="77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</row>
    <row r="30" spans="1:191" ht="30" x14ac:dyDescent="0.25">
      <c r="A30" s="63">
        <v>25</v>
      </c>
      <c r="B30" s="64" t="s">
        <v>119</v>
      </c>
      <c r="C30" s="64" t="s">
        <v>130</v>
      </c>
      <c r="D30" s="64" t="s">
        <v>178</v>
      </c>
      <c r="E30" s="78" t="s">
        <v>179</v>
      </c>
      <c r="F30" s="79"/>
      <c r="G30" s="67">
        <v>2</v>
      </c>
      <c r="H30" s="64">
        <v>0.22</v>
      </c>
      <c r="I30" s="64"/>
      <c r="J30" s="64"/>
      <c r="K30" s="64"/>
      <c r="L30" s="64"/>
      <c r="M30" s="64">
        <v>0</v>
      </c>
      <c r="N30" s="64">
        <v>0</v>
      </c>
      <c r="O30" s="64">
        <v>2</v>
      </c>
      <c r="P30" s="64">
        <v>0</v>
      </c>
      <c r="Q30" s="64"/>
      <c r="R30" s="64"/>
      <c r="S30" s="64"/>
      <c r="T30" s="64"/>
      <c r="U30" s="64"/>
      <c r="V30" s="64">
        <v>0</v>
      </c>
      <c r="W30" s="64">
        <v>0</v>
      </c>
      <c r="X30" s="64">
        <v>0</v>
      </c>
      <c r="Y30" s="64">
        <v>0</v>
      </c>
      <c r="Z30" s="64">
        <v>1</v>
      </c>
      <c r="AA30" s="64">
        <v>0</v>
      </c>
      <c r="AB30" s="64">
        <v>0</v>
      </c>
      <c r="AC30" s="64">
        <v>0</v>
      </c>
      <c r="AD30" s="64">
        <v>0</v>
      </c>
      <c r="AE30" s="64">
        <v>0</v>
      </c>
      <c r="AF30" s="64">
        <v>1</v>
      </c>
      <c r="AG30" s="64">
        <v>1</v>
      </c>
      <c r="AH30" s="64">
        <v>0</v>
      </c>
      <c r="AI30" s="64">
        <v>0</v>
      </c>
      <c r="AJ30" s="64">
        <v>2</v>
      </c>
      <c r="AK30" s="64">
        <v>0.12</v>
      </c>
      <c r="AL30" s="64">
        <v>0</v>
      </c>
      <c r="AM30" s="64">
        <v>1</v>
      </c>
      <c r="AN30" s="64">
        <v>0</v>
      </c>
      <c r="AO30" s="64">
        <v>0.12</v>
      </c>
      <c r="AP30" s="64">
        <v>0</v>
      </c>
      <c r="AQ30" s="64"/>
      <c r="AR30" s="64">
        <v>2</v>
      </c>
      <c r="AS30" s="68"/>
      <c r="AT30" s="69"/>
      <c r="AU30" s="70">
        <f t="shared" si="1"/>
        <v>47916.921333333339</v>
      </c>
      <c r="AV30" s="71">
        <f t="shared" si="2"/>
        <v>49365.071333333341</v>
      </c>
      <c r="AW30" s="72">
        <f t="shared" si="3"/>
        <v>49365.071333333341</v>
      </c>
      <c r="AX30" s="73">
        <f t="shared" si="4"/>
        <v>1448.1500000000015</v>
      </c>
      <c r="AY30" s="74">
        <f t="shared" si="5"/>
        <v>30666.829653333338</v>
      </c>
      <c r="AZ30" s="75">
        <f t="shared" si="6"/>
        <v>17250.091680000001</v>
      </c>
      <c r="BA30" s="76"/>
      <c r="BB30" s="77"/>
    </row>
    <row r="31" spans="1:191" ht="30" x14ac:dyDescent="0.25">
      <c r="A31" s="63">
        <v>26</v>
      </c>
      <c r="B31" s="64" t="s">
        <v>123</v>
      </c>
      <c r="C31" s="64" t="s">
        <v>180</v>
      </c>
      <c r="D31" s="64" t="s">
        <v>181</v>
      </c>
      <c r="E31" s="78" t="s">
        <v>182</v>
      </c>
      <c r="F31" s="79"/>
      <c r="G31" s="67">
        <v>2</v>
      </c>
      <c r="H31" s="64">
        <v>0.09</v>
      </c>
      <c r="I31" s="64"/>
      <c r="J31" s="64"/>
      <c r="K31" s="64"/>
      <c r="L31" s="64"/>
      <c r="M31" s="64">
        <v>1</v>
      </c>
      <c r="N31" s="64"/>
      <c r="O31" s="64">
        <v>1</v>
      </c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>
        <v>1</v>
      </c>
      <c r="AA31" s="64"/>
      <c r="AB31" s="64"/>
      <c r="AC31" s="64"/>
      <c r="AD31" s="64">
        <v>1</v>
      </c>
      <c r="AE31" s="64">
        <v>1</v>
      </c>
      <c r="AF31" s="64"/>
      <c r="AG31" s="64"/>
      <c r="AH31" s="64"/>
      <c r="AI31" s="64">
        <v>1</v>
      </c>
      <c r="AJ31" s="64">
        <v>2</v>
      </c>
      <c r="AK31" s="64">
        <v>0.16</v>
      </c>
      <c r="AL31" s="64"/>
      <c r="AM31" s="64"/>
      <c r="AN31" s="64"/>
      <c r="AO31" s="64">
        <v>6.4000000000000001E-2</v>
      </c>
      <c r="AP31" s="64"/>
      <c r="AQ31" s="64"/>
      <c r="AR31" s="64">
        <v>2</v>
      </c>
      <c r="AS31" s="68"/>
      <c r="AT31" s="69"/>
      <c r="AU31" s="70">
        <f t="shared" si="1"/>
        <v>32072.092666666667</v>
      </c>
      <c r="AV31" s="71">
        <f t="shared" si="2"/>
        <v>32652.002666666667</v>
      </c>
      <c r="AW31" s="72">
        <f t="shared" si="3"/>
        <v>32652.002666666667</v>
      </c>
      <c r="AX31" s="73">
        <f t="shared" si="4"/>
        <v>579.90999999999985</v>
      </c>
      <c r="AY31" s="74">
        <f t="shared" si="5"/>
        <v>20526.139306666668</v>
      </c>
      <c r="AZ31" s="75">
        <f t="shared" si="6"/>
        <v>11545.95336</v>
      </c>
      <c r="BA31" s="76"/>
      <c r="BB31" s="77"/>
    </row>
    <row r="32" spans="1:191" ht="30" x14ac:dyDescent="0.25">
      <c r="A32" s="63">
        <v>27</v>
      </c>
      <c r="B32" s="64" t="s">
        <v>119</v>
      </c>
      <c r="C32" s="64" t="s">
        <v>183</v>
      </c>
      <c r="D32" s="64" t="s">
        <v>184</v>
      </c>
      <c r="E32" s="78" t="s">
        <v>185</v>
      </c>
      <c r="F32" s="79"/>
      <c r="G32" s="67">
        <v>2</v>
      </c>
      <c r="H32" s="64">
        <v>0.05</v>
      </c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>
        <v>2</v>
      </c>
      <c r="X32" s="64"/>
      <c r="Y32" s="64"/>
      <c r="Z32" s="64"/>
      <c r="AA32" s="64"/>
      <c r="AB32" s="64">
        <v>1</v>
      </c>
      <c r="AC32" s="64"/>
      <c r="AD32" s="64"/>
      <c r="AE32" s="64">
        <v>1</v>
      </c>
      <c r="AF32" s="64"/>
      <c r="AG32" s="64"/>
      <c r="AH32" s="64"/>
      <c r="AI32" s="64"/>
      <c r="AJ32" s="64">
        <v>2</v>
      </c>
      <c r="AK32" s="64">
        <v>0.15</v>
      </c>
      <c r="AL32" s="64">
        <v>0.66400000000000003</v>
      </c>
      <c r="AM32" s="64">
        <v>1</v>
      </c>
      <c r="AN32" s="64">
        <v>0.74399999999999999</v>
      </c>
      <c r="AO32" s="64"/>
      <c r="AP32" s="64"/>
      <c r="AQ32" s="64"/>
      <c r="AR32" s="64">
        <v>3</v>
      </c>
      <c r="AS32" s="68">
        <v>1</v>
      </c>
      <c r="AT32" s="69"/>
      <c r="AU32" s="70">
        <f t="shared" si="1"/>
        <v>36140.192666666735</v>
      </c>
      <c r="AV32" s="71">
        <f t="shared" si="2"/>
        <v>37588.342666666736</v>
      </c>
      <c r="AW32" s="72">
        <f t="shared" si="3"/>
        <v>37588.342666666736</v>
      </c>
      <c r="AX32" s="73">
        <f t="shared" si="4"/>
        <v>1448.1500000000015</v>
      </c>
      <c r="AY32" s="74">
        <f t="shared" si="5"/>
        <v>23129.72330666671</v>
      </c>
      <c r="AZ32" s="75">
        <f t="shared" si="6"/>
        <v>13010.469360000025</v>
      </c>
      <c r="BA32" s="76"/>
      <c r="BB32" s="77"/>
    </row>
    <row r="33" spans="1:54" ht="30" x14ac:dyDescent="0.25">
      <c r="A33" s="63">
        <v>28</v>
      </c>
      <c r="B33" s="64" t="s">
        <v>119</v>
      </c>
      <c r="C33" s="64" t="s">
        <v>183</v>
      </c>
      <c r="D33" s="64" t="s">
        <v>186</v>
      </c>
      <c r="E33" s="78" t="s">
        <v>187</v>
      </c>
      <c r="F33" s="84"/>
      <c r="G33" s="67">
        <v>2</v>
      </c>
      <c r="H33" s="80">
        <v>7.0000000000000007E-2</v>
      </c>
      <c r="I33" s="64"/>
      <c r="J33" s="64"/>
      <c r="K33" s="64"/>
      <c r="L33" s="64"/>
      <c r="M33" s="80">
        <v>0</v>
      </c>
      <c r="N33" s="80">
        <v>0</v>
      </c>
      <c r="O33" s="80">
        <v>1</v>
      </c>
      <c r="P33" s="80">
        <v>0</v>
      </c>
      <c r="Q33" s="64"/>
      <c r="R33" s="64"/>
      <c r="S33" s="64"/>
      <c r="T33" s="64"/>
      <c r="U33" s="64"/>
      <c r="V33" s="80">
        <v>0</v>
      </c>
      <c r="W33" s="80">
        <v>1</v>
      </c>
      <c r="X33" s="80">
        <v>0</v>
      </c>
      <c r="Y33" s="80">
        <v>0</v>
      </c>
      <c r="Z33" s="80">
        <v>1</v>
      </c>
      <c r="AA33" s="80">
        <v>0</v>
      </c>
      <c r="AB33" s="80">
        <v>0</v>
      </c>
      <c r="AC33" s="80">
        <v>0</v>
      </c>
      <c r="AD33" s="80">
        <v>1</v>
      </c>
      <c r="AE33" s="80">
        <v>1</v>
      </c>
      <c r="AF33" s="80">
        <v>0</v>
      </c>
      <c r="AG33" s="80">
        <v>0</v>
      </c>
      <c r="AH33" s="80">
        <v>0</v>
      </c>
      <c r="AI33" s="80">
        <v>0</v>
      </c>
      <c r="AJ33" s="80">
        <v>2</v>
      </c>
      <c r="AK33" s="80">
        <v>7.0000000000000007E-2</v>
      </c>
      <c r="AL33" s="80">
        <v>0</v>
      </c>
      <c r="AM33" s="80">
        <v>0</v>
      </c>
      <c r="AN33" s="80">
        <v>0</v>
      </c>
      <c r="AO33" s="80">
        <v>0.04</v>
      </c>
      <c r="AP33" s="80">
        <v>0</v>
      </c>
      <c r="AQ33" s="64"/>
      <c r="AR33" s="80">
        <v>1</v>
      </c>
      <c r="AS33" s="81"/>
      <c r="AT33" s="69"/>
      <c r="AU33" s="70">
        <f t="shared" si="1"/>
        <v>39646.994333333365</v>
      </c>
      <c r="AV33" s="71">
        <f t="shared" si="2"/>
        <v>41095.144333333366</v>
      </c>
      <c r="AW33" s="72">
        <f t="shared" si="3"/>
        <v>41095.144333333366</v>
      </c>
      <c r="AX33" s="73">
        <f t="shared" si="4"/>
        <v>1448.1500000000015</v>
      </c>
      <c r="AY33" s="74">
        <f t="shared" si="5"/>
        <v>25374.076373333355</v>
      </c>
      <c r="AZ33" s="75">
        <f t="shared" si="6"/>
        <v>14272.917960000012</v>
      </c>
      <c r="BA33" s="76"/>
      <c r="BB33" s="77"/>
    </row>
    <row r="34" spans="1:54" ht="30" x14ac:dyDescent="0.25">
      <c r="A34" s="63">
        <v>29</v>
      </c>
      <c r="B34" s="64" t="s">
        <v>119</v>
      </c>
      <c r="C34" s="64" t="s">
        <v>127</v>
      </c>
      <c r="D34" s="64" t="s">
        <v>188</v>
      </c>
      <c r="E34" s="78" t="s">
        <v>189</v>
      </c>
      <c r="F34" s="79"/>
      <c r="G34" s="67">
        <v>2</v>
      </c>
      <c r="H34" s="64">
        <v>0.4</v>
      </c>
      <c r="I34" s="64"/>
      <c r="J34" s="64"/>
      <c r="K34" s="64"/>
      <c r="L34" s="64"/>
      <c r="M34" s="64">
        <v>0</v>
      </c>
      <c r="N34" s="64">
        <v>0</v>
      </c>
      <c r="O34" s="64">
        <v>0</v>
      </c>
      <c r="P34" s="64">
        <v>0</v>
      </c>
      <c r="Q34" s="64"/>
      <c r="R34" s="64"/>
      <c r="S34" s="64"/>
      <c r="T34" s="64"/>
      <c r="U34" s="64"/>
      <c r="V34" s="64">
        <v>0</v>
      </c>
      <c r="W34" s="64">
        <v>1</v>
      </c>
      <c r="X34" s="64">
        <v>1</v>
      </c>
      <c r="Y34" s="64">
        <v>0</v>
      </c>
      <c r="Z34" s="64">
        <v>1</v>
      </c>
      <c r="AA34" s="64">
        <v>0</v>
      </c>
      <c r="AB34" s="64">
        <v>1</v>
      </c>
      <c r="AC34" s="64">
        <v>0</v>
      </c>
      <c r="AD34" s="64">
        <v>0</v>
      </c>
      <c r="AE34" s="64">
        <v>1</v>
      </c>
      <c r="AF34" s="64">
        <v>0</v>
      </c>
      <c r="AG34" s="64">
        <v>0</v>
      </c>
      <c r="AH34" s="64">
        <v>0</v>
      </c>
      <c r="AI34" s="64">
        <v>0</v>
      </c>
      <c r="AJ34" s="64">
        <v>2</v>
      </c>
      <c r="AK34" s="64">
        <v>0.11</v>
      </c>
      <c r="AL34" s="64">
        <v>0</v>
      </c>
      <c r="AM34" s="64">
        <v>1</v>
      </c>
      <c r="AN34" s="64">
        <v>0</v>
      </c>
      <c r="AO34" s="64">
        <v>0.185</v>
      </c>
      <c r="AP34" s="64">
        <v>0</v>
      </c>
      <c r="AQ34" s="64"/>
      <c r="AR34" s="64">
        <v>2</v>
      </c>
      <c r="AS34" s="68"/>
      <c r="AT34" s="69"/>
      <c r="AU34" s="70">
        <f t="shared" si="1"/>
        <v>52449.63266666673</v>
      </c>
      <c r="AV34" s="71">
        <f t="shared" si="2"/>
        <v>53897.782666666732</v>
      </c>
      <c r="AW34" s="72">
        <f t="shared" si="3"/>
        <v>53897.782666666732</v>
      </c>
      <c r="AX34" s="73">
        <f t="shared" si="4"/>
        <v>1448.1500000000015</v>
      </c>
      <c r="AY34" s="74">
        <f t="shared" si="5"/>
        <v>33567.764906666707</v>
      </c>
      <c r="AZ34" s="75">
        <f t="shared" si="6"/>
        <v>18881.867760000023</v>
      </c>
      <c r="BA34" s="76"/>
      <c r="BB34" s="77"/>
    </row>
    <row r="35" spans="1:54" ht="30" x14ac:dyDescent="0.25">
      <c r="A35" s="63">
        <v>30</v>
      </c>
      <c r="B35" s="64" t="s">
        <v>108</v>
      </c>
      <c r="C35" s="64" t="s">
        <v>190</v>
      </c>
      <c r="D35" s="64" t="s">
        <v>191</v>
      </c>
      <c r="E35" s="65" t="s">
        <v>192</v>
      </c>
      <c r="F35" s="66"/>
      <c r="G35" s="67">
        <v>2</v>
      </c>
      <c r="H35" s="64">
        <v>0.15</v>
      </c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>
        <v>1</v>
      </c>
      <c r="X35" s="64">
        <v>1</v>
      </c>
      <c r="Y35" s="64"/>
      <c r="Z35" s="64">
        <v>1</v>
      </c>
      <c r="AA35" s="64"/>
      <c r="AB35" s="64"/>
      <c r="AC35" s="64"/>
      <c r="AD35" s="64">
        <v>1</v>
      </c>
      <c r="AE35" s="64">
        <v>1</v>
      </c>
      <c r="AF35" s="64"/>
      <c r="AG35" s="64"/>
      <c r="AH35" s="64"/>
      <c r="AI35" s="64"/>
      <c r="AJ35" s="64">
        <v>2</v>
      </c>
      <c r="AK35" s="64">
        <v>0.1</v>
      </c>
      <c r="AL35" s="64"/>
      <c r="AM35" s="64">
        <v>1</v>
      </c>
      <c r="AN35" s="64">
        <v>0.1</v>
      </c>
      <c r="AO35" s="64">
        <v>0.11</v>
      </c>
      <c r="AP35" s="64"/>
      <c r="AQ35" s="64"/>
      <c r="AR35" s="64"/>
      <c r="AS35" s="68"/>
      <c r="AT35" s="69"/>
      <c r="AU35" s="70">
        <f t="shared" si="1"/>
        <v>44133.366000000067</v>
      </c>
      <c r="AV35" s="71">
        <f t="shared" si="2"/>
        <v>45581.516000000069</v>
      </c>
      <c r="AW35" s="72">
        <f t="shared" si="3"/>
        <v>45581.516000000069</v>
      </c>
      <c r="AX35" s="73">
        <f t="shared" si="4"/>
        <v>1448.1500000000015</v>
      </c>
      <c r="AY35" s="74">
        <f t="shared" si="5"/>
        <v>28245.354240000044</v>
      </c>
      <c r="AZ35" s="75">
        <f t="shared" si="6"/>
        <v>15888.011760000023</v>
      </c>
      <c r="BA35" s="76"/>
      <c r="BB35" s="77"/>
    </row>
    <row r="36" spans="1:54" ht="45" x14ac:dyDescent="0.25">
      <c r="A36" s="63">
        <v>31</v>
      </c>
      <c r="B36" s="64" t="s">
        <v>108</v>
      </c>
      <c r="C36" s="64" t="s">
        <v>190</v>
      </c>
      <c r="D36" s="64" t="s">
        <v>193</v>
      </c>
      <c r="E36" s="78" t="s">
        <v>194</v>
      </c>
      <c r="F36" s="79"/>
      <c r="G36" s="67">
        <v>2</v>
      </c>
      <c r="H36" s="64">
        <v>0.43</v>
      </c>
      <c r="I36" s="64"/>
      <c r="J36" s="64"/>
      <c r="K36" s="64"/>
      <c r="L36" s="64"/>
      <c r="M36" s="64">
        <v>2</v>
      </c>
      <c r="N36" s="64"/>
      <c r="O36" s="64"/>
      <c r="P36" s="64"/>
      <c r="Q36" s="64"/>
      <c r="R36" s="64"/>
      <c r="S36" s="64"/>
      <c r="T36" s="64"/>
      <c r="U36" s="64"/>
      <c r="V36" s="64"/>
      <c r="W36" s="64">
        <v>1</v>
      </c>
      <c r="X36" s="64">
        <v>1</v>
      </c>
      <c r="Y36" s="64"/>
      <c r="Z36" s="64">
        <v>1</v>
      </c>
      <c r="AA36" s="64"/>
      <c r="AB36" s="64"/>
      <c r="AC36" s="64">
        <v>2</v>
      </c>
      <c r="AD36" s="64">
        <v>2</v>
      </c>
      <c r="AE36" s="64"/>
      <c r="AF36" s="64"/>
      <c r="AG36" s="64"/>
      <c r="AH36" s="64"/>
      <c r="AI36" s="64">
        <v>2</v>
      </c>
      <c r="AJ36" s="64">
        <v>4</v>
      </c>
      <c r="AK36" s="64">
        <v>0.76</v>
      </c>
      <c r="AL36" s="64"/>
      <c r="AM36" s="64">
        <v>8</v>
      </c>
      <c r="AN36" s="64">
        <v>1.054</v>
      </c>
      <c r="AO36" s="64">
        <v>0.20599999999999999</v>
      </c>
      <c r="AP36" s="64">
        <v>19</v>
      </c>
      <c r="AQ36" s="64"/>
      <c r="AR36" s="64">
        <v>4</v>
      </c>
      <c r="AS36" s="68"/>
      <c r="AT36" s="69"/>
      <c r="AU36" s="70">
        <f t="shared" si="1"/>
        <v>71166.784666666732</v>
      </c>
      <c r="AV36" s="71">
        <f t="shared" si="2"/>
        <v>72614.934666666726</v>
      </c>
      <c r="AW36" s="72">
        <f t="shared" si="3"/>
        <v>72614.934666666726</v>
      </c>
      <c r="AX36" s="73">
        <f t="shared" si="4"/>
        <v>1448.1499999999942</v>
      </c>
      <c r="AY36" s="74">
        <f t="shared" si="5"/>
        <v>45546.742186666706</v>
      </c>
      <c r="AZ36" s="75">
        <f t="shared" si="6"/>
        <v>25620.042480000022</v>
      </c>
      <c r="BA36" s="76"/>
      <c r="BB36" s="77"/>
    </row>
    <row r="37" spans="1:54" ht="30" x14ac:dyDescent="0.25">
      <c r="A37" s="63">
        <v>32</v>
      </c>
      <c r="B37" s="64" t="s">
        <v>112</v>
      </c>
      <c r="C37" s="64" t="s">
        <v>166</v>
      </c>
      <c r="D37" s="64" t="s">
        <v>195</v>
      </c>
      <c r="E37" s="78" t="s">
        <v>196</v>
      </c>
      <c r="F37" s="79"/>
      <c r="G37" s="67">
        <v>1</v>
      </c>
      <c r="H37" s="64">
        <v>0.02</v>
      </c>
      <c r="I37" s="64"/>
      <c r="J37" s="64"/>
      <c r="K37" s="64"/>
      <c r="L37" s="64"/>
      <c r="M37" s="64">
        <v>0</v>
      </c>
      <c r="N37" s="64">
        <v>0</v>
      </c>
      <c r="O37" s="64">
        <v>1</v>
      </c>
      <c r="P37" s="64">
        <v>0</v>
      </c>
      <c r="Q37" s="64"/>
      <c r="R37" s="64"/>
      <c r="S37" s="64"/>
      <c r="T37" s="64"/>
      <c r="U37" s="64"/>
      <c r="V37" s="64">
        <v>0</v>
      </c>
      <c r="W37" s="64">
        <v>0</v>
      </c>
      <c r="X37" s="64">
        <v>0</v>
      </c>
      <c r="Y37" s="64">
        <v>0</v>
      </c>
      <c r="Z37" s="64">
        <v>1</v>
      </c>
      <c r="AA37" s="64">
        <v>0</v>
      </c>
      <c r="AB37" s="64">
        <v>0</v>
      </c>
      <c r="AC37" s="64">
        <v>0</v>
      </c>
      <c r="AD37" s="64">
        <v>0</v>
      </c>
      <c r="AE37" s="64">
        <v>0</v>
      </c>
      <c r="AF37" s="64">
        <v>0</v>
      </c>
      <c r="AG37" s="64">
        <v>1</v>
      </c>
      <c r="AH37" s="64">
        <v>0</v>
      </c>
      <c r="AI37" s="64">
        <v>0</v>
      </c>
      <c r="AJ37" s="64">
        <v>1</v>
      </c>
      <c r="AK37" s="64">
        <v>0.04</v>
      </c>
      <c r="AL37" s="64">
        <v>0</v>
      </c>
      <c r="AM37" s="64">
        <v>0</v>
      </c>
      <c r="AN37" s="64">
        <v>0</v>
      </c>
      <c r="AO37" s="64">
        <v>0</v>
      </c>
      <c r="AP37" s="64">
        <v>0</v>
      </c>
      <c r="AQ37" s="64"/>
      <c r="AR37" s="64">
        <v>0</v>
      </c>
      <c r="AS37" s="68"/>
      <c r="AT37" s="69"/>
      <c r="AU37" s="70">
        <f t="shared" si="1"/>
        <v>22605.271333333334</v>
      </c>
      <c r="AV37" s="71">
        <f t="shared" si="2"/>
        <v>23185.181333333334</v>
      </c>
      <c r="AW37" s="72">
        <f t="shared" si="3"/>
        <v>23185.181333333334</v>
      </c>
      <c r="AX37" s="73">
        <f t="shared" si="4"/>
        <v>579.90999999999985</v>
      </c>
      <c r="AY37" s="74">
        <f t="shared" si="5"/>
        <v>14467.373653333334</v>
      </c>
      <c r="AZ37" s="75">
        <f t="shared" si="6"/>
        <v>8137.89768</v>
      </c>
      <c r="BA37" s="76"/>
      <c r="BB37" s="77"/>
    </row>
    <row r="38" spans="1:54" ht="30" x14ac:dyDescent="0.25">
      <c r="A38" s="63">
        <v>33</v>
      </c>
      <c r="B38" s="64" t="s">
        <v>136</v>
      </c>
      <c r="C38" s="64" t="s">
        <v>197</v>
      </c>
      <c r="D38" s="64" t="s">
        <v>198</v>
      </c>
      <c r="E38" s="78" t="s">
        <v>199</v>
      </c>
      <c r="F38" s="79"/>
      <c r="G38" s="67">
        <v>2</v>
      </c>
      <c r="H38" s="80">
        <v>0.34</v>
      </c>
      <c r="I38" s="64"/>
      <c r="J38" s="64"/>
      <c r="K38" s="64"/>
      <c r="L38" s="64"/>
      <c r="M38" s="80">
        <v>0</v>
      </c>
      <c r="N38" s="80">
        <v>0</v>
      </c>
      <c r="O38" s="80">
        <v>0</v>
      </c>
      <c r="P38" s="80">
        <v>0</v>
      </c>
      <c r="Q38" s="64"/>
      <c r="R38" s="64"/>
      <c r="S38" s="64"/>
      <c r="T38" s="64"/>
      <c r="U38" s="64"/>
      <c r="V38" s="80">
        <v>0</v>
      </c>
      <c r="W38" s="80">
        <v>1</v>
      </c>
      <c r="X38" s="80">
        <v>1</v>
      </c>
      <c r="Y38" s="80">
        <v>0</v>
      </c>
      <c r="Z38" s="80">
        <v>1</v>
      </c>
      <c r="AA38" s="80">
        <v>0</v>
      </c>
      <c r="AB38" s="80">
        <v>0</v>
      </c>
      <c r="AC38" s="80">
        <v>0</v>
      </c>
      <c r="AD38" s="80">
        <v>0</v>
      </c>
      <c r="AE38" s="80">
        <v>1</v>
      </c>
      <c r="AF38" s="80">
        <v>0</v>
      </c>
      <c r="AG38" s="80">
        <v>0</v>
      </c>
      <c r="AH38" s="80">
        <v>0</v>
      </c>
      <c r="AI38" s="80">
        <v>0</v>
      </c>
      <c r="AJ38" s="80">
        <v>2</v>
      </c>
      <c r="AK38" s="80">
        <v>0.05</v>
      </c>
      <c r="AL38" s="80">
        <v>0</v>
      </c>
      <c r="AM38" s="80">
        <v>0</v>
      </c>
      <c r="AN38" s="80">
        <v>0</v>
      </c>
      <c r="AO38" s="80">
        <v>0.27</v>
      </c>
      <c r="AP38" s="80">
        <v>0</v>
      </c>
      <c r="AQ38" s="64"/>
      <c r="AR38" s="80">
        <v>3</v>
      </c>
      <c r="AS38" s="81"/>
      <c r="AT38" s="69"/>
      <c r="AU38" s="82">
        <f t="shared" si="1"/>
        <v>47695.062000000071</v>
      </c>
      <c r="AV38" s="83">
        <f t="shared" si="2"/>
        <v>49143.212000000072</v>
      </c>
      <c r="AW38" s="72">
        <f t="shared" si="3"/>
        <v>49143.212000000072</v>
      </c>
      <c r="AX38" s="73">
        <f t="shared" si="4"/>
        <v>1448.1500000000015</v>
      </c>
      <c r="AY38" s="74">
        <f t="shared" si="5"/>
        <v>30524.839680000045</v>
      </c>
      <c r="AZ38" s="75">
        <f t="shared" si="6"/>
        <v>17170.222320000026</v>
      </c>
      <c r="BA38" s="76"/>
      <c r="BB38" s="77"/>
    </row>
    <row r="39" spans="1:54" ht="30" x14ac:dyDescent="0.25">
      <c r="A39" s="63">
        <v>34</v>
      </c>
      <c r="B39" s="64" t="s">
        <v>136</v>
      </c>
      <c r="C39" s="64" t="s">
        <v>200</v>
      </c>
      <c r="D39" s="64" t="s">
        <v>201</v>
      </c>
      <c r="E39" s="78" t="s">
        <v>202</v>
      </c>
      <c r="F39" s="79"/>
      <c r="G39" s="67">
        <v>1</v>
      </c>
      <c r="H39" s="64">
        <v>0.09</v>
      </c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>
        <v>1</v>
      </c>
      <c r="W39" s="64"/>
      <c r="X39" s="64"/>
      <c r="Y39" s="64"/>
      <c r="Z39" s="64">
        <v>1</v>
      </c>
      <c r="AA39" s="64"/>
      <c r="AB39" s="64">
        <v>1</v>
      </c>
      <c r="AC39" s="64"/>
      <c r="AD39" s="64"/>
      <c r="AE39" s="64"/>
      <c r="AF39" s="64"/>
      <c r="AG39" s="64"/>
      <c r="AH39" s="64"/>
      <c r="AI39" s="64"/>
      <c r="AJ39" s="64">
        <v>1</v>
      </c>
      <c r="AK39" s="64">
        <v>0.03</v>
      </c>
      <c r="AL39" s="64"/>
      <c r="AM39" s="64"/>
      <c r="AN39" s="64"/>
      <c r="AO39" s="64">
        <v>0.04</v>
      </c>
      <c r="AP39" s="64"/>
      <c r="AQ39" s="64"/>
      <c r="AR39" s="64">
        <v>1</v>
      </c>
      <c r="AS39" s="68"/>
      <c r="AT39" s="69"/>
      <c r="AU39" s="70">
        <f t="shared" si="1"/>
        <v>21169.992333333368</v>
      </c>
      <c r="AV39" s="71">
        <f t="shared" si="2"/>
        <v>21749.902333333368</v>
      </c>
      <c r="AW39" s="72">
        <f t="shared" si="3"/>
        <v>19901.121097002298</v>
      </c>
      <c r="AX39" s="73">
        <f>(AV39-AU39)-(AV39-AU39)*0.0850018178471392</f>
        <v>530.61659581226536</v>
      </c>
      <c r="AY39" s="74">
        <f>(AU39*0.64)-(AU39*0.64)*0.0850018178471392</f>
        <v>12397.122880761621</v>
      </c>
      <c r="AZ39" s="75">
        <f>(AU39*0.36)-(AU39*0.36)*0.0850018178471392</f>
        <v>6973.3816204284112</v>
      </c>
      <c r="BA39" s="76"/>
      <c r="BB39" s="77"/>
    </row>
    <row r="40" spans="1:54" ht="30" x14ac:dyDescent="0.25">
      <c r="A40" s="63">
        <v>35</v>
      </c>
      <c r="B40" s="64" t="s">
        <v>119</v>
      </c>
      <c r="C40" s="64" t="s">
        <v>203</v>
      </c>
      <c r="D40" s="64" t="s">
        <v>204</v>
      </c>
      <c r="E40" s="78" t="s">
        <v>205</v>
      </c>
      <c r="F40" s="79"/>
      <c r="G40" s="67">
        <v>1</v>
      </c>
      <c r="H40" s="64">
        <v>0.09</v>
      </c>
      <c r="I40" s="64"/>
      <c r="J40" s="64"/>
      <c r="K40" s="64"/>
      <c r="L40" s="64"/>
      <c r="M40" s="64"/>
      <c r="N40" s="64"/>
      <c r="O40" s="64">
        <v>1</v>
      </c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>
        <v>1</v>
      </c>
      <c r="AA40" s="64"/>
      <c r="AB40" s="64"/>
      <c r="AC40" s="64"/>
      <c r="AD40" s="64"/>
      <c r="AE40" s="64">
        <v>1</v>
      </c>
      <c r="AF40" s="64"/>
      <c r="AG40" s="64"/>
      <c r="AH40" s="64"/>
      <c r="AI40" s="64"/>
      <c r="AJ40" s="64">
        <v>1</v>
      </c>
      <c r="AK40" s="64">
        <v>0.03</v>
      </c>
      <c r="AL40" s="64"/>
      <c r="AM40" s="64"/>
      <c r="AN40" s="64"/>
      <c r="AO40" s="64">
        <v>0.04</v>
      </c>
      <c r="AP40" s="64"/>
      <c r="AQ40" s="64"/>
      <c r="AR40" s="64">
        <v>1</v>
      </c>
      <c r="AS40" s="68"/>
      <c r="AT40" s="69"/>
      <c r="AU40" s="70">
        <f t="shared" si="1"/>
        <v>22848.492666666669</v>
      </c>
      <c r="AV40" s="71">
        <f t="shared" si="2"/>
        <v>23428.402666666669</v>
      </c>
      <c r="AW40" s="72">
        <f t="shared" si="3"/>
        <v>23428.402666666669</v>
      </c>
      <c r="AX40" s="73">
        <f t="shared" si="4"/>
        <v>579.90999999999985</v>
      </c>
      <c r="AY40" s="74">
        <f t="shared" si="5"/>
        <v>14623.035306666668</v>
      </c>
      <c r="AZ40" s="75">
        <f t="shared" si="6"/>
        <v>8225.4573600000003</v>
      </c>
      <c r="BA40" s="76"/>
      <c r="BB40" s="77"/>
    </row>
    <row r="41" spans="1:54" ht="30" x14ac:dyDescent="0.25">
      <c r="A41" s="63">
        <v>36</v>
      </c>
      <c r="B41" s="64" t="s">
        <v>112</v>
      </c>
      <c r="C41" s="64" t="s">
        <v>206</v>
      </c>
      <c r="D41" s="64" t="s">
        <v>207</v>
      </c>
      <c r="E41" s="65" t="s">
        <v>208</v>
      </c>
      <c r="F41" s="66"/>
      <c r="G41" s="67">
        <v>2</v>
      </c>
      <c r="H41" s="64">
        <v>0.12</v>
      </c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>
        <v>1</v>
      </c>
      <c r="X41" s="64">
        <v>1</v>
      </c>
      <c r="Y41" s="64"/>
      <c r="Z41" s="64">
        <v>1</v>
      </c>
      <c r="AA41" s="64"/>
      <c r="AB41" s="64"/>
      <c r="AC41" s="64"/>
      <c r="AD41" s="64"/>
      <c r="AE41" s="64">
        <v>2</v>
      </c>
      <c r="AF41" s="64"/>
      <c r="AG41" s="64"/>
      <c r="AH41" s="64"/>
      <c r="AI41" s="64"/>
      <c r="AJ41" s="64">
        <v>2</v>
      </c>
      <c r="AK41" s="64">
        <v>0.1</v>
      </c>
      <c r="AL41" s="64"/>
      <c r="AM41" s="64"/>
      <c r="AN41" s="64"/>
      <c r="AO41" s="64">
        <v>6.5000000000000002E-2</v>
      </c>
      <c r="AP41" s="64"/>
      <c r="AQ41" s="64"/>
      <c r="AR41" s="64">
        <v>2</v>
      </c>
      <c r="AS41" s="68"/>
      <c r="AT41" s="69"/>
      <c r="AU41" s="70">
        <f t="shared" si="1"/>
        <v>43430.080666666741</v>
      </c>
      <c r="AV41" s="71">
        <f t="shared" si="2"/>
        <v>44878.230666666743</v>
      </c>
      <c r="AW41" s="72">
        <f t="shared" si="3"/>
        <v>44878.230666666743</v>
      </c>
      <c r="AX41" s="73">
        <f t="shared" si="4"/>
        <v>1448.1500000000015</v>
      </c>
      <c r="AY41" s="74">
        <f t="shared" si="5"/>
        <v>27795.251626666715</v>
      </c>
      <c r="AZ41" s="75">
        <f t="shared" si="6"/>
        <v>15634.829040000026</v>
      </c>
      <c r="BA41" s="76"/>
      <c r="BB41" s="77"/>
    </row>
    <row r="42" spans="1:54" ht="30" x14ac:dyDescent="0.25">
      <c r="A42" s="63">
        <v>37</v>
      </c>
      <c r="B42" s="64" t="s">
        <v>119</v>
      </c>
      <c r="C42" s="64" t="s">
        <v>203</v>
      </c>
      <c r="D42" s="64" t="s">
        <v>209</v>
      </c>
      <c r="E42" s="78" t="s">
        <v>210</v>
      </c>
      <c r="F42" s="79"/>
      <c r="G42" s="67">
        <v>2</v>
      </c>
      <c r="H42" s="64">
        <v>0.14000000000000001</v>
      </c>
      <c r="I42" s="64"/>
      <c r="J42" s="64"/>
      <c r="K42" s="64"/>
      <c r="L42" s="64"/>
      <c r="M42" s="64">
        <v>1</v>
      </c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>
        <v>1</v>
      </c>
      <c r="Z42" s="64">
        <v>1</v>
      </c>
      <c r="AA42" s="64"/>
      <c r="AB42" s="64"/>
      <c r="AC42" s="64">
        <v>2</v>
      </c>
      <c r="AD42" s="64"/>
      <c r="AE42" s="64"/>
      <c r="AF42" s="64"/>
      <c r="AG42" s="64"/>
      <c r="AH42" s="64"/>
      <c r="AI42" s="64">
        <v>1</v>
      </c>
      <c r="AJ42" s="64">
        <v>2</v>
      </c>
      <c r="AK42" s="64">
        <v>0.1</v>
      </c>
      <c r="AL42" s="64">
        <v>0.2</v>
      </c>
      <c r="AM42" s="64"/>
      <c r="AN42" s="64">
        <v>0.3</v>
      </c>
      <c r="AO42" s="64">
        <v>0.15</v>
      </c>
      <c r="AP42" s="64"/>
      <c r="AQ42" s="64"/>
      <c r="AR42" s="64"/>
      <c r="AS42" s="68"/>
      <c r="AT42" s="69"/>
      <c r="AU42" s="70">
        <f t="shared" si="1"/>
        <v>33055.179000000033</v>
      </c>
      <c r="AV42" s="71">
        <f t="shared" si="2"/>
        <v>33635.089000000036</v>
      </c>
      <c r="AW42" s="72">
        <f t="shared" si="3"/>
        <v>30776.045291549719</v>
      </c>
      <c r="AX42" s="73">
        <f>(AV42-AU42)-(AV42-AU42)*0.0850018178471392</f>
        <v>530.61659581226866</v>
      </c>
      <c r="AY42" s="74">
        <f>(AU42*0.64)-(AU42*0.64)*0.0850018178471392</f>
        <v>19357.074365271968</v>
      </c>
      <c r="AZ42" s="75">
        <f>(AU42*0.36)-(AU42*0.36)*0.0850018178471392</f>
        <v>10888.354330465481</v>
      </c>
      <c r="BA42" s="76"/>
      <c r="BB42" s="77"/>
    </row>
    <row r="43" spans="1:54" ht="45" x14ac:dyDescent="0.25">
      <c r="A43" s="63">
        <v>38</v>
      </c>
      <c r="B43" s="64" t="s">
        <v>123</v>
      </c>
      <c r="C43" s="64" t="s">
        <v>211</v>
      </c>
      <c r="D43" s="64" t="s">
        <v>212</v>
      </c>
      <c r="E43" s="88" t="s">
        <v>213</v>
      </c>
      <c r="F43" s="89"/>
      <c r="G43" s="67">
        <v>2</v>
      </c>
      <c r="H43" s="64">
        <v>0.06</v>
      </c>
      <c r="I43" s="64"/>
      <c r="J43" s="64"/>
      <c r="K43" s="64"/>
      <c r="L43" s="64"/>
      <c r="M43" s="64"/>
      <c r="N43" s="64"/>
      <c r="O43" s="64">
        <v>1</v>
      </c>
      <c r="P43" s="64"/>
      <c r="Q43" s="64"/>
      <c r="R43" s="64"/>
      <c r="S43" s="64"/>
      <c r="T43" s="64"/>
      <c r="U43" s="64"/>
      <c r="V43" s="64"/>
      <c r="W43" s="64">
        <v>1</v>
      </c>
      <c r="X43" s="64"/>
      <c r="Y43" s="64"/>
      <c r="Z43" s="64">
        <v>1</v>
      </c>
      <c r="AA43" s="64"/>
      <c r="AB43" s="64"/>
      <c r="AC43" s="64"/>
      <c r="AD43" s="64"/>
      <c r="AE43" s="64">
        <v>2</v>
      </c>
      <c r="AF43" s="64"/>
      <c r="AG43" s="64"/>
      <c r="AH43" s="64"/>
      <c r="AI43" s="64"/>
      <c r="AJ43" s="64">
        <v>2</v>
      </c>
      <c r="AK43" s="64">
        <v>0.93</v>
      </c>
      <c r="AL43" s="64">
        <v>0.51</v>
      </c>
      <c r="AM43" s="64">
        <v>16</v>
      </c>
      <c r="AN43" s="64">
        <v>1.51</v>
      </c>
      <c r="AO43" s="64">
        <v>0.02</v>
      </c>
      <c r="AP43" s="64">
        <v>23</v>
      </c>
      <c r="AQ43" s="64"/>
      <c r="AR43" s="64">
        <v>2</v>
      </c>
      <c r="AS43" s="68"/>
      <c r="AT43" s="69"/>
      <c r="AU43" s="70">
        <f t="shared" si="1"/>
        <v>39723.677000000032</v>
      </c>
      <c r="AV43" s="71">
        <f t="shared" si="2"/>
        <v>41171.827000000034</v>
      </c>
      <c r="AW43" s="72">
        <f t="shared" si="3"/>
        <v>41171.827000000034</v>
      </c>
      <c r="AX43" s="73">
        <f t="shared" si="4"/>
        <v>1448.1500000000015</v>
      </c>
      <c r="AY43" s="74">
        <f t="shared" si="5"/>
        <v>25423.15328000002</v>
      </c>
      <c r="AZ43" s="75">
        <f t="shared" si="6"/>
        <v>14300.523720000012</v>
      </c>
      <c r="BA43" s="76"/>
      <c r="BB43" s="77"/>
    </row>
    <row r="44" spans="1:54" ht="30" x14ac:dyDescent="0.25">
      <c r="A44" s="63">
        <v>39</v>
      </c>
      <c r="B44" s="64" t="s">
        <v>112</v>
      </c>
      <c r="C44" s="64" t="s">
        <v>214</v>
      </c>
      <c r="D44" s="64" t="s">
        <v>215</v>
      </c>
      <c r="E44" s="78" t="s">
        <v>216</v>
      </c>
      <c r="F44" s="79"/>
      <c r="G44" s="67">
        <v>2</v>
      </c>
      <c r="H44" s="64">
        <v>0.27</v>
      </c>
      <c r="I44" s="64"/>
      <c r="J44" s="64"/>
      <c r="K44" s="64"/>
      <c r="L44" s="64"/>
      <c r="M44" s="64">
        <v>1</v>
      </c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>
        <v>1</v>
      </c>
      <c r="Y44" s="64"/>
      <c r="Z44" s="64">
        <v>1</v>
      </c>
      <c r="AA44" s="64"/>
      <c r="AB44" s="64"/>
      <c r="AC44" s="64">
        <v>1</v>
      </c>
      <c r="AD44" s="64">
        <v>1</v>
      </c>
      <c r="AE44" s="64"/>
      <c r="AF44" s="64"/>
      <c r="AG44" s="64"/>
      <c r="AH44" s="64"/>
      <c r="AI44" s="64">
        <v>1</v>
      </c>
      <c r="AJ44" s="64">
        <v>2</v>
      </c>
      <c r="AK44" s="64">
        <v>0.05</v>
      </c>
      <c r="AL44" s="64"/>
      <c r="AM44" s="64"/>
      <c r="AN44" s="64">
        <v>0.02</v>
      </c>
      <c r="AO44" s="64">
        <v>0.24</v>
      </c>
      <c r="AP44" s="64"/>
      <c r="AQ44" s="64"/>
      <c r="AR44" s="64">
        <v>2</v>
      </c>
      <c r="AS44" s="68"/>
      <c r="AT44" s="69"/>
      <c r="AU44" s="70">
        <f t="shared" si="1"/>
        <v>39058.30433333337</v>
      </c>
      <c r="AV44" s="71">
        <f t="shared" si="2"/>
        <v>40506.454333333371</v>
      </c>
      <c r="AW44" s="72">
        <f t="shared" si="3"/>
        <v>37063.332080457905</v>
      </c>
      <c r="AX44" s="73">
        <f t="shared" ref="AX44:AX45" si="16">(AV44-AU44)-(AV44-AU44)*0.0850018178471392</f>
        <v>1325.0546174846668</v>
      </c>
      <c r="AY44" s="74">
        <f t="shared" ref="AY44:AY45" si="17">(AU44*0.64)-(AU44*0.64)*0.0850018178471392</f>
        <v>22872.497576302874</v>
      </c>
      <c r="AZ44" s="75">
        <f t="shared" ref="AZ44:AZ45" si="18">(AU44*0.36)-(AU44*0.36)*0.0850018178471392</f>
        <v>12865.779886670365</v>
      </c>
      <c r="BA44" s="76"/>
      <c r="BB44" s="77"/>
    </row>
    <row r="45" spans="1:54" ht="30" x14ac:dyDescent="0.25">
      <c r="A45" s="63">
        <v>40</v>
      </c>
      <c r="B45" s="64" t="s">
        <v>123</v>
      </c>
      <c r="C45" s="64" t="s">
        <v>124</v>
      </c>
      <c r="D45" s="64" t="s">
        <v>217</v>
      </c>
      <c r="E45" s="78" t="s">
        <v>218</v>
      </c>
      <c r="F45" s="79"/>
      <c r="G45" s="67">
        <v>2</v>
      </c>
      <c r="H45" s="80">
        <v>0.28299999999999997</v>
      </c>
      <c r="I45" s="64"/>
      <c r="J45" s="64"/>
      <c r="K45" s="64"/>
      <c r="L45" s="64"/>
      <c r="M45" s="80">
        <v>1</v>
      </c>
      <c r="N45" s="80"/>
      <c r="O45" s="80"/>
      <c r="P45" s="80"/>
      <c r="Q45" s="64"/>
      <c r="R45" s="64"/>
      <c r="S45" s="64"/>
      <c r="T45" s="64"/>
      <c r="U45" s="64"/>
      <c r="V45" s="80">
        <v>2</v>
      </c>
      <c r="W45" s="80"/>
      <c r="X45" s="80"/>
      <c r="Y45" s="80"/>
      <c r="Z45" s="80">
        <v>1</v>
      </c>
      <c r="AA45" s="80"/>
      <c r="AB45" s="80">
        <v>1</v>
      </c>
      <c r="AC45" s="80">
        <v>2</v>
      </c>
      <c r="AD45" s="80"/>
      <c r="AE45" s="80"/>
      <c r="AF45" s="80"/>
      <c r="AG45" s="80"/>
      <c r="AH45" s="80"/>
      <c r="AI45" s="80">
        <v>1</v>
      </c>
      <c r="AJ45" s="80">
        <v>3</v>
      </c>
      <c r="AK45" s="80">
        <v>0.69</v>
      </c>
      <c r="AL45" s="80"/>
      <c r="AM45" s="80">
        <v>4</v>
      </c>
      <c r="AN45" s="80">
        <v>0.63100000000000001</v>
      </c>
      <c r="AO45" s="80">
        <v>0.20200000000000001</v>
      </c>
      <c r="AP45" s="80">
        <v>4</v>
      </c>
      <c r="AQ45" s="64"/>
      <c r="AR45" s="80">
        <v>3</v>
      </c>
      <c r="AS45" s="81"/>
      <c r="AT45" s="69"/>
      <c r="AU45" s="82">
        <f t="shared" si="1"/>
        <v>52487.0865333334</v>
      </c>
      <c r="AV45" s="83">
        <f t="shared" si="2"/>
        <v>53935.236533333402</v>
      </c>
      <c r="AW45" s="72">
        <f t="shared" si="3"/>
        <v>49350.643381984628</v>
      </c>
      <c r="AX45" s="73">
        <f t="shared" si="16"/>
        <v>1325.0546174846668</v>
      </c>
      <c r="AY45" s="74">
        <f t="shared" si="17"/>
        <v>30736.376809279976</v>
      </c>
      <c r="AZ45" s="75">
        <f t="shared" si="18"/>
        <v>17289.211955219987</v>
      </c>
      <c r="BA45" s="76"/>
      <c r="BB45" s="77"/>
    </row>
    <row r="46" spans="1:54" ht="30" x14ac:dyDescent="0.25">
      <c r="A46" s="63">
        <v>41</v>
      </c>
      <c r="B46" s="64" t="s">
        <v>108</v>
      </c>
      <c r="C46" s="64" t="s">
        <v>116</v>
      </c>
      <c r="D46" s="64" t="s">
        <v>219</v>
      </c>
      <c r="E46" s="78" t="s">
        <v>220</v>
      </c>
      <c r="F46" s="79"/>
      <c r="G46" s="67">
        <v>2</v>
      </c>
      <c r="H46" s="64">
        <v>0.28000000000000003</v>
      </c>
      <c r="I46" s="64"/>
      <c r="J46" s="64"/>
      <c r="K46" s="64"/>
      <c r="L46" s="64"/>
      <c r="M46" s="64">
        <v>0</v>
      </c>
      <c r="N46" s="64">
        <v>1</v>
      </c>
      <c r="O46" s="64">
        <v>1</v>
      </c>
      <c r="P46" s="64">
        <v>0</v>
      </c>
      <c r="Q46" s="64"/>
      <c r="R46" s="64"/>
      <c r="S46" s="64"/>
      <c r="T46" s="64"/>
      <c r="U46" s="64"/>
      <c r="V46" s="64">
        <v>0</v>
      </c>
      <c r="W46" s="64">
        <v>0</v>
      </c>
      <c r="X46" s="64">
        <v>1</v>
      </c>
      <c r="Y46" s="64">
        <v>0</v>
      </c>
      <c r="Z46" s="64">
        <v>1</v>
      </c>
      <c r="AA46" s="64">
        <v>0</v>
      </c>
      <c r="AB46" s="64">
        <v>0</v>
      </c>
      <c r="AC46" s="64">
        <v>0</v>
      </c>
      <c r="AD46" s="64">
        <v>1</v>
      </c>
      <c r="AE46" s="64">
        <v>0</v>
      </c>
      <c r="AF46" s="64">
        <v>0</v>
      </c>
      <c r="AG46" s="64">
        <v>2</v>
      </c>
      <c r="AH46" s="64">
        <v>0</v>
      </c>
      <c r="AI46" s="64">
        <v>0</v>
      </c>
      <c r="AJ46" s="64">
        <v>3</v>
      </c>
      <c r="AK46" s="64">
        <v>0.13</v>
      </c>
      <c r="AL46" s="64">
        <v>0</v>
      </c>
      <c r="AM46" s="64">
        <v>0</v>
      </c>
      <c r="AN46" s="64">
        <v>0</v>
      </c>
      <c r="AO46" s="64">
        <v>0.23</v>
      </c>
      <c r="AP46" s="64">
        <v>0</v>
      </c>
      <c r="AQ46" s="64"/>
      <c r="AR46" s="64">
        <v>3</v>
      </c>
      <c r="AS46" s="68"/>
      <c r="AT46" s="69"/>
      <c r="AU46" s="70">
        <f t="shared" si="1"/>
        <v>68118.62833333337</v>
      </c>
      <c r="AV46" s="71">
        <f t="shared" si="2"/>
        <v>69566.778333333365</v>
      </c>
      <c r="AW46" s="72">
        <f t="shared" si="3"/>
        <v>69566.778333333365</v>
      </c>
      <c r="AX46" s="73">
        <f t="shared" si="4"/>
        <v>1448.1499999999942</v>
      </c>
      <c r="AY46" s="74">
        <f t="shared" si="5"/>
        <v>43595.922133333355</v>
      </c>
      <c r="AZ46" s="75">
        <f t="shared" si="6"/>
        <v>24522.706200000011</v>
      </c>
      <c r="BA46" s="76"/>
      <c r="BB46" s="77"/>
    </row>
    <row r="47" spans="1:54" s="90" customFormat="1" ht="30" x14ac:dyDescent="0.25">
      <c r="A47" s="63">
        <v>42</v>
      </c>
      <c r="B47" s="64" t="s">
        <v>136</v>
      </c>
      <c r="C47" s="64" t="s">
        <v>163</v>
      </c>
      <c r="D47" s="64" t="s">
        <v>221</v>
      </c>
      <c r="E47" s="78" t="s">
        <v>222</v>
      </c>
      <c r="F47" s="84"/>
      <c r="G47" s="67">
        <v>2</v>
      </c>
      <c r="H47" s="64">
        <v>7.0000000000000007E-2</v>
      </c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>
        <v>1</v>
      </c>
      <c r="W47" s="64">
        <v>1</v>
      </c>
      <c r="X47" s="64"/>
      <c r="Y47" s="64"/>
      <c r="Z47" s="64">
        <v>1</v>
      </c>
      <c r="AA47" s="64"/>
      <c r="AB47" s="64"/>
      <c r="AC47" s="64"/>
      <c r="AD47" s="64">
        <v>2</v>
      </c>
      <c r="AE47" s="64"/>
      <c r="AF47" s="64"/>
      <c r="AG47" s="64"/>
      <c r="AH47" s="64"/>
      <c r="AI47" s="64"/>
      <c r="AJ47" s="64">
        <v>2</v>
      </c>
      <c r="AK47" s="64">
        <v>0.05</v>
      </c>
      <c r="AL47" s="64"/>
      <c r="AM47" s="64"/>
      <c r="AN47" s="64"/>
      <c r="AO47" s="64">
        <v>0.02</v>
      </c>
      <c r="AP47" s="64"/>
      <c r="AQ47" s="64"/>
      <c r="AR47" s="64">
        <v>1</v>
      </c>
      <c r="AS47" s="68"/>
      <c r="AT47" s="69"/>
      <c r="AU47" s="70">
        <f t="shared" si="1"/>
        <v>39401.8273333334</v>
      </c>
      <c r="AV47" s="71">
        <f t="shared" si="2"/>
        <v>40849.977333333401</v>
      </c>
      <c r="AW47" s="72">
        <f t="shared" si="3"/>
        <v>37377.655000985629</v>
      </c>
      <c r="AX47" s="73">
        <f>(AV47-AU47)-(AV47-AU47)*0.0850018178471392</f>
        <v>1325.0546174846668</v>
      </c>
      <c r="AY47" s="74">
        <f>(AU47*0.64)-(AU47*0.64)*0.0850018178471392</f>
        <v>23073.664245440617</v>
      </c>
      <c r="AZ47" s="75">
        <f>(AU47*0.36)-(AU47*0.36)*0.0850018178471392</f>
        <v>12978.936138060346</v>
      </c>
      <c r="BA47" s="76"/>
      <c r="BB47" s="77"/>
    </row>
    <row r="48" spans="1:54" s="85" customFormat="1" ht="30" x14ac:dyDescent="0.25">
      <c r="A48" s="63">
        <v>43</v>
      </c>
      <c r="B48" s="64" t="s">
        <v>169</v>
      </c>
      <c r="C48" s="64" t="s">
        <v>223</v>
      </c>
      <c r="D48" s="64" t="s">
        <v>224</v>
      </c>
      <c r="E48" s="78" t="s">
        <v>225</v>
      </c>
      <c r="F48" s="79"/>
      <c r="G48" s="67">
        <v>1</v>
      </c>
      <c r="H48" s="64">
        <v>0.04</v>
      </c>
      <c r="I48" s="64"/>
      <c r="J48" s="64"/>
      <c r="K48" s="64"/>
      <c r="L48" s="64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>
        <v>1</v>
      </c>
      <c r="Y48" s="80"/>
      <c r="Z48" s="80">
        <v>1</v>
      </c>
      <c r="AA48" s="80"/>
      <c r="AB48" s="80"/>
      <c r="AC48" s="80"/>
      <c r="AD48" s="80">
        <v>1</v>
      </c>
      <c r="AE48" s="80"/>
      <c r="AF48" s="80"/>
      <c r="AG48" s="80"/>
      <c r="AH48" s="80"/>
      <c r="AI48" s="80"/>
      <c r="AJ48" s="80">
        <v>1</v>
      </c>
      <c r="AK48" s="80">
        <v>0.71</v>
      </c>
      <c r="AL48" s="80"/>
      <c r="AM48" s="80">
        <v>18</v>
      </c>
      <c r="AN48" s="80">
        <v>0.71299999999999997</v>
      </c>
      <c r="AO48" s="80"/>
      <c r="AP48" s="80">
        <v>55</v>
      </c>
      <c r="AQ48" s="64"/>
      <c r="AR48" s="80">
        <v>1</v>
      </c>
      <c r="AS48" s="81"/>
      <c r="AT48" s="69"/>
      <c r="AU48" s="70">
        <f t="shared" si="1"/>
        <v>21798.405666666702</v>
      </c>
      <c r="AV48" s="71">
        <f t="shared" si="2"/>
        <v>22378.315666666702</v>
      </c>
      <c r="AW48" s="72">
        <f t="shared" si="3"/>
        <v>22378.315666666702</v>
      </c>
      <c r="AX48" s="73">
        <f t="shared" si="4"/>
        <v>579.90999999999985</v>
      </c>
      <c r="AY48" s="74">
        <f t="shared" si="5"/>
        <v>13950.979626666689</v>
      </c>
      <c r="AZ48" s="75">
        <f t="shared" si="6"/>
        <v>7847.4260400000121</v>
      </c>
      <c r="BA48" s="76"/>
      <c r="BB48" s="77"/>
    </row>
    <row r="49" spans="1:54" ht="30" x14ac:dyDescent="0.25">
      <c r="A49" s="63">
        <v>44</v>
      </c>
      <c r="B49" s="64" t="s">
        <v>104</v>
      </c>
      <c r="C49" s="64" t="s">
        <v>160</v>
      </c>
      <c r="D49" s="64" t="s">
        <v>226</v>
      </c>
      <c r="E49" s="78" t="s">
        <v>227</v>
      </c>
      <c r="F49" s="79"/>
      <c r="G49" s="67">
        <v>1</v>
      </c>
      <c r="H49" s="64">
        <v>0.02</v>
      </c>
      <c r="I49" s="64"/>
      <c r="J49" s="64"/>
      <c r="K49" s="64"/>
      <c r="L49" s="64"/>
      <c r="M49" s="64">
        <v>1</v>
      </c>
      <c r="N49" s="64">
        <v>0</v>
      </c>
      <c r="O49" s="64">
        <v>0</v>
      </c>
      <c r="P49" s="64">
        <v>0</v>
      </c>
      <c r="Q49" s="64"/>
      <c r="R49" s="64"/>
      <c r="S49" s="64"/>
      <c r="T49" s="64"/>
      <c r="U49" s="64"/>
      <c r="V49" s="64">
        <v>0</v>
      </c>
      <c r="W49" s="64">
        <v>0</v>
      </c>
      <c r="X49" s="64">
        <v>0</v>
      </c>
      <c r="Y49" s="64">
        <v>0</v>
      </c>
      <c r="Z49" s="64"/>
      <c r="AA49" s="64">
        <v>0</v>
      </c>
      <c r="AB49" s="64">
        <v>0</v>
      </c>
      <c r="AC49" s="64">
        <v>0</v>
      </c>
      <c r="AD49" s="64">
        <v>1</v>
      </c>
      <c r="AE49" s="64">
        <v>0</v>
      </c>
      <c r="AF49" s="64">
        <v>0</v>
      </c>
      <c r="AG49" s="64">
        <v>0</v>
      </c>
      <c r="AH49" s="64">
        <v>0</v>
      </c>
      <c r="AI49" s="64">
        <v>1</v>
      </c>
      <c r="AJ49" s="64">
        <v>1</v>
      </c>
      <c r="AK49" s="64">
        <v>0.06</v>
      </c>
      <c r="AL49" s="64">
        <v>0</v>
      </c>
      <c r="AM49" s="64">
        <v>0</v>
      </c>
      <c r="AN49" s="64">
        <v>0</v>
      </c>
      <c r="AO49" s="64">
        <v>0</v>
      </c>
      <c r="AP49" s="64">
        <v>0</v>
      </c>
      <c r="AQ49" s="64"/>
      <c r="AR49" s="64">
        <v>2</v>
      </c>
      <c r="AS49" s="68">
        <v>1</v>
      </c>
      <c r="AT49" s="69"/>
      <c r="AU49" s="70">
        <f t="shared" si="1"/>
        <v>10003.567999999999</v>
      </c>
      <c r="AV49" s="71">
        <f t="shared" si="2"/>
        <v>10583.477999999999</v>
      </c>
      <c r="AW49" s="72">
        <f t="shared" si="3"/>
        <v>9683.8631308547956</v>
      </c>
      <c r="AX49" s="73">
        <f>(AV49-AU49)-(AV49-AU49)*0.0850018178471392</f>
        <v>530.61659581226536</v>
      </c>
      <c r="AY49" s="74">
        <f>(AU49*0.64)-(AU49*0.64)*0.0850018178471392</f>
        <v>5858.0777824272191</v>
      </c>
      <c r="AZ49" s="75">
        <f>(AU49*0.36)-(AU49*0.36)*0.0850018178471392</f>
        <v>3295.1687526153105</v>
      </c>
      <c r="BA49" s="76"/>
      <c r="BB49" s="77"/>
    </row>
    <row r="50" spans="1:54" ht="30" x14ac:dyDescent="0.25">
      <c r="A50" s="63">
        <v>45</v>
      </c>
      <c r="B50" s="64" t="s">
        <v>136</v>
      </c>
      <c r="C50" s="64" t="s">
        <v>137</v>
      </c>
      <c r="D50" s="64" t="s">
        <v>228</v>
      </c>
      <c r="E50" s="78" t="s">
        <v>229</v>
      </c>
      <c r="F50" s="79"/>
      <c r="G50" s="67">
        <v>2</v>
      </c>
      <c r="H50" s="64">
        <v>7.0000000000000007E-2</v>
      </c>
      <c r="I50" s="64"/>
      <c r="J50" s="64"/>
      <c r="K50" s="64"/>
      <c r="L50" s="64"/>
      <c r="M50" s="64">
        <v>1</v>
      </c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>
        <v>1</v>
      </c>
      <c r="Y50" s="64"/>
      <c r="Z50" s="64">
        <v>1</v>
      </c>
      <c r="AA50" s="64"/>
      <c r="AB50" s="64"/>
      <c r="AC50" s="64">
        <v>1</v>
      </c>
      <c r="AD50" s="64"/>
      <c r="AE50" s="64">
        <v>1</v>
      </c>
      <c r="AF50" s="64"/>
      <c r="AG50" s="64"/>
      <c r="AH50" s="64"/>
      <c r="AI50" s="64">
        <v>1</v>
      </c>
      <c r="AJ50" s="64">
        <v>2</v>
      </c>
      <c r="AK50" s="64">
        <v>0.1</v>
      </c>
      <c r="AL50" s="64"/>
      <c r="AM50" s="64"/>
      <c r="AN50" s="64">
        <v>0.05</v>
      </c>
      <c r="AO50" s="64"/>
      <c r="AP50" s="64"/>
      <c r="AQ50" s="64"/>
      <c r="AR50" s="64">
        <v>2</v>
      </c>
      <c r="AS50" s="68"/>
      <c r="AT50" s="69"/>
      <c r="AU50" s="70">
        <f t="shared" si="1"/>
        <v>31725.291000000037</v>
      </c>
      <c r="AV50" s="71">
        <f t="shared" si="2"/>
        <v>32305.201000000037</v>
      </c>
      <c r="AW50" s="72">
        <f t="shared" si="3"/>
        <v>32305.201000000037</v>
      </c>
      <c r="AX50" s="73">
        <f t="shared" si="4"/>
        <v>579.90999999999985</v>
      </c>
      <c r="AY50" s="74">
        <f t="shared" si="5"/>
        <v>20304.186240000025</v>
      </c>
      <c r="AZ50" s="75">
        <f t="shared" si="6"/>
        <v>11421.104760000013</v>
      </c>
      <c r="BA50" s="76"/>
      <c r="BB50" s="77"/>
    </row>
    <row r="51" spans="1:54" ht="45" x14ac:dyDescent="0.25">
      <c r="A51" s="63">
        <v>46</v>
      </c>
      <c r="B51" s="64" t="s">
        <v>104</v>
      </c>
      <c r="C51" s="64" t="s">
        <v>230</v>
      </c>
      <c r="D51" s="64" t="s">
        <v>231</v>
      </c>
      <c r="E51" s="78" t="s">
        <v>232</v>
      </c>
      <c r="F51" s="79"/>
      <c r="G51" s="67">
        <v>2</v>
      </c>
      <c r="H51" s="64">
        <v>0.28000000000000003</v>
      </c>
      <c r="I51" s="64"/>
      <c r="J51" s="64"/>
      <c r="K51" s="64"/>
      <c r="L51" s="64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>
        <v>2</v>
      </c>
      <c r="Y51" s="80"/>
      <c r="Z51" s="80">
        <v>1</v>
      </c>
      <c r="AA51" s="80"/>
      <c r="AB51" s="80"/>
      <c r="AC51" s="80"/>
      <c r="AD51" s="80">
        <v>1</v>
      </c>
      <c r="AE51" s="80"/>
      <c r="AF51" s="80">
        <v>1</v>
      </c>
      <c r="AG51" s="80"/>
      <c r="AH51" s="80"/>
      <c r="AI51" s="80"/>
      <c r="AJ51" s="80">
        <v>2</v>
      </c>
      <c r="AK51" s="80">
        <v>2.2749999999999999</v>
      </c>
      <c r="AL51" s="80"/>
      <c r="AM51" s="80">
        <v>49</v>
      </c>
      <c r="AN51" s="80">
        <v>2.3639999999999999</v>
      </c>
      <c r="AO51" s="80">
        <v>0.21199999999999999</v>
      </c>
      <c r="AP51" s="80">
        <v>76</v>
      </c>
      <c r="AQ51" s="64"/>
      <c r="AR51" s="80">
        <v>1</v>
      </c>
      <c r="AS51" s="81"/>
      <c r="AT51" s="69"/>
      <c r="AU51" s="70">
        <f t="shared" si="1"/>
        <v>50036.491333333404</v>
      </c>
      <c r="AV51" s="71">
        <f t="shared" si="2"/>
        <v>51484.641333333406</v>
      </c>
      <c r="AW51" s="72">
        <f t="shared" si="3"/>
        <v>51484.641333333406</v>
      </c>
      <c r="AX51" s="73">
        <f t="shared" si="4"/>
        <v>1448.1500000000015</v>
      </c>
      <c r="AY51" s="74">
        <f t="shared" si="5"/>
        <v>32023.354453333381</v>
      </c>
      <c r="AZ51" s="75">
        <f t="shared" si="6"/>
        <v>18013.136880000024</v>
      </c>
      <c r="BA51" s="76"/>
      <c r="BB51" s="77"/>
    </row>
    <row r="52" spans="1:54" ht="30" x14ac:dyDescent="0.25">
      <c r="A52" s="63">
        <v>47</v>
      </c>
      <c r="B52" s="64" t="s">
        <v>104</v>
      </c>
      <c r="C52" s="64" t="s">
        <v>230</v>
      </c>
      <c r="D52" s="64" t="s">
        <v>233</v>
      </c>
      <c r="E52" s="65" t="s">
        <v>234</v>
      </c>
      <c r="F52" s="79"/>
      <c r="G52" s="67">
        <v>2</v>
      </c>
      <c r="H52" s="64">
        <v>0.32700000000000001</v>
      </c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>
        <v>1</v>
      </c>
      <c r="W52" s="64"/>
      <c r="X52" s="64">
        <v>1</v>
      </c>
      <c r="Y52" s="64"/>
      <c r="Z52" s="64">
        <v>1</v>
      </c>
      <c r="AA52" s="64"/>
      <c r="AB52" s="64">
        <v>1</v>
      </c>
      <c r="AC52" s="64">
        <v>1</v>
      </c>
      <c r="AD52" s="64"/>
      <c r="AE52" s="64"/>
      <c r="AF52" s="64"/>
      <c r="AG52" s="64"/>
      <c r="AH52" s="64"/>
      <c r="AI52" s="64"/>
      <c r="AJ52" s="64">
        <v>2</v>
      </c>
      <c r="AK52" s="64">
        <v>0.09</v>
      </c>
      <c r="AL52" s="64">
        <v>0.52</v>
      </c>
      <c r="AM52" s="64"/>
      <c r="AN52" s="64">
        <v>0.52</v>
      </c>
      <c r="AO52" s="64">
        <v>0.215</v>
      </c>
      <c r="AP52" s="64"/>
      <c r="AQ52" s="64"/>
      <c r="AR52" s="64">
        <v>3</v>
      </c>
      <c r="AS52" s="68"/>
      <c r="AT52" s="69"/>
      <c r="AU52" s="70">
        <f t="shared" si="1"/>
        <v>47057.749466666733</v>
      </c>
      <c r="AV52" s="71">
        <f t="shared" si="2"/>
        <v>48505.899466666735</v>
      </c>
      <c r="AW52" s="72">
        <f t="shared" si="3"/>
        <v>44382.809835689484</v>
      </c>
      <c r="AX52" s="73">
        <f t="shared" ref="AX52:AX54" si="19">(AV52-AU52)-(AV52-AU52)*0.0850018178471392</f>
        <v>1325.0546174846668</v>
      </c>
      <c r="AY52" s="74">
        <f t="shared" ref="AY52:AY54" si="20">(AU52*0.64)-(AU52*0.64)*0.0850018178471392</f>
        <v>27556.963339651084</v>
      </c>
      <c r="AZ52" s="75">
        <f t="shared" ref="AZ52:AZ54" si="21">(AU52*0.36)-(AU52*0.36)*0.0850018178471392</f>
        <v>15500.791878553733</v>
      </c>
      <c r="BA52" s="76"/>
      <c r="BB52" s="77"/>
    </row>
    <row r="53" spans="1:54" ht="30" x14ac:dyDescent="0.25">
      <c r="A53" s="63">
        <v>48</v>
      </c>
      <c r="B53" s="64" t="s">
        <v>136</v>
      </c>
      <c r="C53" s="64" t="s">
        <v>197</v>
      </c>
      <c r="D53" s="64" t="s">
        <v>235</v>
      </c>
      <c r="E53" s="78" t="s">
        <v>236</v>
      </c>
      <c r="F53" s="79"/>
      <c r="G53" s="67">
        <v>2</v>
      </c>
      <c r="H53" s="64">
        <v>0.08</v>
      </c>
      <c r="I53" s="64"/>
      <c r="J53" s="64"/>
      <c r="K53" s="64"/>
      <c r="L53" s="64"/>
      <c r="M53" s="64">
        <v>2</v>
      </c>
      <c r="N53" s="64">
        <v>0</v>
      </c>
      <c r="O53" s="64">
        <v>0</v>
      </c>
      <c r="P53" s="64">
        <v>0</v>
      </c>
      <c r="Q53" s="64"/>
      <c r="R53" s="64"/>
      <c r="S53" s="64"/>
      <c r="T53" s="64"/>
      <c r="U53" s="64"/>
      <c r="V53" s="64">
        <v>0</v>
      </c>
      <c r="W53" s="64">
        <v>0</v>
      </c>
      <c r="X53" s="64">
        <v>1</v>
      </c>
      <c r="Y53" s="64">
        <v>0</v>
      </c>
      <c r="Z53" s="64">
        <v>1</v>
      </c>
      <c r="AA53" s="64">
        <v>0</v>
      </c>
      <c r="AB53" s="64">
        <v>0</v>
      </c>
      <c r="AC53" s="64">
        <v>3</v>
      </c>
      <c r="AD53" s="64">
        <v>0</v>
      </c>
      <c r="AE53" s="64">
        <v>0</v>
      </c>
      <c r="AF53" s="64">
        <v>0</v>
      </c>
      <c r="AG53" s="64">
        <v>0</v>
      </c>
      <c r="AH53" s="64">
        <v>0</v>
      </c>
      <c r="AI53" s="64">
        <v>2</v>
      </c>
      <c r="AJ53" s="64">
        <v>3</v>
      </c>
      <c r="AK53" s="64">
        <v>0.11</v>
      </c>
      <c r="AL53" s="64">
        <v>0</v>
      </c>
      <c r="AM53" s="64">
        <v>0</v>
      </c>
      <c r="AN53" s="64">
        <v>0</v>
      </c>
      <c r="AO53" s="64">
        <v>0.02</v>
      </c>
      <c r="AP53" s="64">
        <v>0</v>
      </c>
      <c r="AQ53" s="64"/>
      <c r="AR53" s="64">
        <v>3</v>
      </c>
      <c r="AS53" s="68"/>
      <c r="AT53" s="69"/>
      <c r="AU53" s="70">
        <f t="shared" si="1"/>
        <v>39005.541666666701</v>
      </c>
      <c r="AV53" s="71">
        <f t="shared" si="2"/>
        <v>40453.691666666702</v>
      </c>
      <c r="AW53" s="72">
        <f t="shared" si="3"/>
        <v>37015.05433637237</v>
      </c>
      <c r="AX53" s="73">
        <f t="shared" si="19"/>
        <v>1325.0546174846668</v>
      </c>
      <c r="AY53" s="74">
        <f t="shared" si="20"/>
        <v>22841.599820088129</v>
      </c>
      <c r="AZ53" s="75">
        <f t="shared" si="21"/>
        <v>12848.399898799571</v>
      </c>
      <c r="BA53" s="76"/>
      <c r="BB53" s="77"/>
    </row>
    <row r="54" spans="1:54" ht="30" x14ac:dyDescent="0.25">
      <c r="A54" s="63">
        <v>49</v>
      </c>
      <c r="B54" s="64" t="s">
        <v>123</v>
      </c>
      <c r="C54" s="64" t="s">
        <v>211</v>
      </c>
      <c r="D54" s="64" t="s">
        <v>237</v>
      </c>
      <c r="E54" s="78" t="s">
        <v>238</v>
      </c>
      <c r="F54" s="79"/>
      <c r="G54" s="67">
        <v>2</v>
      </c>
      <c r="H54" s="64">
        <v>0.12</v>
      </c>
      <c r="I54" s="64"/>
      <c r="J54" s="64"/>
      <c r="K54" s="64"/>
      <c r="L54" s="64"/>
      <c r="M54" s="64">
        <v>1</v>
      </c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>
        <v>1</v>
      </c>
      <c r="Y54" s="64"/>
      <c r="Z54" s="64">
        <v>1</v>
      </c>
      <c r="AA54" s="64"/>
      <c r="AB54" s="64">
        <v>2</v>
      </c>
      <c r="AC54" s="64"/>
      <c r="AD54" s="64"/>
      <c r="AE54" s="64"/>
      <c r="AF54" s="64"/>
      <c r="AG54" s="64"/>
      <c r="AH54" s="64"/>
      <c r="AI54" s="64">
        <v>1</v>
      </c>
      <c r="AJ54" s="64">
        <v>2</v>
      </c>
      <c r="AK54" s="64">
        <v>0.93</v>
      </c>
      <c r="AL54" s="64"/>
      <c r="AM54" s="64">
        <v>8</v>
      </c>
      <c r="AN54" s="64">
        <v>1</v>
      </c>
      <c r="AO54" s="64">
        <v>0.05</v>
      </c>
      <c r="AP54" s="64">
        <v>13</v>
      </c>
      <c r="AQ54" s="64"/>
      <c r="AR54" s="64">
        <v>2</v>
      </c>
      <c r="AS54" s="68"/>
      <c r="AT54" s="69"/>
      <c r="AU54" s="70">
        <f t="shared" si="1"/>
        <v>31275.211000000032</v>
      </c>
      <c r="AV54" s="71">
        <f t="shared" si="2"/>
        <v>31855.121000000032</v>
      </c>
      <c r="AW54" s="72">
        <f t="shared" si="3"/>
        <v>29147.377807259447</v>
      </c>
      <c r="AX54" s="73">
        <f t="shared" si="19"/>
        <v>530.61659581226536</v>
      </c>
      <c r="AY54" s="74">
        <f t="shared" si="20"/>
        <v>18314.727175326196</v>
      </c>
      <c r="AZ54" s="75">
        <f t="shared" si="21"/>
        <v>10302.034036120986</v>
      </c>
      <c r="BA54" s="76"/>
      <c r="BB54" s="77"/>
    </row>
    <row r="55" spans="1:54" ht="30" x14ac:dyDescent="0.25">
      <c r="A55" s="63">
        <v>50</v>
      </c>
      <c r="B55" s="64" t="s">
        <v>104</v>
      </c>
      <c r="C55" s="64" t="s">
        <v>105</v>
      </c>
      <c r="D55" s="64" t="s">
        <v>239</v>
      </c>
      <c r="E55" s="65" t="s">
        <v>240</v>
      </c>
      <c r="F55" s="66"/>
      <c r="G55" s="67">
        <v>2</v>
      </c>
      <c r="H55" s="64">
        <v>0.28000000000000003</v>
      </c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>
        <v>1</v>
      </c>
      <c r="X55" s="64">
        <v>1</v>
      </c>
      <c r="Y55" s="64"/>
      <c r="Z55" s="64">
        <v>1</v>
      </c>
      <c r="AA55" s="64"/>
      <c r="AB55" s="64"/>
      <c r="AC55" s="64"/>
      <c r="AD55" s="64">
        <v>1</v>
      </c>
      <c r="AE55" s="64">
        <v>1</v>
      </c>
      <c r="AF55" s="64"/>
      <c r="AG55" s="64"/>
      <c r="AH55" s="64"/>
      <c r="AI55" s="64"/>
      <c r="AJ55" s="64">
        <v>2</v>
      </c>
      <c r="AK55" s="64">
        <v>0.08</v>
      </c>
      <c r="AL55" s="64"/>
      <c r="AM55" s="64"/>
      <c r="AN55" s="64"/>
      <c r="AO55" s="64">
        <v>0.19</v>
      </c>
      <c r="AP55" s="64"/>
      <c r="AQ55" s="64"/>
      <c r="AR55" s="64">
        <v>2</v>
      </c>
      <c r="AS55" s="68"/>
      <c r="AT55" s="69"/>
      <c r="AU55" s="70">
        <f t="shared" si="1"/>
        <v>49203.158000000069</v>
      </c>
      <c r="AV55" s="71">
        <f t="shared" si="2"/>
        <v>50651.30800000007</v>
      </c>
      <c r="AW55" s="72">
        <f t="shared" si="3"/>
        <v>50651.308000000063</v>
      </c>
      <c r="AX55" s="73">
        <f t="shared" si="4"/>
        <v>1448.1500000000015</v>
      </c>
      <c r="AY55" s="74">
        <f t="shared" si="5"/>
        <v>31490.021120000045</v>
      </c>
      <c r="AZ55" s="75">
        <f t="shared" si="6"/>
        <v>17713.136880000024</v>
      </c>
      <c r="BA55" s="76"/>
      <c r="BB55" s="77"/>
    </row>
    <row r="56" spans="1:54" ht="30" x14ac:dyDescent="0.25">
      <c r="A56" s="63">
        <v>51</v>
      </c>
      <c r="B56" s="64" t="s">
        <v>136</v>
      </c>
      <c r="C56" s="64" t="s">
        <v>200</v>
      </c>
      <c r="D56" s="64" t="s">
        <v>241</v>
      </c>
      <c r="E56" s="78" t="s">
        <v>242</v>
      </c>
      <c r="F56" s="79"/>
      <c r="G56" s="67">
        <v>2</v>
      </c>
      <c r="H56" s="80">
        <v>0.11</v>
      </c>
      <c r="I56" s="64"/>
      <c r="J56" s="64"/>
      <c r="K56" s="64"/>
      <c r="L56" s="64"/>
      <c r="M56" s="80"/>
      <c r="N56" s="80"/>
      <c r="O56" s="80"/>
      <c r="P56" s="80"/>
      <c r="Q56" s="64"/>
      <c r="R56" s="64"/>
      <c r="S56" s="64"/>
      <c r="T56" s="64"/>
      <c r="U56" s="64"/>
      <c r="V56" s="80"/>
      <c r="W56" s="80">
        <v>1</v>
      </c>
      <c r="X56" s="80">
        <v>1</v>
      </c>
      <c r="Y56" s="80"/>
      <c r="Z56" s="80">
        <v>1</v>
      </c>
      <c r="AA56" s="80"/>
      <c r="AB56" s="80"/>
      <c r="AC56" s="80"/>
      <c r="AD56" s="80">
        <v>1</v>
      </c>
      <c r="AE56" s="80">
        <v>1</v>
      </c>
      <c r="AF56" s="80"/>
      <c r="AG56" s="80"/>
      <c r="AH56" s="80"/>
      <c r="AI56" s="80"/>
      <c r="AJ56" s="80">
        <v>2</v>
      </c>
      <c r="AK56" s="80">
        <v>1.4450000000000001</v>
      </c>
      <c r="AL56" s="80"/>
      <c r="AM56" s="80">
        <v>25</v>
      </c>
      <c r="AN56" s="80">
        <v>1.96</v>
      </c>
      <c r="AO56" s="80">
        <v>0.06</v>
      </c>
      <c r="AP56" s="80">
        <v>32</v>
      </c>
      <c r="AQ56" s="64"/>
      <c r="AR56" s="80">
        <v>2</v>
      </c>
      <c r="AS56" s="81"/>
      <c r="AT56" s="69"/>
      <c r="AU56" s="82">
        <f t="shared" si="1"/>
        <v>42573.430000000066</v>
      </c>
      <c r="AV56" s="83">
        <f t="shared" si="2"/>
        <v>44021.580000000067</v>
      </c>
      <c r="AW56" s="72">
        <f t="shared" si="3"/>
        <v>44021.580000000067</v>
      </c>
      <c r="AX56" s="73">
        <f t="shared" si="4"/>
        <v>1448.1500000000015</v>
      </c>
      <c r="AY56" s="74">
        <f t="shared" si="5"/>
        <v>27246.995200000041</v>
      </c>
      <c r="AZ56" s="75">
        <f t="shared" si="6"/>
        <v>15326.434800000023</v>
      </c>
      <c r="BA56" s="76"/>
      <c r="BB56" s="77"/>
    </row>
    <row r="57" spans="1:54" ht="45" x14ac:dyDescent="0.25">
      <c r="A57" s="63">
        <v>52</v>
      </c>
      <c r="B57" s="64" t="s">
        <v>123</v>
      </c>
      <c r="C57" s="64" t="s">
        <v>243</v>
      </c>
      <c r="D57" s="64" t="s">
        <v>244</v>
      </c>
      <c r="E57" s="78" t="s">
        <v>245</v>
      </c>
      <c r="F57" s="79"/>
      <c r="G57" s="67">
        <v>2</v>
      </c>
      <c r="H57" s="64">
        <v>0.11</v>
      </c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>
        <v>2</v>
      </c>
      <c r="X57" s="64">
        <v>1</v>
      </c>
      <c r="Y57" s="64"/>
      <c r="Z57" s="64">
        <v>1</v>
      </c>
      <c r="AA57" s="64"/>
      <c r="AB57" s="64"/>
      <c r="AC57" s="64">
        <v>1</v>
      </c>
      <c r="AD57" s="64"/>
      <c r="AE57" s="64">
        <v>2</v>
      </c>
      <c r="AF57" s="64"/>
      <c r="AG57" s="64"/>
      <c r="AH57" s="64"/>
      <c r="AI57" s="64"/>
      <c r="AJ57" s="64">
        <v>3</v>
      </c>
      <c r="AK57" s="64">
        <v>1.86</v>
      </c>
      <c r="AL57" s="64"/>
      <c r="AM57" s="64">
        <v>28</v>
      </c>
      <c r="AN57" s="64">
        <v>2.2909999999999999</v>
      </c>
      <c r="AO57" s="64">
        <v>0.03</v>
      </c>
      <c r="AP57" s="64">
        <v>41</v>
      </c>
      <c r="AQ57" s="64"/>
      <c r="AR57" s="64">
        <v>3</v>
      </c>
      <c r="AS57" s="68"/>
      <c r="AT57" s="69"/>
      <c r="AU57" s="70">
        <f t="shared" si="1"/>
        <v>59685.233000000102</v>
      </c>
      <c r="AV57" s="71">
        <f t="shared" si="2"/>
        <v>61133.383000000103</v>
      </c>
      <c r="AW57" s="72">
        <f t="shared" si="3"/>
        <v>61133.383000000103</v>
      </c>
      <c r="AX57" s="73">
        <f t="shared" si="4"/>
        <v>1448.1500000000015</v>
      </c>
      <c r="AY57" s="74">
        <f t="shared" si="5"/>
        <v>38198.549120000069</v>
      </c>
      <c r="AZ57" s="75">
        <f t="shared" si="6"/>
        <v>21486.683880000037</v>
      </c>
      <c r="BA57" s="76"/>
      <c r="BB57" s="77"/>
    </row>
    <row r="58" spans="1:54" ht="30" x14ac:dyDescent="0.25">
      <c r="A58" s="63">
        <v>53</v>
      </c>
      <c r="B58" s="64" t="s">
        <v>123</v>
      </c>
      <c r="C58" s="64" t="s">
        <v>246</v>
      </c>
      <c r="D58" s="64" t="s">
        <v>247</v>
      </c>
      <c r="E58" s="78" t="s">
        <v>248</v>
      </c>
      <c r="F58" s="79"/>
      <c r="G58" s="67">
        <v>2</v>
      </c>
      <c r="H58" s="64">
        <v>0.33</v>
      </c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>
        <v>2</v>
      </c>
      <c r="Y58" s="64"/>
      <c r="Z58" s="64">
        <v>1</v>
      </c>
      <c r="AA58" s="64"/>
      <c r="AB58" s="64"/>
      <c r="AC58" s="64">
        <v>2</v>
      </c>
      <c r="AD58" s="64"/>
      <c r="AE58" s="64"/>
      <c r="AF58" s="64"/>
      <c r="AG58" s="64"/>
      <c r="AH58" s="64"/>
      <c r="AI58" s="64"/>
      <c r="AJ58" s="64">
        <v>2</v>
      </c>
      <c r="AK58" s="64">
        <v>0.1</v>
      </c>
      <c r="AL58" s="64"/>
      <c r="AM58" s="64">
        <v>1</v>
      </c>
      <c r="AN58" s="64">
        <v>0.1</v>
      </c>
      <c r="AO58" s="64">
        <v>0.27</v>
      </c>
      <c r="AP58" s="64"/>
      <c r="AQ58" s="64"/>
      <c r="AR58" s="64"/>
      <c r="AS58" s="68"/>
      <c r="AT58" s="69"/>
      <c r="AU58" s="70">
        <f t="shared" si="1"/>
        <v>48819.744666666738</v>
      </c>
      <c r="AV58" s="71">
        <f t="shared" si="2"/>
        <v>50267.89466666674</v>
      </c>
      <c r="AW58" s="72">
        <f t="shared" si="3"/>
        <v>45995.032240651555</v>
      </c>
      <c r="AX58" s="73">
        <f>(AV58-AU58)-(AV58-AU58)*0.0850018178471392</f>
        <v>1325.0546174846668</v>
      </c>
      <c r="AY58" s="74">
        <f>(AU58*0.64)-(AU58*0.64)*0.0850018178471392</f>
        <v>28588.785678826811</v>
      </c>
      <c r="AZ58" s="75">
        <f>(AU58*0.36)-(AU58*0.36)*0.0850018178471392</f>
        <v>16081.191944340077</v>
      </c>
      <c r="BA58" s="76"/>
      <c r="BB58" s="77"/>
    </row>
    <row r="59" spans="1:54" ht="30" x14ac:dyDescent="0.25">
      <c r="A59" s="63">
        <v>54</v>
      </c>
      <c r="B59" s="64" t="s">
        <v>104</v>
      </c>
      <c r="C59" s="64" t="s">
        <v>160</v>
      </c>
      <c r="D59" s="64" t="s">
        <v>249</v>
      </c>
      <c r="E59" s="78" t="s">
        <v>250</v>
      </c>
      <c r="F59" s="79"/>
      <c r="G59" s="67">
        <v>1</v>
      </c>
      <c r="H59" s="80">
        <v>0.02</v>
      </c>
      <c r="I59" s="64"/>
      <c r="J59" s="64"/>
      <c r="K59" s="64"/>
      <c r="L59" s="64"/>
      <c r="M59" s="80">
        <v>0</v>
      </c>
      <c r="N59" s="80">
        <v>0</v>
      </c>
      <c r="O59" s="80">
        <v>0</v>
      </c>
      <c r="P59" s="80">
        <v>0</v>
      </c>
      <c r="Q59" s="64"/>
      <c r="R59" s="64"/>
      <c r="S59" s="64"/>
      <c r="T59" s="64"/>
      <c r="U59" s="64"/>
      <c r="V59" s="80">
        <v>0</v>
      </c>
      <c r="W59" s="80">
        <v>1</v>
      </c>
      <c r="X59" s="80">
        <v>0</v>
      </c>
      <c r="Y59" s="80">
        <v>0</v>
      </c>
      <c r="Z59" s="80"/>
      <c r="AA59" s="80">
        <v>0</v>
      </c>
      <c r="AB59" s="80">
        <v>0</v>
      </c>
      <c r="AC59" s="80">
        <v>0</v>
      </c>
      <c r="AD59" s="80">
        <v>0</v>
      </c>
      <c r="AE59" s="80">
        <v>1</v>
      </c>
      <c r="AF59" s="80">
        <v>0</v>
      </c>
      <c r="AG59" s="80">
        <v>0</v>
      </c>
      <c r="AH59" s="80">
        <v>0</v>
      </c>
      <c r="AI59" s="80">
        <v>0</v>
      </c>
      <c r="AJ59" s="80">
        <v>1</v>
      </c>
      <c r="AK59" s="80">
        <v>0.05</v>
      </c>
      <c r="AL59" s="80">
        <v>0</v>
      </c>
      <c r="AM59" s="80">
        <v>0</v>
      </c>
      <c r="AN59" s="80">
        <v>0</v>
      </c>
      <c r="AO59" s="80">
        <v>0</v>
      </c>
      <c r="AP59" s="80">
        <v>0</v>
      </c>
      <c r="AQ59" s="64"/>
      <c r="AR59" s="80">
        <v>1</v>
      </c>
      <c r="AS59" s="81">
        <v>1</v>
      </c>
      <c r="AT59" s="69"/>
      <c r="AU59" s="70">
        <f t="shared" si="1"/>
        <v>18825.104333333369</v>
      </c>
      <c r="AV59" s="71">
        <f t="shared" si="2"/>
        <v>19405.014333333369</v>
      </c>
      <c r="AW59" s="72">
        <f t="shared" si="3"/>
        <v>19405.014333333369</v>
      </c>
      <c r="AX59" s="73">
        <f t="shared" si="4"/>
        <v>579.90999999999985</v>
      </c>
      <c r="AY59" s="74">
        <f t="shared" si="5"/>
        <v>12048.066773333356</v>
      </c>
      <c r="AZ59" s="75">
        <f t="shared" si="6"/>
        <v>6777.0375600000125</v>
      </c>
      <c r="BA59" s="76"/>
      <c r="BB59" s="77"/>
    </row>
    <row r="60" spans="1:54" ht="30" x14ac:dyDescent="0.25">
      <c r="A60" s="63">
        <v>55</v>
      </c>
      <c r="B60" s="64" t="s">
        <v>119</v>
      </c>
      <c r="C60" s="64" t="s">
        <v>120</v>
      </c>
      <c r="D60" s="64" t="s">
        <v>251</v>
      </c>
      <c r="E60" s="78" t="s">
        <v>252</v>
      </c>
      <c r="F60" s="79"/>
      <c r="G60" s="67">
        <v>2</v>
      </c>
      <c r="H60" s="64">
        <v>0.26</v>
      </c>
      <c r="I60" s="64"/>
      <c r="J60" s="64"/>
      <c r="K60" s="64"/>
      <c r="L60" s="64"/>
      <c r="M60" s="64">
        <v>1</v>
      </c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>
        <v>1</v>
      </c>
      <c r="Y60" s="64"/>
      <c r="Z60" s="64">
        <v>1</v>
      </c>
      <c r="AA60" s="64"/>
      <c r="AB60" s="64"/>
      <c r="AC60" s="64">
        <v>2</v>
      </c>
      <c r="AD60" s="64"/>
      <c r="AE60" s="64"/>
      <c r="AF60" s="64"/>
      <c r="AG60" s="64"/>
      <c r="AH60" s="64"/>
      <c r="AI60" s="64">
        <v>1</v>
      </c>
      <c r="AJ60" s="64">
        <v>2</v>
      </c>
      <c r="AK60" s="64">
        <v>0.08</v>
      </c>
      <c r="AL60" s="64">
        <v>0.19</v>
      </c>
      <c r="AM60" s="64"/>
      <c r="AN60" s="64">
        <v>0.22</v>
      </c>
      <c r="AO60" s="64">
        <v>0.22</v>
      </c>
      <c r="AP60" s="64"/>
      <c r="AQ60" s="64"/>
      <c r="AR60" s="64">
        <v>2</v>
      </c>
      <c r="AS60" s="68"/>
      <c r="AT60" s="69"/>
      <c r="AU60" s="70">
        <f t="shared" si="1"/>
        <v>37734.987000000037</v>
      </c>
      <c r="AV60" s="71">
        <f t="shared" si="2"/>
        <v>39183.137000000039</v>
      </c>
      <c r="AW60" s="72">
        <f t="shared" si="3"/>
        <v>35852.499126046539</v>
      </c>
      <c r="AX60" s="73">
        <f>(AV60-AU60)-(AV60-AU60)*0.0850018178471392</f>
        <v>1325.0546174846668</v>
      </c>
      <c r="AY60" s="74">
        <f>(AU60*0.64)-(AU60*0.64)*0.0850018178471392</f>
        <v>22097.564485479597</v>
      </c>
      <c r="AZ60" s="75">
        <f>(AU60*0.36)-(AU60*0.36)*0.0850018178471392</f>
        <v>12429.880023082273</v>
      </c>
      <c r="BA60" s="76"/>
      <c r="BB60" s="77"/>
    </row>
    <row r="61" spans="1:54" ht="30" x14ac:dyDescent="0.25">
      <c r="A61" s="63">
        <v>56</v>
      </c>
      <c r="B61" s="64" t="s">
        <v>108</v>
      </c>
      <c r="C61" s="64" t="s">
        <v>253</v>
      </c>
      <c r="D61" s="64" t="s">
        <v>254</v>
      </c>
      <c r="E61" s="78" t="s">
        <v>255</v>
      </c>
      <c r="F61" s="79"/>
      <c r="G61" s="67">
        <v>2</v>
      </c>
      <c r="H61" s="64">
        <v>0.08</v>
      </c>
      <c r="I61" s="64"/>
      <c r="J61" s="64"/>
      <c r="K61" s="64"/>
      <c r="L61" s="64"/>
      <c r="M61" s="64">
        <v>1</v>
      </c>
      <c r="N61" s="64">
        <v>0</v>
      </c>
      <c r="O61" s="64">
        <v>1</v>
      </c>
      <c r="P61" s="64">
        <v>0</v>
      </c>
      <c r="Q61" s="64"/>
      <c r="R61" s="64"/>
      <c r="S61" s="64"/>
      <c r="T61" s="64"/>
      <c r="U61" s="64"/>
      <c r="V61" s="64">
        <v>0</v>
      </c>
      <c r="W61" s="64">
        <v>0</v>
      </c>
      <c r="X61" s="64">
        <v>0</v>
      </c>
      <c r="Y61" s="64">
        <v>0</v>
      </c>
      <c r="Z61" s="64">
        <v>1</v>
      </c>
      <c r="AA61" s="64">
        <v>0</v>
      </c>
      <c r="AB61" s="64">
        <v>1</v>
      </c>
      <c r="AC61" s="64">
        <v>0</v>
      </c>
      <c r="AD61" s="64">
        <v>0</v>
      </c>
      <c r="AE61" s="64">
        <v>1</v>
      </c>
      <c r="AF61" s="64">
        <v>0</v>
      </c>
      <c r="AG61" s="64">
        <v>0</v>
      </c>
      <c r="AH61" s="64">
        <v>0</v>
      </c>
      <c r="AI61" s="64">
        <v>1</v>
      </c>
      <c r="AJ61" s="64">
        <v>2</v>
      </c>
      <c r="AK61" s="64">
        <v>0.16</v>
      </c>
      <c r="AL61" s="64">
        <v>0</v>
      </c>
      <c r="AM61" s="64">
        <v>0</v>
      </c>
      <c r="AN61" s="64">
        <v>0</v>
      </c>
      <c r="AO61" s="64">
        <v>0.05</v>
      </c>
      <c r="AP61" s="64">
        <v>0</v>
      </c>
      <c r="AQ61" s="64"/>
      <c r="AR61" s="64">
        <v>2</v>
      </c>
      <c r="AS61" s="68"/>
      <c r="AT61" s="69"/>
      <c r="AU61" s="70">
        <f t="shared" si="1"/>
        <v>30248.775333333338</v>
      </c>
      <c r="AV61" s="71">
        <f t="shared" si="2"/>
        <v>30828.685333333338</v>
      </c>
      <c r="AW61" s="72">
        <f t="shared" si="3"/>
        <v>30828.685333333338</v>
      </c>
      <c r="AX61" s="73">
        <f t="shared" si="4"/>
        <v>579.90999999999985</v>
      </c>
      <c r="AY61" s="74">
        <f t="shared" si="5"/>
        <v>19359.216213333337</v>
      </c>
      <c r="AZ61" s="75">
        <f t="shared" si="6"/>
        <v>10889.559120000002</v>
      </c>
      <c r="BA61" s="76"/>
      <c r="BB61" s="77"/>
    </row>
    <row r="62" spans="1:54" ht="30" x14ac:dyDescent="0.25">
      <c r="A62" s="63">
        <v>57</v>
      </c>
      <c r="B62" s="64" t="s">
        <v>104</v>
      </c>
      <c r="C62" s="64" t="s">
        <v>160</v>
      </c>
      <c r="D62" s="64" t="s">
        <v>256</v>
      </c>
      <c r="E62" s="78" t="s">
        <v>257</v>
      </c>
      <c r="F62" s="79"/>
      <c r="G62" s="67">
        <v>2</v>
      </c>
      <c r="H62" s="64">
        <v>0.105</v>
      </c>
      <c r="I62" s="64"/>
      <c r="J62" s="64"/>
      <c r="K62" s="64"/>
      <c r="L62" s="64"/>
      <c r="M62" s="64">
        <v>0</v>
      </c>
      <c r="N62" s="64">
        <v>1</v>
      </c>
      <c r="O62" s="64">
        <v>1</v>
      </c>
      <c r="P62" s="64">
        <v>0</v>
      </c>
      <c r="Q62" s="64"/>
      <c r="R62" s="64"/>
      <c r="S62" s="64"/>
      <c r="T62" s="64"/>
      <c r="U62" s="64"/>
      <c r="V62" s="64">
        <v>0</v>
      </c>
      <c r="W62" s="64">
        <v>0</v>
      </c>
      <c r="X62" s="64">
        <v>0</v>
      </c>
      <c r="Y62" s="64">
        <v>0</v>
      </c>
      <c r="Z62" s="64">
        <v>1</v>
      </c>
      <c r="AA62" s="64">
        <v>0</v>
      </c>
      <c r="AB62" s="64">
        <v>0</v>
      </c>
      <c r="AC62" s="64">
        <v>0</v>
      </c>
      <c r="AD62" s="64">
        <v>0</v>
      </c>
      <c r="AE62" s="64">
        <v>0</v>
      </c>
      <c r="AF62" s="64">
        <v>0</v>
      </c>
      <c r="AG62" s="64">
        <v>2</v>
      </c>
      <c r="AH62" s="64">
        <v>0</v>
      </c>
      <c r="AI62" s="64">
        <v>0</v>
      </c>
      <c r="AJ62" s="64">
        <v>2</v>
      </c>
      <c r="AK62" s="64">
        <v>0.2</v>
      </c>
      <c r="AL62" s="64">
        <v>0</v>
      </c>
      <c r="AM62" s="64">
        <v>0</v>
      </c>
      <c r="AN62" s="64">
        <v>0</v>
      </c>
      <c r="AO62" s="64">
        <v>7.9000000000000001E-2</v>
      </c>
      <c r="AP62" s="64">
        <v>0</v>
      </c>
      <c r="AQ62" s="64"/>
      <c r="AR62" s="64">
        <v>0</v>
      </c>
      <c r="AS62" s="68"/>
      <c r="AT62" s="69"/>
      <c r="AU62" s="70">
        <f t="shared" si="1"/>
        <v>43715.438666666669</v>
      </c>
      <c r="AV62" s="71">
        <f t="shared" si="2"/>
        <v>45163.58866666667</v>
      </c>
      <c r="AW62" s="72">
        <f t="shared" si="3"/>
        <v>45163.58866666667</v>
      </c>
      <c r="AX62" s="73">
        <f t="shared" si="4"/>
        <v>1448.1500000000015</v>
      </c>
      <c r="AY62" s="74">
        <f t="shared" si="5"/>
        <v>27977.880746666669</v>
      </c>
      <c r="AZ62" s="75">
        <f t="shared" si="6"/>
        <v>15737.557919999999</v>
      </c>
      <c r="BA62" s="76"/>
      <c r="BB62" s="77"/>
    </row>
    <row r="63" spans="1:54" ht="30" x14ac:dyDescent="0.25">
      <c r="A63" s="63">
        <v>58</v>
      </c>
      <c r="B63" s="64" t="s">
        <v>169</v>
      </c>
      <c r="C63" s="64" t="s">
        <v>258</v>
      </c>
      <c r="D63" s="64" t="s">
        <v>259</v>
      </c>
      <c r="E63" s="78" t="s">
        <v>260</v>
      </c>
      <c r="F63" s="79"/>
      <c r="G63" s="67">
        <v>2</v>
      </c>
      <c r="H63" s="80">
        <v>0.71</v>
      </c>
      <c r="I63" s="64"/>
      <c r="J63" s="64"/>
      <c r="K63" s="64"/>
      <c r="L63" s="64"/>
      <c r="M63" s="80">
        <v>0</v>
      </c>
      <c r="N63" s="80">
        <v>0</v>
      </c>
      <c r="O63" s="80">
        <v>0</v>
      </c>
      <c r="P63" s="80">
        <v>0</v>
      </c>
      <c r="Q63" s="64"/>
      <c r="R63" s="64"/>
      <c r="S63" s="64"/>
      <c r="T63" s="64"/>
      <c r="U63" s="64"/>
      <c r="V63" s="80">
        <v>0</v>
      </c>
      <c r="W63" s="80">
        <v>0</v>
      </c>
      <c r="X63" s="80">
        <v>1</v>
      </c>
      <c r="Y63" s="80">
        <v>1</v>
      </c>
      <c r="Z63" s="80">
        <v>1</v>
      </c>
      <c r="AA63" s="80">
        <v>0</v>
      </c>
      <c r="AB63" s="80">
        <v>0</v>
      </c>
      <c r="AC63" s="80">
        <v>1</v>
      </c>
      <c r="AD63" s="80">
        <v>1</v>
      </c>
      <c r="AE63" s="80">
        <v>0</v>
      </c>
      <c r="AF63" s="80">
        <v>0</v>
      </c>
      <c r="AG63" s="80">
        <v>0</v>
      </c>
      <c r="AH63" s="80">
        <v>0</v>
      </c>
      <c r="AI63" s="80">
        <v>0</v>
      </c>
      <c r="AJ63" s="80">
        <v>2</v>
      </c>
      <c r="AK63" s="80">
        <v>0.08</v>
      </c>
      <c r="AL63" s="80">
        <v>0</v>
      </c>
      <c r="AM63" s="80">
        <v>0</v>
      </c>
      <c r="AN63" s="80">
        <v>0</v>
      </c>
      <c r="AO63" s="80">
        <v>0.51500000000000001</v>
      </c>
      <c r="AP63" s="80">
        <v>0</v>
      </c>
      <c r="AQ63" s="64"/>
      <c r="AR63" s="80">
        <v>3</v>
      </c>
      <c r="AS63" s="81"/>
      <c r="AT63" s="69"/>
      <c r="AU63" s="82">
        <f t="shared" si="1"/>
        <v>64572.470000000067</v>
      </c>
      <c r="AV63" s="83">
        <f t="shared" si="2"/>
        <v>66020.620000000068</v>
      </c>
      <c r="AW63" s="72">
        <f t="shared" si="3"/>
        <v>60408.747284604869</v>
      </c>
      <c r="AX63" s="73">
        <f>(AV63-AU63)-(AV63-AU63)*0.0850018178471392</f>
        <v>1325.0546174846668</v>
      </c>
      <c r="AY63" s="74">
        <f>(AU63*0.64)-(AU63*0.64)*0.0850018178471392</f>
        <v>37813.56330695693</v>
      </c>
      <c r="AZ63" s="75">
        <f>(AU63*0.36)-(AU63*0.36)*0.0850018178471392</f>
        <v>21270.129360163271</v>
      </c>
      <c r="BA63" s="76"/>
      <c r="BB63" s="77"/>
    </row>
    <row r="64" spans="1:54" ht="30" x14ac:dyDescent="0.25">
      <c r="A64" s="63">
        <v>59</v>
      </c>
      <c r="B64" s="64" t="s">
        <v>136</v>
      </c>
      <c r="C64" s="64" t="s">
        <v>175</v>
      </c>
      <c r="D64" s="64" t="s">
        <v>261</v>
      </c>
      <c r="E64" s="78" t="s">
        <v>262</v>
      </c>
      <c r="F64" s="79"/>
      <c r="G64" s="67">
        <v>2</v>
      </c>
      <c r="H64" s="64">
        <v>0.14799999999999999</v>
      </c>
      <c r="I64" s="64"/>
      <c r="J64" s="64"/>
      <c r="K64" s="64"/>
      <c r="L64" s="64"/>
      <c r="M64" s="64">
        <v>0</v>
      </c>
      <c r="N64" s="64">
        <v>0</v>
      </c>
      <c r="O64" s="64">
        <v>0</v>
      </c>
      <c r="P64" s="64">
        <v>0</v>
      </c>
      <c r="Q64" s="64"/>
      <c r="R64" s="64"/>
      <c r="S64" s="64"/>
      <c r="T64" s="64"/>
      <c r="U64" s="64"/>
      <c r="V64" s="64">
        <v>0</v>
      </c>
      <c r="W64" s="64">
        <v>1</v>
      </c>
      <c r="X64" s="64">
        <v>1</v>
      </c>
      <c r="Y64" s="64">
        <v>0</v>
      </c>
      <c r="Z64" s="64">
        <v>1</v>
      </c>
      <c r="AA64" s="64">
        <v>0</v>
      </c>
      <c r="AB64" s="64">
        <v>0</v>
      </c>
      <c r="AC64" s="64">
        <v>0</v>
      </c>
      <c r="AD64" s="64">
        <v>0</v>
      </c>
      <c r="AE64" s="64">
        <v>0</v>
      </c>
      <c r="AF64" s="64">
        <v>2</v>
      </c>
      <c r="AG64" s="64">
        <v>0</v>
      </c>
      <c r="AH64" s="64">
        <v>0</v>
      </c>
      <c r="AI64" s="64">
        <v>0</v>
      </c>
      <c r="AJ64" s="64">
        <v>2</v>
      </c>
      <c r="AK64" s="64">
        <v>6.5000000000000002E-2</v>
      </c>
      <c r="AL64" s="64">
        <v>0</v>
      </c>
      <c r="AM64" s="64">
        <v>1</v>
      </c>
      <c r="AN64" s="64">
        <v>0</v>
      </c>
      <c r="AO64" s="64">
        <v>9.4E-2</v>
      </c>
      <c r="AP64" s="64">
        <v>0</v>
      </c>
      <c r="AQ64" s="64"/>
      <c r="AR64" s="64">
        <v>2</v>
      </c>
      <c r="AS64" s="68"/>
      <c r="AT64" s="69"/>
      <c r="AU64" s="70">
        <f t="shared" si="1"/>
        <v>46188.702533333402</v>
      </c>
      <c r="AV64" s="71">
        <f t="shared" si="2"/>
        <v>47636.852533333404</v>
      </c>
      <c r="AW64" s="72">
        <f t="shared" si="3"/>
        <v>47636.852533333404</v>
      </c>
      <c r="AX64" s="73">
        <f t="shared" si="4"/>
        <v>1448.1500000000015</v>
      </c>
      <c r="AY64" s="74">
        <f t="shared" si="5"/>
        <v>29560.769621333377</v>
      </c>
      <c r="AZ64" s="75">
        <f t="shared" si="6"/>
        <v>16627.932912000026</v>
      </c>
      <c r="BA64" s="76"/>
      <c r="BB64" s="77"/>
    </row>
    <row r="65" spans="1:54" ht="30" x14ac:dyDescent="0.25">
      <c r="A65" s="63">
        <v>60</v>
      </c>
      <c r="B65" s="91" t="s">
        <v>169</v>
      </c>
      <c r="C65" s="91" t="s">
        <v>263</v>
      </c>
      <c r="D65" s="91" t="s">
        <v>264</v>
      </c>
      <c r="E65" s="65" t="s">
        <v>265</v>
      </c>
      <c r="F65" s="66"/>
      <c r="G65" s="67">
        <v>2</v>
      </c>
      <c r="H65" s="91">
        <v>0.13</v>
      </c>
      <c r="I65" s="64"/>
      <c r="J65" s="64"/>
      <c r="K65" s="64"/>
      <c r="L65" s="64"/>
      <c r="M65" s="91"/>
      <c r="N65" s="91"/>
      <c r="O65" s="91"/>
      <c r="P65" s="91"/>
      <c r="Q65" s="64"/>
      <c r="R65" s="64"/>
      <c r="S65" s="64"/>
      <c r="T65" s="64"/>
      <c r="U65" s="64"/>
      <c r="V65" s="91"/>
      <c r="W65" s="91"/>
      <c r="X65" s="91">
        <v>2</v>
      </c>
      <c r="Y65" s="91"/>
      <c r="Z65" s="91">
        <v>1</v>
      </c>
      <c r="AA65" s="91"/>
      <c r="AB65" s="91">
        <v>2</v>
      </c>
      <c r="AC65" s="91"/>
      <c r="AD65" s="91"/>
      <c r="AE65" s="91"/>
      <c r="AF65" s="91"/>
      <c r="AG65" s="91"/>
      <c r="AH65" s="91"/>
      <c r="AI65" s="91"/>
      <c r="AJ65" s="91">
        <v>2</v>
      </c>
      <c r="AK65" s="91">
        <v>0.04</v>
      </c>
      <c r="AL65" s="91"/>
      <c r="AM65" s="91"/>
      <c r="AN65" s="91"/>
      <c r="AO65" s="91">
        <v>6.4000000000000001E-2</v>
      </c>
      <c r="AP65" s="64"/>
      <c r="AQ65" s="64"/>
      <c r="AR65" s="91">
        <v>2</v>
      </c>
      <c r="AS65" s="92"/>
      <c r="AT65" s="93"/>
      <c r="AU65" s="70">
        <f t="shared" si="1"/>
        <v>40020.064666666738</v>
      </c>
      <c r="AV65" s="71">
        <f t="shared" si="2"/>
        <v>41468.21466666674</v>
      </c>
      <c r="AW65" s="72">
        <f t="shared" si="3"/>
        <v>37943.341037124672</v>
      </c>
      <c r="AX65" s="73">
        <f t="shared" ref="AX65:AX66" si="22">(AV65-AU65)-(AV65-AU65)*0.0850018178471392</f>
        <v>1325.0546174846668</v>
      </c>
      <c r="AY65" s="74">
        <f t="shared" ref="AY65:AY66" si="23">(AU65*0.64)-(AU65*0.64)*0.0850018178471392</f>
        <v>23435.703308569602</v>
      </c>
      <c r="AZ65" s="75">
        <f t="shared" ref="AZ65:AZ66" si="24">(AU65*0.36)-(AU65*0.36)*0.0850018178471392</f>
        <v>13182.5831110704</v>
      </c>
      <c r="BA65" s="76"/>
      <c r="BB65" s="77"/>
    </row>
    <row r="66" spans="1:54" ht="45" x14ac:dyDescent="0.25">
      <c r="A66" s="63">
        <v>61</v>
      </c>
      <c r="B66" s="64" t="s">
        <v>119</v>
      </c>
      <c r="C66" s="64" t="s">
        <v>120</v>
      </c>
      <c r="D66" s="64" t="s">
        <v>266</v>
      </c>
      <c r="E66" s="78" t="s">
        <v>267</v>
      </c>
      <c r="F66" s="79"/>
      <c r="G66" s="67">
        <v>2</v>
      </c>
      <c r="H66" s="64">
        <v>0.23899999999999999</v>
      </c>
      <c r="I66" s="64"/>
      <c r="J66" s="64"/>
      <c r="K66" s="64"/>
      <c r="L66" s="64"/>
      <c r="M66" s="64">
        <v>1</v>
      </c>
      <c r="N66" s="64"/>
      <c r="O66" s="64"/>
      <c r="P66" s="64"/>
      <c r="Q66" s="64"/>
      <c r="R66" s="64"/>
      <c r="S66" s="64"/>
      <c r="T66" s="64"/>
      <c r="U66" s="64"/>
      <c r="V66" s="64">
        <v>1</v>
      </c>
      <c r="W66" s="64"/>
      <c r="X66" s="64">
        <v>1</v>
      </c>
      <c r="Y66" s="64"/>
      <c r="Z66" s="64">
        <v>2</v>
      </c>
      <c r="AA66" s="64"/>
      <c r="AB66" s="64"/>
      <c r="AC66" s="64">
        <v>2</v>
      </c>
      <c r="AD66" s="64">
        <v>1</v>
      </c>
      <c r="AE66" s="64"/>
      <c r="AF66" s="64"/>
      <c r="AG66" s="64"/>
      <c r="AH66" s="64"/>
      <c r="AI66" s="64">
        <v>1</v>
      </c>
      <c r="AJ66" s="64">
        <v>3</v>
      </c>
      <c r="AK66" s="64">
        <v>0.41</v>
      </c>
      <c r="AL66" s="64"/>
      <c r="AM66" s="64">
        <v>2</v>
      </c>
      <c r="AN66" s="64">
        <v>0.38</v>
      </c>
      <c r="AO66" s="64">
        <v>0.121</v>
      </c>
      <c r="AP66" s="64"/>
      <c r="AQ66" s="64"/>
      <c r="AR66" s="64">
        <v>3</v>
      </c>
      <c r="AS66" s="68"/>
      <c r="AT66" s="69"/>
      <c r="AU66" s="70">
        <f t="shared" si="1"/>
        <v>56009.49026666674</v>
      </c>
      <c r="AV66" s="71">
        <f t="shared" si="2"/>
        <v>57457.640266666742</v>
      </c>
      <c r="AW66" s="72">
        <f t="shared" si="3"/>
        <v>52573.63639479308</v>
      </c>
      <c r="AX66" s="73">
        <f t="shared" si="22"/>
        <v>1325.0546174846668</v>
      </c>
      <c r="AY66" s="74">
        <f t="shared" si="23"/>
        <v>32799.092337477385</v>
      </c>
      <c r="AZ66" s="75">
        <f t="shared" si="24"/>
        <v>18449.489439831032</v>
      </c>
      <c r="BA66" s="76"/>
      <c r="BB66" s="77"/>
    </row>
    <row r="67" spans="1:54" ht="30" x14ac:dyDescent="0.25">
      <c r="A67" s="63">
        <v>62</v>
      </c>
      <c r="B67" s="64" t="s">
        <v>104</v>
      </c>
      <c r="C67" s="64" t="s">
        <v>160</v>
      </c>
      <c r="D67" s="64" t="s">
        <v>268</v>
      </c>
      <c r="E67" s="78" t="s">
        <v>269</v>
      </c>
      <c r="F67" s="79"/>
      <c r="G67" s="67">
        <v>2</v>
      </c>
      <c r="H67" s="64">
        <v>0.4</v>
      </c>
      <c r="I67" s="64"/>
      <c r="J67" s="64"/>
      <c r="K67" s="64"/>
      <c r="L67" s="64"/>
      <c r="M67" s="64">
        <v>0</v>
      </c>
      <c r="N67" s="64">
        <v>0</v>
      </c>
      <c r="O67" s="64">
        <v>1</v>
      </c>
      <c r="P67" s="64">
        <v>0</v>
      </c>
      <c r="Q67" s="64"/>
      <c r="R67" s="64"/>
      <c r="S67" s="64"/>
      <c r="T67" s="64"/>
      <c r="U67" s="64"/>
      <c r="V67" s="64">
        <v>1</v>
      </c>
      <c r="W67" s="64">
        <v>0</v>
      </c>
      <c r="X67" s="64">
        <v>0</v>
      </c>
      <c r="Y67" s="64">
        <v>0</v>
      </c>
      <c r="Z67" s="64">
        <v>1</v>
      </c>
      <c r="AA67" s="64">
        <v>0</v>
      </c>
      <c r="AB67" s="64">
        <v>1</v>
      </c>
      <c r="AC67" s="64">
        <v>0</v>
      </c>
      <c r="AD67" s="64">
        <v>0</v>
      </c>
      <c r="AE67" s="64">
        <v>1</v>
      </c>
      <c r="AF67" s="64">
        <v>0</v>
      </c>
      <c r="AG67" s="64">
        <v>0</v>
      </c>
      <c r="AH67" s="64">
        <v>0</v>
      </c>
      <c r="AI67" s="64">
        <v>0</v>
      </c>
      <c r="AJ67" s="64">
        <v>2</v>
      </c>
      <c r="AK67" s="64">
        <v>0.15</v>
      </c>
      <c r="AL67" s="64">
        <v>0</v>
      </c>
      <c r="AM67" s="64">
        <v>1</v>
      </c>
      <c r="AN67" s="64">
        <v>0</v>
      </c>
      <c r="AO67" s="64">
        <v>0.26</v>
      </c>
      <c r="AP67" s="64">
        <v>0</v>
      </c>
      <c r="AQ67" s="64"/>
      <c r="AR67" s="64">
        <v>2</v>
      </c>
      <c r="AS67" s="68"/>
      <c r="AT67" s="69"/>
      <c r="AU67" s="70">
        <f t="shared" si="1"/>
        <v>49938.133000000031</v>
      </c>
      <c r="AV67" s="71">
        <f t="shared" si="2"/>
        <v>51386.283000000032</v>
      </c>
      <c r="AW67" s="72">
        <f t="shared" si="3"/>
        <v>51386.283000000025</v>
      </c>
      <c r="AX67" s="73">
        <f t="shared" si="4"/>
        <v>1448.1500000000015</v>
      </c>
      <c r="AY67" s="74">
        <f t="shared" si="5"/>
        <v>31960.405120000021</v>
      </c>
      <c r="AZ67" s="75">
        <f t="shared" si="6"/>
        <v>17977.727880000009</v>
      </c>
      <c r="BA67" s="76"/>
      <c r="BB67" s="77"/>
    </row>
    <row r="68" spans="1:54" ht="30" x14ac:dyDescent="0.25">
      <c r="A68" s="63">
        <v>63</v>
      </c>
      <c r="B68" s="64" t="s">
        <v>108</v>
      </c>
      <c r="C68" s="64" t="s">
        <v>270</v>
      </c>
      <c r="D68" s="64" t="s">
        <v>271</v>
      </c>
      <c r="E68" s="65" t="s">
        <v>272</v>
      </c>
      <c r="F68" s="79"/>
      <c r="G68" s="67">
        <v>2</v>
      </c>
      <c r="H68" s="64">
        <v>0.08</v>
      </c>
      <c r="I68" s="64"/>
      <c r="J68" s="64"/>
      <c r="K68" s="64"/>
      <c r="L68" s="64"/>
      <c r="M68" s="64"/>
      <c r="N68" s="64"/>
      <c r="O68" s="64">
        <v>1</v>
      </c>
      <c r="P68" s="64"/>
      <c r="Q68" s="64"/>
      <c r="R68" s="64"/>
      <c r="S68" s="64"/>
      <c r="T68" s="64"/>
      <c r="U68" s="64"/>
      <c r="V68" s="64"/>
      <c r="W68" s="64"/>
      <c r="X68" s="64">
        <v>1</v>
      </c>
      <c r="Y68" s="64"/>
      <c r="Z68" s="64">
        <v>1</v>
      </c>
      <c r="AA68" s="64"/>
      <c r="AB68" s="64"/>
      <c r="AC68" s="64">
        <v>1</v>
      </c>
      <c r="AD68" s="64">
        <v>1</v>
      </c>
      <c r="AE68" s="64"/>
      <c r="AF68" s="64"/>
      <c r="AG68" s="64"/>
      <c r="AH68" s="64"/>
      <c r="AI68" s="64"/>
      <c r="AJ68" s="64">
        <v>2</v>
      </c>
      <c r="AK68" s="64">
        <v>0.08</v>
      </c>
      <c r="AL68" s="64"/>
      <c r="AM68" s="64"/>
      <c r="AN68" s="64"/>
      <c r="AO68" s="64">
        <v>2.5000000000000001E-2</v>
      </c>
      <c r="AP68" s="64"/>
      <c r="AQ68" s="64"/>
      <c r="AR68" s="64">
        <v>2</v>
      </c>
      <c r="AS68" s="68"/>
      <c r="AT68" s="69"/>
      <c r="AU68" s="70">
        <f t="shared" si="1"/>
        <v>38636.978333333369</v>
      </c>
      <c r="AV68" s="71">
        <f t="shared" si="2"/>
        <v>40085.12833333337</v>
      </c>
      <c r="AW68" s="72">
        <f t="shared" si="3"/>
        <v>36677.819556364171</v>
      </c>
      <c r="AX68" s="73">
        <f>(AV68-AU68)-(AV68-AU68)*0.0850018178471392</f>
        <v>1325.0546174846668</v>
      </c>
      <c r="AY68" s="74">
        <f>(AU68*0.64)-(AU68*0.64)*0.0850018178471392</f>
        <v>22625.769560882884</v>
      </c>
      <c r="AZ68" s="75">
        <f>(AU68*0.36)-(AU68*0.36)*0.0850018178471392</f>
        <v>12726.99537799662</v>
      </c>
      <c r="BA68" s="76"/>
      <c r="BB68" s="77"/>
    </row>
    <row r="69" spans="1:54" ht="30" x14ac:dyDescent="0.25">
      <c r="A69" s="63">
        <v>64</v>
      </c>
      <c r="B69" s="64" t="s">
        <v>108</v>
      </c>
      <c r="C69" s="64" t="s">
        <v>116</v>
      </c>
      <c r="D69" s="64" t="s">
        <v>273</v>
      </c>
      <c r="E69" s="78" t="s">
        <v>274</v>
      </c>
      <c r="F69" s="79"/>
      <c r="G69" s="67">
        <v>2</v>
      </c>
      <c r="H69" s="80">
        <v>0.06</v>
      </c>
      <c r="I69" s="64"/>
      <c r="J69" s="64"/>
      <c r="K69" s="64"/>
      <c r="L69" s="64"/>
      <c r="M69" s="80">
        <v>0</v>
      </c>
      <c r="N69" s="80">
        <v>0</v>
      </c>
      <c r="O69" s="80">
        <v>0</v>
      </c>
      <c r="P69" s="80">
        <v>0</v>
      </c>
      <c r="Q69" s="64"/>
      <c r="R69" s="64"/>
      <c r="S69" s="64"/>
      <c r="T69" s="64"/>
      <c r="U69" s="64"/>
      <c r="V69" s="80">
        <v>0</v>
      </c>
      <c r="W69" s="80">
        <v>1</v>
      </c>
      <c r="X69" s="80">
        <v>1</v>
      </c>
      <c r="Y69" s="80">
        <v>0</v>
      </c>
      <c r="Z69" s="80">
        <v>1</v>
      </c>
      <c r="AA69" s="80">
        <v>0</v>
      </c>
      <c r="AB69" s="80">
        <v>0</v>
      </c>
      <c r="AC69" s="80">
        <v>0</v>
      </c>
      <c r="AD69" s="80">
        <v>0</v>
      </c>
      <c r="AE69" s="80">
        <v>0</v>
      </c>
      <c r="AF69" s="80">
        <v>1</v>
      </c>
      <c r="AG69" s="80">
        <v>1</v>
      </c>
      <c r="AH69" s="80">
        <v>0</v>
      </c>
      <c r="AI69" s="80">
        <v>0</v>
      </c>
      <c r="AJ69" s="80">
        <v>2</v>
      </c>
      <c r="AK69" s="80">
        <v>0.06</v>
      </c>
      <c r="AL69" s="80">
        <v>0</v>
      </c>
      <c r="AM69" s="80">
        <v>0</v>
      </c>
      <c r="AN69" s="80">
        <v>0</v>
      </c>
      <c r="AO69" s="80">
        <v>0.01</v>
      </c>
      <c r="AP69" s="80">
        <v>0</v>
      </c>
      <c r="AQ69" s="64"/>
      <c r="AR69" s="80">
        <v>2</v>
      </c>
      <c r="AS69" s="81"/>
      <c r="AT69" s="69"/>
      <c r="AU69" s="70">
        <f t="shared" si="1"/>
        <v>44410.176666666739</v>
      </c>
      <c r="AV69" s="71">
        <f t="shared" si="2"/>
        <v>45858.32666666674</v>
      </c>
      <c r="AW69" s="72">
        <f t="shared" si="3"/>
        <v>45858.32666666674</v>
      </c>
      <c r="AX69" s="73">
        <f t="shared" si="4"/>
        <v>1448.1500000000015</v>
      </c>
      <c r="AY69" s="74">
        <f t="shared" si="5"/>
        <v>28422.513066666714</v>
      </c>
      <c r="AZ69" s="75">
        <f t="shared" si="6"/>
        <v>15987.663600000025</v>
      </c>
      <c r="BA69" s="76"/>
      <c r="BB69" s="77"/>
    </row>
    <row r="70" spans="1:54" ht="30" x14ac:dyDescent="0.25">
      <c r="A70" s="63">
        <v>65</v>
      </c>
      <c r="B70" s="64" t="s">
        <v>108</v>
      </c>
      <c r="C70" s="64" t="s">
        <v>109</v>
      </c>
      <c r="D70" s="64" t="s">
        <v>275</v>
      </c>
      <c r="E70" s="78" t="s">
        <v>276</v>
      </c>
      <c r="F70" s="79"/>
      <c r="G70" s="67">
        <v>2</v>
      </c>
      <c r="H70" s="64">
        <v>0.03</v>
      </c>
      <c r="I70" s="64"/>
      <c r="J70" s="64"/>
      <c r="K70" s="64"/>
      <c r="L70" s="64"/>
      <c r="M70" s="64"/>
      <c r="N70" s="64"/>
      <c r="O70" s="64">
        <v>1</v>
      </c>
      <c r="P70" s="64"/>
      <c r="Q70" s="64"/>
      <c r="R70" s="64"/>
      <c r="S70" s="64"/>
      <c r="T70" s="64"/>
      <c r="U70" s="64"/>
      <c r="V70" s="64"/>
      <c r="W70" s="64">
        <v>1</v>
      </c>
      <c r="X70" s="64"/>
      <c r="Y70" s="64"/>
      <c r="Z70" s="64">
        <v>1</v>
      </c>
      <c r="AA70" s="64"/>
      <c r="AB70" s="64"/>
      <c r="AC70" s="64"/>
      <c r="AD70" s="64">
        <v>1</v>
      </c>
      <c r="AE70" s="64"/>
      <c r="AF70" s="64">
        <v>1</v>
      </c>
      <c r="AG70" s="64"/>
      <c r="AH70" s="64"/>
      <c r="AI70" s="64"/>
      <c r="AJ70" s="64">
        <v>2</v>
      </c>
      <c r="AK70" s="64">
        <v>0.1</v>
      </c>
      <c r="AL70" s="64">
        <v>0.252</v>
      </c>
      <c r="AM70" s="64"/>
      <c r="AN70" s="64">
        <v>0.252</v>
      </c>
      <c r="AO70" s="64"/>
      <c r="AP70" s="64">
        <v>1</v>
      </c>
      <c r="AQ70" s="64"/>
      <c r="AR70" s="64">
        <v>1</v>
      </c>
      <c r="AS70" s="68"/>
      <c r="AT70" s="69"/>
      <c r="AU70" s="70">
        <f t="shared" ref="AU70:AU133" si="25">+H70*H$2+I70*I$2+J70*J$2+K70*K$2+L70*L$2+M70*M$2+N70*N$2+O70*O$2+P70*P$2+Q70*Q$2+R70*R$2+S70*S$2+T70*T$2+U70*U$2+V70*V$2+W70*W$2+X70*X$2+Y70*Y$2+Z70*Z$2+AA70*AA$2+AB70*AB$2+AC70*AC$2+AD70*AD$2+AE70*AE$2+AF70*AF$2+AG70*AG$2+AH70*AH$2+AI70*AI$2+AJ70*AJ$2+AK70*AK$2+AL70*AL$2+AM70*AM$2+AN70*AN$2+AO70*AO$2+AP70*AP$2+AQ70*AQ$2+AR70*AR$2+AS70*$AS$2</f>
        <v>38920.391666666699</v>
      </c>
      <c r="AV70" s="71">
        <f t="shared" ref="AV70:AV133" si="26">+IF(AU70&lt;=35000,AU70+579.91,AU70+1448.15)</f>
        <v>40368.541666666701</v>
      </c>
      <c r="AW70" s="72">
        <f t="shared" si="3"/>
        <v>40368.541666666701</v>
      </c>
      <c r="AX70" s="73">
        <f t="shared" si="4"/>
        <v>1448.1500000000015</v>
      </c>
      <c r="AY70" s="74">
        <f t="shared" si="5"/>
        <v>24909.050666666688</v>
      </c>
      <c r="AZ70" s="75">
        <f t="shared" si="6"/>
        <v>14011.341000000011</v>
      </c>
      <c r="BA70" s="76"/>
      <c r="BB70" s="77"/>
    </row>
    <row r="71" spans="1:54" ht="30" x14ac:dyDescent="0.25">
      <c r="A71" s="63">
        <v>66</v>
      </c>
      <c r="B71" s="64" t="s">
        <v>108</v>
      </c>
      <c r="C71" s="64" t="s">
        <v>277</v>
      </c>
      <c r="D71" s="64" t="s">
        <v>278</v>
      </c>
      <c r="E71" s="78" t="s">
        <v>279</v>
      </c>
      <c r="F71" s="79"/>
      <c r="G71" s="67">
        <v>1</v>
      </c>
      <c r="H71" s="64">
        <v>0.06</v>
      </c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>
        <v>1</v>
      </c>
      <c r="Y71" s="64"/>
      <c r="Z71" s="64">
        <v>1</v>
      </c>
      <c r="AA71" s="64"/>
      <c r="AB71" s="64"/>
      <c r="AC71" s="64"/>
      <c r="AD71" s="64"/>
      <c r="AE71" s="64"/>
      <c r="AF71" s="64">
        <v>1</v>
      </c>
      <c r="AG71" s="64"/>
      <c r="AH71" s="64"/>
      <c r="AI71" s="64"/>
      <c r="AJ71" s="64">
        <v>1</v>
      </c>
      <c r="AK71" s="64">
        <v>1.6</v>
      </c>
      <c r="AL71" s="64"/>
      <c r="AM71" s="64">
        <v>23</v>
      </c>
      <c r="AN71" s="64">
        <v>1.25</v>
      </c>
      <c r="AO71" s="64">
        <v>0.03</v>
      </c>
      <c r="AP71" s="64">
        <v>40</v>
      </c>
      <c r="AQ71" s="64"/>
      <c r="AR71" s="64">
        <v>1</v>
      </c>
      <c r="AS71" s="68"/>
      <c r="AT71" s="69"/>
      <c r="AU71" s="70">
        <f t="shared" si="25"/>
        <v>23878.373666666703</v>
      </c>
      <c r="AV71" s="71">
        <f t="shared" si="26"/>
        <v>24458.283666666703</v>
      </c>
      <c r="AW71" s="72">
        <f t="shared" ref="AW71:AW134" si="27">AX71+AY71+AZ71</f>
        <v>24458.283666666703</v>
      </c>
      <c r="AX71" s="73">
        <f t="shared" ref="AX71:AX134" si="28">AV71-AU71</f>
        <v>579.90999999999985</v>
      </c>
      <c r="AY71" s="74">
        <f t="shared" ref="AY71:AY134" si="29">AU71*0.64</f>
        <v>15282.159146666691</v>
      </c>
      <c r="AZ71" s="75">
        <f t="shared" ref="AZ71:AZ134" si="30">AU71*0.36</f>
        <v>8596.2145200000123</v>
      </c>
      <c r="BA71" s="76"/>
      <c r="BB71" s="77"/>
    </row>
    <row r="72" spans="1:54" ht="30" x14ac:dyDescent="0.25">
      <c r="A72" s="63">
        <v>67</v>
      </c>
      <c r="B72" s="64" t="s">
        <v>119</v>
      </c>
      <c r="C72" s="64" t="s">
        <v>130</v>
      </c>
      <c r="D72" s="64" t="s">
        <v>280</v>
      </c>
      <c r="E72" s="78" t="s">
        <v>281</v>
      </c>
      <c r="F72" s="84"/>
      <c r="G72" s="67">
        <v>2</v>
      </c>
      <c r="H72" s="64">
        <v>0.2</v>
      </c>
      <c r="I72" s="64"/>
      <c r="J72" s="64"/>
      <c r="K72" s="64"/>
      <c r="L72" s="64"/>
      <c r="M72" s="64">
        <v>1</v>
      </c>
      <c r="N72" s="64"/>
      <c r="O72" s="64"/>
      <c r="P72" s="64"/>
      <c r="Q72" s="64"/>
      <c r="R72" s="64"/>
      <c r="S72" s="64"/>
      <c r="T72" s="64"/>
      <c r="U72" s="64"/>
      <c r="V72" s="64">
        <v>1</v>
      </c>
      <c r="W72" s="64"/>
      <c r="X72" s="64"/>
      <c r="Y72" s="64"/>
      <c r="Z72" s="64">
        <v>1</v>
      </c>
      <c r="AA72" s="64"/>
      <c r="AB72" s="64"/>
      <c r="AC72" s="64">
        <v>2</v>
      </c>
      <c r="AD72" s="64"/>
      <c r="AE72" s="64"/>
      <c r="AF72" s="64"/>
      <c r="AG72" s="64"/>
      <c r="AH72" s="64"/>
      <c r="AI72" s="64">
        <v>1</v>
      </c>
      <c r="AJ72" s="64">
        <v>2</v>
      </c>
      <c r="AK72" s="64">
        <v>0.06</v>
      </c>
      <c r="AL72" s="64"/>
      <c r="AM72" s="64"/>
      <c r="AN72" s="64"/>
      <c r="AO72" s="64">
        <v>0.17</v>
      </c>
      <c r="AP72" s="64"/>
      <c r="AQ72" s="64"/>
      <c r="AR72" s="64">
        <v>2</v>
      </c>
      <c r="AS72" s="68"/>
      <c r="AT72" s="69"/>
      <c r="AU72" s="70">
        <f t="shared" si="25"/>
        <v>34250.083000000035</v>
      </c>
      <c r="AV72" s="71">
        <f t="shared" si="26"/>
        <v>34829.993000000039</v>
      </c>
      <c r="AW72" s="72">
        <f t="shared" si="27"/>
        <v>31869.380279396901</v>
      </c>
      <c r="AX72" s="73">
        <f>(AV72-AU72)-(AV72-AU72)*0.0850018178471392</f>
        <v>530.61659581226866</v>
      </c>
      <c r="AY72" s="74">
        <f>(AU72*0.64)-(AU72*0.64)*0.0850018178471392</f>
        <v>20056.808757494164</v>
      </c>
      <c r="AZ72" s="75">
        <f>(AU72*0.36)-(AU72*0.36)*0.0850018178471392</f>
        <v>11281.954926090468</v>
      </c>
      <c r="BA72" s="76"/>
      <c r="BB72" s="77"/>
    </row>
    <row r="73" spans="1:54" ht="45" x14ac:dyDescent="0.25">
      <c r="A73" s="63">
        <v>68</v>
      </c>
      <c r="B73" s="64" t="s">
        <v>136</v>
      </c>
      <c r="C73" s="64" t="s">
        <v>163</v>
      </c>
      <c r="D73" s="64" t="s">
        <v>282</v>
      </c>
      <c r="E73" s="78" t="s">
        <v>283</v>
      </c>
      <c r="F73" s="79"/>
      <c r="G73" s="67">
        <v>2</v>
      </c>
      <c r="H73" s="64">
        <v>1.5</v>
      </c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>
        <v>2</v>
      </c>
      <c r="W73" s="64">
        <v>1</v>
      </c>
      <c r="X73" s="64"/>
      <c r="Y73" s="64"/>
      <c r="Z73" s="64">
        <v>1</v>
      </c>
      <c r="AA73" s="64"/>
      <c r="AB73" s="64">
        <v>1</v>
      </c>
      <c r="AC73" s="64">
        <v>1</v>
      </c>
      <c r="AD73" s="64"/>
      <c r="AE73" s="64">
        <v>1</v>
      </c>
      <c r="AF73" s="64"/>
      <c r="AG73" s="64"/>
      <c r="AH73" s="64"/>
      <c r="AI73" s="64"/>
      <c r="AJ73" s="64">
        <v>3</v>
      </c>
      <c r="AK73" s="64">
        <v>0.14000000000000001</v>
      </c>
      <c r="AL73" s="64">
        <v>0.27</v>
      </c>
      <c r="AM73" s="64">
        <v>3</v>
      </c>
      <c r="AN73" s="64"/>
      <c r="AO73" s="64">
        <v>1.5049999999999999</v>
      </c>
      <c r="AP73" s="64"/>
      <c r="AQ73" s="64"/>
      <c r="AR73" s="64">
        <v>3</v>
      </c>
      <c r="AS73" s="68"/>
      <c r="AT73" s="69"/>
      <c r="AU73" s="70">
        <f t="shared" si="25"/>
        <v>109703.00900000012</v>
      </c>
      <c r="AV73" s="71">
        <f t="shared" si="26"/>
        <v>111151.15900000012</v>
      </c>
      <c r="AW73" s="72">
        <f t="shared" si="27"/>
        <v>111151.15900000013</v>
      </c>
      <c r="AX73" s="73">
        <f t="shared" si="28"/>
        <v>1448.1499999999942</v>
      </c>
      <c r="AY73" s="74">
        <f t="shared" si="29"/>
        <v>70209.925760000086</v>
      </c>
      <c r="AZ73" s="75">
        <f t="shared" si="30"/>
        <v>39493.083240000044</v>
      </c>
      <c r="BA73" s="76"/>
      <c r="BB73" s="77"/>
    </row>
    <row r="74" spans="1:54" ht="30" x14ac:dyDescent="0.25">
      <c r="A74" s="63">
        <v>69</v>
      </c>
      <c r="B74" s="64" t="s">
        <v>169</v>
      </c>
      <c r="C74" s="64" t="s">
        <v>223</v>
      </c>
      <c r="D74" s="64" t="s">
        <v>284</v>
      </c>
      <c r="E74" s="78" t="s">
        <v>285</v>
      </c>
      <c r="F74" s="79"/>
      <c r="G74" s="67">
        <v>2</v>
      </c>
      <c r="H74" s="64">
        <v>0.09</v>
      </c>
      <c r="I74" s="64"/>
      <c r="J74" s="64"/>
      <c r="K74" s="64"/>
      <c r="L74" s="64"/>
      <c r="M74" s="64">
        <v>2</v>
      </c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>
        <v>1</v>
      </c>
      <c r="Y74" s="64"/>
      <c r="Z74" s="64">
        <v>1</v>
      </c>
      <c r="AA74" s="64"/>
      <c r="AB74" s="64">
        <v>1</v>
      </c>
      <c r="AC74" s="64">
        <v>2</v>
      </c>
      <c r="AD74" s="64"/>
      <c r="AE74" s="64"/>
      <c r="AF74" s="64"/>
      <c r="AG74" s="64"/>
      <c r="AH74" s="64"/>
      <c r="AI74" s="64">
        <v>2</v>
      </c>
      <c r="AJ74" s="64">
        <v>3</v>
      </c>
      <c r="AK74" s="64">
        <v>0.11</v>
      </c>
      <c r="AL74" s="64"/>
      <c r="AM74" s="64"/>
      <c r="AN74" s="64">
        <v>0.03</v>
      </c>
      <c r="AO74" s="64">
        <v>0.02</v>
      </c>
      <c r="AP74" s="64"/>
      <c r="AQ74" s="64"/>
      <c r="AR74" s="64">
        <v>3</v>
      </c>
      <c r="AS74" s="68"/>
      <c r="AT74" s="69"/>
      <c r="AU74" s="70">
        <f t="shared" si="25"/>
        <v>38895.525666666705</v>
      </c>
      <c r="AV74" s="71">
        <f t="shared" si="26"/>
        <v>40343.675666666706</v>
      </c>
      <c r="AW74" s="72">
        <f t="shared" si="27"/>
        <v>36914.38989636465</v>
      </c>
      <c r="AX74" s="73">
        <f>(AV74-AU74)-(AV74-AU74)*0.0850018178471392</f>
        <v>1325.0546174846668</v>
      </c>
      <c r="AY74" s="74">
        <f>(AU74*0.64)-(AU74*0.64)*0.0850018178471392</f>
        <v>22777.174578483187</v>
      </c>
      <c r="AZ74" s="75">
        <f>(AU74*0.36)-(AU74*0.36)*0.0850018178471392</f>
        <v>12812.160700396791</v>
      </c>
      <c r="BA74" s="76"/>
      <c r="BB74" s="77"/>
    </row>
    <row r="75" spans="1:54" ht="30" x14ac:dyDescent="0.25">
      <c r="A75" s="63">
        <v>70</v>
      </c>
      <c r="B75" s="64" t="s">
        <v>108</v>
      </c>
      <c r="C75" s="64" t="s">
        <v>253</v>
      </c>
      <c r="D75" s="64" t="s">
        <v>286</v>
      </c>
      <c r="E75" s="65" t="s">
        <v>287</v>
      </c>
      <c r="F75" s="66"/>
      <c r="G75" s="67">
        <v>2</v>
      </c>
      <c r="H75" s="64">
        <v>0.21</v>
      </c>
      <c r="I75" s="64"/>
      <c r="J75" s="64"/>
      <c r="K75" s="64"/>
      <c r="L75" s="64"/>
      <c r="M75" s="64"/>
      <c r="N75" s="64">
        <v>1</v>
      </c>
      <c r="O75" s="64">
        <v>1</v>
      </c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>
        <v>1</v>
      </c>
      <c r="AA75" s="64"/>
      <c r="AB75" s="64"/>
      <c r="AC75" s="64"/>
      <c r="AD75" s="64"/>
      <c r="AE75" s="64"/>
      <c r="AF75" s="64">
        <v>2</v>
      </c>
      <c r="AG75" s="64"/>
      <c r="AH75" s="64"/>
      <c r="AI75" s="64"/>
      <c r="AJ75" s="64">
        <v>2</v>
      </c>
      <c r="AK75" s="64">
        <v>0.2</v>
      </c>
      <c r="AL75" s="64"/>
      <c r="AM75" s="64"/>
      <c r="AN75" s="64"/>
      <c r="AO75" s="64">
        <v>0.114</v>
      </c>
      <c r="AP75" s="64"/>
      <c r="AQ75" s="64"/>
      <c r="AR75" s="64">
        <v>3</v>
      </c>
      <c r="AS75" s="68"/>
      <c r="AT75" s="69"/>
      <c r="AU75" s="70">
        <f t="shared" si="25"/>
        <v>44503.603999999999</v>
      </c>
      <c r="AV75" s="71">
        <f t="shared" si="26"/>
        <v>45951.754000000001</v>
      </c>
      <c r="AW75" s="72">
        <f t="shared" si="27"/>
        <v>45951.754000000001</v>
      </c>
      <c r="AX75" s="73">
        <f t="shared" si="28"/>
        <v>1448.1500000000015</v>
      </c>
      <c r="AY75" s="74">
        <f t="shared" si="29"/>
        <v>28482.306560000001</v>
      </c>
      <c r="AZ75" s="75">
        <f t="shared" si="30"/>
        <v>16021.297439999998</v>
      </c>
      <c r="BA75" s="76"/>
      <c r="BB75" s="77"/>
    </row>
    <row r="76" spans="1:54" ht="30" x14ac:dyDescent="0.25">
      <c r="A76" s="63">
        <v>71</v>
      </c>
      <c r="B76" s="64" t="s">
        <v>119</v>
      </c>
      <c r="C76" s="64" t="s">
        <v>127</v>
      </c>
      <c r="D76" s="64" t="s">
        <v>288</v>
      </c>
      <c r="E76" s="78" t="s">
        <v>289</v>
      </c>
      <c r="F76" s="79"/>
      <c r="G76" s="67">
        <v>2</v>
      </c>
      <c r="H76" s="64">
        <v>0.12</v>
      </c>
      <c r="I76" s="64"/>
      <c r="J76" s="64"/>
      <c r="K76" s="64"/>
      <c r="L76" s="64"/>
      <c r="M76" s="64">
        <v>1</v>
      </c>
      <c r="N76" s="64"/>
      <c r="O76" s="64"/>
      <c r="P76" s="64"/>
      <c r="Q76" s="64"/>
      <c r="R76" s="64"/>
      <c r="S76" s="64"/>
      <c r="T76" s="64"/>
      <c r="U76" s="64"/>
      <c r="V76" s="64">
        <v>1</v>
      </c>
      <c r="W76" s="64"/>
      <c r="X76" s="64"/>
      <c r="Y76" s="64"/>
      <c r="Z76" s="64">
        <v>1</v>
      </c>
      <c r="AA76" s="64"/>
      <c r="AB76" s="64">
        <v>1</v>
      </c>
      <c r="AC76" s="64">
        <v>1</v>
      </c>
      <c r="AD76" s="64"/>
      <c r="AE76" s="64"/>
      <c r="AF76" s="64"/>
      <c r="AG76" s="64"/>
      <c r="AH76" s="64"/>
      <c r="AI76" s="64">
        <v>1</v>
      </c>
      <c r="AJ76" s="64">
        <v>2</v>
      </c>
      <c r="AK76" s="64">
        <v>0.92</v>
      </c>
      <c r="AL76" s="64"/>
      <c r="AM76" s="64">
        <v>4</v>
      </c>
      <c r="AN76" s="64">
        <v>0.92</v>
      </c>
      <c r="AO76" s="64">
        <v>7.9000000000000001E-2</v>
      </c>
      <c r="AP76" s="64">
        <v>5</v>
      </c>
      <c r="AQ76" s="64"/>
      <c r="AR76" s="64">
        <v>2</v>
      </c>
      <c r="AS76" s="68"/>
      <c r="AT76" s="69"/>
      <c r="AU76" s="70">
        <f t="shared" si="25"/>
        <v>30630.211000000036</v>
      </c>
      <c r="AV76" s="71">
        <f t="shared" si="26"/>
        <v>31210.121000000036</v>
      </c>
      <c r="AW76" s="72">
        <f t="shared" si="27"/>
        <v>28557.203979770857</v>
      </c>
      <c r="AX76" s="73">
        <f t="shared" ref="AX76:AX77" si="31">(AV76-AU76)-(AV76-AU76)*0.0850018178471392</f>
        <v>530.61659581226536</v>
      </c>
      <c r="AY76" s="74">
        <f t="shared" ref="AY76:AY77" si="32">(AU76*0.64)-(AU76*0.64)*0.0850018178471392</f>
        <v>17937.0159257335</v>
      </c>
      <c r="AZ76" s="75">
        <f t="shared" ref="AZ76:AZ77" si="33">(AU76*0.36)-(AU76*0.36)*0.0850018178471392</f>
        <v>10089.571458225093</v>
      </c>
      <c r="BA76" s="76"/>
      <c r="BB76" s="77"/>
    </row>
    <row r="77" spans="1:54" ht="30" x14ac:dyDescent="0.25">
      <c r="A77" s="63">
        <v>72</v>
      </c>
      <c r="B77" s="64" t="s">
        <v>112</v>
      </c>
      <c r="C77" s="64" t="s">
        <v>206</v>
      </c>
      <c r="D77" s="64" t="s">
        <v>290</v>
      </c>
      <c r="E77" s="78" t="s">
        <v>291</v>
      </c>
      <c r="F77" s="79"/>
      <c r="G77" s="67">
        <v>2</v>
      </c>
      <c r="H77" s="64">
        <v>0.06</v>
      </c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>
        <v>1</v>
      </c>
      <c r="W77" s="64">
        <v>1</v>
      </c>
      <c r="X77" s="64"/>
      <c r="Y77" s="64"/>
      <c r="Z77" s="64">
        <v>1</v>
      </c>
      <c r="AA77" s="64"/>
      <c r="AB77" s="64"/>
      <c r="AC77" s="64">
        <v>1</v>
      </c>
      <c r="AD77" s="64">
        <v>1</v>
      </c>
      <c r="AE77" s="64"/>
      <c r="AF77" s="64"/>
      <c r="AG77" s="64"/>
      <c r="AH77" s="64"/>
      <c r="AI77" s="64"/>
      <c r="AJ77" s="64">
        <v>2</v>
      </c>
      <c r="AK77" s="64">
        <v>0.06</v>
      </c>
      <c r="AL77" s="64"/>
      <c r="AM77" s="64"/>
      <c r="AN77" s="64"/>
      <c r="AO77" s="64"/>
      <c r="AP77" s="64"/>
      <c r="AQ77" s="64"/>
      <c r="AR77" s="64">
        <v>2</v>
      </c>
      <c r="AS77" s="68"/>
      <c r="AT77" s="69"/>
      <c r="AU77" s="70">
        <f t="shared" si="25"/>
        <v>38078.510000000068</v>
      </c>
      <c r="AV77" s="71">
        <f t="shared" si="26"/>
        <v>39526.660000000069</v>
      </c>
      <c r="AW77" s="72">
        <f t="shared" si="27"/>
        <v>36166.822046574263</v>
      </c>
      <c r="AX77" s="73">
        <f t="shared" si="31"/>
        <v>1325.0546174846668</v>
      </c>
      <c r="AY77" s="74">
        <f t="shared" si="32"/>
        <v>22298.731154617341</v>
      </c>
      <c r="AZ77" s="75">
        <f t="shared" si="33"/>
        <v>12543.036274472253</v>
      </c>
      <c r="BA77" s="76"/>
      <c r="BB77" s="77"/>
    </row>
    <row r="78" spans="1:54" ht="30" x14ac:dyDescent="0.25">
      <c r="A78" s="63">
        <v>73</v>
      </c>
      <c r="B78" s="64" t="s">
        <v>119</v>
      </c>
      <c r="C78" s="64" t="s">
        <v>130</v>
      </c>
      <c r="D78" s="64" t="s">
        <v>292</v>
      </c>
      <c r="E78" s="78" t="s">
        <v>293</v>
      </c>
      <c r="F78" s="79"/>
      <c r="G78" s="67">
        <v>2</v>
      </c>
      <c r="H78" s="64">
        <v>0.16</v>
      </c>
      <c r="I78" s="64"/>
      <c r="J78" s="64"/>
      <c r="K78" s="64"/>
      <c r="L78" s="64"/>
      <c r="M78" s="64">
        <v>0</v>
      </c>
      <c r="N78" s="64">
        <v>0</v>
      </c>
      <c r="O78" s="64">
        <v>0</v>
      </c>
      <c r="P78" s="64">
        <v>0</v>
      </c>
      <c r="Q78" s="64"/>
      <c r="R78" s="64"/>
      <c r="S78" s="64"/>
      <c r="T78" s="64"/>
      <c r="U78" s="64"/>
      <c r="V78" s="64">
        <v>0</v>
      </c>
      <c r="W78" s="64">
        <v>0</v>
      </c>
      <c r="X78" s="64">
        <v>2</v>
      </c>
      <c r="Y78" s="64">
        <v>0</v>
      </c>
      <c r="Z78" s="64">
        <v>1</v>
      </c>
      <c r="AA78" s="64">
        <v>0</v>
      </c>
      <c r="AB78" s="64">
        <v>0</v>
      </c>
      <c r="AC78" s="64">
        <v>0</v>
      </c>
      <c r="AD78" s="64">
        <v>1</v>
      </c>
      <c r="AE78" s="64">
        <v>1</v>
      </c>
      <c r="AF78" s="64">
        <v>0</v>
      </c>
      <c r="AG78" s="64">
        <v>0</v>
      </c>
      <c r="AH78" s="64">
        <v>0</v>
      </c>
      <c r="AI78" s="64">
        <v>0</v>
      </c>
      <c r="AJ78" s="64">
        <v>2</v>
      </c>
      <c r="AK78" s="64">
        <v>0.15</v>
      </c>
      <c r="AL78" s="64">
        <v>0</v>
      </c>
      <c r="AM78" s="64">
        <v>1</v>
      </c>
      <c r="AN78" s="64">
        <v>0.03</v>
      </c>
      <c r="AO78" s="64">
        <v>8.6999999999999994E-2</v>
      </c>
      <c r="AP78" s="64">
        <v>0</v>
      </c>
      <c r="AQ78" s="64"/>
      <c r="AR78" s="64">
        <v>2</v>
      </c>
      <c r="AS78" s="68"/>
      <c r="AT78" s="69"/>
      <c r="AU78" s="70">
        <f t="shared" si="25"/>
        <v>44523.350000000064</v>
      </c>
      <c r="AV78" s="71">
        <f t="shared" si="26"/>
        <v>45971.500000000065</v>
      </c>
      <c r="AW78" s="72">
        <f t="shared" si="27"/>
        <v>45971.500000000065</v>
      </c>
      <c r="AX78" s="73">
        <f t="shared" si="28"/>
        <v>1448.1500000000015</v>
      </c>
      <c r="AY78" s="74">
        <f t="shared" si="29"/>
        <v>28494.944000000043</v>
      </c>
      <c r="AZ78" s="75">
        <f t="shared" si="30"/>
        <v>16028.406000000023</v>
      </c>
      <c r="BA78" s="76"/>
      <c r="BB78" s="77"/>
    </row>
    <row r="79" spans="1:54" ht="30" x14ac:dyDescent="0.25">
      <c r="A79" s="63">
        <v>74</v>
      </c>
      <c r="B79" s="64" t="s">
        <v>119</v>
      </c>
      <c r="C79" s="64" t="s">
        <v>203</v>
      </c>
      <c r="D79" s="64" t="s">
        <v>294</v>
      </c>
      <c r="E79" s="78" t="s">
        <v>295</v>
      </c>
      <c r="F79" s="79"/>
      <c r="G79" s="67">
        <v>2</v>
      </c>
      <c r="H79" s="64">
        <v>0.08</v>
      </c>
      <c r="I79" s="64"/>
      <c r="J79" s="64"/>
      <c r="K79" s="64"/>
      <c r="L79" s="64"/>
      <c r="M79" s="64">
        <v>2</v>
      </c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>
        <v>1</v>
      </c>
      <c r="Y79" s="64"/>
      <c r="Z79" s="64">
        <v>1</v>
      </c>
      <c r="AA79" s="64"/>
      <c r="AB79" s="64">
        <v>2</v>
      </c>
      <c r="AC79" s="64">
        <v>1</v>
      </c>
      <c r="AD79" s="64"/>
      <c r="AE79" s="64"/>
      <c r="AF79" s="64"/>
      <c r="AG79" s="64"/>
      <c r="AH79" s="64"/>
      <c r="AI79" s="64">
        <v>2</v>
      </c>
      <c r="AJ79" s="64">
        <v>3</v>
      </c>
      <c r="AK79" s="64">
        <v>0.105</v>
      </c>
      <c r="AL79" s="64"/>
      <c r="AM79" s="64"/>
      <c r="AN79" s="64"/>
      <c r="AO79" s="64">
        <v>1.4999999999999999E-2</v>
      </c>
      <c r="AP79" s="64"/>
      <c r="AQ79" s="64"/>
      <c r="AR79" s="64">
        <v>3</v>
      </c>
      <c r="AS79" s="68"/>
      <c r="AT79" s="69"/>
      <c r="AU79" s="70">
        <f t="shared" si="25"/>
        <v>38005.541666666701</v>
      </c>
      <c r="AV79" s="71">
        <f t="shared" si="26"/>
        <v>39453.691666666702</v>
      </c>
      <c r="AW79" s="72">
        <f t="shared" si="27"/>
        <v>36100.056154219506</v>
      </c>
      <c r="AX79" s="73">
        <f>(AV79-AU79)-(AV79-AU79)*0.0850018178471392</f>
        <v>1325.0546174846668</v>
      </c>
      <c r="AY79" s="74">
        <f>(AU79*0.64)-(AU79*0.64)*0.0850018178471392</f>
        <v>22256.000983510297</v>
      </c>
      <c r="AZ79" s="75">
        <f>(AU79*0.36)-(AU79*0.36)*0.0850018178471392</f>
        <v>12519.000553224541</v>
      </c>
      <c r="BA79" s="76"/>
      <c r="BB79" s="77"/>
    </row>
    <row r="80" spans="1:54" ht="26.25" x14ac:dyDescent="0.25">
      <c r="A80" s="63">
        <v>75</v>
      </c>
      <c r="B80" s="64" t="s">
        <v>123</v>
      </c>
      <c r="C80" s="64" t="s">
        <v>211</v>
      </c>
      <c r="D80" s="64" t="s">
        <v>296</v>
      </c>
      <c r="E80" s="94" t="s">
        <v>297</v>
      </c>
      <c r="F80" s="79"/>
      <c r="G80" s="67">
        <v>2</v>
      </c>
      <c r="H80" s="64">
        <v>0.55000000000000004</v>
      </c>
      <c r="I80" s="64"/>
      <c r="J80" s="64"/>
      <c r="K80" s="64"/>
      <c r="L80" s="64"/>
      <c r="M80" s="64"/>
      <c r="N80" s="64"/>
      <c r="O80" s="64">
        <v>1</v>
      </c>
      <c r="P80" s="64"/>
      <c r="Q80" s="64"/>
      <c r="R80" s="64"/>
      <c r="S80" s="64"/>
      <c r="T80" s="64"/>
      <c r="U80" s="64"/>
      <c r="V80" s="64">
        <v>1</v>
      </c>
      <c r="W80" s="64"/>
      <c r="X80" s="64"/>
      <c r="Y80" s="64"/>
      <c r="Z80" s="64">
        <v>1</v>
      </c>
      <c r="AA80" s="64"/>
      <c r="AB80" s="64">
        <v>1</v>
      </c>
      <c r="AC80" s="64"/>
      <c r="AD80" s="64"/>
      <c r="AE80" s="64">
        <v>1</v>
      </c>
      <c r="AF80" s="64"/>
      <c r="AG80" s="64"/>
      <c r="AH80" s="64"/>
      <c r="AI80" s="64"/>
      <c r="AJ80" s="64">
        <v>1</v>
      </c>
      <c r="AK80" s="64">
        <v>0.84</v>
      </c>
      <c r="AL80" s="64"/>
      <c r="AM80" s="64"/>
      <c r="AN80" s="64">
        <v>0.9</v>
      </c>
      <c r="AO80" s="64">
        <v>0.27</v>
      </c>
      <c r="AP80" s="64">
        <v>6</v>
      </c>
      <c r="AQ80" s="64"/>
      <c r="AR80" s="64">
        <v>2</v>
      </c>
      <c r="AS80" s="68"/>
      <c r="AT80" s="69"/>
      <c r="AU80" s="70">
        <f t="shared" si="25"/>
        <v>55787.893000000033</v>
      </c>
      <c r="AV80" s="71">
        <f t="shared" si="26"/>
        <v>57236.043000000034</v>
      </c>
      <c r="AW80" s="72">
        <f t="shared" si="27"/>
        <v>57236.043000000034</v>
      </c>
      <c r="AX80" s="73">
        <f t="shared" si="28"/>
        <v>1448.1500000000015</v>
      </c>
      <c r="AY80" s="74">
        <f t="shared" si="29"/>
        <v>35704.25152000002</v>
      </c>
      <c r="AZ80" s="75">
        <f t="shared" si="30"/>
        <v>20083.641480000009</v>
      </c>
      <c r="BA80" s="76"/>
      <c r="BB80" s="77"/>
    </row>
    <row r="81" spans="1:54" ht="30" x14ac:dyDescent="0.25">
      <c r="A81" s="63">
        <v>76</v>
      </c>
      <c r="B81" s="64" t="s">
        <v>104</v>
      </c>
      <c r="C81" s="64" t="s">
        <v>105</v>
      </c>
      <c r="D81" s="64" t="s">
        <v>298</v>
      </c>
      <c r="E81" s="78" t="s">
        <v>299</v>
      </c>
      <c r="F81" s="84"/>
      <c r="G81" s="67">
        <v>2</v>
      </c>
      <c r="H81" s="64">
        <v>0.04</v>
      </c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>
        <v>1</v>
      </c>
      <c r="W81" s="64">
        <v>1</v>
      </c>
      <c r="X81" s="64"/>
      <c r="Y81" s="64"/>
      <c r="Z81" s="64">
        <v>1</v>
      </c>
      <c r="AA81" s="64"/>
      <c r="AB81" s="64">
        <v>1</v>
      </c>
      <c r="AC81" s="64"/>
      <c r="AD81" s="64">
        <v>1</v>
      </c>
      <c r="AE81" s="64"/>
      <c r="AF81" s="64"/>
      <c r="AG81" s="64"/>
      <c r="AH81" s="64"/>
      <c r="AI81" s="64"/>
      <c r="AJ81" s="64">
        <v>2</v>
      </c>
      <c r="AK81" s="64">
        <v>7.0000000000000007E-2</v>
      </c>
      <c r="AL81" s="64"/>
      <c r="AM81" s="64"/>
      <c r="AN81" s="64"/>
      <c r="AO81" s="64">
        <v>0.02</v>
      </c>
      <c r="AP81" s="64"/>
      <c r="AQ81" s="64"/>
      <c r="AR81" s="64">
        <v>1</v>
      </c>
      <c r="AS81" s="68"/>
      <c r="AT81" s="69"/>
      <c r="AU81" s="70">
        <f t="shared" si="25"/>
        <v>36798.542000000067</v>
      </c>
      <c r="AV81" s="71">
        <f t="shared" si="26"/>
        <v>38246.692000000068</v>
      </c>
      <c r="AW81" s="72">
        <f t="shared" si="27"/>
        <v>34995.653653360423</v>
      </c>
      <c r="AX81" s="73">
        <f t="shared" ref="AX81:AX83" si="34">(AV81-AU81)-(AV81-AU81)*0.0850018178471392</f>
        <v>1325.0546174846668</v>
      </c>
      <c r="AY81" s="74">
        <f t="shared" ref="AY81:AY83" si="35">(AU81*0.64)-(AU81*0.64)*0.0850018178471392</f>
        <v>21549.183382960488</v>
      </c>
      <c r="AZ81" s="75">
        <f t="shared" ref="AZ81:AZ83" si="36">(AU81*0.36)-(AU81*0.36)*0.0850018178471392</f>
        <v>12121.415652915271</v>
      </c>
      <c r="BA81" s="76"/>
      <c r="BB81" s="77"/>
    </row>
    <row r="82" spans="1:54" ht="30" x14ac:dyDescent="0.25">
      <c r="A82" s="63">
        <v>77</v>
      </c>
      <c r="B82" s="64" t="s">
        <v>123</v>
      </c>
      <c r="C82" s="64" t="s">
        <v>300</v>
      </c>
      <c r="D82" s="64" t="s">
        <v>301</v>
      </c>
      <c r="E82" s="78" t="s">
        <v>302</v>
      </c>
      <c r="F82" s="79"/>
      <c r="G82" s="67">
        <v>2</v>
      </c>
      <c r="H82" s="64">
        <v>0.54</v>
      </c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>
        <v>2</v>
      </c>
      <c r="W82" s="64"/>
      <c r="X82" s="64"/>
      <c r="Y82" s="64"/>
      <c r="Z82" s="64">
        <v>2</v>
      </c>
      <c r="AA82" s="64"/>
      <c r="AB82" s="64">
        <v>1</v>
      </c>
      <c r="AC82" s="64">
        <v>1</v>
      </c>
      <c r="AD82" s="64"/>
      <c r="AE82" s="64"/>
      <c r="AF82" s="64"/>
      <c r="AG82" s="64"/>
      <c r="AH82" s="64"/>
      <c r="AI82" s="64"/>
      <c r="AJ82" s="64">
        <v>2</v>
      </c>
      <c r="AK82" s="64">
        <v>0.31</v>
      </c>
      <c r="AL82" s="64"/>
      <c r="AM82" s="64">
        <v>3</v>
      </c>
      <c r="AN82" s="64">
        <v>0.3</v>
      </c>
      <c r="AO82" s="64">
        <v>0.497</v>
      </c>
      <c r="AP82" s="64"/>
      <c r="AQ82" s="64"/>
      <c r="AR82" s="64">
        <v>1</v>
      </c>
      <c r="AS82" s="68"/>
      <c r="AT82" s="69"/>
      <c r="AU82" s="70">
        <f t="shared" si="25"/>
        <v>56879.408666666728</v>
      </c>
      <c r="AV82" s="71">
        <f t="shared" si="26"/>
        <v>58327.55866666673</v>
      </c>
      <c r="AW82" s="72">
        <f t="shared" si="27"/>
        <v>53369.610149414402</v>
      </c>
      <c r="AX82" s="73">
        <f t="shared" si="34"/>
        <v>1325.0546174846668</v>
      </c>
      <c r="AY82" s="74">
        <f t="shared" si="35"/>
        <v>33308.51554043503</v>
      </c>
      <c r="AZ82" s="75">
        <f t="shared" si="36"/>
        <v>18736.039991494705</v>
      </c>
      <c r="BA82" s="76"/>
      <c r="BB82" s="77"/>
    </row>
    <row r="83" spans="1:54" ht="30" x14ac:dyDescent="0.25">
      <c r="A83" s="63">
        <v>78</v>
      </c>
      <c r="B83" s="64" t="s">
        <v>136</v>
      </c>
      <c r="C83" s="64" t="s">
        <v>303</v>
      </c>
      <c r="D83" s="64" t="s">
        <v>304</v>
      </c>
      <c r="E83" s="78" t="s">
        <v>305</v>
      </c>
      <c r="F83" s="79"/>
      <c r="G83" s="67">
        <v>2</v>
      </c>
      <c r="H83" s="64">
        <v>0.28000000000000003</v>
      </c>
      <c r="I83" s="64"/>
      <c r="J83" s="64"/>
      <c r="K83" s="64"/>
      <c r="L83" s="64"/>
      <c r="M83" s="64"/>
      <c r="N83" s="64"/>
      <c r="O83" s="64">
        <v>1</v>
      </c>
      <c r="P83" s="64"/>
      <c r="Q83" s="64"/>
      <c r="R83" s="64"/>
      <c r="S83" s="64"/>
      <c r="T83" s="64"/>
      <c r="U83" s="64"/>
      <c r="V83" s="64">
        <v>1</v>
      </c>
      <c r="W83" s="64"/>
      <c r="X83" s="64"/>
      <c r="Y83" s="64"/>
      <c r="Z83" s="64">
        <v>1</v>
      </c>
      <c r="AA83" s="64"/>
      <c r="AB83" s="64"/>
      <c r="AC83" s="64">
        <v>1</v>
      </c>
      <c r="AD83" s="64">
        <v>1</v>
      </c>
      <c r="AE83" s="64"/>
      <c r="AF83" s="64"/>
      <c r="AG83" s="64"/>
      <c r="AH83" s="64"/>
      <c r="AI83" s="64"/>
      <c r="AJ83" s="64">
        <v>2</v>
      </c>
      <c r="AK83" s="64">
        <v>7.0000000000000007E-2</v>
      </c>
      <c r="AL83" s="64">
        <v>0.16</v>
      </c>
      <c r="AM83" s="64"/>
      <c r="AN83" s="64"/>
      <c r="AO83" s="64">
        <v>0.13</v>
      </c>
      <c r="AP83" s="64"/>
      <c r="AQ83" s="64"/>
      <c r="AR83" s="64">
        <v>2</v>
      </c>
      <c r="AS83" s="68"/>
      <c r="AT83" s="69"/>
      <c r="AU83" s="70">
        <f t="shared" si="25"/>
        <v>45291.658333333362</v>
      </c>
      <c r="AV83" s="71">
        <f t="shared" si="26"/>
        <v>46739.808333333363</v>
      </c>
      <c r="AW83" s="72">
        <f t="shared" si="27"/>
        <v>42766.839659173165</v>
      </c>
      <c r="AX83" s="73">
        <f t="shared" si="34"/>
        <v>1325.0546174846668</v>
      </c>
      <c r="AY83" s="74">
        <f t="shared" si="35"/>
        <v>26522.742426680637</v>
      </c>
      <c r="AZ83" s="75">
        <f t="shared" si="36"/>
        <v>14919.042615007858</v>
      </c>
      <c r="BA83" s="76"/>
      <c r="BB83" s="77"/>
    </row>
    <row r="84" spans="1:54" ht="30" x14ac:dyDescent="0.25">
      <c r="A84" s="63">
        <v>79</v>
      </c>
      <c r="B84" s="64" t="s">
        <v>108</v>
      </c>
      <c r="C84" s="64" t="s">
        <v>306</v>
      </c>
      <c r="D84" s="64" t="s">
        <v>307</v>
      </c>
      <c r="E84" s="78" t="s">
        <v>308</v>
      </c>
      <c r="F84" s="79"/>
      <c r="G84" s="67">
        <v>2</v>
      </c>
      <c r="H84" s="64">
        <v>0.27</v>
      </c>
      <c r="I84" s="64"/>
      <c r="J84" s="64"/>
      <c r="K84" s="64"/>
      <c r="L84" s="64"/>
      <c r="M84" s="64"/>
      <c r="N84" s="64"/>
      <c r="O84" s="64">
        <v>1</v>
      </c>
      <c r="P84" s="64"/>
      <c r="Q84" s="64"/>
      <c r="R84" s="64"/>
      <c r="S84" s="64"/>
      <c r="T84" s="64"/>
      <c r="U84" s="64"/>
      <c r="V84" s="64"/>
      <c r="W84" s="64">
        <v>1</v>
      </c>
      <c r="X84" s="64"/>
      <c r="Y84" s="64"/>
      <c r="Z84" s="64">
        <v>1</v>
      </c>
      <c r="AA84" s="64"/>
      <c r="AB84" s="64"/>
      <c r="AC84" s="64"/>
      <c r="AD84" s="64"/>
      <c r="AE84" s="64">
        <v>1</v>
      </c>
      <c r="AF84" s="64">
        <v>1</v>
      </c>
      <c r="AG84" s="64"/>
      <c r="AH84" s="64"/>
      <c r="AI84" s="64"/>
      <c r="AJ84" s="64">
        <v>2</v>
      </c>
      <c r="AK84" s="64">
        <v>0.09</v>
      </c>
      <c r="AL84" s="64"/>
      <c r="AM84" s="64"/>
      <c r="AN84" s="64">
        <v>0.05</v>
      </c>
      <c r="AO84" s="64">
        <v>0.27</v>
      </c>
      <c r="AP84" s="64"/>
      <c r="AQ84" s="64"/>
      <c r="AR84" s="64">
        <v>2</v>
      </c>
      <c r="AS84" s="68"/>
      <c r="AT84" s="69"/>
      <c r="AU84" s="70">
        <f t="shared" si="25"/>
        <v>48746.674333333365</v>
      </c>
      <c r="AV84" s="71">
        <f t="shared" si="26"/>
        <v>50194.824333333367</v>
      </c>
      <c r="AW84" s="72">
        <f t="shared" si="27"/>
        <v>50194.824333333367</v>
      </c>
      <c r="AX84" s="73">
        <f t="shared" si="28"/>
        <v>1448.1500000000015</v>
      </c>
      <c r="AY84" s="74">
        <f t="shared" si="29"/>
        <v>31197.871573333356</v>
      </c>
      <c r="AZ84" s="75">
        <f t="shared" si="30"/>
        <v>17548.80276000001</v>
      </c>
      <c r="BA84" s="76"/>
      <c r="BB84" s="77"/>
    </row>
    <row r="85" spans="1:54" ht="30" x14ac:dyDescent="0.25">
      <c r="A85" s="63">
        <v>80</v>
      </c>
      <c r="B85" s="64" t="s">
        <v>136</v>
      </c>
      <c r="C85" s="64" t="s">
        <v>303</v>
      </c>
      <c r="D85" s="64" t="s">
        <v>309</v>
      </c>
      <c r="E85" s="78" t="s">
        <v>310</v>
      </c>
      <c r="F85" s="79"/>
      <c r="G85" s="67">
        <v>2</v>
      </c>
      <c r="H85" s="64">
        <v>1.1399999999999999</v>
      </c>
      <c r="I85" s="64"/>
      <c r="J85" s="64"/>
      <c r="K85" s="64"/>
      <c r="L85" s="64"/>
      <c r="M85" s="64">
        <v>1</v>
      </c>
      <c r="N85" s="64"/>
      <c r="O85" s="64"/>
      <c r="P85" s="64">
        <v>1</v>
      </c>
      <c r="Q85" s="64"/>
      <c r="R85" s="64"/>
      <c r="S85" s="64"/>
      <c r="T85" s="64"/>
      <c r="U85" s="64"/>
      <c r="V85" s="64"/>
      <c r="W85" s="64"/>
      <c r="X85" s="64"/>
      <c r="Y85" s="64">
        <v>1</v>
      </c>
      <c r="Z85" s="64">
        <v>1</v>
      </c>
      <c r="AA85" s="64"/>
      <c r="AB85" s="64">
        <v>1</v>
      </c>
      <c r="AC85" s="64">
        <v>1</v>
      </c>
      <c r="AD85" s="64">
        <v>1</v>
      </c>
      <c r="AE85" s="64"/>
      <c r="AF85" s="64"/>
      <c r="AG85" s="64"/>
      <c r="AH85" s="64"/>
      <c r="AI85" s="64">
        <v>1</v>
      </c>
      <c r="AJ85" s="64">
        <v>3</v>
      </c>
      <c r="AK85" s="64">
        <v>0.18</v>
      </c>
      <c r="AL85" s="64"/>
      <c r="AM85" s="64"/>
      <c r="AN85" s="64"/>
      <c r="AO85" s="64">
        <v>0.57499999999999996</v>
      </c>
      <c r="AP85" s="64"/>
      <c r="AQ85" s="64"/>
      <c r="AR85" s="64">
        <v>4</v>
      </c>
      <c r="AS85" s="68"/>
      <c r="AT85" s="69"/>
      <c r="AU85" s="70">
        <f t="shared" si="25"/>
        <v>90193.549000000043</v>
      </c>
      <c r="AV85" s="71">
        <f t="shared" si="26"/>
        <v>91641.699000000037</v>
      </c>
      <c r="AW85" s="72">
        <f t="shared" si="27"/>
        <v>91641.699000000037</v>
      </c>
      <c r="AX85" s="73">
        <f t="shared" si="28"/>
        <v>1448.1499999999942</v>
      </c>
      <c r="AY85" s="74">
        <f t="shared" si="29"/>
        <v>57723.871360000026</v>
      </c>
      <c r="AZ85" s="75">
        <f t="shared" si="30"/>
        <v>32469.677640000013</v>
      </c>
      <c r="BA85" s="76"/>
      <c r="BB85" s="77"/>
    </row>
    <row r="86" spans="1:54" ht="30" x14ac:dyDescent="0.25">
      <c r="A86" s="63">
        <v>81</v>
      </c>
      <c r="B86" s="64" t="s">
        <v>119</v>
      </c>
      <c r="C86" s="64" t="s">
        <v>120</v>
      </c>
      <c r="D86" s="64" t="s">
        <v>311</v>
      </c>
      <c r="E86" s="65" t="s">
        <v>312</v>
      </c>
      <c r="F86" s="95"/>
      <c r="G86" s="67">
        <v>2</v>
      </c>
      <c r="H86" s="64">
        <v>0.28000000000000003</v>
      </c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>
        <v>1</v>
      </c>
      <c r="W86" s="64">
        <v>1</v>
      </c>
      <c r="X86" s="64"/>
      <c r="Y86" s="64"/>
      <c r="Z86" s="64">
        <v>1</v>
      </c>
      <c r="AA86" s="64"/>
      <c r="AB86" s="64"/>
      <c r="AC86" s="64">
        <v>1</v>
      </c>
      <c r="AD86" s="64"/>
      <c r="AE86" s="64">
        <v>1</v>
      </c>
      <c r="AF86" s="64"/>
      <c r="AG86" s="64"/>
      <c r="AH86" s="64"/>
      <c r="AI86" s="64"/>
      <c r="AJ86" s="64">
        <v>2</v>
      </c>
      <c r="AK86" s="64">
        <v>0.16</v>
      </c>
      <c r="AL86" s="64"/>
      <c r="AM86" s="64"/>
      <c r="AN86" s="64"/>
      <c r="AO86" s="64">
        <v>1.0999999999999999E-2</v>
      </c>
      <c r="AP86" s="64"/>
      <c r="AQ86" s="64"/>
      <c r="AR86" s="64">
        <v>3</v>
      </c>
      <c r="AS86" s="68"/>
      <c r="AT86" s="69"/>
      <c r="AU86" s="70">
        <f t="shared" si="25"/>
        <v>47124.824666666733</v>
      </c>
      <c r="AV86" s="71">
        <f t="shared" si="26"/>
        <v>48572.974666666734</v>
      </c>
      <c r="AW86" s="72">
        <f t="shared" si="27"/>
        <v>48572.974666666734</v>
      </c>
      <c r="AX86" s="73">
        <f t="shared" si="28"/>
        <v>1448.1500000000015</v>
      </c>
      <c r="AY86" s="74">
        <f t="shared" si="29"/>
        <v>30159.88778666671</v>
      </c>
      <c r="AZ86" s="75">
        <f t="shared" si="30"/>
        <v>16964.936880000023</v>
      </c>
      <c r="BA86" s="76"/>
      <c r="BB86" s="77"/>
    </row>
    <row r="87" spans="1:54" ht="30" x14ac:dyDescent="0.25">
      <c r="A87" s="63">
        <v>82</v>
      </c>
      <c r="B87" s="64" t="s">
        <v>169</v>
      </c>
      <c r="C87" s="64" t="s">
        <v>223</v>
      </c>
      <c r="D87" s="64" t="s">
        <v>313</v>
      </c>
      <c r="E87" s="78" t="s">
        <v>314</v>
      </c>
      <c r="F87" s="79"/>
      <c r="G87" s="67">
        <v>2</v>
      </c>
      <c r="H87" s="64">
        <v>0.51</v>
      </c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>
        <v>1</v>
      </c>
      <c r="W87" s="64"/>
      <c r="X87" s="64">
        <v>1</v>
      </c>
      <c r="Y87" s="64"/>
      <c r="Z87" s="64">
        <v>1</v>
      </c>
      <c r="AA87" s="64"/>
      <c r="AB87" s="64">
        <v>1</v>
      </c>
      <c r="AC87" s="64"/>
      <c r="AD87" s="64">
        <v>1</v>
      </c>
      <c r="AE87" s="64"/>
      <c r="AF87" s="64"/>
      <c r="AG87" s="64"/>
      <c r="AH87" s="64"/>
      <c r="AI87" s="64"/>
      <c r="AJ87" s="64">
        <v>2</v>
      </c>
      <c r="AK87" s="64">
        <v>0.1</v>
      </c>
      <c r="AL87" s="64"/>
      <c r="AM87" s="64">
        <v>1</v>
      </c>
      <c r="AN87" s="64">
        <v>0.1</v>
      </c>
      <c r="AO87" s="64">
        <v>0.26</v>
      </c>
      <c r="AP87" s="64"/>
      <c r="AQ87" s="64"/>
      <c r="AR87" s="64"/>
      <c r="AS87" s="68"/>
      <c r="AT87" s="69"/>
      <c r="AU87" s="70">
        <f t="shared" si="25"/>
        <v>55127.790000000066</v>
      </c>
      <c r="AV87" s="71">
        <f t="shared" si="26"/>
        <v>56575.940000000068</v>
      </c>
      <c r="AW87" s="72">
        <f t="shared" si="27"/>
        <v>51766.882253589385</v>
      </c>
      <c r="AX87" s="73">
        <f>(AV87-AU87)-(AV87-AU87)*0.0850018178471392</f>
        <v>1325.0546174846668</v>
      </c>
      <c r="AY87" s="74">
        <f>(AU87*0.64)-(AU87*0.64)*0.0850018178471392</f>
        <v>32282.769687107022</v>
      </c>
      <c r="AZ87" s="75">
        <f>(AU87*0.36)-(AU87*0.36)*0.0850018178471392</f>
        <v>18159.057948997699</v>
      </c>
      <c r="BA87" s="76"/>
      <c r="BB87" s="77"/>
    </row>
    <row r="88" spans="1:54" ht="30" x14ac:dyDescent="0.25">
      <c r="A88" s="63">
        <v>83</v>
      </c>
      <c r="B88" s="64" t="s">
        <v>104</v>
      </c>
      <c r="C88" s="64" t="s">
        <v>315</v>
      </c>
      <c r="D88" s="64" t="s">
        <v>316</v>
      </c>
      <c r="E88" s="78" t="s">
        <v>317</v>
      </c>
      <c r="F88" s="79"/>
      <c r="G88" s="67">
        <v>2</v>
      </c>
      <c r="H88" s="80">
        <v>0.22</v>
      </c>
      <c r="I88" s="64"/>
      <c r="J88" s="64"/>
      <c r="K88" s="64"/>
      <c r="L88" s="64"/>
      <c r="M88" s="80"/>
      <c r="N88" s="80"/>
      <c r="O88" s="80">
        <v>1</v>
      </c>
      <c r="P88" s="80"/>
      <c r="Q88" s="64"/>
      <c r="R88" s="64"/>
      <c r="S88" s="64"/>
      <c r="T88" s="64"/>
      <c r="U88" s="64"/>
      <c r="V88" s="80"/>
      <c r="W88" s="80">
        <v>2</v>
      </c>
      <c r="X88" s="80"/>
      <c r="Y88" s="80"/>
      <c r="Z88" s="80"/>
      <c r="AA88" s="80"/>
      <c r="AB88" s="80"/>
      <c r="AC88" s="80">
        <v>1</v>
      </c>
      <c r="AD88" s="80"/>
      <c r="AE88" s="80">
        <v>1</v>
      </c>
      <c r="AF88" s="80">
        <v>1</v>
      </c>
      <c r="AG88" s="80"/>
      <c r="AH88" s="80"/>
      <c r="AI88" s="80"/>
      <c r="AJ88" s="80">
        <v>3</v>
      </c>
      <c r="AK88" s="80">
        <v>0.91400000000000003</v>
      </c>
      <c r="AL88" s="80"/>
      <c r="AM88" s="80">
        <v>19</v>
      </c>
      <c r="AN88" s="80">
        <v>0.95399999999999996</v>
      </c>
      <c r="AO88" s="80">
        <v>0.08</v>
      </c>
      <c r="AP88" s="80">
        <v>46</v>
      </c>
      <c r="AQ88" s="64"/>
      <c r="AR88" s="80">
        <v>3</v>
      </c>
      <c r="AS88" s="81">
        <v>1</v>
      </c>
      <c r="AT88" s="69"/>
      <c r="AU88" s="82">
        <f t="shared" si="25"/>
        <v>60781.890666666732</v>
      </c>
      <c r="AV88" s="83">
        <f t="shared" si="26"/>
        <v>62230.040666666733</v>
      </c>
      <c r="AW88" s="72">
        <f t="shared" si="27"/>
        <v>62230.040666666733</v>
      </c>
      <c r="AX88" s="73">
        <f t="shared" si="28"/>
        <v>1448.1500000000015</v>
      </c>
      <c r="AY88" s="74">
        <f t="shared" si="29"/>
        <v>38900.410026666708</v>
      </c>
      <c r="AZ88" s="75">
        <f t="shared" si="30"/>
        <v>21881.480640000023</v>
      </c>
      <c r="BA88" s="76"/>
      <c r="BB88" s="77"/>
    </row>
    <row r="89" spans="1:54" ht="30" x14ac:dyDescent="0.25">
      <c r="A89" s="63">
        <v>84</v>
      </c>
      <c r="B89" s="64" t="s">
        <v>123</v>
      </c>
      <c r="C89" s="64" t="s">
        <v>211</v>
      </c>
      <c r="D89" s="64" t="s">
        <v>318</v>
      </c>
      <c r="E89" s="78" t="s">
        <v>319</v>
      </c>
      <c r="F89" s="79"/>
      <c r="G89" s="67">
        <v>2</v>
      </c>
      <c r="H89" s="64">
        <v>0.33600000000000002</v>
      </c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>
        <v>2</v>
      </c>
      <c r="W89" s="64"/>
      <c r="X89" s="64"/>
      <c r="Y89" s="64"/>
      <c r="Z89" s="64">
        <v>1</v>
      </c>
      <c r="AA89" s="64"/>
      <c r="AB89" s="64">
        <v>1</v>
      </c>
      <c r="AC89" s="64"/>
      <c r="AD89" s="64"/>
      <c r="AE89" s="64"/>
      <c r="AF89" s="64"/>
      <c r="AG89" s="64"/>
      <c r="AH89" s="64"/>
      <c r="AI89" s="64"/>
      <c r="AJ89" s="64">
        <v>2</v>
      </c>
      <c r="AK89" s="64">
        <v>0.5</v>
      </c>
      <c r="AL89" s="64"/>
      <c r="AM89" s="64">
        <v>2</v>
      </c>
      <c r="AN89" s="64">
        <v>0.39</v>
      </c>
      <c r="AO89" s="64">
        <v>0.153</v>
      </c>
      <c r="AP89" s="64"/>
      <c r="AQ89" s="64"/>
      <c r="AR89" s="64">
        <v>2</v>
      </c>
      <c r="AS89" s="68"/>
      <c r="AT89" s="69"/>
      <c r="AU89" s="70">
        <f t="shared" si="25"/>
        <v>43349.068400000069</v>
      </c>
      <c r="AV89" s="71">
        <f t="shared" si="26"/>
        <v>44797.218400000071</v>
      </c>
      <c r="AW89" s="72">
        <f t="shared" si="27"/>
        <v>40989.373401504752</v>
      </c>
      <c r="AX89" s="73">
        <f>(AV89-AU89)-(AV89-AU89)*0.0850018178471392</f>
        <v>1325.0546174846668</v>
      </c>
      <c r="AY89" s="74">
        <f>(AU89*0.64)-(AU89*0.64)*0.0850018178471392</f>
        <v>25385.164021772856</v>
      </c>
      <c r="AZ89" s="75">
        <f>(AU89*0.36)-(AU89*0.36)*0.0850018178471392</f>
        <v>14279.15476224723</v>
      </c>
      <c r="BA89" s="76"/>
      <c r="BB89" s="77"/>
    </row>
    <row r="90" spans="1:54" ht="30" x14ac:dyDescent="0.25">
      <c r="A90" s="63">
        <v>85</v>
      </c>
      <c r="B90" s="64" t="s">
        <v>123</v>
      </c>
      <c r="C90" s="64" t="s">
        <v>211</v>
      </c>
      <c r="D90" s="64" t="s">
        <v>320</v>
      </c>
      <c r="E90" s="78" t="s">
        <v>321</v>
      </c>
      <c r="F90" s="79"/>
      <c r="G90" s="67">
        <v>2</v>
      </c>
      <c r="H90" s="64">
        <v>0.33</v>
      </c>
      <c r="I90" s="64"/>
      <c r="J90" s="64"/>
      <c r="K90" s="64"/>
      <c r="L90" s="64"/>
      <c r="M90" s="64">
        <v>1</v>
      </c>
      <c r="N90" s="64">
        <v>0</v>
      </c>
      <c r="O90" s="64">
        <v>1</v>
      </c>
      <c r="P90" s="64">
        <v>0</v>
      </c>
      <c r="Q90" s="64"/>
      <c r="R90" s="64"/>
      <c r="S90" s="64"/>
      <c r="T90" s="64"/>
      <c r="U90" s="64"/>
      <c r="V90" s="64">
        <v>0</v>
      </c>
      <c r="W90" s="64">
        <v>0</v>
      </c>
      <c r="X90" s="64">
        <v>0</v>
      </c>
      <c r="Y90" s="64">
        <v>0</v>
      </c>
      <c r="Z90" s="64">
        <v>1</v>
      </c>
      <c r="AA90" s="64">
        <v>0</v>
      </c>
      <c r="AB90" s="64">
        <v>0</v>
      </c>
      <c r="AC90" s="64">
        <v>0</v>
      </c>
      <c r="AD90" s="64">
        <v>1</v>
      </c>
      <c r="AE90" s="64">
        <v>1</v>
      </c>
      <c r="AF90" s="64">
        <v>0</v>
      </c>
      <c r="AG90" s="64">
        <v>0</v>
      </c>
      <c r="AH90" s="64">
        <v>0</v>
      </c>
      <c r="AI90" s="64">
        <v>1</v>
      </c>
      <c r="AJ90" s="64">
        <v>2</v>
      </c>
      <c r="AK90" s="64">
        <v>0.06</v>
      </c>
      <c r="AL90" s="64">
        <v>0.46500000000000002</v>
      </c>
      <c r="AM90" s="64">
        <v>1</v>
      </c>
      <c r="AN90" s="64">
        <v>0.46500000000000002</v>
      </c>
      <c r="AO90" s="64">
        <v>0.14499999999999999</v>
      </c>
      <c r="AP90" s="64"/>
      <c r="AQ90" s="64"/>
      <c r="AR90" s="64">
        <v>2</v>
      </c>
      <c r="AS90" s="68"/>
      <c r="AT90" s="69"/>
      <c r="AU90" s="70">
        <f t="shared" si="25"/>
        <v>41431.708666666666</v>
      </c>
      <c r="AV90" s="71">
        <f t="shared" si="26"/>
        <v>42879.858666666667</v>
      </c>
      <c r="AW90" s="72">
        <f t="shared" si="27"/>
        <v>42879.858666666667</v>
      </c>
      <c r="AX90" s="73">
        <f t="shared" si="28"/>
        <v>1448.1500000000015</v>
      </c>
      <c r="AY90" s="74">
        <f t="shared" si="29"/>
        <v>26516.293546666668</v>
      </c>
      <c r="AZ90" s="75">
        <f t="shared" si="30"/>
        <v>14915.41512</v>
      </c>
      <c r="BA90" s="76"/>
      <c r="BB90" s="77"/>
    </row>
    <row r="91" spans="1:54" ht="45" x14ac:dyDescent="0.25">
      <c r="A91" s="63">
        <v>86</v>
      </c>
      <c r="B91" s="64" t="s">
        <v>108</v>
      </c>
      <c r="C91" s="64" t="s">
        <v>277</v>
      </c>
      <c r="D91" s="64" t="s">
        <v>322</v>
      </c>
      <c r="E91" s="78" t="s">
        <v>323</v>
      </c>
      <c r="F91" s="79"/>
      <c r="G91" s="67">
        <v>2</v>
      </c>
      <c r="H91" s="64">
        <v>0.51</v>
      </c>
      <c r="I91" s="64"/>
      <c r="J91" s="64"/>
      <c r="K91" s="64"/>
      <c r="L91" s="64"/>
      <c r="M91" s="64">
        <v>1</v>
      </c>
      <c r="N91" s="64"/>
      <c r="O91" s="64"/>
      <c r="P91" s="64"/>
      <c r="Q91" s="64"/>
      <c r="R91" s="64"/>
      <c r="S91" s="64"/>
      <c r="T91" s="64"/>
      <c r="U91" s="64"/>
      <c r="V91" s="64">
        <v>1</v>
      </c>
      <c r="W91" s="64">
        <v>1</v>
      </c>
      <c r="X91" s="64"/>
      <c r="Y91" s="64"/>
      <c r="Z91" s="64">
        <v>1</v>
      </c>
      <c r="AA91" s="64"/>
      <c r="AB91" s="64">
        <v>2</v>
      </c>
      <c r="AC91" s="64"/>
      <c r="AD91" s="64"/>
      <c r="AE91" s="64"/>
      <c r="AF91" s="64">
        <v>1</v>
      </c>
      <c r="AG91" s="64"/>
      <c r="AH91" s="64"/>
      <c r="AI91" s="64">
        <v>1</v>
      </c>
      <c r="AJ91" s="64">
        <v>3</v>
      </c>
      <c r="AK91" s="64">
        <v>0.91</v>
      </c>
      <c r="AL91" s="64"/>
      <c r="AM91" s="64">
        <v>17</v>
      </c>
      <c r="AN91" s="64">
        <v>0.76</v>
      </c>
      <c r="AO91" s="64">
        <v>0.23300000000000001</v>
      </c>
      <c r="AP91" s="64">
        <v>22</v>
      </c>
      <c r="AQ91" s="64"/>
      <c r="AR91" s="64">
        <v>3</v>
      </c>
      <c r="AS91" s="68"/>
      <c r="AT91" s="69"/>
      <c r="AU91" s="70">
        <f t="shared" si="25"/>
        <v>64218.056666666736</v>
      </c>
      <c r="AV91" s="71">
        <f t="shared" si="26"/>
        <v>65666.206666666738</v>
      </c>
      <c r="AW91" s="72">
        <f t="shared" si="27"/>
        <v>65666.206666666738</v>
      </c>
      <c r="AX91" s="73">
        <f t="shared" si="28"/>
        <v>1448.1500000000015</v>
      </c>
      <c r="AY91" s="74">
        <f t="shared" si="29"/>
        <v>41099.55626666671</v>
      </c>
      <c r="AZ91" s="75">
        <f t="shared" si="30"/>
        <v>23118.500400000023</v>
      </c>
      <c r="BA91" s="76"/>
      <c r="BB91" s="77"/>
    </row>
    <row r="92" spans="1:54" ht="30" x14ac:dyDescent="0.25">
      <c r="A92" s="63">
        <v>87</v>
      </c>
      <c r="B92" s="64" t="s">
        <v>136</v>
      </c>
      <c r="C92" s="64" t="s">
        <v>303</v>
      </c>
      <c r="D92" s="64" t="s">
        <v>324</v>
      </c>
      <c r="E92" s="78" t="s">
        <v>325</v>
      </c>
      <c r="F92" s="79"/>
      <c r="G92" s="67">
        <v>2</v>
      </c>
      <c r="H92" s="64">
        <v>0.25</v>
      </c>
      <c r="I92" s="64"/>
      <c r="J92" s="64"/>
      <c r="K92" s="64"/>
      <c r="L92" s="64"/>
      <c r="M92" s="64">
        <v>1</v>
      </c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>
        <v>2</v>
      </c>
      <c r="Y92" s="64"/>
      <c r="Z92" s="64">
        <v>1</v>
      </c>
      <c r="AA92" s="64"/>
      <c r="AB92" s="64"/>
      <c r="AC92" s="64">
        <v>2</v>
      </c>
      <c r="AD92" s="64">
        <v>1</v>
      </c>
      <c r="AE92" s="64"/>
      <c r="AF92" s="64"/>
      <c r="AG92" s="64"/>
      <c r="AH92" s="64"/>
      <c r="AI92" s="64">
        <v>1</v>
      </c>
      <c r="AJ92" s="64">
        <v>3</v>
      </c>
      <c r="AK92" s="64">
        <v>0.12</v>
      </c>
      <c r="AL92" s="64"/>
      <c r="AM92" s="64">
        <v>1</v>
      </c>
      <c r="AN92" s="64">
        <v>0.03</v>
      </c>
      <c r="AO92" s="64">
        <v>0.11</v>
      </c>
      <c r="AP92" s="64"/>
      <c r="AQ92" s="64"/>
      <c r="AR92" s="64">
        <v>3</v>
      </c>
      <c r="AS92" s="68"/>
      <c r="AT92" s="69"/>
      <c r="AU92" s="70">
        <f t="shared" si="25"/>
        <v>54923.472666666734</v>
      </c>
      <c r="AV92" s="71">
        <f t="shared" si="26"/>
        <v>56371.622666666735</v>
      </c>
      <c r="AW92" s="72">
        <f t="shared" si="27"/>
        <v>51579.932265007068</v>
      </c>
      <c r="AX92" s="73">
        <f>(AV92-AU92)-(AV92-AU92)*0.0850018178471392</f>
        <v>1325.0546174846668</v>
      </c>
      <c r="AY92" s="74">
        <f>(AU92*0.64)-(AU92*0.64)*0.0850018178471392</f>
        <v>32163.121694414338</v>
      </c>
      <c r="AZ92" s="75">
        <f>(AU92*0.36)-(AU92*0.36)*0.0850018178471392</f>
        <v>18091.755953108062</v>
      </c>
      <c r="BA92" s="76"/>
      <c r="BB92" s="77"/>
    </row>
    <row r="93" spans="1:54" ht="30" x14ac:dyDescent="0.25">
      <c r="A93" s="63">
        <v>88</v>
      </c>
      <c r="B93" s="64" t="s">
        <v>108</v>
      </c>
      <c r="C93" s="64" t="s">
        <v>277</v>
      </c>
      <c r="D93" s="64" t="s">
        <v>326</v>
      </c>
      <c r="E93" s="78" t="s">
        <v>327</v>
      </c>
      <c r="F93" s="79"/>
      <c r="G93" s="67">
        <v>2</v>
      </c>
      <c r="H93" s="64">
        <v>0.02</v>
      </c>
      <c r="I93" s="64"/>
      <c r="J93" s="64"/>
      <c r="K93" s="64"/>
      <c r="L93" s="64"/>
      <c r="M93" s="64">
        <v>0</v>
      </c>
      <c r="N93" s="64">
        <v>0</v>
      </c>
      <c r="O93" s="64">
        <v>0</v>
      </c>
      <c r="P93" s="64">
        <v>0</v>
      </c>
      <c r="Q93" s="64"/>
      <c r="R93" s="64"/>
      <c r="S93" s="64"/>
      <c r="T93" s="64"/>
      <c r="U93" s="64"/>
      <c r="V93" s="64">
        <v>0</v>
      </c>
      <c r="W93" s="64">
        <v>1</v>
      </c>
      <c r="X93" s="64"/>
      <c r="Y93" s="64">
        <v>0</v>
      </c>
      <c r="Z93" s="64"/>
      <c r="AA93" s="64">
        <v>0</v>
      </c>
      <c r="AB93" s="64">
        <v>0</v>
      </c>
      <c r="AC93" s="64">
        <v>0</v>
      </c>
      <c r="AD93" s="64"/>
      <c r="AE93" s="64">
        <v>0</v>
      </c>
      <c r="AF93" s="64">
        <v>0</v>
      </c>
      <c r="AG93" s="64">
        <v>1</v>
      </c>
      <c r="AH93" s="64">
        <v>0</v>
      </c>
      <c r="AI93" s="64">
        <v>0</v>
      </c>
      <c r="AJ93" s="64">
        <v>1</v>
      </c>
      <c r="AK93" s="64">
        <v>7.0000000000000007E-2</v>
      </c>
      <c r="AL93" s="64">
        <v>0</v>
      </c>
      <c r="AM93" s="64">
        <v>1</v>
      </c>
      <c r="AN93" s="64">
        <v>0.04</v>
      </c>
      <c r="AO93" s="64"/>
      <c r="AP93" s="64">
        <v>0</v>
      </c>
      <c r="AQ93" s="64"/>
      <c r="AR93" s="64">
        <v>1</v>
      </c>
      <c r="AS93" s="68">
        <v>1</v>
      </c>
      <c r="AT93" s="69"/>
      <c r="AU93" s="70">
        <f t="shared" si="25"/>
        <v>21311.771000000037</v>
      </c>
      <c r="AV93" s="71">
        <f t="shared" si="26"/>
        <v>21891.681000000037</v>
      </c>
      <c r="AW93" s="72">
        <f t="shared" si="27"/>
        <v>21891.681000000037</v>
      </c>
      <c r="AX93" s="73">
        <f t="shared" si="28"/>
        <v>579.90999999999985</v>
      </c>
      <c r="AY93" s="74">
        <f t="shared" si="29"/>
        <v>13639.533440000025</v>
      </c>
      <c r="AZ93" s="75">
        <f t="shared" si="30"/>
        <v>7672.2375600000132</v>
      </c>
      <c r="BA93" s="76"/>
      <c r="BB93" s="77"/>
    </row>
    <row r="94" spans="1:54" ht="30" x14ac:dyDescent="0.25">
      <c r="A94" s="63">
        <v>89</v>
      </c>
      <c r="B94" s="64" t="s">
        <v>119</v>
      </c>
      <c r="C94" s="64" t="s">
        <v>127</v>
      </c>
      <c r="D94" s="64" t="s">
        <v>328</v>
      </c>
      <c r="E94" s="78" t="s">
        <v>329</v>
      </c>
      <c r="F94" s="79"/>
      <c r="G94" s="67">
        <v>2</v>
      </c>
      <c r="H94" s="64">
        <v>0.11799999999999999</v>
      </c>
      <c r="I94" s="64"/>
      <c r="J94" s="64"/>
      <c r="K94" s="64"/>
      <c r="L94" s="64"/>
      <c r="M94" s="64">
        <v>1</v>
      </c>
      <c r="N94" s="64"/>
      <c r="O94" s="64">
        <v>1</v>
      </c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>
        <v>1</v>
      </c>
      <c r="AA94" s="64"/>
      <c r="AB94" s="64"/>
      <c r="AC94" s="64">
        <v>1</v>
      </c>
      <c r="AD94" s="64"/>
      <c r="AE94" s="64">
        <v>1</v>
      </c>
      <c r="AF94" s="64"/>
      <c r="AG94" s="64"/>
      <c r="AH94" s="64"/>
      <c r="AI94" s="64">
        <v>1</v>
      </c>
      <c r="AJ94" s="64">
        <v>2</v>
      </c>
      <c r="AK94" s="64">
        <v>0.12</v>
      </c>
      <c r="AL94" s="64">
        <v>0.42</v>
      </c>
      <c r="AM94" s="64"/>
      <c r="AN94" s="64">
        <v>0.42</v>
      </c>
      <c r="AO94" s="64">
        <v>8.3000000000000004E-2</v>
      </c>
      <c r="AP94" s="64"/>
      <c r="AQ94" s="64"/>
      <c r="AR94" s="64">
        <v>2</v>
      </c>
      <c r="AS94" s="68"/>
      <c r="AT94" s="69"/>
      <c r="AU94" s="70">
        <f t="shared" si="25"/>
        <v>32230.714533333336</v>
      </c>
      <c r="AV94" s="71">
        <f t="shared" si="26"/>
        <v>32810.624533333335</v>
      </c>
      <c r="AW94" s="72">
        <f t="shared" si="27"/>
        <v>32810.624533333335</v>
      </c>
      <c r="AX94" s="73">
        <f t="shared" si="28"/>
        <v>579.90999999999985</v>
      </c>
      <c r="AY94" s="74">
        <f t="shared" si="29"/>
        <v>20627.657301333336</v>
      </c>
      <c r="AZ94" s="75">
        <f t="shared" si="30"/>
        <v>11603.057232000001</v>
      </c>
      <c r="BA94" s="76"/>
      <c r="BB94" s="77"/>
    </row>
    <row r="95" spans="1:54" ht="30" x14ac:dyDescent="0.25">
      <c r="A95" s="63">
        <v>90</v>
      </c>
      <c r="B95" s="64" t="s">
        <v>169</v>
      </c>
      <c r="C95" s="64" t="s">
        <v>170</v>
      </c>
      <c r="D95" s="64" t="s">
        <v>330</v>
      </c>
      <c r="E95" s="78" t="s">
        <v>331</v>
      </c>
      <c r="F95" s="79"/>
      <c r="G95" s="67">
        <v>1</v>
      </c>
      <c r="H95" s="64">
        <v>0.22</v>
      </c>
      <c r="I95" s="64"/>
      <c r="J95" s="64"/>
      <c r="K95" s="64"/>
      <c r="L95" s="64"/>
      <c r="M95" s="64">
        <v>0</v>
      </c>
      <c r="N95" s="64">
        <v>0</v>
      </c>
      <c r="O95" s="64">
        <v>0</v>
      </c>
      <c r="P95" s="64">
        <v>0</v>
      </c>
      <c r="Q95" s="64"/>
      <c r="R95" s="64"/>
      <c r="S95" s="64"/>
      <c r="T95" s="64"/>
      <c r="U95" s="64"/>
      <c r="V95" s="64">
        <v>0</v>
      </c>
      <c r="W95" s="64">
        <v>0</v>
      </c>
      <c r="X95" s="64">
        <v>1</v>
      </c>
      <c r="Y95" s="64">
        <v>0</v>
      </c>
      <c r="Z95" s="64">
        <v>1</v>
      </c>
      <c r="AA95" s="64">
        <v>0</v>
      </c>
      <c r="AB95" s="64">
        <v>0</v>
      </c>
      <c r="AC95" s="64">
        <v>0</v>
      </c>
      <c r="AD95" s="64">
        <v>0</v>
      </c>
      <c r="AE95" s="64">
        <v>0</v>
      </c>
      <c r="AF95" s="64">
        <v>0</v>
      </c>
      <c r="AG95" s="64">
        <v>1</v>
      </c>
      <c r="AH95" s="64">
        <v>0</v>
      </c>
      <c r="AI95" s="64">
        <v>0</v>
      </c>
      <c r="AJ95" s="64">
        <v>1</v>
      </c>
      <c r="AK95" s="64">
        <v>0.06</v>
      </c>
      <c r="AL95" s="64">
        <v>0</v>
      </c>
      <c r="AM95" s="64">
        <v>0</v>
      </c>
      <c r="AN95" s="64">
        <v>0</v>
      </c>
      <c r="AO95" s="64">
        <v>0.11</v>
      </c>
      <c r="AP95" s="64">
        <v>0</v>
      </c>
      <c r="AQ95" s="64"/>
      <c r="AR95" s="64">
        <v>1</v>
      </c>
      <c r="AS95" s="68"/>
      <c r="AT95" s="69"/>
      <c r="AU95" s="70">
        <f t="shared" si="25"/>
        <v>31771.451000000037</v>
      </c>
      <c r="AV95" s="71">
        <f t="shared" si="26"/>
        <v>32351.361000000037</v>
      </c>
      <c r="AW95" s="72">
        <f t="shared" si="27"/>
        <v>32351.361000000034</v>
      </c>
      <c r="AX95" s="73">
        <f t="shared" si="28"/>
        <v>579.90999999999985</v>
      </c>
      <c r="AY95" s="74">
        <f t="shared" si="29"/>
        <v>20333.728640000023</v>
      </c>
      <c r="AZ95" s="75">
        <f t="shared" si="30"/>
        <v>11437.722360000012</v>
      </c>
      <c r="BA95" s="76"/>
      <c r="BB95" s="77"/>
    </row>
    <row r="96" spans="1:54" ht="30" x14ac:dyDescent="0.25">
      <c r="A96" s="63">
        <v>91</v>
      </c>
      <c r="B96" s="64" t="s">
        <v>119</v>
      </c>
      <c r="C96" s="64" t="s">
        <v>130</v>
      </c>
      <c r="D96" s="64" t="s">
        <v>332</v>
      </c>
      <c r="E96" s="78" t="s">
        <v>333</v>
      </c>
      <c r="F96" s="79"/>
      <c r="G96" s="67">
        <v>2</v>
      </c>
      <c r="H96" s="64">
        <v>0.57799999999999996</v>
      </c>
      <c r="I96" s="64"/>
      <c r="J96" s="64"/>
      <c r="K96" s="64"/>
      <c r="L96" s="64"/>
      <c r="M96" s="64">
        <v>0</v>
      </c>
      <c r="N96" s="64">
        <v>0</v>
      </c>
      <c r="O96" s="64">
        <v>0</v>
      </c>
      <c r="P96" s="64">
        <v>0</v>
      </c>
      <c r="Q96" s="64"/>
      <c r="R96" s="64"/>
      <c r="S96" s="64"/>
      <c r="T96" s="64"/>
      <c r="U96" s="64"/>
      <c r="V96" s="64">
        <v>0</v>
      </c>
      <c r="W96" s="64">
        <v>1</v>
      </c>
      <c r="X96" s="64">
        <v>0</v>
      </c>
      <c r="Y96" s="64">
        <v>1</v>
      </c>
      <c r="Z96" s="64">
        <v>1</v>
      </c>
      <c r="AA96" s="64">
        <v>0</v>
      </c>
      <c r="AB96" s="64">
        <v>0</v>
      </c>
      <c r="AC96" s="64">
        <v>0</v>
      </c>
      <c r="AD96" s="64">
        <v>2</v>
      </c>
      <c r="AE96" s="64">
        <v>0</v>
      </c>
      <c r="AF96" s="64">
        <v>0</v>
      </c>
      <c r="AG96" s="64">
        <v>0</v>
      </c>
      <c r="AH96" s="64">
        <v>0</v>
      </c>
      <c r="AI96" s="64">
        <v>0</v>
      </c>
      <c r="AJ96" s="64">
        <v>2</v>
      </c>
      <c r="AK96" s="64">
        <v>7.4999999999999997E-2</v>
      </c>
      <c r="AL96" s="64">
        <v>0</v>
      </c>
      <c r="AM96" s="64">
        <v>0</v>
      </c>
      <c r="AN96" s="64">
        <v>0</v>
      </c>
      <c r="AO96" s="64">
        <v>0.21</v>
      </c>
      <c r="AP96" s="64">
        <v>0</v>
      </c>
      <c r="AQ96" s="64"/>
      <c r="AR96" s="64">
        <v>2</v>
      </c>
      <c r="AS96" s="68"/>
      <c r="AT96" s="69"/>
      <c r="AU96" s="70">
        <f t="shared" si="25"/>
        <v>60358.0145333334</v>
      </c>
      <c r="AV96" s="71">
        <f t="shared" si="26"/>
        <v>61806.164533333402</v>
      </c>
      <c r="AW96" s="72">
        <f t="shared" si="27"/>
        <v>56552.528193840684</v>
      </c>
      <c r="AX96" s="73">
        <f t="shared" ref="AX96:AX97" si="37">(AV96-AU96)-(AV96-AU96)*0.0850018178471392</f>
        <v>1325.0546174846668</v>
      </c>
      <c r="AY96" s="74">
        <f t="shared" ref="AY96:AY97" si="38">(AU96*0.64)-(AU96*0.64)*0.0850018178471392</f>
        <v>35345.583088867854</v>
      </c>
      <c r="AZ96" s="75">
        <f t="shared" ref="AZ96:AZ97" si="39">(AU96*0.36)-(AU96*0.36)*0.0850018178471392</f>
        <v>19881.890487488163</v>
      </c>
      <c r="BA96" s="76"/>
      <c r="BB96" s="77"/>
    </row>
    <row r="97" spans="1:54" ht="30" x14ac:dyDescent="0.25">
      <c r="A97" s="63">
        <v>92</v>
      </c>
      <c r="B97" s="64" t="s">
        <v>112</v>
      </c>
      <c r="C97" s="64" t="s">
        <v>334</v>
      </c>
      <c r="D97" s="64" t="s">
        <v>335</v>
      </c>
      <c r="E97" s="78" t="s">
        <v>336</v>
      </c>
      <c r="F97" s="79"/>
      <c r="G97" s="67">
        <v>2</v>
      </c>
      <c r="H97" s="64">
        <v>0.52</v>
      </c>
      <c r="I97" s="64"/>
      <c r="J97" s="64"/>
      <c r="K97" s="64"/>
      <c r="L97" s="64"/>
      <c r="M97" s="64">
        <v>1</v>
      </c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>
        <v>1</v>
      </c>
      <c r="Y97" s="64"/>
      <c r="Z97" s="64">
        <v>1</v>
      </c>
      <c r="AA97" s="64"/>
      <c r="AB97" s="64"/>
      <c r="AC97" s="64">
        <v>2</v>
      </c>
      <c r="AD97" s="64"/>
      <c r="AE97" s="64"/>
      <c r="AF97" s="64"/>
      <c r="AG97" s="64"/>
      <c r="AH97" s="64"/>
      <c r="AI97" s="64">
        <v>1</v>
      </c>
      <c r="AJ97" s="64">
        <v>2</v>
      </c>
      <c r="AK97" s="64">
        <v>7.0000000000000007E-2</v>
      </c>
      <c r="AL97" s="64"/>
      <c r="AM97" s="64"/>
      <c r="AN97" s="64"/>
      <c r="AO97" s="64">
        <v>0.25</v>
      </c>
      <c r="AP97" s="64"/>
      <c r="AQ97" s="64"/>
      <c r="AR97" s="64">
        <v>2</v>
      </c>
      <c r="AS97" s="68"/>
      <c r="AT97" s="69"/>
      <c r="AU97" s="70">
        <f t="shared" si="25"/>
        <v>47874.57100000004</v>
      </c>
      <c r="AV97" s="71">
        <f t="shared" si="26"/>
        <v>49322.721000000041</v>
      </c>
      <c r="AW97" s="72">
        <f t="shared" si="27"/>
        <v>45130.20005383277</v>
      </c>
      <c r="AX97" s="73">
        <f t="shared" si="37"/>
        <v>1325.0546174846668</v>
      </c>
      <c r="AY97" s="74">
        <f t="shared" si="38"/>
        <v>28035.293079262789</v>
      </c>
      <c r="AZ97" s="75">
        <f t="shared" si="39"/>
        <v>15769.852357085316</v>
      </c>
      <c r="BA97" s="76"/>
      <c r="BB97" s="77"/>
    </row>
    <row r="98" spans="1:54" ht="30" x14ac:dyDescent="0.25">
      <c r="A98" s="63">
        <v>93</v>
      </c>
      <c r="B98" s="64" t="s">
        <v>108</v>
      </c>
      <c r="C98" s="64" t="s">
        <v>109</v>
      </c>
      <c r="D98" s="64" t="s">
        <v>337</v>
      </c>
      <c r="E98" s="65" t="s">
        <v>338</v>
      </c>
      <c r="F98" s="96"/>
      <c r="G98" s="67">
        <v>2</v>
      </c>
      <c r="H98" s="64">
        <v>0.06</v>
      </c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>
        <v>1</v>
      </c>
      <c r="W98" s="64">
        <v>1</v>
      </c>
      <c r="X98" s="64"/>
      <c r="Y98" s="64"/>
      <c r="Z98" s="64">
        <v>1</v>
      </c>
      <c r="AA98" s="64"/>
      <c r="AB98" s="64"/>
      <c r="AC98" s="64">
        <v>1</v>
      </c>
      <c r="AD98" s="64"/>
      <c r="AE98" s="64">
        <v>1</v>
      </c>
      <c r="AF98" s="64"/>
      <c r="AG98" s="64"/>
      <c r="AH98" s="64"/>
      <c r="AI98" s="64"/>
      <c r="AJ98" s="64">
        <v>2</v>
      </c>
      <c r="AK98" s="64">
        <v>0.77</v>
      </c>
      <c r="AL98" s="64"/>
      <c r="AM98" s="64">
        <v>15</v>
      </c>
      <c r="AN98" s="64">
        <v>0.84199999999999997</v>
      </c>
      <c r="AO98" s="64"/>
      <c r="AP98" s="64">
        <v>26</v>
      </c>
      <c r="AQ98" s="64"/>
      <c r="AR98" s="64">
        <v>2</v>
      </c>
      <c r="AS98" s="68"/>
      <c r="AT98" s="69"/>
      <c r="AU98" s="70">
        <f t="shared" si="25"/>
        <v>38545.176666666732</v>
      </c>
      <c r="AV98" s="71">
        <f t="shared" si="26"/>
        <v>39993.326666666733</v>
      </c>
      <c r="AW98" s="72">
        <f t="shared" si="27"/>
        <v>39993.326666666733</v>
      </c>
      <c r="AX98" s="73">
        <f t="shared" si="28"/>
        <v>1448.1500000000015</v>
      </c>
      <c r="AY98" s="74">
        <f t="shared" si="29"/>
        <v>24668.913066666708</v>
      </c>
      <c r="AZ98" s="75">
        <f t="shared" si="30"/>
        <v>13876.263600000022</v>
      </c>
      <c r="BA98" s="76"/>
      <c r="BB98" s="77"/>
    </row>
    <row r="99" spans="1:54" ht="26.25" x14ac:dyDescent="0.25">
      <c r="A99" s="63">
        <v>94</v>
      </c>
      <c r="B99" s="64" t="s">
        <v>119</v>
      </c>
      <c r="C99" s="64" t="s">
        <v>120</v>
      </c>
      <c r="D99" s="64" t="s">
        <v>339</v>
      </c>
      <c r="E99" s="94" t="s">
        <v>340</v>
      </c>
      <c r="F99" s="79"/>
      <c r="G99" s="67">
        <v>2</v>
      </c>
      <c r="H99" s="64">
        <v>0.17</v>
      </c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>
        <v>2</v>
      </c>
      <c r="W99" s="64"/>
      <c r="X99" s="64"/>
      <c r="Y99" s="64"/>
      <c r="Z99" s="64">
        <v>1</v>
      </c>
      <c r="AA99" s="64"/>
      <c r="AB99" s="64">
        <v>2</v>
      </c>
      <c r="AC99" s="64"/>
      <c r="AD99" s="64"/>
      <c r="AE99" s="64"/>
      <c r="AF99" s="64"/>
      <c r="AG99" s="64"/>
      <c r="AH99" s="64"/>
      <c r="AI99" s="64"/>
      <c r="AJ99" s="64">
        <v>2</v>
      </c>
      <c r="AK99" s="64">
        <v>0.06</v>
      </c>
      <c r="AL99" s="64"/>
      <c r="AM99" s="64"/>
      <c r="AN99" s="64"/>
      <c r="AO99" s="64">
        <v>7.0000000000000007E-2</v>
      </c>
      <c r="AP99" s="64"/>
      <c r="AQ99" s="64"/>
      <c r="AR99" s="64">
        <v>2</v>
      </c>
      <c r="AS99" s="68"/>
      <c r="AT99" s="69"/>
      <c r="AU99" s="70">
        <f t="shared" si="25"/>
        <v>39290.00066666674</v>
      </c>
      <c r="AV99" s="71">
        <f t="shared" si="26"/>
        <v>40738.150666666741</v>
      </c>
      <c r="AW99" s="72">
        <f t="shared" si="27"/>
        <v>37275.333804269423</v>
      </c>
      <c r="AX99" s="73">
        <f t="shared" ref="AX99:AX100" si="40">(AV99-AU99)-(AV99-AU99)*0.0850018178471392</f>
        <v>1325.0546174846668</v>
      </c>
      <c r="AY99" s="74">
        <f t="shared" ref="AY99:AY100" si="41">(AU99*0.64)-(AU99*0.64)*0.0850018178471392</f>
        <v>23008.178679542245</v>
      </c>
      <c r="AZ99" s="75">
        <f t="shared" ref="AZ99:AZ100" si="42">(AU99*0.36)-(AU99*0.36)*0.0850018178471392</f>
        <v>12942.100507242512</v>
      </c>
      <c r="BA99" s="76"/>
      <c r="BB99" s="77"/>
    </row>
    <row r="100" spans="1:54" ht="30" x14ac:dyDescent="0.25">
      <c r="A100" s="63">
        <v>95</v>
      </c>
      <c r="B100" s="64" t="s">
        <v>136</v>
      </c>
      <c r="C100" s="64" t="s">
        <v>137</v>
      </c>
      <c r="D100" s="64" t="s">
        <v>341</v>
      </c>
      <c r="E100" s="78" t="s">
        <v>342</v>
      </c>
      <c r="F100" s="79"/>
      <c r="G100" s="67">
        <v>2</v>
      </c>
      <c r="H100" s="64">
        <v>0.2</v>
      </c>
      <c r="I100" s="64"/>
      <c r="J100" s="64"/>
      <c r="K100" s="64"/>
      <c r="L100" s="64"/>
      <c r="M100" s="64">
        <v>1</v>
      </c>
      <c r="N100" s="64"/>
      <c r="O100" s="64"/>
      <c r="P100" s="64"/>
      <c r="Q100" s="64"/>
      <c r="R100" s="64"/>
      <c r="S100" s="64"/>
      <c r="T100" s="64"/>
      <c r="U100" s="64"/>
      <c r="V100" s="64">
        <v>1</v>
      </c>
      <c r="W100" s="64"/>
      <c r="X100" s="64"/>
      <c r="Y100" s="64"/>
      <c r="Z100" s="64">
        <v>1</v>
      </c>
      <c r="AA100" s="64"/>
      <c r="AB100" s="64"/>
      <c r="AC100" s="64">
        <v>1</v>
      </c>
      <c r="AD100" s="64">
        <v>1</v>
      </c>
      <c r="AE100" s="64"/>
      <c r="AF100" s="64"/>
      <c r="AG100" s="64"/>
      <c r="AH100" s="64"/>
      <c r="AI100" s="64">
        <v>1</v>
      </c>
      <c r="AJ100" s="64">
        <v>2</v>
      </c>
      <c r="AK100" s="64">
        <v>0.35</v>
      </c>
      <c r="AL100" s="64"/>
      <c r="AM100" s="64">
        <v>2</v>
      </c>
      <c r="AN100" s="64"/>
      <c r="AO100" s="64">
        <v>0.08</v>
      </c>
      <c r="AP100" s="64"/>
      <c r="AQ100" s="64"/>
      <c r="AR100" s="64">
        <v>1</v>
      </c>
      <c r="AS100" s="68"/>
      <c r="AT100" s="69"/>
      <c r="AU100" s="70">
        <f t="shared" si="25"/>
        <v>35183.416333333371</v>
      </c>
      <c r="AV100" s="71">
        <f t="shared" si="26"/>
        <v>36631.566333333372</v>
      </c>
      <c r="AW100" s="72">
        <f t="shared" si="27"/>
        <v>33517.816604411972</v>
      </c>
      <c r="AX100" s="73">
        <f t="shared" si="40"/>
        <v>1325.0546174846668</v>
      </c>
      <c r="AY100" s="74">
        <f t="shared" si="41"/>
        <v>20603.367671633478</v>
      </c>
      <c r="AZ100" s="75">
        <f t="shared" si="42"/>
        <v>11589.39431529383</v>
      </c>
      <c r="BA100" s="76"/>
      <c r="BB100" s="77"/>
    </row>
    <row r="101" spans="1:54" ht="30" x14ac:dyDescent="0.25">
      <c r="A101" s="63">
        <v>96</v>
      </c>
      <c r="B101" s="64" t="s">
        <v>108</v>
      </c>
      <c r="C101" s="64" t="s">
        <v>145</v>
      </c>
      <c r="D101" s="64" t="s">
        <v>343</v>
      </c>
      <c r="E101" s="78" t="s">
        <v>344</v>
      </c>
      <c r="F101" s="79"/>
      <c r="G101" s="67">
        <v>2</v>
      </c>
      <c r="H101" s="64">
        <v>9.0999999999999998E-2</v>
      </c>
      <c r="I101" s="64"/>
      <c r="J101" s="64"/>
      <c r="K101" s="64"/>
      <c r="L101" s="64"/>
      <c r="M101" s="64">
        <v>1</v>
      </c>
      <c r="N101" s="64">
        <v>0</v>
      </c>
      <c r="O101" s="64">
        <v>0</v>
      </c>
      <c r="P101" s="64">
        <v>0</v>
      </c>
      <c r="Q101" s="64"/>
      <c r="R101" s="64"/>
      <c r="S101" s="64"/>
      <c r="T101" s="64"/>
      <c r="U101" s="64"/>
      <c r="V101" s="64">
        <v>0</v>
      </c>
      <c r="W101" s="64">
        <v>0</v>
      </c>
      <c r="X101" s="64">
        <v>1</v>
      </c>
      <c r="Y101" s="64">
        <v>0</v>
      </c>
      <c r="Z101" s="64">
        <v>1</v>
      </c>
      <c r="AA101" s="64">
        <v>0</v>
      </c>
      <c r="AB101" s="64">
        <v>1</v>
      </c>
      <c r="AC101" s="64">
        <v>0</v>
      </c>
      <c r="AD101" s="64">
        <v>0</v>
      </c>
      <c r="AE101" s="64">
        <v>1</v>
      </c>
      <c r="AF101" s="64">
        <v>0</v>
      </c>
      <c r="AG101" s="64">
        <v>0</v>
      </c>
      <c r="AH101" s="64">
        <v>0</v>
      </c>
      <c r="AI101" s="64">
        <v>1</v>
      </c>
      <c r="AJ101" s="64">
        <v>2</v>
      </c>
      <c r="AK101" s="64">
        <v>0.13</v>
      </c>
      <c r="AL101" s="64">
        <v>0</v>
      </c>
      <c r="AM101" s="64">
        <v>0</v>
      </c>
      <c r="AN101" s="64">
        <v>0.1</v>
      </c>
      <c r="AO101" s="64">
        <v>0.02</v>
      </c>
      <c r="AP101" s="64">
        <v>0</v>
      </c>
      <c r="AQ101" s="64"/>
      <c r="AR101" s="64">
        <v>2</v>
      </c>
      <c r="AS101" s="68"/>
      <c r="AT101" s="69"/>
      <c r="AU101" s="70">
        <f t="shared" si="25"/>
        <v>32044.257400000039</v>
      </c>
      <c r="AV101" s="71">
        <f t="shared" si="26"/>
        <v>32624.167400000038</v>
      </c>
      <c r="AW101" s="72">
        <f t="shared" si="27"/>
        <v>32624.167400000035</v>
      </c>
      <c r="AX101" s="73">
        <f t="shared" si="28"/>
        <v>579.90999999999985</v>
      </c>
      <c r="AY101" s="74">
        <f t="shared" si="29"/>
        <v>20508.324736000024</v>
      </c>
      <c r="AZ101" s="75">
        <f t="shared" si="30"/>
        <v>11535.932664000013</v>
      </c>
      <c r="BA101" s="76"/>
      <c r="BB101" s="77"/>
    </row>
    <row r="102" spans="1:54" ht="30" x14ac:dyDescent="0.25">
      <c r="A102" s="63">
        <v>97</v>
      </c>
      <c r="B102" s="64" t="s">
        <v>169</v>
      </c>
      <c r="C102" s="64" t="s">
        <v>263</v>
      </c>
      <c r="D102" s="64" t="s">
        <v>345</v>
      </c>
      <c r="E102" s="78" t="s">
        <v>346</v>
      </c>
      <c r="F102" s="79"/>
      <c r="G102" s="67">
        <v>2</v>
      </c>
      <c r="H102" s="64">
        <v>0.11</v>
      </c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>
        <v>1</v>
      </c>
      <c r="W102" s="64">
        <v>1</v>
      </c>
      <c r="X102" s="64"/>
      <c r="Y102" s="64"/>
      <c r="Z102" s="64">
        <v>1</v>
      </c>
      <c r="AA102" s="64"/>
      <c r="AB102" s="64"/>
      <c r="AC102" s="64">
        <v>1</v>
      </c>
      <c r="AD102" s="64"/>
      <c r="AE102" s="64"/>
      <c r="AF102" s="64">
        <v>1</v>
      </c>
      <c r="AG102" s="64"/>
      <c r="AH102" s="64"/>
      <c r="AI102" s="64"/>
      <c r="AJ102" s="64">
        <v>2</v>
      </c>
      <c r="AK102" s="64">
        <v>0.08</v>
      </c>
      <c r="AL102" s="64">
        <v>0.17</v>
      </c>
      <c r="AM102" s="64"/>
      <c r="AN102" s="64">
        <v>0.17</v>
      </c>
      <c r="AO102" s="64">
        <v>0.08</v>
      </c>
      <c r="AP102" s="64"/>
      <c r="AQ102" s="64"/>
      <c r="AR102" s="64">
        <v>2</v>
      </c>
      <c r="AS102" s="68"/>
      <c r="AT102" s="69"/>
      <c r="AU102" s="70">
        <f t="shared" si="25"/>
        <v>41328.430000000066</v>
      </c>
      <c r="AV102" s="71">
        <f t="shared" si="26"/>
        <v>42776.580000000067</v>
      </c>
      <c r="AW102" s="72">
        <f t="shared" si="27"/>
        <v>42776.580000000067</v>
      </c>
      <c r="AX102" s="73">
        <f t="shared" si="28"/>
        <v>1448.1500000000015</v>
      </c>
      <c r="AY102" s="74">
        <f t="shared" si="29"/>
        <v>26450.195200000042</v>
      </c>
      <c r="AZ102" s="75">
        <f t="shared" si="30"/>
        <v>14878.234800000024</v>
      </c>
      <c r="BA102" s="76"/>
      <c r="BB102" s="77"/>
    </row>
    <row r="103" spans="1:54" ht="30" x14ac:dyDescent="0.25">
      <c r="A103" s="63">
        <v>98</v>
      </c>
      <c r="B103" s="64" t="s">
        <v>112</v>
      </c>
      <c r="C103" s="64" t="s">
        <v>214</v>
      </c>
      <c r="D103" s="64" t="s">
        <v>347</v>
      </c>
      <c r="E103" s="78" t="s">
        <v>348</v>
      </c>
      <c r="F103" s="79"/>
      <c r="G103" s="67">
        <v>2</v>
      </c>
      <c r="H103" s="64">
        <v>0.33</v>
      </c>
      <c r="I103" s="64"/>
      <c r="J103" s="64"/>
      <c r="K103" s="64"/>
      <c r="L103" s="64"/>
      <c r="M103" s="64">
        <v>1</v>
      </c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>
        <v>1</v>
      </c>
      <c r="Z103" s="64">
        <v>1</v>
      </c>
      <c r="AA103" s="64"/>
      <c r="AB103" s="64"/>
      <c r="AC103" s="64">
        <v>1</v>
      </c>
      <c r="AD103" s="64"/>
      <c r="AE103" s="64"/>
      <c r="AF103" s="64">
        <v>1</v>
      </c>
      <c r="AG103" s="64"/>
      <c r="AH103" s="64"/>
      <c r="AI103" s="64">
        <v>1</v>
      </c>
      <c r="AJ103" s="64">
        <v>2</v>
      </c>
      <c r="AK103" s="64">
        <v>7.4999999999999997E-2</v>
      </c>
      <c r="AL103" s="64"/>
      <c r="AM103" s="64"/>
      <c r="AN103" s="64"/>
      <c r="AO103" s="64">
        <v>0.14000000000000001</v>
      </c>
      <c r="AP103" s="64"/>
      <c r="AQ103" s="64"/>
      <c r="AR103" s="64">
        <v>2</v>
      </c>
      <c r="AS103" s="68"/>
      <c r="AT103" s="69"/>
      <c r="AU103" s="70">
        <f t="shared" si="25"/>
        <v>42698.208333333365</v>
      </c>
      <c r="AV103" s="71">
        <f t="shared" si="26"/>
        <v>44146.358333333366</v>
      </c>
      <c r="AW103" s="72">
        <f t="shared" si="27"/>
        <v>44146.358333333366</v>
      </c>
      <c r="AX103" s="73">
        <f t="shared" si="28"/>
        <v>1448.1500000000015</v>
      </c>
      <c r="AY103" s="74">
        <f t="shared" si="29"/>
        <v>27326.853333333354</v>
      </c>
      <c r="AZ103" s="75">
        <f t="shared" si="30"/>
        <v>15371.35500000001</v>
      </c>
      <c r="BA103" s="76"/>
      <c r="BB103" s="77"/>
    </row>
    <row r="104" spans="1:54" ht="30" x14ac:dyDescent="0.25">
      <c r="A104" s="63">
        <v>99</v>
      </c>
      <c r="B104" s="64" t="s">
        <v>108</v>
      </c>
      <c r="C104" s="64" t="s">
        <v>270</v>
      </c>
      <c r="D104" s="64" t="s">
        <v>349</v>
      </c>
      <c r="E104" s="78" t="s">
        <v>350</v>
      </c>
      <c r="F104" s="79"/>
      <c r="G104" s="67">
        <v>2</v>
      </c>
      <c r="H104" s="64">
        <v>0.438</v>
      </c>
      <c r="I104" s="64"/>
      <c r="J104" s="64"/>
      <c r="K104" s="64"/>
      <c r="L104" s="64"/>
      <c r="M104" s="64"/>
      <c r="N104" s="64"/>
      <c r="O104" s="64">
        <v>1</v>
      </c>
      <c r="P104" s="64"/>
      <c r="Q104" s="64"/>
      <c r="R104" s="64"/>
      <c r="S104" s="64"/>
      <c r="T104" s="64"/>
      <c r="U104" s="64"/>
      <c r="V104" s="64"/>
      <c r="W104" s="64">
        <v>2</v>
      </c>
      <c r="X104" s="64"/>
      <c r="Y104" s="64"/>
      <c r="Z104" s="64">
        <v>1</v>
      </c>
      <c r="AA104" s="64"/>
      <c r="AB104" s="64"/>
      <c r="AC104" s="64"/>
      <c r="AD104" s="64"/>
      <c r="AE104" s="64">
        <v>3</v>
      </c>
      <c r="AF104" s="64"/>
      <c r="AG104" s="64"/>
      <c r="AH104" s="64"/>
      <c r="AI104" s="64">
        <v>1</v>
      </c>
      <c r="AJ104" s="64">
        <v>3</v>
      </c>
      <c r="AK104" s="64">
        <v>0.95</v>
      </c>
      <c r="AL104" s="64"/>
      <c r="AM104" s="64">
        <v>11</v>
      </c>
      <c r="AN104" s="64">
        <v>0.81</v>
      </c>
      <c r="AO104" s="64">
        <v>0.33900000000000002</v>
      </c>
      <c r="AP104" s="64">
        <v>15</v>
      </c>
      <c r="AQ104" s="64"/>
      <c r="AR104" s="64">
        <v>3</v>
      </c>
      <c r="AS104" s="68"/>
      <c r="AT104" s="69"/>
      <c r="AU104" s="70">
        <f t="shared" si="25"/>
        <v>72510.208533333411</v>
      </c>
      <c r="AV104" s="71">
        <f t="shared" si="26"/>
        <v>73958.358533333405</v>
      </c>
      <c r="AW104" s="72">
        <f t="shared" si="27"/>
        <v>73958.358533333405</v>
      </c>
      <c r="AX104" s="73">
        <f t="shared" si="28"/>
        <v>1448.1499999999942</v>
      </c>
      <c r="AY104" s="74">
        <f t="shared" si="29"/>
        <v>46406.533461333383</v>
      </c>
      <c r="AZ104" s="75">
        <f t="shared" si="30"/>
        <v>26103.675072000027</v>
      </c>
      <c r="BA104" s="76"/>
      <c r="BB104" s="77"/>
    </row>
    <row r="105" spans="1:54" ht="30" x14ac:dyDescent="0.25">
      <c r="A105" s="63">
        <v>100</v>
      </c>
      <c r="B105" s="64" t="s">
        <v>108</v>
      </c>
      <c r="C105" s="64" t="s">
        <v>351</v>
      </c>
      <c r="D105" s="64" t="s">
        <v>352</v>
      </c>
      <c r="E105" s="78" t="s">
        <v>353</v>
      </c>
      <c r="F105" s="79"/>
      <c r="G105" s="67">
        <v>2</v>
      </c>
      <c r="H105" s="64">
        <v>0.14000000000000001</v>
      </c>
      <c r="I105" s="64"/>
      <c r="J105" s="64"/>
      <c r="K105" s="64"/>
      <c r="L105" s="64"/>
      <c r="M105" s="64">
        <v>1</v>
      </c>
      <c r="N105" s="64">
        <v>0</v>
      </c>
      <c r="O105" s="64">
        <v>0</v>
      </c>
      <c r="P105" s="64">
        <v>0</v>
      </c>
      <c r="Q105" s="64"/>
      <c r="R105" s="64"/>
      <c r="S105" s="64"/>
      <c r="T105" s="64"/>
      <c r="U105" s="64"/>
      <c r="V105" s="64">
        <v>1</v>
      </c>
      <c r="W105" s="64">
        <v>0</v>
      </c>
      <c r="X105" s="64">
        <v>0</v>
      </c>
      <c r="Y105" s="64">
        <v>0</v>
      </c>
      <c r="Z105" s="64">
        <v>1</v>
      </c>
      <c r="AA105" s="64">
        <v>0</v>
      </c>
      <c r="AB105" s="64">
        <v>1</v>
      </c>
      <c r="AC105" s="64">
        <v>1</v>
      </c>
      <c r="AD105" s="64">
        <v>0</v>
      </c>
      <c r="AE105" s="64">
        <v>0</v>
      </c>
      <c r="AF105" s="64">
        <v>0</v>
      </c>
      <c r="AG105" s="64">
        <v>0</v>
      </c>
      <c r="AH105" s="64">
        <v>0</v>
      </c>
      <c r="AI105" s="64">
        <v>1</v>
      </c>
      <c r="AJ105" s="64">
        <v>2</v>
      </c>
      <c r="AK105" s="64">
        <v>0.08</v>
      </c>
      <c r="AL105" s="64">
        <v>0</v>
      </c>
      <c r="AM105" s="64">
        <v>0</v>
      </c>
      <c r="AN105" s="64">
        <v>0</v>
      </c>
      <c r="AO105" s="64">
        <v>0.1</v>
      </c>
      <c r="AP105" s="64">
        <v>0</v>
      </c>
      <c r="AQ105" s="64"/>
      <c r="AR105" s="64">
        <v>2</v>
      </c>
      <c r="AS105" s="68"/>
      <c r="AT105" s="69"/>
      <c r="AU105" s="70">
        <f t="shared" si="25"/>
        <v>31410.179000000036</v>
      </c>
      <c r="AV105" s="71">
        <f t="shared" si="26"/>
        <v>31990.089000000036</v>
      </c>
      <c r="AW105" s="72">
        <f t="shared" si="27"/>
        <v>29270.873281908265</v>
      </c>
      <c r="AX105" s="73">
        <f t="shared" ref="AX105:AX106" si="43">(AV105-AU105)-(AV105-AU105)*0.0850018178471392</f>
        <v>530.61659581226536</v>
      </c>
      <c r="AY105" s="74">
        <f t="shared" ref="AY105:AY106" si="44">(AU105*0.64)-(AU105*0.64)*0.0850018178471392</f>
        <v>18393.76427910144</v>
      </c>
      <c r="AZ105" s="75">
        <f t="shared" ref="AZ105:AZ106" si="45">(AU105*0.36)-(AU105*0.36)*0.0850018178471392</f>
        <v>10346.492406994559</v>
      </c>
      <c r="BA105" s="76"/>
      <c r="BB105" s="77"/>
    </row>
    <row r="106" spans="1:54" ht="30" x14ac:dyDescent="0.25">
      <c r="A106" s="63">
        <v>101</v>
      </c>
      <c r="B106" s="64" t="s">
        <v>119</v>
      </c>
      <c r="C106" s="64" t="s">
        <v>120</v>
      </c>
      <c r="D106" s="64" t="s">
        <v>354</v>
      </c>
      <c r="E106" s="78" t="s">
        <v>355</v>
      </c>
      <c r="F106" s="79"/>
      <c r="G106" s="67">
        <v>2</v>
      </c>
      <c r="H106" s="64">
        <v>0.06</v>
      </c>
      <c r="I106" s="64"/>
      <c r="J106" s="64"/>
      <c r="K106" s="64"/>
      <c r="L106" s="64"/>
      <c r="M106" s="64">
        <v>2</v>
      </c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>
        <v>1</v>
      </c>
      <c r="Y106" s="64"/>
      <c r="Z106" s="64">
        <v>1</v>
      </c>
      <c r="AA106" s="64"/>
      <c r="AB106" s="64">
        <v>1</v>
      </c>
      <c r="AC106" s="64">
        <v>2</v>
      </c>
      <c r="AD106" s="64"/>
      <c r="AE106" s="64"/>
      <c r="AF106" s="64"/>
      <c r="AG106" s="64"/>
      <c r="AH106" s="64"/>
      <c r="AI106" s="64">
        <v>2</v>
      </c>
      <c r="AJ106" s="64">
        <v>3</v>
      </c>
      <c r="AK106" s="64">
        <v>0.17</v>
      </c>
      <c r="AL106" s="64"/>
      <c r="AM106" s="64">
        <v>1</v>
      </c>
      <c r="AN106" s="64"/>
      <c r="AO106" s="64"/>
      <c r="AP106" s="64"/>
      <c r="AQ106" s="64"/>
      <c r="AR106" s="64">
        <v>3</v>
      </c>
      <c r="AS106" s="68"/>
      <c r="AT106" s="69"/>
      <c r="AU106" s="70">
        <f t="shared" si="25"/>
        <v>37725.5736666667</v>
      </c>
      <c r="AV106" s="71">
        <f t="shared" si="26"/>
        <v>39173.723666666701</v>
      </c>
      <c r="AW106" s="72">
        <f t="shared" si="27"/>
        <v>35843.885943158537</v>
      </c>
      <c r="AX106" s="73">
        <f t="shared" si="43"/>
        <v>1325.0546174846668</v>
      </c>
      <c r="AY106" s="74">
        <f t="shared" si="44"/>
        <v>22092.052048431276</v>
      </c>
      <c r="AZ106" s="75">
        <f t="shared" si="45"/>
        <v>12426.779277242591</v>
      </c>
      <c r="BA106" s="76"/>
      <c r="BB106" s="77"/>
    </row>
    <row r="107" spans="1:54" s="85" customFormat="1" ht="45" x14ac:dyDescent="0.25">
      <c r="A107" s="63">
        <v>102</v>
      </c>
      <c r="B107" s="64" t="s">
        <v>123</v>
      </c>
      <c r="C107" s="64" t="s">
        <v>133</v>
      </c>
      <c r="D107" s="64" t="s">
        <v>356</v>
      </c>
      <c r="E107" s="78" t="s">
        <v>357</v>
      </c>
      <c r="F107" s="79"/>
      <c r="G107" s="67">
        <v>2</v>
      </c>
      <c r="H107" s="64">
        <v>0.11</v>
      </c>
      <c r="I107" s="64"/>
      <c r="J107" s="64"/>
      <c r="K107" s="64"/>
      <c r="L107" s="64"/>
      <c r="M107" s="64">
        <v>2</v>
      </c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>
        <v>1</v>
      </c>
      <c r="Y107" s="64"/>
      <c r="Z107" s="64">
        <v>1</v>
      </c>
      <c r="AA107" s="64"/>
      <c r="AB107" s="64">
        <v>2</v>
      </c>
      <c r="AC107" s="64"/>
      <c r="AD107" s="64"/>
      <c r="AE107" s="64">
        <v>1</v>
      </c>
      <c r="AF107" s="64"/>
      <c r="AG107" s="64"/>
      <c r="AH107" s="64"/>
      <c r="AI107" s="64">
        <v>2</v>
      </c>
      <c r="AJ107" s="64">
        <v>3</v>
      </c>
      <c r="AK107" s="64">
        <v>0.16</v>
      </c>
      <c r="AL107" s="64">
        <v>0.51200000000000001</v>
      </c>
      <c r="AM107" s="64">
        <v>7</v>
      </c>
      <c r="AN107" s="64">
        <v>0.51</v>
      </c>
      <c r="AO107" s="64">
        <v>2.8000000000000001E-2</v>
      </c>
      <c r="AP107" s="64"/>
      <c r="AQ107" s="64"/>
      <c r="AR107" s="64">
        <v>3</v>
      </c>
      <c r="AS107" s="68"/>
      <c r="AT107" s="69"/>
      <c r="AU107" s="70">
        <f t="shared" si="25"/>
        <v>40575.493666666698</v>
      </c>
      <c r="AV107" s="71">
        <f t="shared" si="26"/>
        <v>42023.6436666667</v>
      </c>
      <c r="AW107" s="72">
        <f t="shared" si="27"/>
        <v>42023.6436666667</v>
      </c>
      <c r="AX107" s="73">
        <f t="shared" si="28"/>
        <v>1448.1500000000015</v>
      </c>
      <c r="AY107" s="74">
        <f t="shared" si="29"/>
        <v>25968.315946666688</v>
      </c>
      <c r="AZ107" s="75">
        <f t="shared" si="30"/>
        <v>14607.177720000011</v>
      </c>
      <c r="BA107" s="76"/>
      <c r="BB107" s="77"/>
    </row>
    <row r="108" spans="1:54" ht="30" x14ac:dyDescent="0.25">
      <c r="A108" s="63">
        <v>103</v>
      </c>
      <c r="B108" s="64" t="s">
        <v>136</v>
      </c>
      <c r="C108" s="64" t="s">
        <v>358</v>
      </c>
      <c r="D108" s="64" t="s">
        <v>359</v>
      </c>
      <c r="E108" s="78" t="s">
        <v>360</v>
      </c>
      <c r="F108" s="79"/>
      <c r="G108" s="67">
        <v>2</v>
      </c>
      <c r="H108" s="64">
        <v>7.0000000000000007E-2</v>
      </c>
      <c r="I108" s="64"/>
      <c r="J108" s="64"/>
      <c r="K108" s="64"/>
      <c r="L108" s="64"/>
      <c r="M108" s="64">
        <v>0</v>
      </c>
      <c r="N108" s="64">
        <v>0</v>
      </c>
      <c r="O108" s="64">
        <v>0</v>
      </c>
      <c r="P108" s="64">
        <v>0</v>
      </c>
      <c r="Q108" s="64"/>
      <c r="R108" s="64"/>
      <c r="S108" s="64"/>
      <c r="T108" s="64"/>
      <c r="U108" s="64"/>
      <c r="V108" s="64">
        <v>0</v>
      </c>
      <c r="W108" s="64">
        <v>1</v>
      </c>
      <c r="X108" s="64">
        <v>1</v>
      </c>
      <c r="Y108" s="64">
        <v>0</v>
      </c>
      <c r="Z108" s="64">
        <v>1</v>
      </c>
      <c r="AA108" s="64">
        <v>0</v>
      </c>
      <c r="AB108" s="64">
        <v>0</v>
      </c>
      <c r="AC108" s="64">
        <v>0</v>
      </c>
      <c r="AD108" s="64">
        <v>0</v>
      </c>
      <c r="AE108" s="64">
        <v>1</v>
      </c>
      <c r="AF108" s="64">
        <v>0</v>
      </c>
      <c r="AG108" s="64">
        <v>1</v>
      </c>
      <c r="AH108" s="64">
        <v>0</v>
      </c>
      <c r="AI108" s="64">
        <v>0</v>
      </c>
      <c r="AJ108" s="64">
        <v>2</v>
      </c>
      <c r="AK108" s="64">
        <v>0.2</v>
      </c>
      <c r="AL108" s="64">
        <v>0</v>
      </c>
      <c r="AM108" s="64">
        <v>0</v>
      </c>
      <c r="AN108" s="64">
        <v>0.08</v>
      </c>
      <c r="AO108" s="64">
        <v>2.7E-2</v>
      </c>
      <c r="AP108" s="64">
        <v>0</v>
      </c>
      <c r="AQ108" s="64"/>
      <c r="AR108" s="64">
        <v>2</v>
      </c>
      <c r="AS108" s="68"/>
      <c r="AT108" s="69"/>
      <c r="AU108" s="70">
        <f t="shared" si="25"/>
        <v>43966.8273333334</v>
      </c>
      <c r="AV108" s="71">
        <f t="shared" si="26"/>
        <v>45414.977333333401</v>
      </c>
      <c r="AW108" s="72">
        <f t="shared" si="27"/>
        <v>45414.977333333401</v>
      </c>
      <c r="AX108" s="73">
        <f t="shared" si="28"/>
        <v>1448.1500000000015</v>
      </c>
      <c r="AY108" s="74">
        <f t="shared" si="29"/>
        <v>28138.769493333377</v>
      </c>
      <c r="AZ108" s="75">
        <f t="shared" si="30"/>
        <v>15828.057840000023</v>
      </c>
      <c r="BA108" s="76"/>
      <c r="BB108" s="77"/>
    </row>
    <row r="109" spans="1:54" ht="45" x14ac:dyDescent="0.25">
      <c r="A109" s="63">
        <v>104</v>
      </c>
      <c r="B109" s="64" t="s">
        <v>123</v>
      </c>
      <c r="C109" s="64" t="s">
        <v>124</v>
      </c>
      <c r="D109" s="64" t="s">
        <v>361</v>
      </c>
      <c r="E109" s="78" t="s">
        <v>362</v>
      </c>
      <c r="F109" s="79"/>
      <c r="G109" s="67">
        <v>2</v>
      </c>
      <c r="H109" s="64">
        <v>0.76</v>
      </c>
      <c r="I109" s="64"/>
      <c r="J109" s="64"/>
      <c r="K109" s="64"/>
      <c r="L109" s="64"/>
      <c r="M109" s="64">
        <v>3</v>
      </c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>
        <v>1</v>
      </c>
      <c r="Z109" s="64">
        <v>1</v>
      </c>
      <c r="AA109" s="64"/>
      <c r="AB109" s="64">
        <v>2</v>
      </c>
      <c r="AC109" s="64">
        <v>1</v>
      </c>
      <c r="AD109" s="64">
        <v>1</v>
      </c>
      <c r="AE109" s="64"/>
      <c r="AF109" s="64"/>
      <c r="AG109" s="64"/>
      <c r="AH109" s="64"/>
      <c r="AI109" s="64">
        <v>3</v>
      </c>
      <c r="AJ109" s="64">
        <v>4</v>
      </c>
      <c r="AK109" s="64">
        <v>0.37</v>
      </c>
      <c r="AL109" s="64"/>
      <c r="AM109" s="64">
        <v>2</v>
      </c>
      <c r="AN109" s="64">
        <v>0.24</v>
      </c>
      <c r="AO109" s="64">
        <v>0.52</v>
      </c>
      <c r="AP109" s="64"/>
      <c r="AQ109" s="64"/>
      <c r="AR109" s="64">
        <v>4</v>
      </c>
      <c r="AS109" s="68"/>
      <c r="AT109" s="69"/>
      <c r="AU109" s="70">
        <f t="shared" si="25"/>
        <v>73748.053666666703</v>
      </c>
      <c r="AV109" s="71">
        <f t="shared" si="26"/>
        <v>75196.203666666697</v>
      </c>
      <c r="AW109" s="72">
        <f t="shared" si="27"/>
        <v>68804.389659796318</v>
      </c>
      <c r="AX109" s="73">
        <f>(AV109-AU109)-(AV109-AU109)*0.0850018178471392</f>
        <v>1325.05461748466</v>
      </c>
      <c r="AY109" s="74">
        <f>(AU109*0.64)-(AU109*0.64)*0.0850018178471392</f>
        <v>43186.774427079457</v>
      </c>
      <c r="AZ109" s="75">
        <f>(AU109*0.36)-(AU109*0.36)*0.0850018178471392</f>
        <v>24292.560615232196</v>
      </c>
      <c r="BA109" s="76"/>
      <c r="BB109" s="77"/>
    </row>
    <row r="110" spans="1:54" s="85" customFormat="1" ht="30" x14ac:dyDescent="0.25">
      <c r="A110" s="63">
        <v>105</v>
      </c>
      <c r="B110" s="64" t="s">
        <v>119</v>
      </c>
      <c r="C110" s="64" t="s">
        <v>183</v>
      </c>
      <c r="D110" s="64" t="s">
        <v>363</v>
      </c>
      <c r="E110" s="78" t="s">
        <v>364</v>
      </c>
      <c r="F110" s="79"/>
      <c r="G110" s="67">
        <v>2</v>
      </c>
      <c r="H110" s="64">
        <v>0.3</v>
      </c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>
        <v>2</v>
      </c>
      <c r="X110" s="64">
        <v>1</v>
      </c>
      <c r="Y110" s="64"/>
      <c r="Z110" s="64">
        <v>1</v>
      </c>
      <c r="AA110" s="64"/>
      <c r="AB110" s="64">
        <v>1</v>
      </c>
      <c r="AC110" s="64">
        <v>1</v>
      </c>
      <c r="AD110" s="64"/>
      <c r="AE110" s="64">
        <v>1</v>
      </c>
      <c r="AF110" s="64"/>
      <c r="AG110" s="64"/>
      <c r="AH110" s="64"/>
      <c r="AI110" s="64"/>
      <c r="AJ110" s="64">
        <v>3</v>
      </c>
      <c r="AK110" s="64">
        <v>1.0149999999999999</v>
      </c>
      <c r="AL110" s="64"/>
      <c r="AM110" s="64">
        <v>18</v>
      </c>
      <c r="AN110" s="64">
        <v>0.95399999999999996</v>
      </c>
      <c r="AO110" s="64">
        <v>0.11</v>
      </c>
      <c r="AP110" s="64">
        <v>30</v>
      </c>
      <c r="AQ110" s="64"/>
      <c r="AR110" s="64">
        <v>3</v>
      </c>
      <c r="AS110" s="68"/>
      <c r="AT110" s="69"/>
      <c r="AU110" s="70">
        <f t="shared" si="25"/>
        <v>65194.929000000098</v>
      </c>
      <c r="AV110" s="71">
        <f t="shared" si="26"/>
        <v>66643.0790000001</v>
      </c>
      <c r="AW110" s="72">
        <f t="shared" si="27"/>
        <v>66643.0790000001</v>
      </c>
      <c r="AX110" s="73">
        <f t="shared" si="28"/>
        <v>1448.1500000000015</v>
      </c>
      <c r="AY110" s="74">
        <f t="shared" si="29"/>
        <v>41724.754560000067</v>
      </c>
      <c r="AZ110" s="75">
        <f t="shared" si="30"/>
        <v>23470.174440000035</v>
      </c>
      <c r="BA110" s="76"/>
      <c r="BB110" s="77"/>
    </row>
    <row r="111" spans="1:54" ht="30" x14ac:dyDescent="0.25">
      <c r="A111" s="63">
        <v>106</v>
      </c>
      <c r="B111" s="64" t="s">
        <v>108</v>
      </c>
      <c r="C111" s="64" t="s">
        <v>306</v>
      </c>
      <c r="D111" s="64" t="s">
        <v>106</v>
      </c>
      <c r="E111" s="78" t="s">
        <v>365</v>
      </c>
      <c r="F111" s="79"/>
      <c r="G111" s="67">
        <v>2</v>
      </c>
      <c r="H111" s="64">
        <v>0.04</v>
      </c>
      <c r="I111" s="64"/>
      <c r="J111" s="64"/>
      <c r="K111" s="64"/>
      <c r="L111" s="64"/>
      <c r="M111" s="64">
        <v>0</v>
      </c>
      <c r="N111" s="64">
        <v>0</v>
      </c>
      <c r="O111" s="64">
        <v>2</v>
      </c>
      <c r="P111" s="64">
        <v>0</v>
      </c>
      <c r="Q111" s="64"/>
      <c r="R111" s="64"/>
      <c r="S111" s="64"/>
      <c r="T111" s="64"/>
      <c r="U111" s="64"/>
      <c r="V111" s="64">
        <v>0</v>
      </c>
      <c r="W111" s="64">
        <v>0</v>
      </c>
      <c r="X111" s="64">
        <v>0</v>
      </c>
      <c r="Y111" s="64">
        <v>0</v>
      </c>
      <c r="Z111" s="64">
        <v>1</v>
      </c>
      <c r="AA111" s="64">
        <v>0</v>
      </c>
      <c r="AB111" s="64">
        <v>0</v>
      </c>
      <c r="AC111" s="64">
        <v>0</v>
      </c>
      <c r="AD111" s="64">
        <v>0</v>
      </c>
      <c r="AE111" s="64">
        <v>0</v>
      </c>
      <c r="AF111" s="64">
        <v>1</v>
      </c>
      <c r="AG111" s="64">
        <v>1</v>
      </c>
      <c r="AH111" s="64">
        <v>0</v>
      </c>
      <c r="AI111" s="64">
        <v>0</v>
      </c>
      <c r="AJ111" s="64">
        <v>2</v>
      </c>
      <c r="AK111" s="64">
        <v>0.16</v>
      </c>
      <c r="AL111" s="64">
        <v>0</v>
      </c>
      <c r="AM111" s="64">
        <v>0</v>
      </c>
      <c r="AN111" s="64">
        <v>0</v>
      </c>
      <c r="AO111" s="64">
        <v>0</v>
      </c>
      <c r="AP111" s="64">
        <v>0</v>
      </c>
      <c r="AQ111" s="64"/>
      <c r="AR111" s="64">
        <v>0</v>
      </c>
      <c r="AS111" s="68"/>
      <c r="AT111" s="69"/>
      <c r="AU111" s="70">
        <f t="shared" si="25"/>
        <v>40897.20933333334</v>
      </c>
      <c r="AV111" s="71">
        <f t="shared" si="26"/>
        <v>42345.359333333341</v>
      </c>
      <c r="AW111" s="72">
        <f t="shared" si="27"/>
        <v>42345.359333333341</v>
      </c>
      <c r="AX111" s="73">
        <f t="shared" si="28"/>
        <v>1448.1500000000015</v>
      </c>
      <c r="AY111" s="74">
        <f t="shared" si="29"/>
        <v>26174.213973333339</v>
      </c>
      <c r="AZ111" s="75">
        <f t="shared" si="30"/>
        <v>14722.995360000003</v>
      </c>
      <c r="BA111" s="76"/>
      <c r="BB111" s="77"/>
    </row>
    <row r="112" spans="1:54" ht="30" x14ac:dyDescent="0.25">
      <c r="A112" s="63">
        <v>107</v>
      </c>
      <c r="B112" s="64" t="s">
        <v>104</v>
      </c>
      <c r="C112" s="64" t="s">
        <v>105</v>
      </c>
      <c r="D112" s="64" t="s">
        <v>366</v>
      </c>
      <c r="E112" s="78" t="s">
        <v>367</v>
      </c>
      <c r="F112" s="79"/>
      <c r="G112" s="67">
        <v>2</v>
      </c>
      <c r="H112" s="64">
        <v>0.28999999999999998</v>
      </c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>
        <v>1</v>
      </c>
      <c r="X112" s="64">
        <v>1</v>
      </c>
      <c r="Y112" s="64"/>
      <c r="Z112" s="64">
        <v>1</v>
      </c>
      <c r="AA112" s="64"/>
      <c r="AB112" s="64"/>
      <c r="AC112" s="64">
        <v>1</v>
      </c>
      <c r="AD112" s="64"/>
      <c r="AE112" s="64">
        <v>1</v>
      </c>
      <c r="AF112" s="64"/>
      <c r="AG112" s="64"/>
      <c r="AH112" s="64"/>
      <c r="AI112" s="64"/>
      <c r="AJ112" s="64">
        <v>2</v>
      </c>
      <c r="AK112" s="64">
        <v>0.12</v>
      </c>
      <c r="AL112" s="64">
        <v>9.0999999999999998E-2</v>
      </c>
      <c r="AM112" s="64"/>
      <c r="AN112" s="64">
        <v>9.0999999999999998E-2</v>
      </c>
      <c r="AO112" s="64">
        <v>0.23</v>
      </c>
      <c r="AP112" s="64"/>
      <c r="AQ112" s="64"/>
      <c r="AR112" s="64">
        <v>2</v>
      </c>
      <c r="AS112" s="68"/>
      <c r="AT112" s="69"/>
      <c r="AU112" s="70">
        <f t="shared" si="25"/>
        <v>48659.80866666673</v>
      </c>
      <c r="AV112" s="71">
        <f t="shared" si="26"/>
        <v>50107.958666666731</v>
      </c>
      <c r="AW112" s="72">
        <f t="shared" si="27"/>
        <v>50107.958666666731</v>
      </c>
      <c r="AX112" s="73">
        <f t="shared" si="28"/>
        <v>1448.1500000000015</v>
      </c>
      <c r="AY112" s="74">
        <f t="shared" si="29"/>
        <v>31142.277546666708</v>
      </c>
      <c r="AZ112" s="75">
        <f t="shared" si="30"/>
        <v>17517.531120000021</v>
      </c>
      <c r="BA112" s="76"/>
      <c r="BB112" s="77"/>
    </row>
    <row r="113" spans="1:54" ht="30" x14ac:dyDescent="0.25">
      <c r="A113" s="63">
        <v>108</v>
      </c>
      <c r="B113" s="64" t="s">
        <v>136</v>
      </c>
      <c r="C113" s="64" t="s">
        <v>303</v>
      </c>
      <c r="D113" s="64" t="s">
        <v>368</v>
      </c>
      <c r="E113" s="78" t="s">
        <v>369</v>
      </c>
      <c r="F113" s="84"/>
      <c r="G113" s="67">
        <v>2</v>
      </c>
      <c r="H113" s="64">
        <v>0.05</v>
      </c>
      <c r="I113" s="64"/>
      <c r="J113" s="64"/>
      <c r="K113" s="64"/>
      <c r="L113" s="64"/>
      <c r="M113" s="64">
        <v>1</v>
      </c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>
        <v>1</v>
      </c>
      <c r="Y113" s="64"/>
      <c r="Z113" s="64">
        <v>1</v>
      </c>
      <c r="AA113" s="64"/>
      <c r="AB113" s="64">
        <v>1</v>
      </c>
      <c r="AC113" s="64"/>
      <c r="AD113" s="64"/>
      <c r="AE113" s="64"/>
      <c r="AF113" s="64"/>
      <c r="AG113" s="64"/>
      <c r="AH113" s="64"/>
      <c r="AI113" s="64">
        <v>1</v>
      </c>
      <c r="AJ113" s="64">
        <v>2</v>
      </c>
      <c r="AK113" s="64">
        <v>0.08</v>
      </c>
      <c r="AL113" s="64"/>
      <c r="AM113" s="64"/>
      <c r="AN113" s="64"/>
      <c r="AO113" s="64"/>
      <c r="AP113" s="64"/>
      <c r="AQ113" s="64"/>
      <c r="AR113" s="64">
        <v>2</v>
      </c>
      <c r="AS113" s="68"/>
      <c r="AT113" s="69"/>
      <c r="AU113" s="70">
        <f t="shared" si="25"/>
        <v>26130.656333333369</v>
      </c>
      <c r="AV113" s="71">
        <f t="shared" si="26"/>
        <v>26710.566333333369</v>
      </c>
      <c r="AW113" s="72">
        <f t="shared" si="27"/>
        <v>24440.119639273442</v>
      </c>
      <c r="AX113" s="73">
        <f t="shared" ref="AX113:AX114" si="46">(AV113-AU113)-(AV113-AU113)*0.0850018178471392</f>
        <v>530.61659581226536</v>
      </c>
      <c r="AY113" s="74">
        <f t="shared" ref="AY113:AY114" si="47">(AU113*0.64)-(AU113*0.64)*0.0850018178471392</f>
        <v>15302.081947815152</v>
      </c>
      <c r="AZ113" s="75">
        <f t="shared" ref="AZ113:AZ114" si="48">(AU113*0.36)-(AU113*0.36)*0.0850018178471392</f>
        <v>8607.4210956460229</v>
      </c>
      <c r="BA113" s="76"/>
      <c r="BB113" s="77"/>
    </row>
    <row r="114" spans="1:54" ht="30" x14ac:dyDescent="0.25">
      <c r="A114" s="63">
        <v>109</v>
      </c>
      <c r="B114" s="64" t="s">
        <v>169</v>
      </c>
      <c r="C114" s="64" t="s">
        <v>263</v>
      </c>
      <c r="D114" s="64" t="s">
        <v>370</v>
      </c>
      <c r="E114" s="78" t="s">
        <v>371</v>
      </c>
      <c r="F114" s="79"/>
      <c r="G114" s="67">
        <v>1</v>
      </c>
      <c r="H114" s="64">
        <v>0.8</v>
      </c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>
        <v>0</v>
      </c>
      <c r="X114" s="64"/>
      <c r="Y114" s="64">
        <v>1</v>
      </c>
      <c r="Z114" s="64">
        <v>1</v>
      </c>
      <c r="AA114" s="64"/>
      <c r="AB114" s="64">
        <v>1</v>
      </c>
      <c r="AC114" s="64"/>
      <c r="AD114" s="64"/>
      <c r="AE114" s="64"/>
      <c r="AF114" s="64"/>
      <c r="AG114" s="64"/>
      <c r="AH114" s="64"/>
      <c r="AI114" s="64">
        <v>2</v>
      </c>
      <c r="AJ114" s="64">
        <v>1</v>
      </c>
      <c r="AK114" s="64">
        <v>0.06</v>
      </c>
      <c r="AL114" s="64">
        <v>0.223</v>
      </c>
      <c r="AM114" s="64"/>
      <c r="AN114" s="64">
        <v>0.223</v>
      </c>
      <c r="AO114" s="64">
        <v>0.61299999999999999</v>
      </c>
      <c r="AP114" s="64"/>
      <c r="AQ114" s="64"/>
      <c r="AR114" s="64">
        <v>3</v>
      </c>
      <c r="AS114" s="68"/>
      <c r="AT114" s="69"/>
      <c r="AU114" s="70">
        <f t="shared" si="25"/>
        <v>50003.856333333366</v>
      </c>
      <c r="AV114" s="71">
        <f t="shared" si="26"/>
        <v>51452.006333333367</v>
      </c>
      <c r="AW114" s="72">
        <f t="shared" si="27"/>
        <v>47078.492263117514</v>
      </c>
      <c r="AX114" s="73">
        <f t="shared" si="46"/>
        <v>1325.0546174846668</v>
      </c>
      <c r="AY114" s="74">
        <f t="shared" si="47"/>
        <v>29282.200093205021</v>
      </c>
      <c r="AZ114" s="75">
        <f t="shared" si="48"/>
        <v>16471.237552427821</v>
      </c>
      <c r="BA114" s="76"/>
      <c r="BB114" s="77"/>
    </row>
    <row r="115" spans="1:54" ht="30" x14ac:dyDescent="0.25">
      <c r="A115" s="63">
        <v>110</v>
      </c>
      <c r="B115" s="64" t="s">
        <v>119</v>
      </c>
      <c r="C115" s="64" t="s">
        <v>127</v>
      </c>
      <c r="D115" s="64" t="s">
        <v>372</v>
      </c>
      <c r="E115" s="78" t="s">
        <v>373</v>
      </c>
      <c r="F115" s="79"/>
      <c r="G115" s="67">
        <v>2</v>
      </c>
      <c r="H115" s="64">
        <v>0.36</v>
      </c>
      <c r="I115" s="64"/>
      <c r="J115" s="64"/>
      <c r="K115" s="64"/>
      <c r="L115" s="64"/>
      <c r="M115" s="64">
        <v>0</v>
      </c>
      <c r="N115" s="64">
        <v>0</v>
      </c>
      <c r="O115" s="64">
        <v>0</v>
      </c>
      <c r="P115" s="64">
        <v>0</v>
      </c>
      <c r="Q115" s="64"/>
      <c r="R115" s="64"/>
      <c r="S115" s="64"/>
      <c r="T115" s="64"/>
      <c r="U115" s="64"/>
      <c r="V115" s="64">
        <v>0</v>
      </c>
      <c r="W115" s="64">
        <v>1</v>
      </c>
      <c r="X115" s="64">
        <v>1</v>
      </c>
      <c r="Y115" s="64">
        <v>0</v>
      </c>
      <c r="Z115" s="64">
        <v>1</v>
      </c>
      <c r="AA115" s="64">
        <v>0</v>
      </c>
      <c r="AB115" s="64">
        <v>0</v>
      </c>
      <c r="AC115" s="64">
        <v>0</v>
      </c>
      <c r="AD115" s="64">
        <v>1</v>
      </c>
      <c r="AE115" s="64">
        <v>1</v>
      </c>
      <c r="AF115" s="64">
        <v>0</v>
      </c>
      <c r="AG115" s="64">
        <v>0</v>
      </c>
      <c r="AH115" s="64">
        <v>0</v>
      </c>
      <c r="AI115" s="64">
        <v>0</v>
      </c>
      <c r="AJ115" s="64">
        <v>2</v>
      </c>
      <c r="AK115" s="64">
        <v>0.105</v>
      </c>
      <c r="AL115" s="64">
        <v>0</v>
      </c>
      <c r="AM115" s="64">
        <v>1</v>
      </c>
      <c r="AN115" s="64">
        <v>0</v>
      </c>
      <c r="AO115" s="64">
        <v>0.16400000000000001</v>
      </c>
      <c r="AP115" s="64">
        <v>0</v>
      </c>
      <c r="AQ115" s="64"/>
      <c r="AR115" s="64">
        <v>2</v>
      </c>
      <c r="AS115" s="68"/>
      <c r="AT115" s="69"/>
      <c r="AU115" s="70">
        <f t="shared" si="25"/>
        <v>52323.030000000064</v>
      </c>
      <c r="AV115" s="71">
        <f t="shared" si="26"/>
        <v>53771.180000000066</v>
      </c>
      <c r="AW115" s="72">
        <f t="shared" si="27"/>
        <v>53771.180000000066</v>
      </c>
      <c r="AX115" s="73">
        <f t="shared" si="28"/>
        <v>1448.1500000000015</v>
      </c>
      <c r="AY115" s="74">
        <f t="shared" si="29"/>
        <v>33486.73920000004</v>
      </c>
      <c r="AZ115" s="75">
        <f t="shared" si="30"/>
        <v>18836.290800000021</v>
      </c>
      <c r="BA115" s="76"/>
      <c r="BB115" s="77"/>
    </row>
    <row r="116" spans="1:54" ht="30" x14ac:dyDescent="0.25">
      <c r="A116" s="63">
        <v>111</v>
      </c>
      <c r="B116" s="64" t="s">
        <v>136</v>
      </c>
      <c r="C116" s="64" t="s">
        <v>374</v>
      </c>
      <c r="D116" s="64" t="s">
        <v>375</v>
      </c>
      <c r="E116" s="78" t="s">
        <v>376</v>
      </c>
      <c r="F116" s="79"/>
      <c r="G116" s="67">
        <v>2</v>
      </c>
      <c r="H116" s="64">
        <v>0.1</v>
      </c>
      <c r="I116" s="64"/>
      <c r="J116" s="64"/>
      <c r="K116" s="64"/>
      <c r="L116" s="64"/>
      <c r="M116" s="64">
        <v>1</v>
      </c>
      <c r="N116" s="64"/>
      <c r="O116" s="64">
        <v>1</v>
      </c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>
        <v>1</v>
      </c>
      <c r="AA116" s="64"/>
      <c r="AB116" s="64"/>
      <c r="AC116" s="64">
        <v>1</v>
      </c>
      <c r="AD116" s="64"/>
      <c r="AE116" s="64">
        <v>1</v>
      </c>
      <c r="AF116" s="64"/>
      <c r="AG116" s="64"/>
      <c r="AH116" s="64"/>
      <c r="AI116" s="64"/>
      <c r="AJ116" s="64">
        <v>2</v>
      </c>
      <c r="AK116" s="64">
        <v>0.48</v>
      </c>
      <c r="AL116" s="64">
        <v>0.23</v>
      </c>
      <c r="AM116" s="64">
        <v>7</v>
      </c>
      <c r="AN116" s="64">
        <v>0.66</v>
      </c>
      <c r="AO116" s="64">
        <v>0.08</v>
      </c>
      <c r="AP116" s="64">
        <v>10</v>
      </c>
      <c r="AQ116" s="64"/>
      <c r="AR116" s="64">
        <v>1</v>
      </c>
      <c r="AS116" s="68"/>
      <c r="AT116" s="69"/>
      <c r="AU116" s="70">
        <f t="shared" si="25"/>
        <v>31528.743333333336</v>
      </c>
      <c r="AV116" s="71">
        <f t="shared" si="26"/>
        <v>32108.653333333335</v>
      </c>
      <c r="AW116" s="72">
        <f t="shared" si="27"/>
        <v>32108.653333333335</v>
      </c>
      <c r="AX116" s="73">
        <f t="shared" si="28"/>
        <v>579.90999999999985</v>
      </c>
      <c r="AY116" s="74">
        <f t="shared" si="29"/>
        <v>20178.395733333335</v>
      </c>
      <c r="AZ116" s="75">
        <f t="shared" si="30"/>
        <v>11350.347600000001</v>
      </c>
      <c r="BA116" s="76"/>
      <c r="BB116" s="77"/>
    </row>
    <row r="117" spans="1:54" ht="30" x14ac:dyDescent="0.25">
      <c r="A117" s="63">
        <v>112</v>
      </c>
      <c r="B117" s="64" t="s">
        <v>136</v>
      </c>
      <c r="C117" s="64" t="s">
        <v>374</v>
      </c>
      <c r="D117" s="64" t="s">
        <v>377</v>
      </c>
      <c r="E117" s="78" t="s">
        <v>378</v>
      </c>
      <c r="F117" s="79"/>
      <c r="G117" s="67">
        <v>2</v>
      </c>
      <c r="H117" s="64">
        <v>0.12</v>
      </c>
      <c r="I117" s="64"/>
      <c r="J117" s="64"/>
      <c r="K117" s="64"/>
      <c r="L117" s="64"/>
      <c r="M117" s="64">
        <v>1</v>
      </c>
      <c r="N117" s="64"/>
      <c r="O117" s="64">
        <v>1</v>
      </c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>
        <v>1</v>
      </c>
      <c r="AA117" s="64"/>
      <c r="AB117" s="64"/>
      <c r="AC117" s="64">
        <v>1</v>
      </c>
      <c r="AD117" s="64">
        <v>1</v>
      </c>
      <c r="AE117" s="64"/>
      <c r="AF117" s="64"/>
      <c r="AG117" s="64"/>
      <c r="AH117" s="64"/>
      <c r="AI117" s="64">
        <v>1</v>
      </c>
      <c r="AJ117" s="64">
        <v>2</v>
      </c>
      <c r="AK117" s="64">
        <v>0.08</v>
      </c>
      <c r="AL117" s="64"/>
      <c r="AM117" s="64"/>
      <c r="AN117" s="64"/>
      <c r="AO117" s="64">
        <v>0.04</v>
      </c>
      <c r="AP117" s="64"/>
      <c r="AQ117" s="64"/>
      <c r="AR117" s="64">
        <v>1</v>
      </c>
      <c r="AS117" s="68"/>
      <c r="AT117" s="69"/>
      <c r="AU117" s="70">
        <f t="shared" si="25"/>
        <v>31842.044666666665</v>
      </c>
      <c r="AV117" s="71">
        <f t="shared" si="26"/>
        <v>32421.954666666665</v>
      </c>
      <c r="AW117" s="72">
        <f t="shared" si="27"/>
        <v>29666.02958184246</v>
      </c>
      <c r="AX117" s="73">
        <f>(AV117-AU117)-(AV117-AU117)*0.0850018178471392</f>
        <v>530.61659581226536</v>
      </c>
      <c r="AY117" s="74">
        <f>(AU117*0.64)-(AU117*0.64)*0.0850018178471392</f>
        <v>18646.664311059325</v>
      </c>
      <c r="AZ117" s="75">
        <f>(AU117*0.36)-(AU117*0.36)*0.0850018178471392</f>
        <v>10488.74867497087</v>
      </c>
      <c r="BA117" s="76"/>
      <c r="BB117" s="77"/>
    </row>
    <row r="118" spans="1:54" ht="30" x14ac:dyDescent="0.25">
      <c r="A118" s="63">
        <v>113</v>
      </c>
      <c r="B118" s="64" t="s">
        <v>104</v>
      </c>
      <c r="C118" s="64" t="s">
        <v>160</v>
      </c>
      <c r="D118" s="64" t="s">
        <v>379</v>
      </c>
      <c r="E118" s="78" t="s">
        <v>380</v>
      </c>
      <c r="F118" s="79"/>
      <c r="G118" s="67">
        <v>2</v>
      </c>
      <c r="H118" s="64">
        <v>0.3</v>
      </c>
      <c r="I118" s="64"/>
      <c r="J118" s="64"/>
      <c r="K118" s="64"/>
      <c r="L118" s="64"/>
      <c r="M118" s="64">
        <v>0</v>
      </c>
      <c r="N118" s="64">
        <v>0</v>
      </c>
      <c r="O118" s="64">
        <v>0</v>
      </c>
      <c r="P118" s="64">
        <v>0</v>
      </c>
      <c r="Q118" s="64"/>
      <c r="R118" s="64"/>
      <c r="S118" s="64"/>
      <c r="T118" s="64"/>
      <c r="U118" s="64"/>
      <c r="V118" s="64">
        <v>0</v>
      </c>
      <c r="W118" s="64">
        <v>1</v>
      </c>
      <c r="X118" s="64">
        <v>1</v>
      </c>
      <c r="Y118" s="64">
        <v>0</v>
      </c>
      <c r="Z118" s="64">
        <v>1</v>
      </c>
      <c r="AA118" s="64">
        <v>0</v>
      </c>
      <c r="AB118" s="64">
        <v>0</v>
      </c>
      <c r="AC118" s="64">
        <v>0</v>
      </c>
      <c r="AD118" s="64">
        <v>0</v>
      </c>
      <c r="AE118" s="64">
        <v>1</v>
      </c>
      <c r="AF118" s="64">
        <v>0</v>
      </c>
      <c r="AG118" s="64">
        <v>1</v>
      </c>
      <c r="AH118" s="64">
        <v>0</v>
      </c>
      <c r="AI118" s="64">
        <v>0</v>
      </c>
      <c r="AJ118" s="64">
        <v>2</v>
      </c>
      <c r="AK118" s="64">
        <v>0.11</v>
      </c>
      <c r="AL118" s="64">
        <v>0</v>
      </c>
      <c r="AM118" s="64">
        <v>0</v>
      </c>
      <c r="AN118" s="64">
        <v>0.06</v>
      </c>
      <c r="AO118" s="64">
        <v>0.26</v>
      </c>
      <c r="AP118" s="64">
        <v>0</v>
      </c>
      <c r="AQ118" s="64"/>
      <c r="AR118" s="64">
        <v>2</v>
      </c>
      <c r="AS118" s="68"/>
      <c r="AT118" s="69"/>
      <c r="AU118" s="70">
        <f t="shared" si="25"/>
        <v>52936.459333333405</v>
      </c>
      <c r="AV118" s="71">
        <f t="shared" si="26"/>
        <v>54384.609333333407</v>
      </c>
      <c r="AW118" s="72">
        <f t="shared" si="27"/>
        <v>54384.609333333399</v>
      </c>
      <c r="AX118" s="73">
        <f t="shared" si="28"/>
        <v>1448.1500000000015</v>
      </c>
      <c r="AY118" s="74">
        <f t="shared" si="29"/>
        <v>33879.333973333378</v>
      </c>
      <c r="AZ118" s="75">
        <f t="shared" si="30"/>
        <v>19057.125360000024</v>
      </c>
      <c r="BA118" s="76"/>
      <c r="BB118" s="77"/>
    </row>
    <row r="119" spans="1:54" ht="33" customHeight="1" x14ac:dyDescent="0.25">
      <c r="A119" s="63">
        <v>114</v>
      </c>
      <c r="B119" s="64" t="s">
        <v>119</v>
      </c>
      <c r="C119" s="64" t="s">
        <v>130</v>
      </c>
      <c r="D119" s="64" t="s">
        <v>381</v>
      </c>
      <c r="E119" s="78" t="s">
        <v>382</v>
      </c>
      <c r="F119" s="79"/>
      <c r="G119" s="67">
        <v>2</v>
      </c>
      <c r="H119" s="80">
        <v>0.27</v>
      </c>
      <c r="I119" s="64"/>
      <c r="J119" s="64"/>
      <c r="K119" s="64"/>
      <c r="L119" s="64"/>
      <c r="M119" s="80">
        <v>1</v>
      </c>
      <c r="N119" s="80">
        <v>0</v>
      </c>
      <c r="O119" s="80">
        <v>1</v>
      </c>
      <c r="P119" s="80">
        <v>0</v>
      </c>
      <c r="Q119" s="64"/>
      <c r="R119" s="64"/>
      <c r="S119" s="64"/>
      <c r="T119" s="64"/>
      <c r="U119" s="64"/>
      <c r="V119" s="80">
        <v>0</v>
      </c>
      <c r="W119" s="80">
        <v>0</v>
      </c>
      <c r="X119" s="80">
        <v>0</v>
      </c>
      <c r="Y119" s="80">
        <v>0</v>
      </c>
      <c r="Z119" s="80">
        <v>1</v>
      </c>
      <c r="AA119" s="80">
        <v>0</v>
      </c>
      <c r="AB119" s="80">
        <v>0</v>
      </c>
      <c r="AC119" s="80">
        <v>0</v>
      </c>
      <c r="AD119" s="80">
        <v>1</v>
      </c>
      <c r="AE119" s="80">
        <v>1</v>
      </c>
      <c r="AF119" s="80">
        <v>0</v>
      </c>
      <c r="AG119" s="80">
        <v>0</v>
      </c>
      <c r="AH119" s="80">
        <v>0</v>
      </c>
      <c r="AI119" s="80">
        <v>1</v>
      </c>
      <c r="AJ119" s="80">
        <v>1</v>
      </c>
      <c r="AK119" s="80">
        <v>0.1</v>
      </c>
      <c r="AL119" s="80">
        <v>0</v>
      </c>
      <c r="AM119" s="80">
        <v>0</v>
      </c>
      <c r="AN119" s="80">
        <v>0</v>
      </c>
      <c r="AO119" s="80">
        <v>0.125</v>
      </c>
      <c r="AP119" s="80">
        <v>0</v>
      </c>
      <c r="AQ119" s="64"/>
      <c r="AR119" s="80">
        <v>1</v>
      </c>
      <c r="AS119" s="81"/>
      <c r="AT119" s="69"/>
      <c r="AU119" s="70">
        <f t="shared" si="25"/>
        <v>39091.804666666663</v>
      </c>
      <c r="AV119" s="83">
        <f t="shared" si="26"/>
        <v>40539.954666666665</v>
      </c>
      <c r="AW119" s="72">
        <f t="shared" si="27"/>
        <v>40539.954666666665</v>
      </c>
      <c r="AX119" s="73">
        <f t="shared" si="28"/>
        <v>1448.1500000000015</v>
      </c>
      <c r="AY119" s="74">
        <f t="shared" si="29"/>
        <v>25018.754986666667</v>
      </c>
      <c r="AZ119" s="75">
        <f t="shared" si="30"/>
        <v>14073.049679999998</v>
      </c>
      <c r="BA119" s="76"/>
      <c r="BB119" s="77"/>
    </row>
    <row r="120" spans="1:54" ht="30" x14ac:dyDescent="0.25">
      <c r="A120" s="63">
        <v>115</v>
      </c>
      <c r="B120" s="64" t="s">
        <v>123</v>
      </c>
      <c r="C120" s="64" t="s">
        <v>243</v>
      </c>
      <c r="D120" s="64" t="s">
        <v>383</v>
      </c>
      <c r="E120" s="78" t="s">
        <v>384</v>
      </c>
      <c r="F120" s="79"/>
      <c r="G120" s="67">
        <v>2</v>
      </c>
      <c r="H120" s="64">
        <v>0.16</v>
      </c>
      <c r="I120" s="64"/>
      <c r="J120" s="64"/>
      <c r="K120" s="64"/>
      <c r="L120" s="64"/>
      <c r="M120" s="64">
        <v>1</v>
      </c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>
        <v>1</v>
      </c>
      <c r="Y120" s="64"/>
      <c r="Z120" s="64">
        <v>1</v>
      </c>
      <c r="AA120" s="64"/>
      <c r="AB120" s="64">
        <v>2</v>
      </c>
      <c r="AC120" s="64"/>
      <c r="AD120" s="64"/>
      <c r="AE120" s="64"/>
      <c r="AF120" s="64"/>
      <c r="AG120" s="64"/>
      <c r="AH120" s="64"/>
      <c r="AI120" s="64">
        <v>2</v>
      </c>
      <c r="AJ120" s="64">
        <v>2</v>
      </c>
      <c r="AK120" s="64">
        <v>0.08</v>
      </c>
      <c r="AL120" s="64"/>
      <c r="AM120" s="64"/>
      <c r="AN120" s="64">
        <v>0.08</v>
      </c>
      <c r="AO120" s="64">
        <v>0.11</v>
      </c>
      <c r="AP120" s="64"/>
      <c r="AQ120" s="64"/>
      <c r="AR120" s="64"/>
      <c r="AS120" s="68"/>
      <c r="AT120" s="69"/>
      <c r="AU120" s="70">
        <f t="shared" si="25"/>
        <v>32835.147000000034</v>
      </c>
      <c r="AV120" s="71">
        <f t="shared" si="26"/>
        <v>33415.057000000037</v>
      </c>
      <c r="AW120" s="72">
        <f t="shared" si="27"/>
        <v>30574.71641153426</v>
      </c>
      <c r="AX120" s="73">
        <f t="shared" ref="AX120:AX123" si="49">(AV120-AU120)-(AV120-AU120)*0.0850018178471392</f>
        <v>530.61659581226866</v>
      </c>
      <c r="AY120" s="74">
        <f t="shared" ref="AY120:AY123" si="50">(AU120*0.64)-(AU120*0.64)*0.0850018178471392</f>
        <v>19228.223882062077</v>
      </c>
      <c r="AZ120" s="75">
        <f t="shared" ref="AZ120:AZ123" si="51">(AU120*0.36)-(AU120*0.36)*0.0850018178471392</f>
        <v>10815.875933659916</v>
      </c>
      <c r="BA120" s="76"/>
      <c r="BB120" s="77"/>
    </row>
    <row r="121" spans="1:54" ht="30" x14ac:dyDescent="0.25">
      <c r="A121" s="63">
        <v>116</v>
      </c>
      <c r="B121" s="64" t="s">
        <v>108</v>
      </c>
      <c r="C121" s="64" t="s">
        <v>116</v>
      </c>
      <c r="D121" s="64" t="s">
        <v>385</v>
      </c>
      <c r="E121" s="78" t="s">
        <v>386</v>
      </c>
      <c r="F121" s="79"/>
      <c r="G121" s="67">
        <v>2</v>
      </c>
      <c r="H121" s="64">
        <v>0.08</v>
      </c>
      <c r="I121" s="64"/>
      <c r="J121" s="64"/>
      <c r="K121" s="64"/>
      <c r="L121" s="64"/>
      <c r="M121" s="64">
        <v>1</v>
      </c>
      <c r="N121" s="64"/>
      <c r="O121" s="64"/>
      <c r="P121" s="64"/>
      <c r="Q121" s="64"/>
      <c r="R121" s="64"/>
      <c r="S121" s="64"/>
      <c r="T121" s="64"/>
      <c r="U121" s="64"/>
      <c r="V121" s="64"/>
      <c r="W121" s="64">
        <v>2</v>
      </c>
      <c r="X121" s="64"/>
      <c r="Y121" s="64"/>
      <c r="Z121" s="64">
        <v>1</v>
      </c>
      <c r="AA121" s="64"/>
      <c r="AB121" s="64"/>
      <c r="AC121" s="64">
        <v>2</v>
      </c>
      <c r="AD121" s="64">
        <v>1</v>
      </c>
      <c r="AE121" s="64"/>
      <c r="AF121" s="64"/>
      <c r="AG121" s="64"/>
      <c r="AH121" s="64"/>
      <c r="AI121" s="64">
        <v>1</v>
      </c>
      <c r="AJ121" s="64">
        <v>3</v>
      </c>
      <c r="AK121" s="64">
        <v>0.08</v>
      </c>
      <c r="AL121" s="64"/>
      <c r="AM121" s="64"/>
      <c r="AN121" s="64"/>
      <c r="AO121" s="64">
        <v>0.02</v>
      </c>
      <c r="AP121" s="64"/>
      <c r="AQ121" s="64"/>
      <c r="AR121" s="64">
        <v>3</v>
      </c>
      <c r="AS121" s="68"/>
      <c r="AT121" s="69"/>
      <c r="AU121" s="70">
        <f t="shared" si="25"/>
        <v>48293.744666666738</v>
      </c>
      <c r="AV121" s="71">
        <f t="shared" si="26"/>
        <v>49741.89466666674</v>
      </c>
      <c r="AW121" s="72">
        <f t="shared" si="27"/>
        <v>45513.743196839147</v>
      </c>
      <c r="AX121" s="73">
        <f t="shared" si="49"/>
        <v>1325.0546174846668</v>
      </c>
      <c r="AY121" s="74">
        <f t="shared" si="50"/>
        <v>28280.760690786869</v>
      </c>
      <c r="AZ121" s="75">
        <f t="shared" si="51"/>
        <v>15907.927888567614</v>
      </c>
      <c r="BA121" s="76"/>
      <c r="BB121" s="77"/>
    </row>
    <row r="122" spans="1:54" ht="30" x14ac:dyDescent="0.25">
      <c r="A122" s="63">
        <v>117</v>
      </c>
      <c r="B122" s="64" t="s">
        <v>108</v>
      </c>
      <c r="C122" s="64" t="s">
        <v>109</v>
      </c>
      <c r="D122" s="64" t="s">
        <v>387</v>
      </c>
      <c r="E122" s="78" t="s">
        <v>388</v>
      </c>
      <c r="F122" s="79"/>
      <c r="G122" s="67">
        <v>2</v>
      </c>
      <c r="H122" s="64">
        <v>0.11</v>
      </c>
      <c r="I122" s="64"/>
      <c r="J122" s="64"/>
      <c r="K122" s="64"/>
      <c r="L122" s="64"/>
      <c r="M122" s="64">
        <v>1</v>
      </c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>
        <v>1</v>
      </c>
      <c r="Y122" s="64"/>
      <c r="Z122" s="64">
        <v>1</v>
      </c>
      <c r="AA122" s="64"/>
      <c r="AB122" s="64">
        <v>1</v>
      </c>
      <c r="AC122" s="64">
        <v>1</v>
      </c>
      <c r="AD122" s="64"/>
      <c r="AE122" s="64"/>
      <c r="AF122" s="64"/>
      <c r="AG122" s="64"/>
      <c r="AH122" s="64"/>
      <c r="AI122" s="64">
        <v>2</v>
      </c>
      <c r="AJ122" s="64">
        <v>2</v>
      </c>
      <c r="AK122" s="64">
        <v>0.1</v>
      </c>
      <c r="AL122" s="64"/>
      <c r="AM122" s="64"/>
      <c r="AN122" s="64">
        <v>0.1</v>
      </c>
      <c r="AO122" s="64">
        <v>0.08</v>
      </c>
      <c r="AP122" s="64"/>
      <c r="AQ122" s="64"/>
      <c r="AR122" s="64"/>
      <c r="AS122" s="68"/>
      <c r="AT122" s="69"/>
      <c r="AU122" s="70">
        <f t="shared" si="25"/>
        <v>31385.227000000035</v>
      </c>
      <c r="AV122" s="71">
        <f t="shared" si="26"/>
        <v>31965.137000000035</v>
      </c>
      <c r="AW122" s="72">
        <f t="shared" si="27"/>
        <v>29248.042247267185</v>
      </c>
      <c r="AX122" s="73">
        <f t="shared" si="49"/>
        <v>530.61659581226536</v>
      </c>
      <c r="AY122" s="74">
        <f t="shared" si="50"/>
        <v>18379.152416931149</v>
      </c>
      <c r="AZ122" s="75">
        <f t="shared" si="51"/>
        <v>10338.273234523769</v>
      </c>
      <c r="BA122" s="76"/>
      <c r="BB122" s="77"/>
    </row>
    <row r="123" spans="1:54" ht="26.25" x14ac:dyDescent="0.25">
      <c r="A123" s="63">
        <v>118</v>
      </c>
      <c r="B123" s="64" t="s">
        <v>123</v>
      </c>
      <c r="C123" s="64" t="s">
        <v>243</v>
      </c>
      <c r="D123" s="64" t="s">
        <v>389</v>
      </c>
      <c r="E123" s="94" t="s">
        <v>390</v>
      </c>
      <c r="F123" s="79"/>
      <c r="G123" s="67">
        <v>2</v>
      </c>
      <c r="H123" s="64">
        <v>0.24</v>
      </c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>
        <v>1</v>
      </c>
      <c r="W123" s="64">
        <v>1</v>
      </c>
      <c r="X123" s="64"/>
      <c r="Y123" s="64"/>
      <c r="Z123" s="64">
        <v>1</v>
      </c>
      <c r="AA123" s="64"/>
      <c r="AB123" s="64">
        <v>1</v>
      </c>
      <c r="AC123" s="64">
        <v>1</v>
      </c>
      <c r="AD123" s="64"/>
      <c r="AE123" s="64"/>
      <c r="AF123" s="64"/>
      <c r="AG123" s="64"/>
      <c r="AH123" s="64"/>
      <c r="AI123" s="64"/>
      <c r="AJ123" s="64">
        <v>2</v>
      </c>
      <c r="AK123" s="64">
        <v>0.05</v>
      </c>
      <c r="AL123" s="64"/>
      <c r="AM123" s="64"/>
      <c r="AN123" s="64"/>
      <c r="AO123" s="64">
        <v>0.11</v>
      </c>
      <c r="AP123" s="64"/>
      <c r="AQ123" s="64"/>
      <c r="AR123" s="64">
        <v>2</v>
      </c>
      <c r="AS123" s="68"/>
      <c r="AT123" s="69"/>
      <c r="AU123" s="70">
        <f t="shared" si="25"/>
        <v>43664.888666666731</v>
      </c>
      <c r="AV123" s="71">
        <f t="shared" si="26"/>
        <v>45113.038666666733</v>
      </c>
      <c r="AW123" s="72">
        <f t="shared" si="27"/>
        <v>41278.348371391781</v>
      </c>
      <c r="AX123" s="73">
        <f t="shared" si="49"/>
        <v>1325.0546174846668</v>
      </c>
      <c r="AY123" s="74">
        <f t="shared" si="50"/>
        <v>25570.10800250055</v>
      </c>
      <c r="AZ123" s="75">
        <f t="shared" si="51"/>
        <v>14383.18575140656</v>
      </c>
      <c r="BA123" s="76"/>
      <c r="BB123" s="77"/>
    </row>
    <row r="124" spans="1:54" ht="45" x14ac:dyDescent="0.25">
      <c r="A124" s="63">
        <v>119</v>
      </c>
      <c r="B124" s="64" t="s">
        <v>104</v>
      </c>
      <c r="C124" s="64" t="s">
        <v>230</v>
      </c>
      <c r="D124" s="64" t="s">
        <v>391</v>
      </c>
      <c r="E124" s="78" t="s">
        <v>392</v>
      </c>
      <c r="F124" s="79"/>
      <c r="G124" s="67">
        <v>2</v>
      </c>
      <c r="H124" s="64">
        <v>1.03</v>
      </c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>
        <v>1</v>
      </c>
      <c r="W124" s="64">
        <v>1</v>
      </c>
      <c r="X124" s="64">
        <v>1</v>
      </c>
      <c r="Y124" s="64"/>
      <c r="Z124" s="64">
        <v>1</v>
      </c>
      <c r="AA124" s="64"/>
      <c r="AB124" s="64">
        <v>2</v>
      </c>
      <c r="AC124" s="64">
        <v>1</v>
      </c>
      <c r="AD124" s="64"/>
      <c r="AE124" s="64"/>
      <c r="AF124" s="64"/>
      <c r="AG124" s="64"/>
      <c r="AH124" s="64"/>
      <c r="AI124" s="64"/>
      <c r="AJ124" s="64">
        <v>3</v>
      </c>
      <c r="AK124" s="64">
        <v>0.125</v>
      </c>
      <c r="AL124" s="64">
        <v>0.307</v>
      </c>
      <c r="AM124" s="64"/>
      <c r="AN124" s="64">
        <v>0.307</v>
      </c>
      <c r="AO124" s="64">
        <v>0.76600000000000001</v>
      </c>
      <c r="AP124" s="64"/>
      <c r="AQ124" s="64"/>
      <c r="AR124" s="64">
        <v>4</v>
      </c>
      <c r="AS124" s="68"/>
      <c r="AT124" s="69"/>
      <c r="AU124" s="70">
        <f t="shared" si="25"/>
        <v>90618.7610000001</v>
      </c>
      <c r="AV124" s="71">
        <f t="shared" si="26"/>
        <v>92066.911000000095</v>
      </c>
      <c r="AW124" s="72">
        <f t="shared" si="27"/>
        <v>92066.911000000095</v>
      </c>
      <c r="AX124" s="73">
        <f t="shared" si="28"/>
        <v>1448.1499999999942</v>
      </c>
      <c r="AY124" s="74">
        <f t="shared" si="29"/>
        <v>57996.007040000062</v>
      </c>
      <c r="AZ124" s="75">
        <f t="shared" si="30"/>
        <v>32622.753960000035</v>
      </c>
      <c r="BA124" s="76"/>
      <c r="BB124" s="77"/>
    </row>
    <row r="125" spans="1:54" ht="30" x14ac:dyDescent="0.25">
      <c r="A125" s="63">
        <v>120</v>
      </c>
      <c r="B125" s="64" t="s">
        <v>119</v>
      </c>
      <c r="C125" s="64" t="s">
        <v>120</v>
      </c>
      <c r="D125" s="64" t="s">
        <v>393</v>
      </c>
      <c r="E125" s="78" t="s">
        <v>394</v>
      </c>
      <c r="F125" s="79"/>
      <c r="G125" s="67">
        <v>2</v>
      </c>
      <c r="H125" s="64">
        <v>0.25700000000000001</v>
      </c>
      <c r="I125" s="64"/>
      <c r="J125" s="64"/>
      <c r="K125" s="64"/>
      <c r="L125" s="64"/>
      <c r="M125" s="64">
        <v>1</v>
      </c>
      <c r="N125" s="64"/>
      <c r="O125" s="64">
        <v>1</v>
      </c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>
        <v>1</v>
      </c>
      <c r="AA125" s="64"/>
      <c r="AB125" s="64"/>
      <c r="AC125" s="64"/>
      <c r="AD125" s="64">
        <v>1</v>
      </c>
      <c r="AE125" s="64">
        <v>1</v>
      </c>
      <c r="AF125" s="64"/>
      <c r="AG125" s="64"/>
      <c r="AH125" s="64"/>
      <c r="AI125" s="64">
        <v>1</v>
      </c>
      <c r="AJ125" s="64">
        <v>2</v>
      </c>
      <c r="AK125" s="64">
        <v>1.18</v>
      </c>
      <c r="AL125" s="64"/>
      <c r="AM125" s="64">
        <v>16</v>
      </c>
      <c r="AN125" s="64">
        <v>1.0049999999999999</v>
      </c>
      <c r="AO125" s="64">
        <v>0.157</v>
      </c>
      <c r="AP125" s="64">
        <v>18</v>
      </c>
      <c r="AQ125" s="64"/>
      <c r="AR125" s="64">
        <v>2</v>
      </c>
      <c r="AS125" s="68"/>
      <c r="AT125" s="69"/>
      <c r="AU125" s="70">
        <f t="shared" si="25"/>
        <v>38584.825466666669</v>
      </c>
      <c r="AV125" s="71">
        <f t="shared" si="26"/>
        <v>40032.97546666667</v>
      </c>
      <c r="AW125" s="72">
        <f t="shared" si="27"/>
        <v>40032.97546666667</v>
      </c>
      <c r="AX125" s="73">
        <f t="shared" si="28"/>
        <v>1448.1500000000015</v>
      </c>
      <c r="AY125" s="74">
        <f t="shared" si="29"/>
        <v>24694.28829866667</v>
      </c>
      <c r="AZ125" s="75">
        <f t="shared" si="30"/>
        <v>13890.537168000001</v>
      </c>
      <c r="BA125" s="76"/>
      <c r="BB125" s="77"/>
    </row>
    <row r="126" spans="1:54" ht="30" x14ac:dyDescent="0.25">
      <c r="A126" s="63">
        <v>121</v>
      </c>
      <c r="B126" s="64" t="s">
        <v>169</v>
      </c>
      <c r="C126" s="64" t="s">
        <v>263</v>
      </c>
      <c r="D126" s="64" t="s">
        <v>395</v>
      </c>
      <c r="E126" s="78" t="s">
        <v>396</v>
      </c>
      <c r="F126" s="79"/>
      <c r="G126" s="67">
        <v>2</v>
      </c>
      <c r="H126" s="64">
        <v>0.24</v>
      </c>
      <c r="I126" s="64"/>
      <c r="J126" s="64"/>
      <c r="K126" s="64"/>
      <c r="L126" s="64"/>
      <c r="M126" s="64">
        <v>0</v>
      </c>
      <c r="N126" s="64">
        <v>0</v>
      </c>
      <c r="O126" s="64">
        <v>0</v>
      </c>
      <c r="P126" s="64">
        <v>0</v>
      </c>
      <c r="Q126" s="64"/>
      <c r="R126" s="64"/>
      <c r="S126" s="64"/>
      <c r="T126" s="64"/>
      <c r="U126" s="64"/>
      <c r="V126" s="64">
        <v>0</v>
      </c>
      <c r="W126" s="64">
        <v>1</v>
      </c>
      <c r="X126" s="64">
        <v>1</v>
      </c>
      <c r="Y126" s="64">
        <v>0</v>
      </c>
      <c r="Z126" s="64">
        <v>1</v>
      </c>
      <c r="AA126" s="64">
        <v>0</v>
      </c>
      <c r="AB126" s="64">
        <v>0</v>
      </c>
      <c r="AC126" s="64">
        <v>0</v>
      </c>
      <c r="AD126" s="64">
        <v>0</v>
      </c>
      <c r="AE126" s="64">
        <v>0</v>
      </c>
      <c r="AF126" s="64">
        <v>0</v>
      </c>
      <c r="AG126" s="64">
        <v>1</v>
      </c>
      <c r="AH126" s="64">
        <v>0</v>
      </c>
      <c r="AI126" s="64">
        <v>0</v>
      </c>
      <c r="AJ126" s="64">
        <v>2</v>
      </c>
      <c r="AK126" s="64">
        <v>0.25</v>
      </c>
      <c r="AL126" s="64">
        <v>0</v>
      </c>
      <c r="AM126" s="64">
        <v>0</v>
      </c>
      <c r="AN126" s="64">
        <v>0</v>
      </c>
      <c r="AO126" s="64">
        <v>0.12</v>
      </c>
      <c r="AP126" s="64">
        <v>0</v>
      </c>
      <c r="AQ126" s="64"/>
      <c r="AR126" s="64">
        <v>2</v>
      </c>
      <c r="AS126" s="68"/>
      <c r="AT126" s="69"/>
      <c r="AU126" s="70">
        <f t="shared" si="25"/>
        <v>46281.888666666739</v>
      </c>
      <c r="AV126" s="71">
        <f t="shared" si="26"/>
        <v>47730.03866666674</v>
      </c>
      <c r="AW126" s="72">
        <f t="shared" si="27"/>
        <v>47730.03866666674</v>
      </c>
      <c r="AX126" s="73">
        <f t="shared" si="28"/>
        <v>1448.1500000000015</v>
      </c>
      <c r="AY126" s="74">
        <f t="shared" si="29"/>
        <v>29620.408746666712</v>
      </c>
      <c r="AZ126" s="75">
        <f t="shared" si="30"/>
        <v>16661.479920000027</v>
      </c>
      <c r="BA126" s="76"/>
      <c r="BB126" s="77"/>
    </row>
    <row r="127" spans="1:54" ht="30" x14ac:dyDescent="0.25">
      <c r="A127" s="63">
        <v>122</v>
      </c>
      <c r="B127" s="64" t="s">
        <v>119</v>
      </c>
      <c r="C127" s="64" t="s">
        <v>203</v>
      </c>
      <c r="D127" s="64" t="s">
        <v>397</v>
      </c>
      <c r="E127" s="78" t="s">
        <v>398</v>
      </c>
      <c r="F127" s="79"/>
      <c r="G127" s="67">
        <v>2</v>
      </c>
      <c r="H127" s="64">
        <v>0.18</v>
      </c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>
        <v>1</v>
      </c>
      <c r="X127" s="64">
        <v>1</v>
      </c>
      <c r="Y127" s="64"/>
      <c r="Z127" s="64">
        <v>1</v>
      </c>
      <c r="AA127" s="64"/>
      <c r="AB127" s="64">
        <v>2</v>
      </c>
      <c r="AC127" s="64"/>
      <c r="AD127" s="64"/>
      <c r="AE127" s="64"/>
      <c r="AF127" s="64"/>
      <c r="AG127" s="64"/>
      <c r="AH127" s="64"/>
      <c r="AI127" s="64"/>
      <c r="AJ127" s="64">
        <v>2</v>
      </c>
      <c r="AK127" s="64">
        <v>0.11</v>
      </c>
      <c r="AL127" s="64">
        <v>0.33</v>
      </c>
      <c r="AM127" s="64"/>
      <c r="AN127" s="64">
        <v>0.4</v>
      </c>
      <c r="AO127" s="64">
        <v>7.0000000000000007E-2</v>
      </c>
      <c r="AP127" s="64"/>
      <c r="AQ127" s="64"/>
      <c r="AR127" s="64">
        <v>2</v>
      </c>
      <c r="AS127" s="68"/>
      <c r="AT127" s="69"/>
      <c r="AU127" s="70">
        <f t="shared" si="25"/>
        <v>41969.984666666736</v>
      </c>
      <c r="AV127" s="71">
        <f t="shared" si="26"/>
        <v>43418.134666666738</v>
      </c>
      <c r="AW127" s="72">
        <f t="shared" si="27"/>
        <v>39727.514292468171</v>
      </c>
      <c r="AX127" s="73">
        <f t="shared" ref="AX127:AX128" si="52">(AV127-AU127)-(AV127-AU127)*0.0850018178471392</f>
        <v>1325.0546174846668</v>
      </c>
      <c r="AY127" s="74">
        <f t="shared" ref="AY127:AY128" si="53">(AU127*0.64)-(AU127*0.64)*0.0850018178471392</f>
        <v>24577.574191989443</v>
      </c>
      <c r="AZ127" s="75">
        <f t="shared" ref="AZ127:AZ128" si="54">(AU127*0.36)-(AU127*0.36)*0.0850018178471392</f>
        <v>13824.885482994061</v>
      </c>
      <c r="BA127" s="76"/>
      <c r="BB127" s="77"/>
    </row>
    <row r="128" spans="1:54" s="85" customFormat="1" ht="30" x14ac:dyDescent="0.25">
      <c r="A128" s="63">
        <v>123</v>
      </c>
      <c r="B128" s="64" t="s">
        <v>136</v>
      </c>
      <c r="C128" s="64" t="s">
        <v>303</v>
      </c>
      <c r="D128" s="64" t="s">
        <v>399</v>
      </c>
      <c r="E128" s="78" t="s">
        <v>400</v>
      </c>
      <c r="F128" s="79"/>
      <c r="G128" s="67">
        <v>2</v>
      </c>
      <c r="H128" s="64">
        <v>0.16</v>
      </c>
      <c r="I128" s="64"/>
      <c r="J128" s="64"/>
      <c r="K128" s="64"/>
      <c r="L128" s="64"/>
      <c r="M128" s="64">
        <v>1</v>
      </c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>
        <v>1</v>
      </c>
      <c r="Y128" s="64"/>
      <c r="Z128" s="64">
        <v>1</v>
      </c>
      <c r="AA128" s="64"/>
      <c r="AB128" s="64"/>
      <c r="AC128" s="64">
        <v>1</v>
      </c>
      <c r="AD128" s="64">
        <v>1</v>
      </c>
      <c r="AE128" s="64"/>
      <c r="AF128" s="64"/>
      <c r="AG128" s="64"/>
      <c r="AH128" s="64"/>
      <c r="AI128" s="64">
        <v>1</v>
      </c>
      <c r="AJ128" s="64">
        <v>2</v>
      </c>
      <c r="AK128" s="64">
        <v>0.09</v>
      </c>
      <c r="AL128" s="64"/>
      <c r="AM128" s="64"/>
      <c r="AN128" s="64">
        <v>0.06</v>
      </c>
      <c r="AO128" s="64">
        <v>0.11</v>
      </c>
      <c r="AP128" s="64"/>
      <c r="AQ128" s="64"/>
      <c r="AR128" s="64">
        <v>2</v>
      </c>
      <c r="AS128" s="68"/>
      <c r="AT128" s="69"/>
      <c r="AU128" s="70">
        <f t="shared" si="25"/>
        <v>34768.480333333369</v>
      </c>
      <c r="AV128" s="71">
        <f t="shared" si="26"/>
        <v>35348.390333333373</v>
      </c>
      <c r="AW128" s="72">
        <f t="shared" si="27"/>
        <v>32343.712897029793</v>
      </c>
      <c r="AX128" s="73">
        <f t="shared" si="52"/>
        <v>530.61659581226866</v>
      </c>
      <c r="AY128" s="74">
        <f t="shared" si="53"/>
        <v>20360.381632779216</v>
      </c>
      <c r="AZ128" s="75">
        <f t="shared" si="54"/>
        <v>11452.71466843831</v>
      </c>
      <c r="BA128" s="76"/>
      <c r="BB128" s="77"/>
    </row>
    <row r="129" spans="1:54" ht="30" x14ac:dyDescent="0.25">
      <c r="A129" s="63">
        <v>124</v>
      </c>
      <c r="B129" s="64" t="s">
        <v>108</v>
      </c>
      <c r="C129" s="64" t="s">
        <v>190</v>
      </c>
      <c r="D129" s="64" t="s">
        <v>401</v>
      </c>
      <c r="E129" s="78" t="s">
        <v>402</v>
      </c>
      <c r="F129" s="79"/>
      <c r="G129" s="67">
        <v>2</v>
      </c>
      <c r="H129" s="64">
        <v>0.09</v>
      </c>
      <c r="I129" s="64"/>
      <c r="J129" s="64"/>
      <c r="K129" s="64"/>
      <c r="L129" s="64"/>
      <c r="M129" s="64"/>
      <c r="N129" s="64"/>
      <c r="O129" s="64">
        <v>1</v>
      </c>
      <c r="P129" s="64"/>
      <c r="Q129" s="64"/>
      <c r="R129" s="64"/>
      <c r="S129" s="64"/>
      <c r="T129" s="64"/>
      <c r="U129" s="64"/>
      <c r="V129" s="64"/>
      <c r="W129" s="64">
        <v>1</v>
      </c>
      <c r="X129" s="64"/>
      <c r="Y129" s="64"/>
      <c r="Z129" s="64">
        <v>1</v>
      </c>
      <c r="AA129" s="64"/>
      <c r="AB129" s="64"/>
      <c r="AC129" s="64"/>
      <c r="AD129" s="64">
        <v>1</v>
      </c>
      <c r="AE129" s="64">
        <v>1</v>
      </c>
      <c r="AF129" s="64"/>
      <c r="AG129" s="64"/>
      <c r="AH129" s="64"/>
      <c r="AI129" s="64"/>
      <c r="AJ129" s="64">
        <v>2</v>
      </c>
      <c r="AK129" s="64">
        <v>0.46</v>
      </c>
      <c r="AL129" s="64"/>
      <c r="AM129" s="64">
        <v>11</v>
      </c>
      <c r="AN129" s="64">
        <v>0.6</v>
      </c>
      <c r="AO129" s="64">
        <v>0.04</v>
      </c>
      <c r="AP129" s="64">
        <v>30</v>
      </c>
      <c r="AQ129" s="64"/>
      <c r="AR129" s="64">
        <v>2</v>
      </c>
      <c r="AS129" s="68"/>
      <c r="AT129" s="69"/>
      <c r="AU129" s="70">
        <f t="shared" si="25"/>
        <v>40426.962333333366</v>
      </c>
      <c r="AV129" s="71">
        <f t="shared" si="26"/>
        <v>41875.112333333367</v>
      </c>
      <c r="AW129" s="72">
        <f t="shared" si="27"/>
        <v>41875.112333333367</v>
      </c>
      <c r="AX129" s="73">
        <f t="shared" si="28"/>
        <v>1448.1500000000015</v>
      </c>
      <c r="AY129" s="74">
        <f t="shared" si="29"/>
        <v>25873.255893333353</v>
      </c>
      <c r="AZ129" s="75">
        <f t="shared" si="30"/>
        <v>14553.706440000011</v>
      </c>
      <c r="BA129" s="76"/>
      <c r="BB129" s="77"/>
    </row>
    <row r="130" spans="1:54" ht="30" x14ac:dyDescent="0.25">
      <c r="A130" s="63">
        <v>125</v>
      </c>
      <c r="B130" s="64" t="s">
        <v>119</v>
      </c>
      <c r="C130" s="64" t="s">
        <v>203</v>
      </c>
      <c r="D130" s="64" t="s">
        <v>403</v>
      </c>
      <c r="E130" s="78" t="s">
        <v>404</v>
      </c>
      <c r="F130" s="79"/>
      <c r="G130" s="67">
        <v>2</v>
      </c>
      <c r="H130" s="64">
        <v>0.04</v>
      </c>
      <c r="I130" s="64"/>
      <c r="J130" s="64"/>
      <c r="K130" s="64"/>
      <c r="L130" s="64"/>
      <c r="M130" s="64">
        <v>2</v>
      </c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>
        <v>1</v>
      </c>
      <c r="AD130" s="64">
        <v>1</v>
      </c>
      <c r="AE130" s="64"/>
      <c r="AF130" s="64"/>
      <c r="AG130" s="64"/>
      <c r="AH130" s="64"/>
      <c r="AI130" s="64">
        <v>4</v>
      </c>
      <c r="AJ130" s="64">
        <v>2</v>
      </c>
      <c r="AK130" s="64">
        <v>7.0000000000000007E-2</v>
      </c>
      <c r="AL130" s="64"/>
      <c r="AM130" s="64"/>
      <c r="AN130" s="64"/>
      <c r="AO130" s="64"/>
      <c r="AP130" s="64"/>
      <c r="AQ130" s="64"/>
      <c r="AR130" s="64">
        <v>3</v>
      </c>
      <c r="AS130" s="68">
        <v>1</v>
      </c>
      <c r="AT130" s="69"/>
      <c r="AU130" s="70">
        <f t="shared" si="25"/>
        <v>19073.802666666666</v>
      </c>
      <c r="AV130" s="71">
        <f t="shared" si="26"/>
        <v>19653.712666666666</v>
      </c>
      <c r="AW130" s="72">
        <f t="shared" si="27"/>
        <v>17983.111362554653</v>
      </c>
      <c r="AX130" s="73">
        <f>(AV130-AU130)-(AV130-AU130)*0.0850018178471392</f>
        <v>530.61659581226536</v>
      </c>
      <c r="AY130" s="74">
        <f>(AU130*0.64)-(AU130*0.64)*0.0850018178471392</f>
        <v>11169.596650715128</v>
      </c>
      <c r="AZ130" s="75">
        <f>(AU130*0.36)-(AU130*0.36)*0.0850018178471392</f>
        <v>6282.8981160272597</v>
      </c>
      <c r="BA130" s="76"/>
      <c r="BB130" s="77"/>
    </row>
    <row r="131" spans="1:54" ht="30" x14ac:dyDescent="0.25">
      <c r="A131" s="63">
        <v>126</v>
      </c>
      <c r="B131" s="64" t="s">
        <v>108</v>
      </c>
      <c r="C131" s="64" t="s">
        <v>306</v>
      </c>
      <c r="D131" s="64" t="s">
        <v>405</v>
      </c>
      <c r="E131" s="78" t="s">
        <v>406</v>
      </c>
      <c r="F131" s="79"/>
      <c r="G131" s="67">
        <v>2</v>
      </c>
      <c r="H131" s="64">
        <v>0.32</v>
      </c>
      <c r="I131" s="64"/>
      <c r="J131" s="64"/>
      <c r="K131" s="64"/>
      <c r="L131" s="64"/>
      <c r="M131" s="64">
        <v>0</v>
      </c>
      <c r="N131" s="64">
        <v>0</v>
      </c>
      <c r="O131" s="64">
        <v>0</v>
      </c>
      <c r="P131" s="64">
        <v>0</v>
      </c>
      <c r="Q131" s="64"/>
      <c r="R131" s="64"/>
      <c r="S131" s="64"/>
      <c r="T131" s="64"/>
      <c r="U131" s="64"/>
      <c r="V131" s="64">
        <v>0</v>
      </c>
      <c r="W131" s="64">
        <v>1</v>
      </c>
      <c r="X131" s="64">
        <v>0</v>
      </c>
      <c r="Y131" s="64">
        <v>1</v>
      </c>
      <c r="Z131" s="64">
        <v>1</v>
      </c>
      <c r="AA131" s="64">
        <v>0</v>
      </c>
      <c r="AB131" s="64">
        <v>0</v>
      </c>
      <c r="AC131" s="64">
        <v>0</v>
      </c>
      <c r="AD131" s="64">
        <v>0</v>
      </c>
      <c r="AE131" s="64">
        <v>0</v>
      </c>
      <c r="AF131" s="64">
        <v>2</v>
      </c>
      <c r="AG131" s="64">
        <v>0</v>
      </c>
      <c r="AH131" s="64">
        <v>0</v>
      </c>
      <c r="AI131" s="64">
        <v>0</v>
      </c>
      <c r="AJ131" s="64">
        <v>2</v>
      </c>
      <c r="AK131" s="64">
        <v>0.1</v>
      </c>
      <c r="AL131" s="64">
        <v>0</v>
      </c>
      <c r="AM131" s="64">
        <v>1</v>
      </c>
      <c r="AN131" s="64">
        <v>0.04</v>
      </c>
      <c r="AO131" s="64">
        <v>0.03</v>
      </c>
      <c r="AP131" s="64">
        <v>0</v>
      </c>
      <c r="AQ131" s="64"/>
      <c r="AR131" s="64">
        <v>4</v>
      </c>
      <c r="AS131" s="68"/>
      <c r="AT131" s="69"/>
      <c r="AU131" s="70">
        <f t="shared" si="25"/>
        <v>52896.427333333399</v>
      </c>
      <c r="AV131" s="71">
        <f t="shared" si="26"/>
        <v>54344.5773333334</v>
      </c>
      <c r="AW131" s="72">
        <f t="shared" si="27"/>
        <v>54344.577333333393</v>
      </c>
      <c r="AX131" s="73">
        <f t="shared" si="28"/>
        <v>1448.1500000000015</v>
      </c>
      <c r="AY131" s="74">
        <f t="shared" si="29"/>
        <v>33853.713493333373</v>
      </c>
      <c r="AZ131" s="75">
        <f t="shared" si="30"/>
        <v>19042.713840000022</v>
      </c>
      <c r="BA131" s="76"/>
      <c r="BB131" s="77"/>
    </row>
    <row r="132" spans="1:54" ht="45" x14ac:dyDescent="0.25">
      <c r="A132" s="63">
        <v>127</v>
      </c>
      <c r="B132" s="64" t="s">
        <v>119</v>
      </c>
      <c r="C132" s="64" t="s">
        <v>183</v>
      </c>
      <c r="D132" s="64" t="s">
        <v>407</v>
      </c>
      <c r="E132" s="78" t="s">
        <v>408</v>
      </c>
      <c r="F132" s="79"/>
      <c r="G132" s="67">
        <v>2</v>
      </c>
      <c r="H132" s="64">
        <v>0.17</v>
      </c>
      <c r="I132" s="64"/>
      <c r="J132" s="64"/>
      <c r="K132" s="64"/>
      <c r="L132" s="64"/>
      <c r="M132" s="64">
        <v>1</v>
      </c>
      <c r="N132" s="64">
        <v>0</v>
      </c>
      <c r="O132" s="64">
        <v>0</v>
      </c>
      <c r="P132" s="64">
        <v>0</v>
      </c>
      <c r="Q132" s="64"/>
      <c r="R132" s="64"/>
      <c r="S132" s="64"/>
      <c r="T132" s="64"/>
      <c r="U132" s="64"/>
      <c r="V132" s="64">
        <v>0</v>
      </c>
      <c r="W132" s="64">
        <v>0</v>
      </c>
      <c r="X132" s="64">
        <v>2</v>
      </c>
      <c r="Y132" s="64">
        <v>0</v>
      </c>
      <c r="Z132" s="64">
        <v>1</v>
      </c>
      <c r="AA132" s="64">
        <v>0</v>
      </c>
      <c r="AB132" s="64">
        <v>1</v>
      </c>
      <c r="AC132" s="64">
        <v>0</v>
      </c>
      <c r="AD132" s="64">
        <v>1</v>
      </c>
      <c r="AE132" s="64">
        <v>1</v>
      </c>
      <c r="AF132" s="64">
        <v>0</v>
      </c>
      <c r="AG132" s="64">
        <v>0</v>
      </c>
      <c r="AH132" s="64">
        <v>0</v>
      </c>
      <c r="AI132" s="64">
        <v>1</v>
      </c>
      <c r="AJ132" s="64">
        <v>3</v>
      </c>
      <c r="AK132" s="64">
        <v>0.2</v>
      </c>
      <c r="AL132" s="64">
        <v>0.29299999999999998</v>
      </c>
      <c r="AM132" s="64">
        <v>1</v>
      </c>
      <c r="AN132" s="64">
        <v>0.35299999999999998</v>
      </c>
      <c r="AO132" s="64">
        <v>7.0000000000000007E-2</v>
      </c>
      <c r="AP132" s="64">
        <v>0</v>
      </c>
      <c r="AQ132" s="64"/>
      <c r="AR132" s="64">
        <v>3</v>
      </c>
      <c r="AS132" s="68"/>
      <c r="AT132" s="69"/>
      <c r="AU132" s="70">
        <f t="shared" si="25"/>
        <v>52703.600666666731</v>
      </c>
      <c r="AV132" s="71">
        <f t="shared" si="26"/>
        <v>54151.750666666732</v>
      </c>
      <c r="AW132" s="72">
        <f t="shared" si="27"/>
        <v>54151.750666666732</v>
      </c>
      <c r="AX132" s="73">
        <f t="shared" si="28"/>
        <v>1448.1500000000015</v>
      </c>
      <c r="AY132" s="74">
        <f t="shared" si="29"/>
        <v>33730.304426666706</v>
      </c>
      <c r="AZ132" s="75">
        <f t="shared" si="30"/>
        <v>18973.296240000021</v>
      </c>
      <c r="BA132" s="76"/>
      <c r="BB132" s="77"/>
    </row>
    <row r="133" spans="1:54" ht="45" x14ac:dyDescent="0.25">
      <c r="A133" s="63">
        <v>128</v>
      </c>
      <c r="B133" s="64" t="s">
        <v>108</v>
      </c>
      <c r="C133" s="64" t="s">
        <v>109</v>
      </c>
      <c r="D133" s="64" t="s">
        <v>409</v>
      </c>
      <c r="E133" s="78" t="s">
        <v>410</v>
      </c>
      <c r="F133" s="79"/>
      <c r="G133" s="67">
        <v>2</v>
      </c>
      <c r="H133" s="64">
        <v>0.1</v>
      </c>
      <c r="I133" s="64"/>
      <c r="J133" s="64"/>
      <c r="K133" s="64"/>
      <c r="L133" s="64"/>
      <c r="M133" s="64">
        <v>1</v>
      </c>
      <c r="N133" s="64"/>
      <c r="O133" s="64"/>
      <c r="P133" s="64"/>
      <c r="Q133" s="64"/>
      <c r="R133" s="64"/>
      <c r="S133" s="64"/>
      <c r="T133" s="64"/>
      <c r="U133" s="64"/>
      <c r="V133" s="64"/>
      <c r="W133" s="64">
        <v>1</v>
      </c>
      <c r="X133" s="64">
        <v>1</v>
      </c>
      <c r="Y133" s="64"/>
      <c r="Z133" s="64">
        <v>1</v>
      </c>
      <c r="AA133" s="64"/>
      <c r="AB133" s="64"/>
      <c r="AC133" s="64"/>
      <c r="AD133" s="64">
        <v>1</v>
      </c>
      <c r="AE133" s="64">
        <v>2</v>
      </c>
      <c r="AF133" s="64"/>
      <c r="AG133" s="64"/>
      <c r="AH133" s="64"/>
      <c r="AI133" s="64">
        <v>1</v>
      </c>
      <c r="AJ133" s="64">
        <v>3</v>
      </c>
      <c r="AK133" s="64">
        <v>0.11</v>
      </c>
      <c r="AL133" s="64">
        <v>0.313</v>
      </c>
      <c r="AM133" s="64"/>
      <c r="AN133" s="64">
        <v>0.313</v>
      </c>
      <c r="AO133" s="64">
        <v>3.2000000000000001E-2</v>
      </c>
      <c r="AP133" s="64"/>
      <c r="AQ133" s="64"/>
      <c r="AR133" s="64">
        <v>3</v>
      </c>
      <c r="AS133" s="68"/>
      <c r="AT133" s="69"/>
      <c r="AU133" s="70">
        <f t="shared" si="25"/>
        <v>51873.712666666739</v>
      </c>
      <c r="AV133" s="71">
        <f t="shared" si="26"/>
        <v>53321.862666666741</v>
      </c>
      <c r="AW133" s="72">
        <f t="shared" si="27"/>
        <v>53321.862666666741</v>
      </c>
      <c r="AX133" s="73">
        <f t="shared" si="28"/>
        <v>1448.1500000000015</v>
      </c>
      <c r="AY133" s="74">
        <f t="shared" si="29"/>
        <v>33199.176106666717</v>
      </c>
      <c r="AZ133" s="75">
        <f t="shared" si="30"/>
        <v>18674.536560000026</v>
      </c>
      <c r="BA133" s="76"/>
      <c r="BB133" s="77"/>
    </row>
    <row r="134" spans="1:54" ht="30" x14ac:dyDescent="0.25">
      <c r="A134" s="63">
        <v>129</v>
      </c>
      <c r="B134" s="64" t="s">
        <v>108</v>
      </c>
      <c r="C134" s="64" t="s">
        <v>306</v>
      </c>
      <c r="D134" s="64" t="s">
        <v>411</v>
      </c>
      <c r="E134" s="78" t="s">
        <v>412</v>
      </c>
      <c r="F134" s="79"/>
      <c r="G134" s="67">
        <v>2</v>
      </c>
      <c r="H134" s="64">
        <v>0.42</v>
      </c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>
        <v>1</v>
      </c>
      <c r="X134" s="64">
        <v>1</v>
      </c>
      <c r="Y134" s="64"/>
      <c r="Z134" s="64">
        <v>1</v>
      </c>
      <c r="AA134" s="64"/>
      <c r="AB134" s="64"/>
      <c r="AC134" s="64">
        <v>1</v>
      </c>
      <c r="AD134" s="64"/>
      <c r="AE134" s="64"/>
      <c r="AF134" s="64">
        <v>1</v>
      </c>
      <c r="AG134" s="64"/>
      <c r="AH134" s="64"/>
      <c r="AI134" s="64"/>
      <c r="AJ134" s="64">
        <v>2</v>
      </c>
      <c r="AK134" s="64">
        <v>0.12</v>
      </c>
      <c r="AL134" s="64"/>
      <c r="AM134" s="64"/>
      <c r="AN134" s="64">
        <v>0.05</v>
      </c>
      <c r="AO134" s="64">
        <v>0.2</v>
      </c>
      <c r="AP134" s="64"/>
      <c r="AQ134" s="64"/>
      <c r="AR134" s="64">
        <v>2</v>
      </c>
      <c r="AS134" s="68"/>
      <c r="AT134" s="69"/>
      <c r="AU134" s="70">
        <f t="shared" ref="AU134:AU197" si="55">+H134*H$2+I134*I$2+J134*J$2+K134*K$2+L134*L$2+M134*M$2+N134*N$2+O134*O$2+P134*P$2+Q134*Q$2+R134*R$2+S134*S$2+T134*T$2+U134*U$2+V134*V$2+W134*W$2+X134*X$2+Y134*Y$2+Z134*Z$2+AA134*AA$2+AB134*AB$2+AC134*AC$2+AD134*AD$2+AE134*AE$2+AF134*AF$2+AG134*AG$2+AH134*AH$2+AI134*AI$2+AJ134*AJ$2+AK134*AK$2+AL134*AL$2+AM134*AM$2+AN134*AN$2+AO134*AO$2+AP134*AP$2+AQ134*AQ$2+AR134*AR$2+AS134*$AS$2</f>
        <v>54562.934000000067</v>
      </c>
      <c r="AV134" s="71">
        <f t="shared" ref="AV134:AV197" si="56">+IF(AU134&lt;=35000,AU134+579.91,AU134+1448.15)</f>
        <v>56011.084000000068</v>
      </c>
      <c r="AW134" s="72">
        <f t="shared" si="27"/>
        <v>56011.084000000061</v>
      </c>
      <c r="AX134" s="73">
        <f t="shared" si="28"/>
        <v>1448.1500000000015</v>
      </c>
      <c r="AY134" s="74">
        <f t="shared" si="29"/>
        <v>34920.277760000041</v>
      </c>
      <c r="AZ134" s="75">
        <f t="shared" si="30"/>
        <v>19642.656240000022</v>
      </c>
      <c r="BA134" s="76"/>
      <c r="BB134" s="77"/>
    </row>
    <row r="135" spans="1:54" ht="30" x14ac:dyDescent="0.25">
      <c r="A135" s="63">
        <v>130</v>
      </c>
      <c r="B135" s="64" t="s">
        <v>112</v>
      </c>
      <c r="C135" s="64" t="s">
        <v>113</v>
      </c>
      <c r="D135" s="64" t="s">
        <v>413</v>
      </c>
      <c r="E135" s="78" t="s">
        <v>414</v>
      </c>
      <c r="F135" s="79"/>
      <c r="G135" s="67">
        <v>2</v>
      </c>
      <c r="H135" s="64">
        <v>0.25</v>
      </c>
      <c r="I135" s="64"/>
      <c r="J135" s="64"/>
      <c r="K135" s="64"/>
      <c r="L135" s="64"/>
      <c r="M135" s="64">
        <v>0</v>
      </c>
      <c r="N135" s="64">
        <v>0</v>
      </c>
      <c r="O135" s="64">
        <v>1</v>
      </c>
      <c r="P135" s="64">
        <v>0</v>
      </c>
      <c r="Q135" s="64"/>
      <c r="R135" s="64"/>
      <c r="S135" s="64"/>
      <c r="T135" s="64"/>
      <c r="U135" s="64"/>
      <c r="V135" s="64">
        <v>0</v>
      </c>
      <c r="W135" s="64">
        <v>1</v>
      </c>
      <c r="X135" s="64">
        <v>0</v>
      </c>
      <c r="Y135" s="64">
        <v>0</v>
      </c>
      <c r="Z135" s="64">
        <v>1</v>
      </c>
      <c r="AA135" s="64">
        <v>0</v>
      </c>
      <c r="AB135" s="64">
        <v>0</v>
      </c>
      <c r="AC135" s="64">
        <v>0</v>
      </c>
      <c r="AD135" s="64">
        <v>0</v>
      </c>
      <c r="AE135" s="64">
        <v>1</v>
      </c>
      <c r="AF135" s="64">
        <v>0</v>
      </c>
      <c r="AG135" s="64">
        <v>1</v>
      </c>
      <c r="AH135" s="64">
        <v>0</v>
      </c>
      <c r="AI135" s="64">
        <v>0</v>
      </c>
      <c r="AJ135" s="64">
        <v>2</v>
      </c>
      <c r="AK135" s="64">
        <v>0.08</v>
      </c>
      <c r="AL135" s="64">
        <v>0</v>
      </c>
      <c r="AM135" s="64">
        <v>0</v>
      </c>
      <c r="AN135" s="64">
        <v>0</v>
      </c>
      <c r="AO135" s="64">
        <v>0.14499999999999999</v>
      </c>
      <c r="AP135" s="64">
        <v>0</v>
      </c>
      <c r="AQ135" s="64"/>
      <c r="AR135" s="64">
        <v>2</v>
      </c>
      <c r="AS135" s="68"/>
      <c r="AT135" s="69"/>
      <c r="AU135" s="70">
        <f t="shared" si="55"/>
        <v>49620.0396666667</v>
      </c>
      <c r="AV135" s="71">
        <f t="shared" si="56"/>
        <v>51068.189666666702</v>
      </c>
      <c r="AW135" s="72">
        <f t="shared" ref="AW135:AW198" si="57">AX135+AY135+AZ135</f>
        <v>51068.189666666702</v>
      </c>
      <c r="AX135" s="73">
        <f t="shared" ref="AX135:AX198" si="58">AV135-AU135</f>
        <v>1448.1500000000015</v>
      </c>
      <c r="AY135" s="74">
        <f t="shared" ref="AY135:AY198" si="59">AU135*0.64</f>
        <v>31756.825386666689</v>
      </c>
      <c r="AZ135" s="75">
        <f t="shared" ref="AZ135:AZ198" si="60">AU135*0.36</f>
        <v>17863.214280000011</v>
      </c>
      <c r="BA135" s="76"/>
      <c r="BB135" s="77"/>
    </row>
    <row r="136" spans="1:54" ht="30" x14ac:dyDescent="0.25">
      <c r="A136" s="63">
        <v>131</v>
      </c>
      <c r="B136" s="64" t="s">
        <v>104</v>
      </c>
      <c r="C136" s="64" t="s">
        <v>142</v>
      </c>
      <c r="D136" s="64" t="s">
        <v>415</v>
      </c>
      <c r="E136" s="78" t="s">
        <v>416</v>
      </c>
      <c r="F136" s="79"/>
      <c r="G136" s="67">
        <v>2</v>
      </c>
      <c r="H136" s="64">
        <v>0.09</v>
      </c>
      <c r="I136" s="64"/>
      <c r="J136" s="64"/>
      <c r="K136" s="64"/>
      <c r="L136" s="64"/>
      <c r="M136" s="64">
        <v>0</v>
      </c>
      <c r="N136" s="64">
        <v>0</v>
      </c>
      <c r="O136" s="64">
        <v>0</v>
      </c>
      <c r="P136" s="64">
        <v>0</v>
      </c>
      <c r="Q136" s="64"/>
      <c r="R136" s="64"/>
      <c r="S136" s="64"/>
      <c r="T136" s="64"/>
      <c r="U136" s="64"/>
      <c r="V136" s="64">
        <v>0</v>
      </c>
      <c r="W136" s="64">
        <v>1</v>
      </c>
      <c r="X136" s="64">
        <v>1</v>
      </c>
      <c r="Y136" s="64">
        <v>0</v>
      </c>
      <c r="Z136" s="64">
        <v>1</v>
      </c>
      <c r="AA136" s="64">
        <v>0</v>
      </c>
      <c r="AB136" s="64">
        <v>0</v>
      </c>
      <c r="AC136" s="64">
        <v>0</v>
      </c>
      <c r="AD136" s="64">
        <v>0</v>
      </c>
      <c r="AE136" s="64">
        <v>1</v>
      </c>
      <c r="AF136" s="64">
        <v>1</v>
      </c>
      <c r="AG136" s="64">
        <v>0</v>
      </c>
      <c r="AH136" s="64">
        <v>0</v>
      </c>
      <c r="AI136" s="64">
        <v>0</v>
      </c>
      <c r="AJ136" s="64">
        <v>2</v>
      </c>
      <c r="AK136" s="64">
        <v>0.13</v>
      </c>
      <c r="AL136" s="64">
        <v>0</v>
      </c>
      <c r="AM136" s="64">
        <v>1</v>
      </c>
      <c r="AN136" s="64">
        <v>0</v>
      </c>
      <c r="AO136" s="64">
        <v>0.03</v>
      </c>
      <c r="AP136" s="64">
        <v>0</v>
      </c>
      <c r="AQ136" s="64"/>
      <c r="AR136" s="64">
        <v>2</v>
      </c>
      <c r="AS136" s="68"/>
      <c r="AT136" s="69"/>
      <c r="AU136" s="70">
        <f t="shared" si="55"/>
        <v>43093.462000000065</v>
      </c>
      <c r="AV136" s="71">
        <f t="shared" si="56"/>
        <v>44541.612000000066</v>
      </c>
      <c r="AW136" s="72">
        <f t="shared" si="57"/>
        <v>44541.612000000066</v>
      </c>
      <c r="AX136" s="73">
        <f t="shared" si="58"/>
        <v>1448.1500000000015</v>
      </c>
      <c r="AY136" s="74">
        <f t="shared" si="59"/>
        <v>27579.815680000043</v>
      </c>
      <c r="AZ136" s="75">
        <f t="shared" si="60"/>
        <v>15513.646320000023</v>
      </c>
      <c r="BA136" s="76"/>
      <c r="BB136" s="77"/>
    </row>
    <row r="137" spans="1:54" ht="30" x14ac:dyDescent="0.25">
      <c r="A137" s="63">
        <v>132</v>
      </c>
      <c r="B137" s="64" t="s">
        <v>119</v>
      </c>
      <c r="C137" s="64" t="s">
        <v>130</v>
      </c>
      <c r="D137" s="64" t="s">
        <v>417</v>
      </c>
      <c r="E137" s="78" t="s">
        <v>418</v>
      </c>
      <c r="F137" s="79"/>
      <c r="G137" s="67">
        <v>2</v>
      </c>
      <c r="H137" s="64">
        <v>0.04</v>
      </c>
      <c r="I137" s="64"/>
      <c r="J137" s="64"/>
      <c r="K137" s="64"/>
      <c r="L137" s="64"/>
      <c r="M137" s="64">
        <v>0</v>
      </c>
      <c r="N137" s="64">
        <v>0</v>
      </c>
      <c r="O137" s="64">
        <v>0</v>
      </c>
      <c r="P137" s="64">
        <v>0</v>
      </c>
      <c r="Q137" s="64"/>
      <c r="R137" s="64"/>
      <c r="S137" s="64"/>
      <c r="T137" s="64"/>
      <c r="U137" s="64"/>
      <c r="V137" s="64">
        <v>0</v>
      </c>
      <c r="W137" s="64">
        <v>0</v>
      </c>
      <c r="X137" s="64">
        <v>1</v>
      </c>
      <c r="Y137" s="64">
        <v>0</v>
      </c>
      <c r="Z137" s="64"/>
      <c r="AA137" s="64">
        <v>0</v>
      </c>
      <c r="AB137" s="64">
        <v>0</v>
      </c>
      <c r="AC137" s="64">
        <v>0</v>
      </c>
      <c r="AD137" s="64">
        <v>1</v>
      </c>
      <c r="AE137" s="64">
        <v>0</v>
      </c>
      <c r="AF137" s="64">
        <v>0</v>
      </c>
      <c r="AG137" s="64">
        <v>0</v>
      </c>
      <c r="AH137" s="64">
        <v>0</v>
      </c>
      <c r="AI137" s="64">
        <v>0</v>
      </c>
      <c r="AJ137" s="64">
        <v>1</v>
      </c>
      <c r="AK137" s="64">
        <v>3.5000000000000003E-2</v>
      </c>
      <c r="AL137" s="64">
        <v>0</v>
      </c>
      <c r="AM137" s="64">
        <v>0</v>
      </c>
      <c r="AN137" s="64">
        <v>0</v>
      </c>
      <c r="AO137" s="64">
        <v>0.15</v>
      </c>
      <c r="AP137" s="64">
        <v>0</v>
      </c>
      <c r="AQ137" s="64"/>
      <c r="AR137" s="64">
        <v>2</v>
      </c>
      <c r="AS137" s="68">
        <v>1</v>
      </c>
      <c r="AT137" s="69"/>
      <c r="AU137" s="70">
        <f t="shared" si="55"/>
        <v>19138.405666666702</v>
      </c>
      <c r="AV137" s="71">
        <f t="shared" si="56"/>
        <v>19718.315666666702</v>
      </c>
      <c r="AW137" s="72">
        <f t="shared" si="57"/>
        <v>18042.222990116308</v>
      </c>
      <c r="AX137" s="73">
        <f>(AV137-AU137)-(AV137-AU137)*0.0850018178471392</f>
        <v>530.61659581226536</v>
      </c>
      <c r="AY137" s="74">
        <f>(AU137*0.64)-(AU137*0.64)*0.0850018178471392</f>
        <v>11207.428092354587</v>
      </c>
      <c r="AZ137" s="75">
        <f>(AU137*0.36)-(AU137*0.36)*0.0850018178471392</f>
        <v>6304.1783019494551</v>
      </c>
      <c r="BA137" s="76"/>
      <c r="BB137" s="77"/>
    </row>
    <row r="138" spans="1:54" ht="30" x14ac:dyDescent="0.25">
      <c r="A138" s="63">
        <v>133</v>
      </c>
      <c r="B138" s="64" t="s">
        <v>123</v>
      </c>
      <c r="C138" s="64" t="s">
        <v>243</v>
      </c>
      <c r="D138" s="64" t="s">
        <v>419</v>
      </c>
      <c r="E138" s="78" t="s">
        <v>420</v>
      </c>
      <c r="F138" s="79"/>
      <c r="G138" s="67">
        <v>2</v>
      </c>
      <c r="H138" s="64">
        <v>0.15</v>
      </c>
      <c r="I138" s="64"/>
      <c r="J138" s="64"/>
      <c r="K138" s="64"/>
      <c r="L138" s="64"/>
      <c r="M138" s="64">
        <v>1</v>
      </c>
      <c r="N138" s="64"/>
      <c r="O138" s="64"/>
      <c r="P138" s="64"/>
      <c r="Q138" s="64"/>
      <c r="R138" s="64"/>
      <c r="S138" s="64"/>
      <c r="T138" s="64"/>
      <c r="U138" s="64"/>
      <c r="V138" s="64">
        <v>1</v>
      </c>
      <c r="W138" s="64"/>
      <c r="X138" s="64"/>
      <c r="Y138" s="64"/>
      <c r="Z138" s="64">
        <v>1</v>
      </c>
      <c r="AA138" s="64"/>
      <c r="AB138" s="64"/>
      <c r="AC138" s="64">
        <v>1</v>
      </c>
      <c r="AD138" s="64"/>
      <c r="AE138" s="64">
        <v>1</v>
      </c>
      <c r="AF138" s="64"/>
      <c r="AG138" s="64"/>
      <c r="AH138" s="64"/>
      <c r="AI138" s="64">
        <v>1</v>
      </c>
      <c r="AJ138" s="64">
        <v>2</v>
      </c>
      <c r="AK138" s="64">
        <v>7.0000000000000007E-2</v>
      </c>
      <c r="AL138" s="64"/>
      <c r="AM138" s="64"/>
      <c r="AN138" s="64"/>
      <c r="AO138" s="64">
        <v>6.5000000000000002E-2</v>
      </c>
      <c r="AP138" s="64"/>
      <c r="AQ138" s="64"/>
      <c r="AR138" s="64">
        <v>2</v>
      </c>
      <c r="AS138" s="68"/>
      <c r="AT138" s="69"/>
      <c r="AU138" s="70">
        <f t="shared" si="55"/>
        <v>33700.163000000037</v>
      </c>
      <c r="AV138" s="71">
        <f t="shared" si="56"/>
        <v>34280.07300000004</v>
      </c>
      <c r="AW138" s="72">
        <f t="shared" si="57"/>
        <v>34280.07300000004</v>
      </c>
      <c r="AX138" s="73">
        <f t="shared" si="58"/>
        <v>579.91000000000349</v>
      </c>
      <c r="AY138" s="74">
        <f t="shared" si="59"/>
        <v>21568.104320000024</v>
      </c>
      <c r="AZ138" s="75">
        <f t="shared" si="60"/>
        <v>12132.058680000013</v>
      </c>
      <c r="BA138" s="76"/>
      <c r="BB138" s="77"/>
    </row>
    <row r="139" spans="1:54" ht="30" x14ac:dyDescent="0.25">
      <c r="A139" s="63">
        <v>134</v>
      </c>
      <c r="B139" s="64" t="s">
        <v>136</v>
      </c>
      <c r="C139" s="64" t="s">
        <v>200</v>
      </c>
      <c r="D139" s="64" t="s">
        <v>421</v>
      </c>
      <c r="E139" s="78" t="s">
        <v>422</v>
      </c>
      <c r="F139" s="79"/>
      <c r="G139" s="67">
        <v>2</v>
      </c>
      <c r="H139" s="64">
        <v>7.0000000000000007E-2</v>
      </c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>
        <v>2</v>
      </c>
      <c r="Y139" s="64"/>
      <c r="Z139" s="64">
        <v>1</v>
      </c>
      <c r="AA139" s="64"/>
      <c r="AB139" s="64"/>
      <c r="AC139" s="64"/>
      <c r="AD139" s="64">
        <v>1</v>
      </c>
      <c r="AE139" s="64">
        <v>1</v>
      </c>
      <c r="AF139" s="64"/>
      <c r="AG139" s="64"/>
      <c r="AH139" s="64"/>
      <c r="AI139" s="64"/>
      <c r="AJ139" s="64">
        <v>2</v>
      </c>
      <c r="AK139" s="64">
        <v>0.08</v>
      </c>
      <c r="AL139" s="64"/>
      <c r="AM139" s="64"/>
      <c r="AN139" s="64"/>
      <c r="AO139" s="64"/>
      <c r="AP139" s="64"/>
      <c r="AQ139" s="64"/>
      <c r="AR139" s="64">
        <v>2</v>
      </c>
      <c r="AS139" s="68"/>
      <c r="AT139" s="69"/>
      <c r="AU139" s="70">
        <f t="shared" si="55"/>
        <v>41013.494000000064</v>
      </c>
      <c r="AV139" s="71">
        <f t="shared" si="56"/>
        <v>42461.644000000066</v>
      </c>
      <c r="AW139" s="72">
        <f t="shared" si="57"/>
        <v>42461.644000000066</v>
      </c>
      <c r="AX139" s="73">
        <f t="shared" si="58"/>
        <v>1448.1500000000015</v>
      </c>
      <c r="AY139" s="74">
        <f t="shared" si="59"/>
        <v>26248.636160000042</v>
      </c>
      <c r="AZ139" s="75">
        <f t="shared" si="60"/>
        <v>14764.857840000022</v>
      </c>
      <c r="BA139" s="76"/>
      <c r="BB139" s="77"/>
    </row>
    <row r="140" spans="1:54" ht="30" x14ac:dyDescent="0.25">
      <c r="A140" s="63">
        <v>135</v>
      </c>
      <c r="B140" s="64" t="s">
        <v>108</v>
      </c>
      <c r="C140" s="64" t="s">
        <v>145</v>
      </c>
      <c r="D140" s="64" t="s">
        <v>423</v>
      </c>
      <c r="E140" s="78" t="s">
        <v>424</v>
      </c>
      <c r="F140" s="79"/>
      <c r="G140" s="67">
        <v>2</v>
      </c>
      <c r="H140" s="64">
        <v>0.18</v>
      </c>
      <c r="I140" s="64"/>
      <c r="J140" s="64"/>
      <c r="K140" s="64"/>
      <c r="L140" s="64"/>
      <c r="M140" s="64">
        <v>1</v>
      </c>
      <c r="N140" s="64"/>
      <c r="O140" s="64"/>
      <c r="P140" s="64"/>
      <c r="Q140" s="64"/>
      <c r="R140" s="64"/>
      <c r="S140" s="64"/>
      <c r="T140" s="64"/>
      <c r="U140" s="64"/>
      <c r="V140" s="64">
        <v>2</v>
      </c>
      <c r="W140" s="64"/>
      <c r="X140" s="64"/>
      <c r="Y140" s="64"/>
      <c r="Z140" s="64">
        <v>1</v>
      </c>
      <c r="AA140" s="64"/>
      <c r="AB140" s="64">
        <v>1</v>
      </c>
      <c r="AC140" s="64">
        <v>2</v>
      </c>
      <c r="AD140" s="64"/>
      <c r="AE140" s="64"/>
      <c r="AF140" s="64"/>
      <c r="AG140" s="64"/>
      <c r="AH140" s="64"/>
      <c r="AI140" s="64">
        <v>1</v>
      </c>
      <c r="AJ140" s="64">
        <v>3</v>
      </c>
      <c r="AK140" s="64">
        <v>0.13</v>
      </c>
      <c r="AL140" s="64">
        <v>0.35</v>
      </c>
      <c r="AM140" s="64"/>
      <c r="AN140" s="64">
        <v>0.35</v>
      </c>
      <c r="AO140" s="64">
        <v>7.0000000000000007E-2</v>
      </c>
      <c r="AP140" s="64"/>
      <c r="AQ140" s="64"/>
      <c r="AR140" s="64">
        <v>3</v>
      </c>
      <c r="AS140" s="68"/>
      <c r="AT140" s="69"/>
      <c r="AU140" s="70">
        <f t="shared" si="55"/>
        <v>48470.251333333406</v>
      </c>
      <c r="AV140" s="71">
        <f t="shared" si="56"/>
        <v>49918.401333333408</v>
      </c>
      <c r="AW140" s="72">
        <f t="shared" si="57"/>
        <v>45675.246475977016</v>
      </c>
      <c r="AX140" s="73">
        <f t="shared" ref="AX140:AX141" si="61">(AV140-AU140)-(AV140-AU140)*0.0850018178471392</f>
        <v>1325.0546174846668</v>
      </c>
      <c r="AY140" s="74">
        <f t="shared" ref="AY140:AY141" si="62">(AU140*0.64)-(AU140*0.64)*0.0850018178471392</f>
        <v>28384.122789435103</v>
      </c>
      <c r="AZ140" s="75">
        <f t="shared" ref="AZ140:AZ141" si="63">(AU140*0.36)-(AU140*0.36)*0.0850018178471392</f>
        <v>15966.069069057243</v>
      </c>
      <c r="BA140" s="76"/>
      <c r="BB140" s="77"/>
    </row>
    <row r="141" spans="1:54" ht="30" x14ac:dyDescent="0.25">
      <c r="A141" s="63">
        <v>136</v>
      </c>
      <c r="B141" s="64" t="s">
        <v>119</v>
      </c>
      <c r="C141" s="64" t="s">
        <v>203</v>
      </c>
      <c r="D141" s="64" t="s">
        <v>425</v>
      </c>
      <c r="E141" s="78" t="s">
        <v>426</v>
      </c>
      <c r="F141" s="79"/>
      <c r="G141" s="67">
        <v>2</v>
      </c>
      <c r="H141" s="80">
        <v>0.12</v>
      </c>
      <c r="I141" s="64"/>
      <c r="J141" s="64"/>
      <c r="K141" s="64"/>
      <c r="L141" s="64"/>
      <c r="M141" s="80">
        <v>0</v>
      </c>
      <c r="N141" s="80">
        <v>0</v>
      </c>
      <c r="O141" s="80">
        <v>0</v>
      </c>
      <c r="P141" s="80">
        <v>0</v>
      </c>
      <c r="Q141" s="64"/>
      <c r="R141" s="64"/>
      <c r="S141" s="64"/>
      <c r="T141" s="64"/>
      <c r="U141" s="64"/>
      <c r="V141" s="80">
        <v>0</v>
      </c>
      <c r="W141" s="80">
        <v>1</v>
      </c>
      <c r="X141" s="80">
        <v>1</v>
      </c>
      <c r="Y141" s="80">
        <v>0</v>
      </c>
      <c r="Z141" s="80">
        <v>1</v>
      </c>
      <c r="AA141" s="80">
        <v>0</v>
      </c>
      <c r="AB141" s="80">
        <v>0</v>
      </c>
      <c r="AC141" s="80">
        <v>0</v>
      </c>
      <c r="AD141" s="80">
        <v>2</v>
      </c>
      <c r="AE141" s="80">
        <v>0</v>
      </c>
      <c r="AF141" s="80">
        <v>0</v>
      </c>
      <c r="AG141" s="80">
        <v>0</v>
      </c>
      <c r="AH141" s="80">
        <v>0</v>
      </c>
      <c r="AI141" s="80">
        <v>0</v>
      </c>
      <c r="AJ141" s="80">
        <v>2</v>
      </c>
      <c r="AK141" s="80">
        <v>0.09</v>
      </c>
      <c r="AL141" s="80">
        <v>0</v>
      </c>
      <c r="AM141" s="80">
        <v>1</v>
      </c>
      <c r="AN141" s="80">
        <v>0</v>
      </c>
      <c r="AO141" s="80">
        <v>0</v>
      </c>
      <c r="AP141" s="80">
        <v>0</v>
      </c>
      <c r="AQ141" s="64"/>
      <c r="AR141" s="80">
        <v>2</v>
      </c>
      <c r="AS141" s="81"/>
      <c r="AT141" s="69"/>
      <c r="AU141" s="70">
        <f t="shared" si="55"/>
        <v>42496.747333333406</v>
      </c>
      <c r="AV141" s="83">
        <f t="shared" si="56"/>
        <v>43944.897333333407</v>
      </c>
      <c r="AW141" s="72">
        <f t="shared" si="57"/>
        <v>40209.501174894169</v>
      </c>
      <c r="AX141" s="73">
        <f t="shared" si="61"/>
        <v>1325.0546174846668</v>
      </c>
      <c r="AY141" s="74">
        <f t="shared" si="62"/>
        <v>24886.045796742081</v>
      </c>
      <c r="AZ141" s="75">
        <f t="shared" si="63"/>
        <v>13998.40076066742</v>
      </c>
      <c r="BA141" s="76"/>
      <c r="BB141" s="77"/>
    </row>
    <row r="142" spans="1:54" ht="30" x14ac:dyDescent="0.25">
      <c r="A142" s="63">
        <v>137</v>
      </c>
      <c r="B142" s="64" t="s">
        <v>108</v>
      </c>
      <c r="C142" s="64" t="s">
        <v>190</v>
      </c>
      <c r="D142" s="64" t="s">
        <v>427</v>
      </c>
      <c r="E142" s="78" t="s">
        <v>428</v>
      </c>
      <c r="F142" s="79"/>
      <c r="G142" s="67">
        <v>2</v>
      </c>
      <c r="H142" s="64">
        <v>0.23</v>
      </c>
      <c r="I142" s="64"/>
      <c r="J142" s="64"/>
      <c r="K142" s="64"/>
      <c r="L142" s="64"/>
      <c r="M142" s="64">
        <v>2</v>
      </c>
      <c r="N142" s="64">
        <v>0</v>
      </c>
      <c r="O142" s="64">
        <v>0</v>
      </c>
      <c r="P142" s="64">
        <v>0</v>
      </c>
      <c r="Q142" s="64"/>
      <c r="R142" s="64"/>
      <c r="S142" s="64"/>
      <c r="T142" s="64"/>
      <c r="U142" s="64"/>
      <c r="V142" s="64">
        <v>0</v>
      </c>
      <c r="W142" s="64">
        <v>1</v>
      </c>
      <c r="X142" s="64">
        <v>1</v>
      </c>
      <c r="Y142" s="64">
        <v>0</v>
      </c>
      <c r="Z142" s="64">
        <v>1</v>
      </c>
      <c r="AA142" s="64">
        <v>0</v>
      </c>
      <c r="AB142" s="64">
        <v>0</v>
      </c>
      <c r="AC142" s="64">
        <v>2</v>
      </c>
      <c r="AD142" s="64">
        <v>0</v>
      </c>
      <c r="AE142" s="64">
        <v>0</v>
      </c>
      <c r="AF142" s="64">
        <v>2</v>
      </c>
      <c r="AG142" s="64">
        <v>0</v>
      </c>
      <c r="AH142" s="64">
        <v>0</v>
      </c>
      <c r="AI142" s="64">
        <v>2</v>
      </c>
      <c r="AJ142" s="64">
        <v>4</v>
      </c>
      <c r="AK142" s="64">
        <v>0.15</v>
      </c>
      <c r="AL142" s="64">
        <v>0</v>
      </c>
      <c r="AM142" s="64">
        <v>0</v>
      </c>
      <c r="AN142" s="64">
        <v>0</v>
      </c>
      <c r="AO142" s="64">
        <v>8.5000000000000006E-2</v>
      </c>
      <c r="AP142" s="64">
        <v>0</v>
      </c>
      <c r="AQ142" s="64"/>
      <c r="AR142" s="64">
        <v>4</v>
      </c>
      <c r="AS142" s="68"/>
      <c r="AT142" s="69"/>
      <c r="AU142" s="70">
        <f t="shared" si="55"/>
        <v>65967.104666666739</v>
      </c>
      <c r="AV142" s="71">
        <f t="shared" si="56"/>
        <v>67415.254666666733</v>
      </c>
      <c r="AW142" s="72">
        <f t="shared" si="57"/>
        <v>67415.254666666733</v>
      </c>
      <c r="AX142" s="73">
        <f t="shared" si="58"/>
        <v>1448.1499999999942</v>
      </c>
      <c r="AY142" s="74">
        <f t="shared" si="59"/>
        <v>42218.946986666713</v>
      </c>
      <c r="AZ142" s="75">
        <f t="shared" si="60"/>
        <v>23748.157680000026</v>
      </c>
      <c r="BA142" s="76"/>
      <c r="BB142" s="77"/>
    </row>
    <row r="143" spans="1:54" ht="30" x14ac:dyDescent="0.25">
      <c r="A143" s="63">
        <v>138</v>
      </c>
      <c r="B143" s="64" t="s">
        <v>123</v>
      </c>
      <c r="C143" s="64" t="s">
        <v>124</v>
      </c>
      <c r="D143" s="64" t="s">
        <v>429</v>
      </c>
      <c r="E143" s="78" t="s">
        <v>430</v>
      </c>
      <c r="F143" s="79"/>
      <c r="G143" s="67">
        <v>1</v>
      </c>
      <c r="H143" s="64">
        <v>0.04</v>
      </c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>
        <v>1</v>
      </c>
      <c r="Y143" s="64"/>
      <c r="Z143" s="64">
        <v>1</v>
      </c>
      <c r="AA143" s="64"/>
      <c r="AB143" s="64"/>
      <c r="AC143" s="64">
        <v>1</v>
      </c>
      <c r="AD143" s="64"/>
      <c r="AE143" s="64"/>
      <c r="AF143" s="64"/>
      <c r="AG143" s="64"/>
      <c r="AH143" s="64"/>
      <c r="AI143" s="64"/>
      <c r="AJ143" s="64">
        <v>1</v>
      </c>
      <c r="AK143" s="64">
        <v>0.78</v>
      </c>
      <c r="AL143" s="64"/>
      <c r="AM143" s="64">
        <v>4</v>
      </c>
      <c r="AN143" s="64">
        <v>0.88</v>
      </c>
      <c r="AO143" s="64"/>
      <c r="AP143" s="64">
        <v>5</v>
      </c>
      <c r="AQ143" s="64"/>
      <c r="AR143" s="64">
        <v>1</v>
      </c>
      <c r="AS143" s="68"/>
      <c r="AT143" s="69"/>
      <c r="AU143" s="70">
        <f t="shared" si="55"/>
        <v>20865.07233333337</v>
      </c>
      <c r="AV143" s="71">
        <f t="shared" si="56"/>
        <v>21444.98233333337</v>
      </c>
      <c r="AW143" s="72">
        <f t="shared" si="57"/>
        <v>19622.119851300249</v>
      </c>
      <c r="AX143" s="73">
        <f>(AV143-AU143)-(AV143-AU143)*0.0850018178471392</f>
        <v>530.61659581226536</v>
      </c>
      <c r="AY143" s="74">
        <f>(AU143*0.64)-(AU143*0.64)*0.0850018178471392</f>
        <v>12218.56208351231</v>
      </c>
      <c r="AZ143" s="75">
        <f>(AU143*0.36)-(AU143*0.36)*0.0850018178471392</f>
        <v>6872.9411719756736</v>
      </c>
      <c r="BA143" s="76"/>
      <c r="BB143" s="77"/>
    </row>
    <row r="144" spans="1:54" ht="30" x14ac:dyDescent="0.25">
      <c r="A144" s="63">
        <v>139</v>
      </c>
      <c r="B144" s="64" t="s">
        <v>119</v>
      </c>
      <c r="C144" s="64" t="s">
        <v>130</v>
      </c>
      <c r="D144" s="64" t="s">
        <v>431</v>
      </c>
      <c r="E144" s="78" t="s">
        <v>432</v>
      </c>
      <c r="F144" s="79"/>
      <c r="G144" s="67">
        <v>2</v>
      </c>
      <c r="H144" s="80">
        <v>0.3</v>
      </c>
      <c r="I144" s="64"/>
      <c r="J144" s="64"/>
      <c r="K144" s="64"/>
      <c r="L144" s="64"/>
      <c r="M144" s="80"/>
      <c r="N144" s="80"/>
      <c r="O144" s="80"/>
      <c r="P144" s="80"/>
      <c r="Q144" s="64"/>
      <c r="R144" s="64"/>
      <c r="S144" s="64"/>
      <c r="T144" s="64"/>
      <c r="U144" s="64"/>
      <c r="V144" s="80"/>
      <c r="W144" s="80">
        <v>1</v>
      </c>
      <c r="X144" s="80">
        <v>1</v>
      </c>
      <c r="Y144" s="80"/>
      <c r="Z144" s="80">
        <v>1</v>
      </c>
      <c r="AA144" s="80"/>
      <c r="AB144" s="80"/>
      <c r="AC144" s="80"/>
      <c r="AD144" s="80">
        <v>1</v>
      </c>
      <c r="AE144" s="80">
        <v>1</v>
      </c>
      <c r="AF144" s="80"/>
      <c r="AG144" s="80"/>
      <c r="AH144" s="80"/>
      <c r="AI144" s="80"/>
      <c r="AJ144" s="80">
        <v>2</v>
      </c>
      <c r="AK144" s="80">
        <v>0.88</v>
      </c>
      <c r="AL144" s="80"/>
      <c r="AM144" s="80">
        <v>15</v>
      </c>
      <c r="AN144" s="80">
        <v>1.01</v>
      </c>
      <c r="AO144" s="80">
        <v>0.16400000000000001</v>
      </c>
      <c r="AP144" s="80">
        <v>33</v>
      </c>
      <c r="AQ144" s="64"/>
      <c r="AR144" s="80">
        <v>2</v>
      </c>
      <c r="AS144" s="81"/>
      <c r="AT144" s="69"/>
      <c r="AU144" s="82">
        <f t="shared" si="55"/>
        <v>49983.126000000069</v>
      </c>
      <c r="AV144" s="83">
        <f t="shared" si="56"/>
        <v>51431.276000000071</v>
      </c>
      <c r="AW144" s="72">
        <f t="shared" si="57"/>
        <v>51431.276000000071</v>
      </c>
      <c r="AX144" s="73">
        <f t="shared" si="58"/>
        <v>1448.1500000000015</v>
      </c>
      <c r="AY144" s="74">
        <f t="shared" si="59"/>
        <v>31989.200640000046</v>
      </c>
      <c r="AZ144" s="75">
        <f t="shared" si="60"/>
        <v>17993.925360000023</v>
      </c>
      <c r="BA144" s="76"/>
      <c r="BB144" s="77"/>
    </row>
    <row r="145" spans="1:54" ht="30" x14ac:dyDescent="0.25">
      <c r="A145" s="63">
        <v>140</v>
      </c>
      <c r="B145" s="64" t="s">
        <v>112</v>
      </c>
      <c r="C145" s="64" t="s">
        <v>214</v>
      </c>
      <c r="D145" s="64" t="s">
        <v>433</v>
      </c>
      <c r="E145" s="78" t="s">
        <v>434</v>
      </c>
      <c r="F145" s="79"/>
      <c r="G145" s="67">
        <v>2</v>
      </c>
      <c r="H145" s="64">
        <v>0.05</v>
      </c>
      <c r="I145" s="64"/>
      <c r="J145" s="64"/>
      <c r="K145" s="64"/>
      <c r="L145" s="64"/>
      <c r="M145" s="64">
        <v>0</v>
      </c>
      <c r="N145" s="64">
        <v>0</v>
      </c>
      <c r="O145" s="64">
        <v>0</v>
      </c>
      <c r="P145" s="64">
        <v>0</v>
      </c>
      <c r="Q145" s="64"/>
      <c r="R145" s="64"/>
      <c r="S145" s="64"/>
      <c r="T145" s="64"/>
      <c r="U145" s="64"/>
      <c r="V145" s="64">
        <v>0</v>
      </c>
      <c r="W145" s="64">
        <v>2</v>
      </c>
      <c r="X145" s="64">
        <v>0</v>
      </c>
      <c r="Y145" s="64">
        <v>0</v>
      </c>
      <c r="Z145" s="64">
        <v>1</v>
      </c>
      <c r="AA145" s="64">
        <v>0</v>
      </c>
      <c r="AB145" s="64">
        <v>0</v>
      </c>
      <c r="AC145" s="64">
        <v>0</v>
      </c>
      <c r="AD145" s="64">
        <v>1</v>
      </c>
      <c r="AE145" s="64">
        <v>1</v>
      </c>
      <c r="AF145" s="64">
        <v>0</v>
      </c>
      <c r="AG145" s="64">
        <v>0</v>
      </c>
      <c r="AH145" s="64">
        <v>0</v>
      </c>
      <c r="AI145" s="64">
        <v>0</v>
      </c>
      <c r="AJ145" s="64">
        <v>2</v>
      </c>
      <c r="AK145" s="64">
        <v>7.0000000000000007E-2</v>
      </c>
      <c r="AL145" s="64">
        <v>0</v>
      </c>
      <c r="AM145" s="64">
        <v>0</v>
      </c>
      <c r="AN145" s="64">
        <v>0.04</v>
      </c>
      <c r="AO145" s="64">
        <v>0</v>
      </c>
      <c r="AP145" s="64">
        <v>0</v>
      </c>
      <c r="AQ145" s="64"/>
      <c r="AR145" s="64">
        <v>2</v>
      </c>
      <c r="AS145" s="68"/>
      <c r="AT145" s="69"/>
      <c r="AU145" s="70">
        <f t="shared" si="55"/>
        <v>40233.526000000064</v>
      </c>
      <c r="AV145" s="71">
        <f t="shared" si="56"/>
        <v>41681.676000000065</v>
      </c>
      <c r="AW145" s="72">
        <f t="shared" si="57"/>
        <v>41681.676000000065</v>
      </c>
      <c r="AX145" s="73">
        <f t="shared" si="58"/>
        <v>1448.1500000000015</v>
      </c>
      <c r="AY145" s="74">
        <f t="shared" si="59"/>
        <v>25749.45664000004</v>
      </c>
      <c r="AZ145" s="75">
        <f t="shared" si="60"/>
        <v>14484.069360000023</v>
      </c>
      <c r="BA145" s="76"/>
      <c r="BB145" s="77"/>
    </row>
    <row r="146" spans="1:54" ht="30" x14ac:dyDescent="0.25">
      <c r="A146" s="63">
        <v>141</v>
      </c>
      <c r="B146" s="64" t="s">
        <v>108</v>
      </c>
      <c r="C146" s="64" t="s">
        <v>109</v>
      </c>
      <c r="D146" s="64" t="s">
        <v>106</v>
      </c>
      <c r="E146" s="78" t="s">
        <v>435</v>
      </c>
      <c r="F146" s="79"/>
      <c r="G146" s="67">
        <v>1</v>
      </c>
      <c r="H146" s="64">
        <v>0.02</v>
      </c>
      <c r="I146" s="64"/>
      <c r="J146" s="64"/>
      <c r="K146" s="64"/>
      <c r="L146" s="64"/>
      <c r="M146" s="64"/>
      <c r="N146" s="64"/>
      <c r="O146" s="64">
        <v>1</v>
      </c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>
        <v>1</v>
      </c>
      <c r="AA146" s="64"/>
      <c r="AB146" s="64"/>
      <c r="AC146" s="64"/>
      <c r="AD146" s="64"/>
      <c r="AE146" s="64">
        <v>1</v>
      </c>
      <c r="AF146" s="64"/>
      <c r="AG146" s="64"/>
      <c r="AH146" s="64"/>
      <c r="AI146" s="64"/>
      <c r="AJ146" s="64">
        <v>1</v>
      </c>
      <c r="AK146" s="64">
        <v>0.06</v>
      </c>
      <c r="AL146" s="64"/>
      <c r="AM146" s="64"/>
      <c r="AN146" s="64"/>
      <c r="AO146" s="64"/>
      <c r="AP146" s="64"/>
      <c r="AQ146" s="64"/>
      <c r="AR146" s="64">
        <v>1</v>
      </c>
      <c r="AS146" s="68"/>
      <c r="AT146" s="69"/>
      <c r="AU146" s="70">
        <f t="shared" si="55"/>
        <v>20118.604666666666</v>
      </c>
      <c r="AV146" s="71">
        <f t="shared" si="56"/>
        <v>20698.514666666666</v>
      </c>
      <c r="AW146" s="72">
        <f t="shared" si="57"/>
        <v>20698.514666666666</v>
      </c>
      <c r="AX146" s="73">
        <f t="shared" si="58"/>
        <v>579.90999999999985</v>
      </c>
      <c r="AY146" s="74">
        <f t="shared" si="59"/>
        <v>12875.906986666667</v>
      </c>
      <c r="AZ146" s="75">
        <f t="shared" si="60"/>
        <v>7242.6976799999993</v>
      </c>
      <c r="BA146" s="76"/>
      <c r="BB146" s="77"/>
    </row>
    <row r="147" spans="1:54" ht="15.75" x14ac:dyDescent="0.25">
      <c r="A147" s="63">
        <v>142</v>
      </c>
      <c r="B147" s="64" t="s">
        <v>169</v>
      </c>
      <c r="C147" s="64" t="s">
        <v>263</v>
      </c>
      <c r="D147" s="64" t="s">
        <v>436</v>
      </c>
      <c r="E147" s="78" t="s">
        <v>437</v>
      </c>
      <c r="F147" s="79"/>
      <c r="G147" s="67">
        <v>1</v>
      </c>
      <c r="H147" s="64">
        <v>0.02</v>
      </c>
      <c r="I147" s="64"/>
      <c r="J147" s="64"/>
      <c r="K147" s="64"/>
      <c r="L147" s="64"/>
      <c r="M147" s="64">
        <v>0</v>
      </c>
      <c r="N147" s="64">
        <v>0</v>
      </c>
      <c r="O147" s="64">
        <v>1</v>
      </c>
      <c r="P147" s="64">
        <v>0</v>
      </c>
      <c r="Q147" s="64"/>
      <c r="R147" s="64"/>
      <c r="S147" s="64"/>
      <c r="T147" s="64"/>
      <c r="U147" s="64"/>
      <c r="V147" s="64">
        <v>0</v>
      </c>
      <c r="W147" s="64">
        <v>0</v>
      </c>
      <c r="X147" s="64">
        <v>0</v>
      </c>
      <c r="Y147" s="64">
        <v>0</v>
      </c>
      <c r="Z147" s="64">
        <v>1</v>
      </c>
      <c r="AA147" s="64">
        <v>0</v>
      </c>
      <c r="AB147" s="64">
        <v>0</v>
      </c>
      <c r="AC147" s="64">
        <v>0</v>
      </c>
      <c r="AD147" s="64">
        <v>0</v>
      </c>
      <c r="AE147" s="64">
        <v>1</v>
      </c>
      <c r="AF147" s="64">
        <v>0</v>
      </c>
      <c r="AG147" s="64">
        <v>0</v>
      </c>
      <c r="AH147" s="64">
        <v>0</v>
      </c>
      <c r="AI147" s="64">
        <v>0</v>
      </c>
      <c r="AJ147" s="64">
        <v>1</v>
      </c>
      <c r="AK147" s="64">
        <v>0.06</v>
      </c>
      <c r="AL147" s="64">
        <v>0</v>
      </c>
      <c r="AM147" s="64">
        <v>0</v>
      </c>
      <c r="AN147" s="64">
        <v>0</v>
      </c>
      <c r="AO147" s="64">
        <v>0</v>
      </c>
      <c r="AP147" s="64">
        <v>0</v>
      </c>
      <c r="AQ147" s="64"/>
      <c r="AR147" s="64">
        <v>0</v>
      </c>
      <c r="AS147" s="68"/>
      <c r="AT147" s="69"/>
      <c r="AU147" s="70">
        <f t="shared" si="55"/>
        <v>20118.604666666666</v>
      </c>
      <c r="AV147" s="71">
        <f t="shared" si="56"/>
        <v>20698.514666666666</v>
      </c>
      <c r="AW147" s="72">
        <f t="shared" si="57"/>
        <v>20698.514666666666</v>
      </c>
      <c r="AX147" s="73">
        <f t="shared" si="58"/>
        <v>579.90999999999985</v>
      </c>
      <c r="AY147" s="74">
        <f t="shared" si="59"/>
        <v>12875.906986666667</v>
      </c>
      <c r="AZ147" s="75">
        <f t="shared" si="60"/>
        <v>7242.6976799999993</v>
      </c>
      <c r="BA147" s="76"/>
      <c r="BB147" s="77"/>
    </row>
    <row r="148" spans="1:54" ht="15.75" x14ac:dyDescent="0.25">
      <c r="A148" s="63">
        <v>143</v>
      </c>
      <c r="B148" s="64" t="s">
        <v>169</v>
      </c>
      <c r="C148" s="64" t="s">
        <v>263</v>
      </c>
      <c r="D148" s="64" t="s">
        <v>438</v>
      </c>
      <c r="E148" s="78" t="s">
        <v>439</v>
      </c>
      <c r="F148" s="79"/>
      <c r="G148" s="67">
        <v>1</v>
      </c>
      <c r="H148" s="64">
        <v>0.02</v>
      </c>
      <c r="I148" s="64"/>
      <c r="J148" s="64"/>
      <c r="K148" s="64"/>
      <c r="L148" s="64"/>
      <c r="M148" s="80"/>
      <c r="N148" s="80"/>
      <c r="O148" s="80">
        <v>1</v>
      </c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>
        <v>1</v>
      </c>
      <c r="AA148" s="80"/>
      <c r="AB148" s="80"/>
      <c r="AC148" s="80"/>
      <c r="AD148" s="80"/>
      <c r="AE148" s="80"/>
      <c r="AF148" s="80"/>
      <c r="AG148" s="80"/>
      <c r="AH148" s="80"/>
      <c r="AI148" s="80"/>
      <c r="AJ148" s="80">
        <v>1</v>
      </c>
      <c r="AK148" s="80">
        <v>0.04</v>
      </c>
      <c r="AL148" s="80"/>
      <c r="AM148" s="80">
        <v>1</v>
      </c>
      <c r="AN148" s="80"/>
      <c r="AO148" s="80"/>
      <c r="AP148" s="80"/>
      <c r="AQ148" s="64"/>
      <c r="AR148" s="80"/>
      <c r="AS148" s="81"/>
      <c r="AT148" s="69"/>
      <c r="AU148" s="70">
        <f t="shared" si="55"/>
        <v>15803.938</v>
      </c>
      <c r="AV148" s="71">
        <f t="shared" si="56"/>
        <v>16383.848</v>
      </c>
      <c r="AW148" s="72">
        <f t="shared" si="57"/>
        <v>14991.191136668784</v>
      </c>
      <c r="AX148" s="73">
        <f>(AV148-AU148)-(AV148-AU148)*0.0850018178471392</f>
        <v>530.61659581226536</v>
      </c>
      <c r="AY148" s="74">
        <f>(AU148*0.64)-(AU148*0.64)*0.0850018178471392</f>
        <v>9254.7677061481718</v>
      </c>
      <c r="AZ148" s="75">
        <f>(AU148*0.36)-(AU148*0.36)*0.0850018178471392</f>
        <v>5205.8068347083463</v>
      </c>
      <c r="BA148" s="76"/>
      <c r="BB148" s="77"/>
    </row>
    <row r="149" spans="1:54" ht="15.75" x14ac:dyDescent="0.25">
      <c r="A149" s="63">
        <v>144</v>
      </c>
      <c r="B149" s="64" t="s">
        <v>108</v>
      </c>
      <c r="C149" s="64" t="s">
        <v>351</v>
      </c>
      <c r="D149" s="64" t="s">
        <v>106</v>
      </c>
      <c r="E149" s="78" t="s">
        <v>440</v>
      </c>
      <c r="F149" s="79"/>
      <c r="G149" s="67">
        <v>1</v>
      </c>
      <c r="H149" s="64">
        <v>0.02</v>
      </c>
      <c r="I149" s="64"/>
      <c r="J149" s="64"/>
      <c r="K149" s="64"/>
      <c r="L149" s="64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>
        <v>1</v>
      </c>
      <c r="Y149" s="80"/>
      <c r="Z149" s="80">
        <v>1</v>
      </c>
      <c r="AA149" s="80"/>
      <c r="AB149" s="80"/>
      <c r="AC149" s="80"/>
      <c r="AD149" s="80"/>
      <c r="AE149" s="80">
        <v>1</v>
      </c>
      <c r="AF149" s="80"/>
      <c r="AG149" s="80"/>
      <c r="AH149" s="80"/>
      <c r="AI149" s="80"/>
      <c r="AJ149" s="80">
        <v>1</v>
      </c>
      <c r="AK149" s="80">
        <v>0.04</v>
      </c>
      <c r="AL149" s="80"/>
      <c r="AM149" s="80">
        <v>1</v>
      </c>
      <c r="AN149" s="80">
        <v>0.02</v>
      </c>
      <c r="AO149" s="80"/>
      <c r="AP149" s="80"/>
      <c r="AQ149" s="64"/>
      <c r="AR149" s="80"/>
      <c r="AS149" s="81"/>
      <c r="AT149" s="69"/>
      <c r="AU149" s="70">
        <f t="shared" si="55"/>
        <v>21485.104333333369</v>
      </c>
      <c r="AV149" s="71">
        <f t="shared" si="56"/>
        <v>22065.014333333369</v>
      </c>
      <c r="AW149" s="72">
        <f t="shared" si="57"/>
        <v>22065.014333333369</v>
      </c>
      <c r="AX149" s="73">
        <f t="shared" si="58"/>
        <v>579.90999999999985</v>
      </c>
      <c r="AY149" s="74">
        <f t="shared" si="59"/>
        <v>13750.466773333357</v>
      </c>
      <c r="AZ149" s="75">
        <f t="shared" si="60"/>
        <v>7734.6375600000129</v>
      </c>
      <c r="BA149" s="76"/>
      <c r="BB149" s="77"/>
    </row>
    <row r="150" spans="1:54" ht="15.75" x14ac:dyDescent="0.25">
      <c r="A150" s="63">
        <v>145</v>
      </c>
      <c r="B150" s="64" t="s">
        <v>136</v>
      </c>
      <c r="C150" s="64" t="s">
        <v>137</v>
      </c>
      <c r="D150" s="64" t="s">
        <v>441</v>
      </c>
      <c r="E150" s="78" t="s">
        <v>442</v>
      </c>
      <c r="F150" s="79"/>
      <c r="G150" s="67">
        <v>1</v>
      </c>
      <c r="H150" s="64">
        <v>0.32</v>
      </c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>
        <v>1</v>
      </c>
      <c r="Y150" s="64"/>
      <c r="Z150" s="64">
        <v>1</v>
      </c>
      <c r="AA150" s="64"/>
      <c r="AB150" s="64"/>
      <c r="AC150" s="64">
        <v>1</v>
      </c>
      <c r="AD150" s="64"/>
      <c r="AE150" s="64"/>
      <c r="AF150" s="64"/>
      <c r="AG150" s="64"/>
      <c r="AH150" s="64"/>
      <c r="AI150" s="64"/>
      <c r="AJ150" s="64">
        <v>1</v>
      </c>
      <c r="AK150" s="64">
        <v>0.05</v>
      </c>
      <c r="AL150" s="64"/>
      <c r="AM150" s="64"/>
      <c r="AN150" s="64">
        <v>0.05</v>
      </c>
      <c r="AO150" s="64">
        <v>0.19</v>
      </c>
      <c r="AP150" s="64"/>
      <c r="AQ150" s="64"/>
      <c r="AR150" s="64"/>
      <c r="AS150" s="68"/>
      <c r="AT150" s="69"/>
      <c r="AU150" s="70">
        <f t="shared" si="55"/>
        <v>31784.62433333337</v>
      </c>
      <c r="AV150" s="71">
        <f t="shared" si="56"/>
        <v>32364.534333333369</v>
      </c>
      <c r="AW150" s="72">
        <f t="shared" si="57"/>
        <v>29613.490081223885</v>
      </c>
      <c r="AX150" s="73">
        <f t="shared" ref="AX150:AX151" si="64">(AV150-AU150)-(AV150-AU150)*0.0850018178471392</f>
        <v>530.61659581226536</v>
      </c>
      <c r="AY150" s="74">
        <f t="shared" ref="AY150:AY151" si="65">(AU150*0.64)-(AU150*0.64)*0.0850018178471392</f>
        <v>18613.039030663436</v>
      </c>
      <c r="AZ150" s="75">
        <f t="shared" ref="AZ150:AZ151" si="66">(AU150*0.36)-(AU150*0.36)*0.0850018178471392</f>
        <v>10469.834454748183</v>
      </c>
      <c r="BA150" s="76"/>
      <c r="BB150" s="77"/>
    </row>
    <row r="151" spans="1:54" ht="15.75" x14ac:dyDescent="0.25">
      <c r="A151" s="63">
        <v>146</v>
      </c>
      <c r="B151" s="64" t="s">
        <v>104</v>
      </c>
      <c r="C151" s="64" t="s">
        <v>155</v>
      </c>
      <c r="D151" s="64" t="s">
        <v>443</v>
      </c>
      <c r="E151" s="78" t="s">
        <v>444</v>
      </c>
      <c r="F151" s="79"/>
      <c r="G151" s="67">
        <v>1</v>
      </c>
      <c r="H151" s="64">
        <v>0.06</v>
      </c>
      <c r="I151" s="64"/>
      <c r="J151" s="64"/>
      <c r="K151" s="64"/>
      <c r="L151" s="64"/>
      <c r="M151" s="64">
        <v>0</v>
      </c>
      <c r="N151" s="64">
        <v>0</v>
      </c>
      <c r="O151" s="64">
        <v>0</v>
      </c>
      <c r="P151" s="64">
        <v>0</v>
      </c>
      <c r="Q151" s="64"/>
      <c r="R151" s="64"/>
      <c r="S151" s="64"/>
      <c r="T151" s="64"/>
      <c r="U151" s="64"/>
      <c r="V151" s="64">
        <v>1</v>
      </c>
      <c r="W151" s="64">
        <v>0</v>
      </c>
      <c r="X151" s="64">
        <v>0</v>
      </c>
      <c r="Y151" s="64">
        <v>0</v>
      </c>
      <c r="Z151" s="64">
        <v>1</v>
      </c>
      <c r="AA151" s="64">
        <v>0</v>
      </c>
      <c r="AB151" s="64">
        <v>0</v>
      </c>
      <c r="AC151" s="64">
        <v>0</v>
      </c>
      <c r="AD151" s="64">
        <v>1</v>
      </c>
      <c r="AE151" s="64">
        <v>0</v>
      </c>
      <c r="AF151" s="64">
        <v>0</v>
      </c>
      <c r="AG151" s="64">
        <v>0</v>
      </c>
      <c r="AH151" s="64">
        <v>0</v>
      </c>
      <c r="AI151" s="64">
        <v>0</v>
      </c>
      <c r="AJ151" s="64">
        <v>1</v>
      </c>
      <c r="AK151" s="64">
        <v>0.02</v>
      </c>
      <c r="AL151" s="64">
        <v>0</v>
      </c>
      <c r="AM151" s="64">
        <v>0</v>
      </c>
      <c r="AN151" s="64">
        <v>0</v>
      </c>
      <c r="AO151" s="64">
        <v>0</v>
      </c>
      <c r="AP151" s="64">
        <v>0</v>
      </c>
      <c r="AQ151" s="64"/>
      <c r="AR151" s="64">
        <v>1</v>
      </c>
      <c r="AS151" s="68"/>
      <c r="AT151" s="69"/>
      <c r="AU151" s="70">
        <f t="shared" si="55"/>
        <v>21433.373666666703</v>
      </c>
      <c r="AV151" s="71">
        <f t="shared" si="56"/>
        <v>22013.283666666703</v>
      </c>
      <c r="AW151" s="72">
        <f t="shared" si="57"/>
        <v>20142.114538215294</v>
      </c>
      <c r="AX151" s="73">
        <f t="shared" si="64"/>
        <v>530.61659581226536</v>
      </c>
      <c r="AY151" s="74">
        <f t="shared" si="65"/>
        <v>12551.358683137938</v>
      </c>
      <c r="AZ151" s="75">
        <f t="shared" si="66"/>
        <v>7060.13925926509</v>
      </c>
      <c r="BA151" s="76"/>
      <c r="BB151" s="77"/>
    </row>
    <row r="152" spans="1:54" ht="30" x14ac:dyDescent="0.25">
      <c r="A152" s="63">
        <v>147</v>
      </c>
      <c r="B152" s="64" t="s">
        <v>136</v>
      </c>
      <c r="C152" s="64" t="s">
        <v>163</v>
      </c>
      <c r="D152" s="64" t="s">
        <v>445</v>
      </c>
      <c r="E152" s="78" t="s">
        <v>446</v>
      </c>
      <c r="F152" s="79"/>
      <c r="G152" s="67">
        <v>1</v>
      </c>
      <c r="H152" s="64">
        <v>0.35</v>
      </c>
      <c r="I152" s="64"/>
      <c r="J152" s="64"/>
      <c r="K152" s="64"/>
      <c r="L152" s="64"/>
      <c r="M152" s="64"/>
      <c r="N152" s="64"/>
      <c r="O152" s="64">
        <v>1</v>
      </c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>
        <v>1</v>
      </c>
      <c r="AA152" s="64"/>
      <c r="AB152" s="64"/>
      <c r="AC152" s="64"/>
      <c r="AD152" s="64"/>
      <c r="AE152" s="64">
        <v>1</v>
      </c>
      <c r="AF152" s="64"/>
      <c r="AG152" s="64"/>
      <c r="AH152" s="64"/>
      <c r="AI152" s="64"/>
      <c r="AJ152" s="64">
        <v>1</v>
      </c>
      <c r="AK152" s="64">
        <v>0.04</v>
      </c>
      <c r="AL152" s="64"/>
      <c r="AM152" s="64"/>
      <c r="AN152" s="64"/>
      <c r="AO152" s="64">
        <v>0.17499999999999999</v>
      </c>
      <c r="AP152" s="64"/>
      <c r="AQ152" s="64"/>
      <c r="AR152" s="64">
        <v>1</v>
      </c>
      <c r="AS152" s="68"/>
      <c r="AT152" s="69"/>
      <c r="AU152" s="70">
        <f t="shared" si="55"/>
        <v>32988.076666666668</v>
      </c>
      <c r="AV152" s="71">
        <f t="shared" si="56"/>
        <v>33567.986666666671</v>
      </c>
      <c r="AW152" s="72">
        <f t="shared" si="57"/>
        <v>33567.986666666671</v>
      </c>
      <c r="AX152" s="73">
        <f t="shared" si="58"/>
        <v>579.91000000000349</v>
      </c>
      <c r="AY152" s="74">
        <f t="shared" si="59"/>
        <v>21112.369066666666</v>
      </c>
      <c r="AZ152" s="75">
        <f t="shared" si="60"/>
        <v>11875.7076</v>
      </c>
      <c r="BA152" s="76"/>
      <c r="BB152" s="77"/>
    </row>
    <row r="153" spans="1:54" s="85" customFormat="1" ht="30" x14ac:dyDescent="0.25">
      <c r="A153" s="63">
        <v>148</v>
      </c>
      <c r="B153" s="64" t="s">
        <v>112</v>
      </c>
      <c r="C153" s="64" t="s">
        <v>334</v>
      </c>
      <c r="D153" s="64" t="s">
        <v>447</v>
      </c>
      <c r="E153" s="78" t="s">
        <v>448</v>
      </c>
      <c r="F153" s="79"/>
      <c r="G153" s="67">
        <v>1</v>
      </c>
      <c r="H153" s="80">
        <v>0.04</v>
      </c>
      <c r="I153" s="64"/>
      <c r="J153" s="64"/>
      <c r="K153" s="64"/>
      <c r="L153" s="64"/>
      <c r="M153" s="80"/>
      <c r="N153" s="80"/>
      <c r="O153" s="80"/>
      <c r="P153" s="80"/>
      <c r="Q153" s="64"/>
      <c r="R153" s="64"/>
      <c r="S153" s="64"/>
      <c r="T153" s="64"/>
      <c r="U153" s="64"/>
      <c r="V153" s="80"/>
      <c r="W153" s="80">
        <v>1</v>
      </c>
      <c r="X153" s="80"/>
      <c r="Y153" s="80"/>
      <c r="Z153" s="80">
        <v>1</v>
      </c>
      <c r="AA153" s="80"/>
      <c r="AB153" s="80"/>
      <c r="AC153" s="80"/>
      <c r="AD153" s="80"/>
      <c r="AE153" s="80">
        <v>1</v>
      </c>
      <c r="AF153" s="80"/>
      <c r="AG153" s="80"/>
      <c r="AH153" s="80"/>
      <c r="AI153" s="80"/>
      <c r="AJ153" s="80">
        <v>1</v>
      </c>
      <c r="AK153" s="80">
        <v>0.77</v>
      </c>
      <c r="AL153" s="80"/>
      <c r="AM153" s="80">
        <v>8</v>
      </c>
      <c r="AN153" s="80">
        <v>0.92700000000000005</v>
      </c>
      <c r="AO153" s="80">
        <v>1.0999999999999999E-2</v>
      </c>
      <c r="AP153" s="80">
        <v>12</v>
      </c>
      <c r="AQ153" s="64"/>
      <c r="AR153" s="80">
        <v>1</v>
      </c>
      <c r="AS153" s="81"/>
      <c r="AT153" s="69"/>
      <c r="AU153" s="82">
        <f t="shared" si="55"/>
        <v>22265.07233333337</v>
      </c>
      <c r="AV153" s="83">
        <f t="shared" si="56"/>
        <v>22844.98233333337</v>
      </c>
      <c r="AW153" s="72">
        <f t="shared" si="57"/>
        <v>22844.98233333337</v>
      </c>
      <c r="AX153" s="73">
        <f t="shared" si="58"/>
        <v>579.90999999999985</v>
      </c>
      <c r="AY153" s="74">
        <f t="shared" si="59"/>
        <v>14249.646293333357</v>
      </c>
      <c r="AZ153" s="75">
        <f t="shared" si="60"/>
        <v>8015.426040000013</v>
      </c>
      <c r="BA153" s="76"/>
      <c r="BB153" s="77"/>
    </row>
    <row r="154" spans="1:54" ht="15.75" x14ac:dyDescent="0.25">
      <c r="A154" s="63">
        <v>149</v>
      </c>
      <c r="B154" s="64" t="s">
        <v>104</v>
      </c>
      <c r="C154" s="64" t="s">
        <v>160</v>
      </c>
      <c r="D154" s="64" t="s">
        <v>449</v>
      </c>
      <c r="E154" s="78" t="s">
        <v>450</v>
      </c>
      <c r="F154" s="79"/>
      <c r="G154" s="67">
        <v>1</v>
      </c>
      <c r="H154" s="64">
        <v>0.12</v>
      </c>
      <c r="I154" s="64"/>
      <c r="J154" s="64"/>
      <c r="K154" s="64"/>
      <c r="L154" s="64"/>
      <c r="M154" s="64">
        <v>0</v>
      </c>
      <c r="N154" s="64">
        <v>0</v>
      </c>
      <c r="O154" s="64">
        <v>0</v>
      </c>
      <c r="P154" s="64">
        <v>1</v>
      </c>
      <c r="Q154" s="64"/>
      <c r="R154" s="64"/>
      <c r="S154" s="64"/>
      <c r="T154" s="64"/>
      <c r="U154" s="64"/>
      <c r="V154" s="64">
        <v>0</v>
      </c>
      <c r="W154" s="64">
        <v>0</v>
      </c>
      <c r="X154" s="64">
        <v>0</v>
      </c>
      <c r="Y154" s="64">
        <v>0</v>
      </c>
      <c r="Z154" s="64">
        <v>1</v>
      </c>
      <c r="AA154" s="64">
        <v>0</v>
      </c>
      <c r="AB154" s="64">
        <v>0</v>
      </c>
      <c r="AC154" s="64">
        <v>0</v>
      </c>
      <c r="AD154" s="64">
        <v>0</v>
      </c>
      <c r="AE154" s="64">
        <v>0</v>
      </c>
      <c r="AF154" s="64">
        <v>0</v>
      </c>
      <c r="AG154" s="64">
        <v>1</v>
      </c>
      <c r="AH154" s="64">
        <v>0</v>
      </c>
      <c r="AI154" s="64">
        <v>0</v>
      </c>
      <c r="AJ154" s="64">
        <v>1</v>
      </c>
      <c r="AK154" s="64">
        <v>0.02</v>
      </c>
      <c r="AL154" s="64">
        <v>0</v>
      </c>
      <c r="AM154" s="64">
        <v>0</v>
      </c>
      <c r="AN154" s="64">
        <v>0.02</v>
      </c>
      <c r="AO154" s="64">
        <v>0.21</v>
      </c>
      <c r="AP154" s="64">
        <v>0</v>
      </c>
      <c r="AQ154" s="64"/>
      <c r="AR154" s="64">
        <v>0</v>
      </c>
      <c r="AS154" s="68"/>
      <c r="AT154" s="69"/>
      <c r="AU154" s="70">
        <f t="shared" si="55"/>
        <v>28933.111333333334</v>
      </c>
      <c r="AV154" s="71">
        <f t="shared" si="56"/>
        <v>29513.021333333334</v>
      </c>
      <c r="AW154" s="72">
        <f t="shared" si="57"/>
        <v>29513.021333333334</v>
      </c>
      <c r="AX154" s="73">
        <f t="shared" si="58"/>
        <v>579.90999999999985</v>
      </c>
      <c r="AY154" s="74">
        <f t="shared" si="59"/>
        <v>18517.191253333334</v>
      </c>
      <c r="AZ154" s="75">
        <f t="shared" si="60"/>
        <v>10415.92008</v>
      </c>
      <c r="BA154" s="76"/>
      <c r="BB154" s="77"/>
    </row>
    <row r="155" spans="1:54" ht="15.75" x14ac:dyDescent="0.25">
      <c r="A155" s="63">
        <v>150</v>
      </c>
      <c r="B155" s="64" t="s">
        <v>112</v>
      </c>
      <c r="C155" s="64" t="s">
        <v>166</v>
      </c>
      <c r="D155" s="64" t="s">
        <v>451</v>
      </c>
      <c r="E155" s="78" t="s">
        <v>452</v>
      </c>
      <c r="F155" s="79"/>
      <c r="G155" s="67">
        <v>1</v>
      </c>
      <c r="H155" s="64">
        <v>0.03</v>
      </c>
      <c r="I155" s="64"/>
      <c r="J155" s="64"/>
      <c r="K155" s="64"/>
      <c r="L155" s="64"/>
      <c r="M155" s="64">
        <v>0</v>
      </c>
      <c r="N155" s="64">
        <v>0</v>
      </c>
      <c r="O155" s="64">
        <v>0</v>
      </c>
      <c r="P155" s="64">
        <v>0</v>
      </c>
      <c r="Q155" s="64"/>
      <c r="R155" s="64"/>
      <c r="S155" s="64"/>
      <c r="T155" s="64"/>
      <c r="U155" s="64"/>
      <c r="V155" s="64">
        <v>0</v>
      </c>
      <c r="W155" s="64">
        <v>0</v>
      </c>
      <c r="X155" s="64">
        <v>1</v>
      </c>
      <c r="Y155" s="64">
        <v>0</v>
      </c>
      <c r="Z155" s="64">
        <v>1</v>
      </c>
      <c r="AA155" s="64">
        <v>0</v>
      </c>
      <c r="AB155" s="64">
        <v>0</v>
      </c>
      <c r="AC155" s="64">
        <v>0</v>
      </c>
      <c r="AD155" s="64">
        <v>0</v>
      </c>
      <c r="AE155" s="64">
        <v>0</v>
      </c>
      <c r="AF155" s="64">
        <v>0</v>
      </c>
      <c r="AG155" s="64">
        <v>1</v>
      </c>
      <c r="AH155" s="64">
        <v>0</v>
      </c>
      <c r="AI155" s="64">
        <v>0</v>
      </c>
      <c r="AJ155" s="64">
        <v>1</v>
      </c>
      <c r="AK155" s="64">
        <v>0.06</v>
      </c>
      <c r="AL155" s="64">
        <v>0</v>
      </c>
      <c r="AM155" s="64">
        <v>1</v>
      </c>
      <c r="AN155" s="64">
        <v>0</v>
      </c>
      <c r="AO155" s="64">
        <v>0</v>
      </c>
      <c r="AP155" s="64">
        <v>0</v>
      </c>
      <c r="AQ155" s="64"/>
      <c r="AR155" s="64">
        <v>0</v>
      </c>
      <c r="AS155" s="68"/>
      <c r="AT155" s="69"/>
      <c r="AU155" s="70">
        <f t="shared" si="55"/>
        <v>24361.755000000034</v>
      </c>
      <c r="AV155" s="71">
        <f t="shared" si="56"/>
        <v>24941.665000000034</v>
      </c>
      <c r="AW155" s="72">
        <f t="shared" si="57"/>
        <v>24941.665000000034</v>
      </c>
      <c r="AX155" s="73">
        <f t="shared" si="58"/>
        <v>579.90999999999985</v>
      </c>
      <c r="AY155" s="74">
        <f t="shared" si="59"/>
        <v>15591.523200000021</v>
      </c>
      <c r="AZ155" s="75">
        <f t="shared" si="60"/>
        <v>8770.2318000000123</v>
      </c>
      <c r="BA155" s="76"/>
      <c r="BB155" s="77"/>
    </row>
    <row r="156" spans="1:54" ht="15.75" x14ac:dyDescent="0.25">
      <c r="A156" s="63">
        <v>151</v>
      </c>
      <c r="B156" s="64" t="s">
        <v>108</v>
      </c>
      <c r="C156" s="64" t="s">
        <v>116</v>
      </c>
      <c r="D156" s="64" t="s">
        <v>453</v>
      </c>
      <c r="E156" s="78" t="s">
        <v>454</v>
      </c>
      <c r="F156" s="79"/>
      <c r="G156" s="67">
        <v>1</v>
      </c>
      <c r="H156" s="64">
        <v>0.02</v>
      </c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>
        <v>1</v>
      </c>
      <c r="X156" s="64"/>
      <c r="Y156" s="64"/>
      <c r="Z156" s="64"/>
      <c r="AA156" s="64"/>
      <c r="AB156" s="64"/>
      <c r="AC156" s="64"/>
      <c r="AD156" s="64"/>
      <c r="AE156" s="64"/>
      <c r="AF156" s="64">
        <v>1</v>
      </c>
      <c r="AG156" s="64"/>
      <c r="AH156" s="64"/>
      <c r="AI156" s="64"/>
      <c r="AJ156" s="64">
        <v>1</v>
      </c>
      <c r="AK156" s="64">
        <v>0.05</v>
      </c>
      <c r="AL156" s="64"/>
      <c r="AM156" s="64">
        <v>1</v>
      </c>
      <c r="AN156" s="64">
        <v>0.02</v>
      </c>
      <c r="AO156" s="64"/>
      <c r="AP156" s="64"/>
      <c r="AQ156" s="64"/>
      <c r="AR156" s="64">
        <v>1</v>
      </c>
      <c r="AS156" s="68">
        <v>1</v>
      </c>
      <c r="AT156" s="69"/>
      <c r="AU156" s="70">
        <f t="shared" si="55"/>
        <v>19658.437666666701</v>
      </c>
      <c r="AV156" s="71">
        <f t="shared" si="56"/>
        <v>20238.347666666701</v>
      </c>
      <c r="AW156" s="72">
        <f t="shared" si="57"/>
        <v>20238.347666666701</v>
      </c>
      <c r="AX156" s="73">
        <f t="shared" si="58"/>
        <v>579.90999999999985</v>
      </c>
      <c r="AY156" s="74">
        <f t="shared" si="59"/>
        <v>12581.40010666669</v>
      </c>
      <c r="AZ156" s="75">
        <f t="shared" si="60"/>
        <v>7077.0375600000125</v>
      </c>
      <c r="BA156" s="76"/>
      <c r="BB156" s="77"/>
    </row>
    <row r="157" spans="1:54" ht="15.75" x14ac:dyDescent="0.25">
      <c r="A157" s="63">
        <v>152</v>
      </c>
      <c r="B157" s="64" t="s">
        <v>169</v>
      </c>
      <c r="C157" s="64" t="s">
        <v>258</v>
      </c>
      <c r="D157" s="64" t="s">
        <v>455</v>
      </c>
      <c r="E157" s="78" t="s">
        <v>456</v>
      </c>
      <c r="F157" s="79"/>
      <c r="G157" s="67">
        <v>1</v>
      </c>
      <c r="H157" s="64">
        <v>0.02</v>
      </c>
      <c r="I157" s="64"/>
      <c r="J157" s="64"/>
      <c r="K157" s="64"/>
      <c r="L157" s="64"/>
      <c r="M157" s="64">
        <v>0</v>
      </c>
      <c r="N157" s="64">
        <v>0</v>
      </c>
      <c r="O157" s="64">
        <v>0</v>
      </c>
      <c r="P157" s="64">
        <v>0</v>
      </c>
      <c r="Q157" s="64"/>
      <c r="R157" s="64"/>
      <c r="S157" s="64"/>
      <c r="T157" s="64"/>
      <c r="U157" s="64"/>
      <c r="V157" s="64">
        <v>1</v>
      </c>
      <c r="W157" s="64">
        <v>0</v>
      </c>
      <c r="X157" s="64">
        <v>0</v>
      </c>
      <c r="Y157" s="64">
        <v>0</v>
      </c>
      <c r="Z157" s="64">
        <v>1</v>
      </c>
      <c r="AA157" s="64">
        <v>0</v>
      </c>
      <c r="AB157" s="64">
        <v>0</v>
      </c>
      <c r="AC157" s="64">
        <v>0</v>
      </c>
      <c r="AD157" s="64">
        <v>1</v>
      </c>
      <c r="AE157" s="64">
        <v>0</v>
      </c>
      <c r="AF157" s="64">
        <v>0</v>
      </c>
      <c r="AG157" s="64">
        <v>0</v>
      </c>
      <c r="AH157" s="64">
        <v>0</v>
      </c>
      <c r="AI157" s="64">
        <v>0</v>
      </c>
      <c r="AJ157" s="64">
        <v>1</v>
      </c>
      <c r="AK157" s="64">
        <v>0.1</v>
      </c>
      <c r="AL157" s="64">
        <v>0</v>
      </c>
      <c r="AM157" s="64">
        <v>1</v>
      </c>
      <c r="AN157" s="64">
        <v>0</v>
      </c>
      <c r="AO157" s="64">
        <v>0</v>
      </c>
      <c r="AP157" s="64">
        <v>0</v>
      </c>
      <c r="AQ157" s="64"/>
      <c r="AR157" s="64">
        <v>1</v>
      </c>
      <c r="AS157" s="68"/>
      <c r="AT157" s="69"/>
      <c r="AU157" s="70">
        <f t="shared" si="55"/>
        <v>19873.437666666701</v>
      </c>
      <c r="AV157" s="71">
        <f t="shared" si="56"/>
        <v>20453.347666666701</v>
      </c>
      <c r="AW157" s="72">
        <f t="shared" si="57"/>
        <v>18714.775933940487</v>
      </c>
      <c r="AX157" s="73">
        <f>(AV157-AU157)-(AV157-AU157)*0.0850018178471392</f>
        <v>530.61659581226536</v>
      </c>
      <c r="AY157" s="74">
        <f>(AU157*0.64)-(AU157*0.64)*0.0850018178471392</f>
        <v>11637.861976402062</v>
      </c>
      <c r="AZ157" s="75">
        <f>(AU157*0.36)-(AU157*0.36)*0.0850018178471392</f>
        <v>6546.2973617261596</v>
      </c>
      <c r="BA157" s="76"/>
      <c r="BB157" s="77"/>
    </row>
    <row r="158" spans="1:54" ht="30" x14ac:dyDescent="0.25">
      <c r="A158" s="63">
        <v>153</v>
      </c>
      <c r="B158" s="64" t="s">
        <v>108</v>
      </c>
      <c r="C158" s="64" t="s">
        <v>270</v>
      </c>
      <c r="D158" s="64" t="s">
        <v>457</v>
      </c>
      <c r="E158" s="78" t="s">
        <v>458</v>
      </c>
      <c r="F158" s="79"/>
      <c r="G158" s="67">
        <v>1</v>
      </c>
      <c r="H158" s="64">
        <v>0.08</v>
      </c>
      <c r="I158" s="64"/>
      <c r="J158" s="64"/>
      <c r="K158" s="64"/>
      <c r="L158" s="64"/>
      <c r="M158" s="64"/>
      <c r="N158" s="64"/>
      <c r="O158" s="64">
        <v>1</v>
      </c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>
        <v>1</v>
      </c>
      <c r="AA158" s="64"/>
      <c r="AB158" s="64"/>
      <c r="AC158" s="64"/>
      <c r="AD158" s="64">
        <v>1</v>
      </c>
      <c r="AE158" s="64"/>
      <c r="AF158" s="64"/>
      <c r="AG158" s="64"/>
      <c r="AH158" s="64"/>
      <c r="AI158" s="64"/>
      <c r="AJ158" s="64">
        <v>1</v>
      </c>
      <c r="AK158" s="64">
        <v>1.18</v>
      </c>
      <c r="AL158" s="64"/>
      <c r="AM158" s="64">
        <v>16</v>
      </c>
      <c r="AN158" s="64">
        <v>1.39</v>
      </c>
      <c r="AO158" s="64">
        <v>0.04</v>
      </c>
      <c r="AP158" s="64">
        <v>26</v>
      </c>
      <c r="AQ158" s="64"/>
      <c r="AR158" s="64">
        <v>1</v>
      </c>
      <c r="AS158" s="68"/>
      <c r="AT158" s="69"/>
      <c r="AU158" s="70">
        <f t="shared" si="55"/>
        <v>21991.842000000001</v>
      </c>
      <c r="AV158" s="71">
        <f t="shared" si="56"/>
        <v>22571.752</v>
      </c>
      <c r="AW158" s="72">
        <f t="shared" si="57"/>
        <v>22571.752</v>
      </c>
      <c r="AX158" s="73">
        <f t="shared" si="58"/>
        <v>579.90999999999985</v>
      </c>
      <c r="AY158" s="74">
        <f t="shared" si="59"/>
        <v>14074.77888</v>
      </c>
      <c r="AZ158" s="75">
        <f t="shared" si="60"/>
        <v>7917.0631199999998</v>
      </c>
      <c r="BA158" s="76"/>
      <c r="BB158" s="77"/>
    </row>
    <row r="159" spans="1:54" ht="15.75" x14ac:dyDescent="0.25">
      <c r="A159" s="63">
        <v>154</v>
      </c>
      <c r="B159" s="64" t="s">
        <v>108</v>
      </c>
      <c r="C159" s="64" t="s">
        <v>190</v>
      </c>
      <c r="D159" s="64" t="s">
        <v>459</v>
      </c>
      <c r="E159" s="78" t="s">
        <v>460</v>
      </c>
      <c r="F159" s="79"/>
      <c r="G159" s="67">
        <v>1</v>
      </c>
      <c r="H159" s="64">
        <v>0.03</v>
      </c>
      <c r="I159" s="64"/>
      <c r="J159" s="64"/>
      <c r="K159" s="64"/>
      <c r="L159" s="64"/>
      <c r="M159" s="64"/>
      <c r="N159" s="64"/>
      <c r="O159" s="64">
        <v>1</v>
      </c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>
        <v>1</v>
      </c>
      <c r="AA159" s="64"/>
      <c r="AB159" s="64"/>
      <c r="AC159" s="64"/>
      <c r="AD159" s="64">
        <v>1</v>
      </c>
      <c r="AE159" s="64"/>
      <c r="AF159" s="64"/>
      <c r="AG159" s="64"/>
      <c r="AH159" s="64"/>
      <c r="AI159" s="64"/>
      <c r="AJ159" s="64">
        <v>1</v>
      </c>
      <c r="AK159" s="64">
        <v>0.03</v>
      </c>
      <c r="AL159" s="64"/>
      <c r="AM159" s="64"/>
      <c r="AN159" s="64"/>
      <c r="AO159" s="64"/>
      <c r="AP159" s="64"/>
      <c r="AQ159" s="64"/>
      <c r="AR159" s="64">
        <v>1</v>
      </c>
      <c r="AS159" s="68"/>
      <c r="AT159" s="69"/>
      <c r="AU159" s="70">
        <f t="shared" si="55"/>
        <v>20041.921999999999</v>
      </c>
      <c r="AV159" s="71">
        <f t="shared" si="56"/>
        <v>20621.831999999999</v>
      </c>
      <c r="AW159" s="72">
        <f t="shared" si="57"/>
        <v>18868.938792661691</v>
      </c>
      <c r="AX159" s="73">
        <f>(AV159-AU159)-(AV159-AU159)*0.0850018178471392</f>
        <v>530.61659581226536</v>
      </c>
      <c r="AY159" s="74">
        <f>(AU159*0.64)-(AU159*0.64)*0.0850018178471392</f>
        <v>11736.526205983633</v>
      </c>
      <c r="AZ159" s="75">
        <f>(AU159*0.36)-(AU159*0.36)*0.0850018178471392</f>
        <v>6601.7959908657931</v>
      </c>
      <c r="BA159" s="76"/>
      <c r="BB159" s="77"/>
    </row>
    <row r="160" spans="1:54" s="85" customFormat="1" ht="15.75" x14ac:dyDescent="0.25">
      <c r="A160" s="63">
        <v>155</v>
      </c>
      <c r="B160" s="64" t="s">
        <v>119</v>
      </c>
      <c r="C160" s="64" t="s">
        <v>130</v>
      </c>
      <c r="D160" s="64" t="s">
        <v>461</v>
      </c>
      <c r="E160" s="78" t="s">
        <v>462</v>
      </c>
      <c r="F160" s="79"/>
      <c r="G160" s="67">
        <v>1</v>
      </c>
      <c r="H160" s="64">
        <v>0.28000000000000003</v>
      </c>
      <c r="I160" s="64"/>
      <c r="J160" s="64"/>
      <c r="K160" s="64"/>
      <c r="L160" s="64"/>
      <c r="M160" s="64">
        <v>0</v>
      </c>
      <c r="N160" s="64">
        <v>0</v>
      </c>
      <c r="O160" s="64">
        <v>1</v>
      </c>
      <c r="P160" s="64">
        <v>0</v>
      </c>
      <c r="Q160" s="64"/>
      <c r="R160" s="64"/>
      <c r="S160" s="64"/>
      <c r="T160" s="64"/>
      <c r="U160" s="64"/>
      <c r="V160" s="64">
        <v>0</v>
      </c>
      <c r="W160" s="64">
        <v>0</v>
      </c>
      <c r="X160" s="64">
        <v>0</v>
      </c>
      <c r="Y160" s="64">
        <v>0</v>
      </c>
      <c r="Z160" s="64">
        <v>1</v>
      </c>
      <c r="AA160" s="64">
        <v>0</v>
      </c>
      <c r="AB160" s="64">
        <v>0</v>
      </c>
      <c r="AC160" s="64">
        <v>0</v>
      </c>
      <c r="AD160" s="64">
        <v>0</v>
      </c>
      <c r="AE160" s="64">
        <v>1</v>
      </c>
      <c r="AF160" s="64">
        <v>0</v>
      </c>
      <c r="AG160" s="64">
        <v>0</v>
      </c>
      <c r="AH160" s="64">
        <v>0</v>
      </c>
      <c r="AI160" s="64">
        <v>0</v>
      </c>
      <c r="AJ160" s="64">
        <v>1</v>
      </c>
      <c r="AK160" s="64">
        <v>0.02</v>
      </c>
      <c r="AL160" s="64">
        <v>0</v>
      </c>
      <c r="AM160" s="64">
        <v>0</v>
      </c>
      <c r="AN160" s="64">
        <v>0</v>
      </c>
      <c r="AO160" s="64">
        <v>0.14000000000000001</v>
      </c>
      <c r="AP160" s="64">
        <v>0</v>
      </c>
      <c r="AQ160" s="64"/>
      <c r="AR160" s="64">
        <v>1</v>
      </c>
      <c r="AS160" s="68"/>
      <c r="AT160" s="69"/>
      <c r="AU160" s="70">
        <f t="shared" si="55"/>
        <v>30258.188666666669</v>
      </c>
      <c r="AV160" s="71">
        <f t="shared" si="56"/>
        <v>30838.098666666669</v>
      </c>
      <c r="AW160" s="72">
        <f t="shared" si="57"/>
        <v>30838.098666666672</v>
      </c>
      <c r="AX160" s="73">
        <f t="shared" si="58"/>
        <v>579.90999999999985</v>
      </c>
      <c r="AY160" s="74">
        <f t="shared" si="59"/>
        <v>19365.24074666667</v>
      </c>
      <c r="AZ160" s="75">
        <f t="shared" si="60"/>
        <v>10892.947920000001</v>
      </c>
      <c r="BA160" s="76"/>
      <c r="BB160" s="77"/>
    </row>
    <row r="161" spans="1:54" ht="27.75" customHeight="1" x14ac:dyDescent="0.25">
      <c r="A161" s="63">
        <v>156</v>
      </c>
      <c r="B161" s="64" t="s">
        <v>136</v>
      </c>
      <c r="C161" s="64" t="s">
        <v>163</v>
      </c>
      <c r="D161" s="64" t="s">
        <v>463</v>
      </c>
      <c r="E161" s="78" t="s">
        <v>464</v>
      </c>
      <c r="F161" s="79"/>
      <c r="G161" s="67">
        <v>1</v>
      </c>
      <c r="H161" s="64">
        <v>0.09</v>
      </c>
      <c r="I161" s="64"/>
      <c r="J161" s="64"/>
      <c r="K161" s="64"/>
      <c r="L161" s="64"/>
      <c r="M161" s="64"/>
      <c r="N161" s="64"/>
      <c r="O161" s="64">
        <v>1</v>
      </c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>
        <v>1</v>
      </c>
      <c r="AA161" s="64"/>
      <c r="AB161" s="64"/>
      <c r="AC161" s="64"/>
      <c r="AD161" s="64"/>
      <c r="AE161" s="64"/>
      <c r="AF161" s="64"/>
      <c r="AG161" s="64">
        <v>1</v>
      </c>
      <c r="AH161" s="64"/>
      <c r="AI161" s="64"/>
      <c r="AJ161" s="64">
        <v>1</v>
      </c>
      <c r="AK161" s="64">
        <v>0.12</v>
      </c>
      <c r="AL161" s="64"/>
      <c r="AM161" s="64">
        <v>1</v>
      </c>
      <c r="AN161" s="64">
        <v>0.17199999999999999</v>
      </c>
      <c r="AO161" s="64">
        <v>5.2999999999999999E-2</v>
      </c>
      <c r="AP161" s="64"/>
      <c r="AQ161" s="64"/>
      <c r="AR161" s="64">
        <v>1</v>
      </c>
      <c r="AS161" s="68"/>
      <c r="AT161" s="69"/>
      <c r="AU161" s="70">
        <f t="shared" si="55"/>
        <v>25335.159333333337</v>
      </c>
      <c r="AV161" s="71">
        <f t="shared" si="56"/>
        <v>25915.069333333337</v>
      </c>
      <c r="AW161" s="72">
        <f t="shared" si="57"/>
        <v>25915.069333333337</v>
      </c>
      <c r="AX161" s="73">
        <f t="shared" si="58"/>
        <v>579.90999999999985</v>
      </c>
      <c r="AY161" s="74">
        <f t="shared" si="59"/>
        <v>16214.501973333336</v>
      </c>
      <c r="AZ161" s="75">
        <f t="shared" si="60"/>
        <v>9120.6573600000011</v>
      </c>
      <c r="BA161" s="76"/>
      <c r="BB161" s="77"/>
    </row>
    <row r="162" spans="1:54" ht="15.75" x14ac:dyDescent="0.25">
      <c r="A162" s="63">
        <v>157</v>
      </c>
      <c r="B162" s="64" t="s">
        <v>108</v>
      </c>
      <c r="C162" s="64" t="s">
        <v>145</v>
      </c>
      <c r="D162" s="64" t="s">
        <v>465</v>
      </c>
      <c r="E162" s="78" t="s">
        <v>466</v>
      </c>
      <c r="F162" s="79"/>
      <c r="G162" s="67">
        <v>1</v>
      </c>
      <c r="H162" s="64">
        <v>0.43</v>
      </c>
      <c r="I162" s="64"/>
      <c r="J162" s="64"/>
      <c r="K162" s="64"/>
      <c r="L162" s="64"/>
      <c r="M162" s="64">
        <v>0</v>
      </c>
      <c r="N162" s="64">
        <v>0</v>
      </c>
      <c r="O162" s="64">
        <v>1</v>
      </c>
      <c r="P162" s="64">
        <v>0</v>
      </c>
      <c r="Q162" s="64"/>
      <c r="R162" s="64"/>
      <c r="S162" s="64"/>
      <c r="T162" s="64"/>
      <c r="U162" s="64"/>
      <c r="V162" s="64">
        <v>0</v>
      </c>
      <c r="W162" s="64">
        <v>0</v>
      </c>
      <c r="X162" s="64">
        <v>0</v>
      </c>
      <c r="Y162" s="64">
        <v>0</v>
      </c>
      <c r="Z162" s="64">
        <v>1</v>
      </c>
      <c r="AA162" s="64">
        <v>0</v>
      </c>
      <c r="AB162" s="64">
        <v>0</v>
      </c>
      <c r="AC162" s="64">
        <v>0</v>
      </c>
      <c r="AD162" s="64">
        <v>0</v>
      </c>
      <c r="AE162" s="64">
        <v>0</v>
      </c>
      <c r="AF162" s="64">
        <v>1</v>
      </c>
      <c r="AG162" s="64">
        <v>0</v>
      </c>
      <c r="AH162" s="64">
        <v>0</v>
      </c>
      <c r="AI162" s="64">
        <v>0</v>
      </c>
      <c r="AJ162" s="64">
        <v>1</v>
      </c>
      <c r="AK162" s="64">
        <v>0.03</v>
      </c>
      <c r="AL162" s="64">
        <v>0</v>
      </c>
      <c r="AM162" s="64">
        <v>1</v>
      </c>
      <c r="AN162" s="64">
        <v>0.03</v>
      </c>
      <c r="AO162" s="64">
        <v>0.21</v>
      </c>
      <c r="AP162" s="64">
        <v>0</v>
      </c>
      <c r="AQ162" s="64"/>
      <c r="AR162" s="64">
        <v>1</v>
      </c>
      <c r="AS162" s="68"/>
      <c r="AT162" s="69"/>
      <c r="AU162" s="70">
        <f t="shared" si="55"/>
        <v>36941.281999999999</v>
      </c>
      <c r="AV162" s="71">
        <f t="shared" si="56"/>
        <v>38389.432000000001</v>
      </c>
      <c r="AW162" s="72">
        <f t="shared" si="57"/>
        <v>38389.432000000001</v>
      </c>
      <c r="AX162" s="73">
        <f t="shared" si="58"/>
        <v>1448.1500000000015</v>
      </c>
      <c r="AY162" s="74">
        <f t="shared" si="59"/>
        <v>23642.420480000001</v>
      </c>
      <c r="AZ162" s="75">
        <f t="shared" si="60"/>
        <v>13298.861519999999</v>
      </c>
      <c r="BA162" s="76"/>
      <c r="BB162" s="77"/>
    </row>
    <row r="163" spans="1:54" ht="15.75" x14ac:dyDescent="0.25">
      <c r="A163" s="63">
        <v>158</v>
      </c>
      <c r="B163" s="64" t="s">
        <v>108</v>
      </c>
      <c r="C163" s="64" t="s">
        <v>145</v>
      </c>
      <c r="D163" s="64" t="s">
        <v>467</v>
      </c>
      <c r="E163" s="78" t="s">
        <v>468</v>
      </c>
      <c r="F163" s="79"/>
      <c r="G163" s="67">
        <v>1</v>
      </c>
      <c r="H163" s="64">
        <v>0.24</v>
      </c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>
        <v>1</v>
      </c>
      <c r="W163" s="64"/>
      <c r="X163" s="64"/>
      <c r="Y163" s="64"/>
      <c r="Z163" s="64">
        <v>1</v>
      </c>
      <c r="AA163" s="64"/>
      <c r="AB163" s="64">
        <v>1</v>
      </c>
      <c r="AC163" s="64"/>
      <c r="AD163" s="64"/>
      <c r="AE163" s="64"/>
      <c r="AF163" s="64"/>
      <c r="AG163" s="64"/>
      <c r="AH163" s="64"/>
      <c r="AI163" s="64"/>
      <c r="AJ163" s="64">
        <v>1</v>
      </c>
      <c r="AK163" s="64">
        <v>0.04</v>
      </c>
      <c r="AL163" s="64"/>
      <c r="AM163" s="64"/>
      <c r="AN163" s="64"/>
      <c r="AO163" s="64">
        <v>0.113</v>
      </c>
      <c r="AP163" s="64"/>
      <c r="AQ163" s="64"/>
      <c r="AR163" s="64">
        <v>1</v>
      </c>
      <c r="AS163" s="68"/>
      <c r="AT163" s="69"/>
      <c r="AU163" s="70">
        <f t="shared" si="55"/>
        <v>27019.75233333337</v>
      </c>
      <c r="AV163" s="71">
        <f t="shared" si="56"/>
        <v>27599.66233333337</v>
      </c>
      <c r="AW163" s="72">
        <f t="shared" si="57"/>
        <v>25253.640863032819</v>
      </c>
      <c r="AX163" s="73">
        <f>(AV163-AU163)-(AV163-AU163)*0.0850018178471392</f>
        <v>530.61659581226536</v>
      </c>
      <c r="AY163" s="74">
        <f>(AU163*0.64)-(AU163*0.64)*0.0850018178471392</f>
        <v>15822.735531021155</v>
      </c>
      <c r="AZ163" s="75">
        <f>(AU163*0.36)-(AU163*0.36)*0.0850018178471392</f>
        <v>8900.288736199398</v>
      </c>
      <c r="BA163" s="76"/>
      <c r="BB163" s="77"/>
    </row>
    <row r="164" spans="1:54" ht="15.75" x14ac:dyDescent="0.25">
      <c r="A164" s="63">
        <v>159</v>
      </c>
      <c r="B164" s="64" t="s">
        <v>136</v>
      </c>
      <c r="C164" s="64" t="s">
        <v>137</v>
      </c>
      <c r="D164" s="64" t="s">
        <v>469</v>
      </c>
      <c r="E164" s="78" t="s">
        <v>470</v>
      </c>
      <c r="F164" s="79"/>
      <c r="G164" s="67">
        <v>1</v>
      </c>
      <c r="H164" s="64">
        <v>0.02</v>
      </c>
      <c r="I164" s="64"/>
      <c r="J164" s="64"/>
      <c r="K164" s="64"/>
      <c r="L164" s="64"/>
      <c r="M164" s="64">
        <v>0</v>
      </c>
      <c r="N164" s="64">
        <v>0</v>
      </c>
      <c r="O164" s="64">
        <v>1</v>
      </c>
      <c r="P164" s="64">
        <v>0</v>
      </c>
      <c r="Q164" s="64"/>
      <c r="R164" s="64"/>
      <c r="S164" s="64"/>
      <c r="T164" s="64"/>
      <c r="U164" s="64"/>
      <c r="V164" s="64">
        <v>0</v>
      </c>
      <c r="W164" s="64">
        <v>0</v>
      </c>
      <c r="X164" s="64">
        <v>0</v>
      </c>
      <c r="Y164" s="64">
        <v>0</v>
      </c>
      <c r="Z164" s="64">
        <v>1</v>
      </c>
      <c r="AA164" s="64">
        <v>0</v>
      </c>
      <c r="AB164" s="64">
        <v>0</v>
      </c>
      <c r="AC164" s="64">
        <v>0</v>
      </c>
      <c r="AD164" s="64">
        <v>0</v>
      </c>
      <c r="AE164" s="64">
        <v>0</v>
      </c>
      <c r="AF164" s="64">
        <v>0</v>
      </c>
      <c r="AG164" s="64">
        <v>1</v>
      </c>
      <c r="AH164" s="64">
        <v>0</v>
      </c>
      <c r="AI164" s="64">
        <v>0</v>
      </c>
      <c r="AJ164" s="64">
        <v>1</v>
      </c>
      <c r="AK164" s="64">
        <v>0.1</v>
      </c>
      <c r="AL164" s="64">
        <v>0</v>
      </c>
      <c r="AM164" s="64">
        <v>1</v>
      </c>
      <c r="AN164" s="64">
        <v>0</v>
      </c>
      <c r="AO164" s="64">
        <v>0</v>
      </c>
      <c r="AP164" s="64">
        <v>0</v>
      </c>
      <c r="AQ164" s="64"/>
      <c r="AR164" s="64">
        <v>0</v>
      </c>
      <c r="AS164" s="68"/>
      <c r="AT164" s="69"/>
      <c r="AU164" s="70">
        <f t="shared" si="55"/>
        <v>22605.271333333334</v>
      </c>
      <c r="AV164" s="71">
        <f t="shared" si="56"/>
        <v>23185.181333333334</v>
      </c>
      <c r="AW164" s="72">
        <f t="shared" si="57"/>
        <v>23185.181333333334</v>
      </c>
      <c r="AX164" s="73">
        <f t="shared" si="58"/>
        <v>579.90999999999985</v>
      </c>
      <c r="AY164" s="74">
        <f t="shared" si="59"/>
        <v>14467.373653333334</v>
      </c>
      <c r="AZ164" s="75">
        <f t="shared" si="60"/>
        <v>8137.89768</v>
      </c>
      <c r="BA164" s="76"/>
      <c r="BB164" s="77"/>
    </row>
    <row r="165" spans="1:54" ht="15.75" x14ac:dyDescent="0.25">
      <c r="A165" s="63">
        <v>160</v>
      </c>
      <c r="B165" s="64" t="s">
        <v>108</v>
      </c>
      <c r="C165" s="64" t="s">
        <v>306</v>
      </c>
      <c r="D165" s="64" t="s">
        <v>106</v>
      </c>
      <c r="E165" s="78" t="s">
        <v>471</v>
      </c>
      <c r="F165" s="79"/>
      <c r="G165" s="67">
        <v>1</v>
      </c>
      <c r="H165" s="64">
        <v>0.01</v>
      </c>
      <c r="I165" s="64"/>
      <c r="J165" s="64"/>
      <c r="K165" s="64"/>
      <c r="L165" s="64"/>
      <c r="M165" s="64">
        <v>0</v>
      </c>
      <c r="N165" s="64">
        <v>0</v>
      </c>
      <c r="O165" s="64">
        <v>1</v>
      </c>
      <c r="P165" s="64">
        <v>0</v>
      </c>
      <c r="Q165" s="64"/>
      <c r="R165" s="64"/>
      <c r="S165" s="64"/>
      <c r="T165" s="64"/>
      <c r="U165" s="64"/>
      <c r="V165" s="64">
        <v>0</v>
      </c>
      <c r="W165" s="64">
        <v>0</v>
      </c>
      <c r="X165" s="64">
        <v>0</v>
      </c>
      <c r="Y165" s="64">
        <v>0</v>
      </c>
      <c r="Z165" s="64">
        <v>1</v>
      </c>
      <c r="AA165" s="64">
        <v>0</v>
      </c>
      <c r="AB165" s="64">
        <v>0</v>
      </c>
      <c r="AC165" s="64">
        <v>0</v>
      </c>
      <c r="AD165" s="64">
        <v>0</v>
      </c>
      <c r="AE165" s="64">
        <v>0</v>
      </c>
      <c r="AF165" s="64">
        <v>0</v>
      </c>
      <c r="AG165" s="64">
        <v>1</v>
      </c>
      <c r="AH165" s="64">
        <v>0</v>
      </c>
      <c r="AI165" s="64">
        <v>0</v>
      </c>
      <c r="AJ165" s="64">
        <v>1</v>
      </c>
      <c r="AK165" s="64">
        <v>0.02</v>
      </c>
      <c r="AL165" s="64">
        <v>0</v>
      </c>
      <c r="AM165" s="64">
        <v>1</v>
      </c>
      <c r="AN165" s="64">
        <v>0.02</v>
      </c>
      <c r="AO165" s="64">
        <v>0</v>
      </c>
      <c r="AP165" s="64">
        <v>0</v>
      </c>
      <c r="AQ165" s="64"/>
      <c r="AR165" s="64">
        <v>0</v>
      </c>
      <c r="AS165" s="68"/>
      <c r="AT165" s="69"/>
      <c r="AU165" s="70">
        <f t="shared" si="55"/>
        <v>22215.287333333334</v>
      </c>
      <c r="AV165" s="71">
        <f t="shared" si="56"/>
        <v>22795.197333333334</v>
      </c>
      <c r="AW165" s="72">
        <f t="shared" si="57"/>
        <v>22795.197333333334</v>
      </c>
      <c r="AX165" s="73">
        <f t="shared" si="58"/>
        <v>579.90999999999985</v>
      </c>
      <c r="AY165" s="74">
        <f t="shared" si="59"/>
        <v>14217.783893333333</v>
      </c>
      <c r="AZ165" s="75">
        <f t="shared" si="60"/>
        <v>7997.5034399999995</v>
      </c>
      <c r="BA165" s="76"/>
      <c r="BB165" s="77"/>
    </row>
    <row r="166" spans="1:54" ht="15.75" x14ac:dyDescent="0.25">
      <c r="A166" s="63">
        <v>161</v>
      </c>
      <c r="B166" s="64" t="s">
        <v>169</v>
      </c>
      <c r="C166" s="64" t="s">
        <v>170</v>
      </c>
      <c r="D166" s="64" t="s">
        <v>472</v>
      </c>
      <c r="E166" s="78" t="s">
        <v>473</v>
      </c>
      <c r="F166" s="79"/>
      <c r="G166" s="67">
        <v>1</v>
      </c>
      <c r="H166" s="64">
        <v>0.03</v>
      </c>
      <c r="I166" s="64"/>
      <c r="J166" s="64"/>
      <c r="K166" s="64"/>
      <c r="L166" s="64"/>
      <c r="M166" s="64">
        <v>0</v>
      </c>
      <c r="N166" s="64">
        <v>0</v>
      </c>
      <c r="O166" s="64">
        <v>0</v>
      </c>
      <c r="P166" s="64">
        <v>0</v>
      </c>
      <c r="Q166" s="64"/>
      <c r="R166" s="64"/>
      <c r="S166" s="64"/>
      <c r="T166" s="64"/>
      <c r="U166" s="64"/>
      <c r="V166" s="64">
        <v>0</v>
      </c>
      <c r="W166" s="64">
        <v>0</v>
      </c>
      <c r="X166" s="64">
        <v>1</v>
      </c>
      <c r="Y166" s="64">
        <v>0</v>
      </c>
      <c r="Z166" s="64">
        <v>1</v>
      </c>
      <c r="AA166" s="64">
        <v>0</v>
      </c>
      <c r="AB166" s="64">
        <v>0</v>
      </c>
      <c r="AC166" s="64">
        <v>0</v>
      </c>
      <c r="AD166" s="64">
        <v>0</v>
      </c>
      <c r="AE166" s="64">
        <v>0</v>
      </c>
      <c r="AF166" s="64">
        <v>1</v>
      </c>
      <c r="AG166" s="64">
        <v>0</v>
      </c>
      <c r="AH166" s="64">
        <v>0</v>
      </c>
      <c r="AI166" s="64">
        <v>0</v>
      </c>
      <c r="AJ166" s="64">
        <v>1</v>
      </c>
      <c r="AK166" s="64">
        <v>0.1</v>
      </c>
      <c r="AL166" s="64">
        <v>0</v>
      </c>
      <c r="AM166" s="64">
        <v>0</v>
      </c>
      <c r="AN166" s="64">
        <v>0</v>
      </c>
      <c r="AO166" s="64">
        <v>0</v>
      </c>
      <c r="AP166" s="64">
        <v>0</v>
      </c>
      <c r="AQ166" s="64"/>
      <c r="AR166" s="64">
        <v>0</v>
      </c>
      <c r="AS166" s="68"/>
      <c r="AT166" s="69"/>
      <c r="AU166" s="70">
        <f t="shared" si="55"/>
        <v>22708.421666666698</v>
      </c>
      <c r="AV166" s="71">
        <f t="shared" si="56"/>
        <v>23288.331666666698</v>
      </c>
      <c r="AW166" s="72">
        <f t="shared" si="57"/>
        <v>23288.331666666698</v>
      </c>
      <c r="AX166" s="73">
        <f t="shared" si="58"/>
        <v>579.90999999999985</v>
      </c>
      <c r="AY166" s="74">
        <f t="shared" si="59"/>
        <v>14533.389866666686</v>
      </c>
      <c r="AZ166" s="75">
        <f t="shared" si="60"/>
        <v>8175.0318000000107</v>
      </c>
      <c r="BA166" s="76"/>
      <c r="BB166" s="77"/>
    </row>
    <row r="167" spans="1:54" ht="15.75" x14ac:dyDescent="0.25">
      <c r="A167" s="63">
        <v>162</v>
      </c>
      <c r="B167" s="64" t="s">
        <v>169</v>
      </c>
      <c r="C167" s="64" t="s">
        <v>170</v>
      </c>
      <c r="D167" s="64" t="s">
        <v>474</v>
      </c>
      <c r="E167" s="78" t="s">
        <v>475</v>
      </c>
      <c r="F167" s="79"/>
      <c r="G167" s="67">
        <v>1</v>
      </c>
      <c r="H167" s="64">
        <v>0.04</v>
      </c>
      <c r="I167" s="64"/>
      <c r="J167" s="64"/>
      <c r="K167" s="64"/>
      <c r="L167" s="64"/>
      <c r="M167" s="64">
        <v>0</v>
      </c>
      <c r="N167" s="64">
        <v>0</v>
      </c>
      <c r="O167" s="64">
        <v>1</v>
      </c>
      <c r="P167" s="64">
        <v>0</v>
      </c>
      <c r="Q167" s="64"/>
      <c r="R167" s="64"/>
      <c r="S167" s="64"/>
      <c r="T167" s="64"/>
      <c r="U167" s="64"/>
      <c r="V167" s="64">
        <v>0</v>
      </c>
      <c r="W167" s="64">
        <v>0</v>
      </c>
      <c r="X167" s="64">
        <v>0</v>
      </c>
      <c r="Y167" s="64">
        <v>0</v>
      </c>
      <c r="Z167" s="64">
        <v>1</v>
      </c>
      <c r="AA167" s="64">
        <v>0</v>
      </c>
      <c r="AB167" s="64">
        <v>0</v>
      </c>
      <c r="AC167" s="64">
        <v>0</v>
      </c>
      <c r="AD167" s="64">
        <v>0</v>
      </c>
      <c r="AE167" s="64">
        <v>0</v>
      </c>
      <c r="AF167" s="64">
        <v>1</v>
      </c>
      <c r="AG167" s="64">
        <v>0</v>
      </c>
      <c r="AH167" s="64">
        <v>0</v>
      </c>
      <c r="AI167" s="64">
        <v>0</v>
      </c>
      <c r="AJ167" s="64">
        <v>1</v>
      </c>
      <c r="AK167" s="64">
        <v>0.03</v>
      </c>
      <c r="AL167" s="64">
        <v>0</v>
      </c>
      <c r="AM167" s="64">
        <v>0</v>
      </c>
      <c r="AN167" s="64">
        <v>0</v>
      </c>
      <c r="AO167" s="64">
        <v>0</v>
      </c>
      <c r="AP167" s="64">
        <v>0</v>
      </c>
      <c r="AQ167" s="64"/>
      <c r="AR167" s="64">
        <v>0</v>
      </c>
      <c r="AS167" s="68"/>
      <c r="AT167" s="69"/>
      <c r="AU167" s="70">
        <f t="shared" si="55"/>
        <v>21731.905999999999</v>
      </c>
      <c r="AV167" s="71">
        <f t="shared" si="56"/>
        <v>22311.815999999999</v>
      </c>
      <c r="AW167" s="72">
        <f t="shared" si="57"/>
        <v>22311.815999999999</v>
      </c>
      <c r="AX167" s="73">
        <f t="shared" si="58"/>
        <v>579.90999999999985</v>
      </c>
      <c r="AY167" s="74">
        <f t="shared" si="59"/>
        <v>13908.41984</v>
      </c>
      <c r="AZ167" s="75">
        <f t="shared" si="60"/>
        <v>7823.4861599999995</v>
      </c>
      <c r="BA167" s="76"/>
      <c r="BB167" s="77"/>
    </row>
    <row r="168" spans="1:54" ht="15.75" x14ac:dyDescent="0.25">
      <c r="A168" s="63">
        <v>163</v>
      </c>
      <c r="B168" s="64" t="s">
        <v>112</v>
      </c>
      <c r="C168" s="64" t="s">
        <v>166</v>
      </c>
      <c r="D168" s="64" t="s">
        <v>476</v>
      </c>
      <c r="E168" s="78" t="s">
        <v>477</v>
      </c>
      <c r="F168" s="79"/>
      <c r="G168" s="67">
        <v>1</v>
      </c>
      <c r="H168" s="64">
        <v>0.01</v>
      </c>
      <c r="I168" s="64"/>
      <c r="J168" s="64"/>
      <c r="K168" s="64"/>
      <c r="L168" s="64"/>
      <c r="M168" s="64">
        <v>0</v>
      </c>
      <c r="N168" s="64">
        <v>0</v>
      </c>
      <c r="O168" s="64">
        <v>1</v>
      </c>
      <c r="P168" s="64">
        <v>0</v>
      </c>
      <c r="Q168" s="64"/>
      <c r="R168" s="64"/>
      <c r="S168" s="64"/>
      <c r="T168" s="64"/>
      <c r="U168" s="64"/>
      <c r="V168" s="64">
        <v>0</v>
      </c>
      <c r="W168" s="64">
        <v>0</v>
      </c>
      <c r="X168" s="64">
        <v>0</v>
      </c>
      <c r="Y168" s="64">
        <v>0</v>
      </c>
      <c r="Z168" s="64">
        <v>1</v>
      </c>
      <c r="AA168" s="64">
        <v>0</v>
      </c>
      <c r="AB168" s="64">
        <v>0</v>
      </c>
      <c r="AC168" s="64">
        <v>0</v>
      </c>
      <c r="AD168" s="64">
        <v>0</v>
      </c>
      <c r="AE168" s="64">
        <v>0</v>
      </c>
      <c r="AF168" s="64">
        <v>1</v>
      </c>
      <c r="AG168" s="64">
        <v>0</v>
      </c>
      <c r="AH168" s="64">
        <v>0</v>
      </c>
      <c r="AI168" s="64">
        <v>0</v>
      </c>
      <c r="AJ168" s="64">
        <v>1</v>
      </c>
      <c r="AK168" s="64">
        <v>0.03</v>
      </c>
      <c r="AL168" s="64">
        <v>0</v>
      </c>
      <c r="AM168" s="64">
        <v>0</v>
      </c>
      <c r="AN168" s="64">
        <v>0</v>
      </c>
      <c r="AO168" s="64">
        <v>0</v>
      </c>
      <c r="AP168" s="64">
        <v>0</v>
      </c>
      <c r="AQ168" s="64"/>
      <c r="AR168" s="64">
        <v>0</v>
      </c>
      <c r="AS168" s="68"/>
      <c r="AT168" s="69"/>
      <c r="AU168" s="70">
        <f t="shared" si="55"/>
        <v>20561.953999999998</v>
      </c>
      <c r="AV168" s="71">
        <f t="shared" si="56"/>
        <v>21141.863999999998</v>
      </c>
      <c r="AW168" s="72">
        <f t="shared" si="57"/>
        <v>21141.863999999998</v>
      </c>
      <c r="AX168" s="73">
        <f t="shared" si="58"/>
        <v>579.90999999999985</v>
      </c>
      <c r="AY168" s="74">
        <f t="shared" si="59"/>
        <v>13159.650559999998</v>
      </c>
      <c r="AZ168" s="75">
        <f t="shared" si="60"/>
        <v>7402.3034399999988</v>
      </c>
      <c r="BA168" s="76"/>
      <c r="BB168" s="77"/>
    </row>
    <row r="169" spans="1:54" ht="15.75" x14ac:dyDescent="0.25">
      <c r="A169" s="63">
        <v>164</v>
      </c>
      <c r="B169" s="64" t="s">
        <v>169</v>
      </c>
      <c r="C169" s="64" t="s">
        <v>170</v>
      </c>
      <c r="D169" s="64" t="s">
        <v>106</v>
      </c>
      <c r="E169" s="78" t="s">
        <v>478</v>
      </c>
      <c r="F169" s="79"/>
      <c r="G169" s="67">
        <v>1</v>
      </c>
      <c r="H169" s="64">
        <v>0.02</v>
      </c>
      <c r="I169" s="64"/>
      <c r="J169" s="64"/>
      <c r="K169" s="64"/>
      <c r="L169" s="64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>
        <v>1</v>
      </c>
      <c r="Y169" s="80"/>
      <c r="Z169" s="80">
        <v>1</v>
      </c>
      <c r="AA169" s="80"/>
      <c r="AB169" s="80"/>
      <c r="AC169" s="80"/>
      <c r="AD169" s="80"/>
      <c r="AE169" s="80"/>
      <c r="AF169" s="80"/>
      <c r="AG169" s="80">
        <v>1</v>
      </c>
      <c r="AH169" s="80"/>
      <c r="AI169" s="80"/>
      <c r="AJ169" s="80">
        <v>1</v>
      </c>
      <c r="AK169" s="80">
        <v>0.08</v>
      </c>
      <c r="AL169" s="80"/>
      <c r="AM169" s="80"/>
      <c r="AN169" s="80"/>
      <c r="AO169" s="80"/>
      <c r="AP169" s="80"/>
      <c r="AQ169" s="64"/>
      <c r="AR169" s="80"/>
      <c r="AS169" s="81"/>
      <c r="AT169" s="69"/>
      <c r="AU169" s="70">
        <f t="shared" si="55"/>
        <v>23971.771000000037</v>
      </c>
      <c r="AV169" s="71">
        <f t="shared" si="56"/>
        <v>24551.681000000037</v>
      </c>
      <c r="AW169" s="72">
        <f t="shared" si="57"/>
        <v>24551.681000000037</v>
      </c>
      <c r="AX169" s="73">
        <f t="shared" si="58"/>
        <v>579.90999999999985</v>
      </c>
      <c r="AY169" s="74">
        <f t="shared" si="59"/>
        <v>15341.933440000024</v>
      </c>
      <c r="AZ169" s="75">
        <f t="shared" si="60"/>
        <v>8629.8375600000127</v>
      </c>
      <c r="BA169" s="76"/>
      <c r="BB169" s="77"/>
    </row>
    <row r="170" spans="1:54" ht="15.75" x14ac:dyDescent="0.25">
      <c r="A170" s="63">
        <v>165</v>
      </c>
      <c r="B170" s="64" t="s">
        <v>169</v>
      </c>
      <c r="C170" s="64" t="s">
        <v>170</v>
      </c>
      <c r="D170" s="64" t="s">
        <v>474</v>
      </c>
      <c r="E170" s="78" t="s">
        <v>479</v>
      </c>
      <c r="F170" s="79"/>
      <c r="G170" s="67">
        <v>1</v>
      </c>
      <c r="H170" s="64">
        <v>0.01</v>
      </c>
      <c r="I170" s="64"/>
      <c r="J170" s="64"/>
      <c r="K170" s="64"/>
      <c r="L170" s="64"/>
      <c r="M170" s="64">
        <v>0</v>
      </c>
      <c r="N170" s="64">
        <v>0</v>
      </c>
      <c r="O170" s="64">
        <v>1</v>
      </c>
      <c r="P170" s="64">
        <v>0</v>
      </c>
      <c r="Q170" s="64"/>
      <c r="R170" s="64"/>
      <c r="S170" s="64"/>
      <c r="T170" s="64"/>
      <c r="U170" s="64"/>
      <c r="V170" s="64">
        <v>0</v>
      </c>
      <c r="W170" s="64">
        <v>0</v>
      </c>
      <c r="X170" s="64">
        <v>0</v>
      </c>
      <c r="Y170" s="64">
        <v>0</v>
      </c>
      <c r="Z170" s="64">
        <v>1</v>
      </c>
      <c r="AA170" s="64">
        <v>0</v>
      </c>
      <c r="AB170" s="64">
        <v>0</v>
      </c>
      <c r="AC170" s="64">
        <v>0</v>
      </c>
      <c r="AD170" s="64">
        <v>0</v>
      </c>
      <c r="AE170" s="64">
        <v>0</v>
      </c>
      <c r="AF170" s="64">
        <v>0</v>
      </c>
      <c r="AG170" s="64">
        <v>1</v>
      </c>
      <c r="AH170" s="64">
        <v>0</v>
      </c>
      <c r="AI170" s="64">
        <v>0</v>
      </c>
      <c r="AJ170" s="64">
        <v>1</v>
      </c>
      <c r="AK170" s="64">
        <v>0.02</v>
      </c>
      <c r="AL170" s="64">
        <v>0</v>
      </c>
      <c r="AM170" s="64">
        <v>0</v>
      </c>
      <c r="AN170" s="64">
        <v>0</v>
      </c>
      <c r="AO170" s="64">
        <v>0</v>
      </c>
      <c r="AP170" s="64">
        <v>0</v>
      </c>
      <c r="AQ170" s="64"/>
      <c r="AR170" s="64">
        <v>0</v>
      </c>
      <c r="AS170" s="68"/>
      <c r="AT170" s="69"/>
      <c r="AU170" s="70">
        <f t="shared" si="55"/>
        <v>22215.287333333334</v>
      </c>
      <c r="AV170" s="71">
        <f t="shared" si="56"/>
        <v>22795.197333333334</v>
      </c>
      <c r="AW170" s="72">
        <f t="shared" si="57"/>
        <v>22795.197333333334</v>
      </c>
      <c r="AX170" s="73">
        <f t="shared" si="58"/>
        <v>579.90999999999985</v>
      </c>
      <c r="AY170" s="74">
        <f t="shared" si="59"/>
        <v>14217.783893333333</v>
      </c>
      <c r="AZ170" s="75">
        <f t="shared" si="60"/>
        <v>7997.5034399999995</v>
      </c>
      <c r="BA170" s="76"/>
      <c r="BB170" s="77"/>
    </row>
    <row r="171" spans="1:54" ht="15.75" x14ac:dyDescent="0.25">
      <c r="A171" s="63">
        <v>166</v>
      </c>
      <c r="B171" s="64" t="s">
        <v>169</v>
      </c>
      <c r="C171" s="64" t="s">
        <v>170</v>
      </c>
      <c r="D171" s="64" t="s">
        <v>480</v>
      </c>
      <c r="E171" s="78" t="s">
        <v>481</v>
      </c>
      <c r="F171" s="79"/>
      <c r="G171" s="67">
        <v>1</v>
      </c>
      <c r="H171" s="64">
        <v>0.02</v>
      </c>
      <c r="I171" s="64"/>
      <c r="J171" s="64"/>
      <c r="K171" s="64"/>
      <c r="L171" s="64"/>
      <c r="M171" s="80"/>
      <c r="N171" s="80"/>
      <c r="O171" s="80">
        <v>1</v>
      </c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>
        <v>1</v>
      </c>
      <c r="AA171" s="80"/>
      <c r="AB171" s="80"/>
      <c r="AC171" s="80"/>
      <c r="AD171" s="80"/>
      <c r="AE171" s="80"/>
      <c r="AF171" s="80"/>
      <c r="AG171" s="80">
        <v>1</v>
      </c>
      <c r="AH171" s="80"/>
      <c r="AI171" s="80"/>
      <c r="AJ171" s="80">
        <v>1</v>
      </c>
      <c r="AK171" s="80">
        <v>0.05</v>
      </c>
      <c r="AL171" s="80"/>
      <c r="AM171" s="80"/>
      <c r="AN171" s="80"/>
      <c r="AO171" s="80"/>
      <c r="AP171" s="80"/>
      <c r="AQ171" s="64"/>
      <c r="AR171" s="80"/>
      <c r="AS171" s="81"/>
      <c r="AT171" s="69"/>
      <c r="AU171" s="70">
        <f t="shared" si="55"/>
        <v>22605.271333333334</v>
      </c>
      <c r="AV171" s="71">
        <f t="shared" si="56"/>
        <v>23185.181333333334</v>
      </c>
      <c r="AW171" s="72">
        <f t="shared" si="57"/>
        <v>23185.181333333334</v>
      </c>
      <c r="AX171" s="73">
        <f t="shared" si="58"/>
        <v>579.90999999999985</v>
      </c>
      <c r="AY171" s="74">
        <f t="shared" si="59"/>
        <v>14467.373653333334</v>
      </c>
      <c r="AZ171" s="75">
        <f t="shared" si="60"/>
        <v>8137.89768</v>
      </c>
      <c r="BA171" s="76"/>
      <c r="BB171" s="77"/>
    </row>
    <row r="172" spans="1:54" ht="15.75" x14ac:dyDescent="0.25">
      <c r="A172" s="63">
        <v>167</v>
      </c>
      <c r="B172" s="64" t="s">
        <v>104</v>
      </c>
      <c r="C172" s="64" t="s">
        <v>315</v>
      </c>
      <c r="D172" s="64" t="s">
        <v>106</v>
      </c>
      <c r="E172" s="78" t="s">
        <v>482</v>
      </c>
      <c r="F172" s="79"/>
      <c r="G172" s="67">
        <v>1</v>
      </c>
      <c r="H172" s="64">
        <v>0.02</v>
      </c>
      <c r="I172" s="64"/>
      <c r="J172" s="64"/>
      <c r="K172" s="64"/>
      <c r="L172" s="64"/>
      <c r="M172" s="80"/>
      <c r="N172" s="80"/>
      <c r="O172" s="80">
        <v>1</v>
      </c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>
        <v>1</v>
      </c>
      <c r="AA172" s="80"/>
      <c r="AB172" s="80"/>
      <c r="AC172" s="80"/>
      <c r="AD172" s="80"/>
      <c r="AE172" s="80"/>
      <c r="AF172" s="80">
        <v>1</v>
      </c>
      <c r="AG172" s="80"/>
      <c r="AH172" s="80"/>
      <c r="AI172" s="80"/>
      <c r="AJ172" s="80">
        <v>1</v>
      </c>
      <c r="AK172" s="80">
        <v>0.05</v>
      </c>
      <c r="AL172" s="80"/>
      <c r="AM172" s="80">
        <v>1</v>
      </c>
      <c r="AN172" s="80"/>
      <c r="AO172" s="80"/>
      <c r="AP172" s="80"/>
      <c r="AQ172" s="64"/>
      <c r="AR172" s="80"/>
      <c r="AS172" s="81"/>
      <c r="AT172" s="69"/>
      <c r="AU172" s="70">
        <f t="shared" si="55"/>
        <v>20951.938000000002</v>
      </c>
      <c r="AV172" s="71">
        <f t="shared" si="56"/>
        <v>21531.848000000002</v>
      </c>
      <c r="AW172" s="72">
        <f t="shared" si="57"/>
        <v>21531.848000000002</v>
      </c>
      <c r="AX172" s="73">
        <f t="shared" si="58"/>
        <v>579.90999999999985</v>
      </c>
      <c r="AY172" s="74">
        <f t="shared" si="59"/>
        <v>13409.240320000001</v>
      </c>
      <c r="AZ172" s="75">
        <f t="shared" si="60"/>
        <v>7542.6976800000002</v>
      </c>
      <c r="BA172" s="76"/>
      <c r="BB172" s="77"/>
    </row>
    <row r="173" spans="1:54" ht="15.75" x14ac:dyDescent="0.25">
      <c r="A173" s="63">
        <v>168</v>
      </c>
      <c r="B173" s="64" t="s">
        <v>136</v>
      </c>
      <c r="C173" s="64" t="s">
        <v>483</v>
      </c>
      <c r="D173" s="64" t="s">
        <v>106</v>
      </c>
      <c r="E173" s="78" t="s">
        <v>484</v>
      </c>
      <c r="F173" s="79"/>
      <c r="G173" s="67">
        <v>1</v>
      </c>
      <c r="H173" s="64">
        <v>0.01</v>
      </c>
      <c r="I173" s="64"/>
      <c r="J173" s="64"/>
      <c r="K173" s="64"/>
      <c r="L173" s="64"/>
      <c r="M173" s="64">
        <v>0</v>
      </c>
      <c r="N173" s="64">
        <v>0</v>
      </c>
      <c r="O173" s="64">
        <v>0</v>
      </c>
      <c r="P173" s="64">
        <v>0</v>
      </c>
      <c r="Q173" s="64"/>
      <c r="R173" s="64"/>
      <c r="S173" s="64"/>
      <c r="T173" s="64"/>
      <c r="U173" s="64"/>
      <c r="V173" s="64">
        <v>0</v>
      </c>
      <c r="W173" s="64">
        <v>0</v>
      </c>
      <c r="X173" s="64">
        <v>1</v>
      </c>
      <c r="Y173" s="64">
        <v>0</v>
      </c>
      <c r="Z173" s="64">
        <v>1</v>
      </c>
      <c r="AA173" s="64">
        <v>0</v>
      </c>
      <c r="AB173" s="64">
        <v>0</v>
      </c>
      <c r="AC173" s="64">
        <v>0</v>
      </c>
      <c r="AD173" s="64">
        <v>0</v>
      </c>
      <c r="AE173" s="64">
        <v>0</v>
      </c>
      <c r="AF173" s="64">
        <v>1</v>
      </c>
      <c r="AG173" s="64">
        <v>0</v>
      </c>
      <c r="AH173" s="64">
        <v>0</v>
      </c>
      <c r="AI173" s="64">
        <v>0</v>
      </c>
      <c r="AJ173" s="64">
        <v>1</v>
      </c>
      <c r="AK173" s="64">
        <v>0.06</v>
      </c>
      <c r="AL173" s="64">
        <v>0</v>
      </c>
      <c r="AM173" s="64">
        <v>0</v>
      </c>
      <c r="AN173" s="64">
        <v>0</v>
      </c>
      <c r="AO173" s="64">
        <v>0</v>
      </c>
      <c r="AP173" s="64">
        <v>0</v>
      </c>
      <c r="AQ173" s="64"/>
      <c r="AR173" s="64">
        <v>0</v>
      </c>
      <c r="AS173" s="68"/>
      <c r="AT173" s="69"/>
      <c r="AU173" s="70">
        <f t="shared" si="55"/>
        <v>21928.453666666701</v>
      </c>
      <c r="AV173" s="71">
        <f t="shared" si="56"/>
        <v>22508.363666666701</v>
      </c>
      <c r="AW173" s="72">
        <f t="shared" si="57"/>
        <v>22508.363666666701</v>
      </c>
      <c r="AX173" s="73">
        <f t="shared" si="58"/>
        <v>579.90999999999985</v>
      </c>
      <c r="AY173" s="74">
        <f t="shared" si="59"/>
        <v>14034.210346666689</v>
      </c>
      <c r="AZ173" s="75">
        <f t="shared" si="60"/>
        <v>7894.2433200000123</v>
      </c>
      <c r="BA173" s="76"/>
      <c r="BB173" s="77"/>
    </row>
    <row r="174" spans="1:54" ht="15.75" x14ac:dyDescent="0.25">
      <c r="A174" s="63">
        <v>169</v>
      </c>
      <c r="B174" s="64" t="s">
        <v>108</v>
      </c>
      <c r="C174" s="64" t="s">
        <v>109</v>
      </c>
      <c r="D174" s="64" t="s">
        <v>485</v>
      </c>
      <c r="E174" s="78" t="s">
        <v>486</v>
      </c>
      <c r="F174" s="79"/>
      <c r="G174" s="67">
        <v>1</v>
      </c>
      <c r="H174" s="64">
        <v>0.19</v>
      </c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>
        <v>1</v>
      </c>
      <c r="Y174" s="64"/>
      <c r="Z174" s="64">
        <v>1</v>
      </c>
      <c r="AA174" s="64"/>
      <c r="AB174" s="64"/>
      <c r="AC174" s="64"/>
      <c r="AD174" s="64"/>
      <c r="AE174" s="64">
        <v>1</v>
      </c>
      <c r="AF174" s="64"/>
      <c r="AG174" s="64"/>
      <c r="AH174" s="64"/>
      <c r="AI174" s="64"/>
      <c r="AJ174" s="64">
        <v>1</v>
      </c>
      <c r="AK174" s="64">
        <v>0.04</v>
      </c>
      <c r="AL174" s="64"/>
      <c r="AM174" s="64"/>
      <c r="AN174" s="64"/>
      <c r="AO174" s="64"/>
      <c r="AP174" s="64"/>
      <c r="AQ174" s="64"/>
      <c r="AR174" s="64">
        <v>1</v>
      </c>
      <c r="AS174" s="68"/>
      <c r="AT174" s="69"/>
      <c r="AU174" s="70">
        <f t="shared" si="55"/>
        <v>28114.832333333368</v>
      </c>
      <c r="AV174" s="71">
        <f t="shared" si="56"/>
        <v>28694.742333333368</v>
      </c>
      <c r="AW174" s="72">
        <f t="shared" si="57"/>
        <v>28694.742333333368</v>
      </c>
      <c r="AX174" s="73">
        <f t="shared" si="58"/>
        <v>579.90999999999985</v>
      </c>
      <c r="AY174" s="74">
        <f t="shared" si="59"/>
        <v>17993.492693333355</v>
      </c>
      <c r="AZ174" s="75">
        <f t="shared" si="60"/>
        <v>10121.339640000013</v>
      </c>
      <c r="BA174" s="76"/>
      <c r="BB174" s="77"/>
    </row>
    <row r="175" spans="1:54" ht="15.75" x14ac:dyDescent="0.25">
      <c r="A175" s="63">
        <v>170</v>
      </c>
      <c r="B175" s="64" t="s">
        <v>112</v>
      </c>
      <c r="C175" s="64" t="s">
        <v>166</v>
      </c>
      <c r="D175" s="64" t="s">
        <v>106</v>
      </c>
      <c r="E175" s="78" t="s">
        <v>487</v>
      </c>
      <c r="F175" s="79"/>
      <c r="G175" s="67">
        <v>1</v>
      </c>
      <c r="H175" s="64">
        <v>0.02</v>
      </c>
      <c r="I175" s="64"/>
      <c r="J175" s="64"/>
      <c r="K175" s="64"/>
      <c r="L175" s="64"/>
      <c r="M175" s="64">
        <v>0</v>
      </c>
      <c r="N175" s="64">
        <v>0</v>
      </c>
      <c r="O175" s="64">
        <v>1</v>
      </c>
      <c r="P175" s="64">
        <v>0</v>
      </c>
      <c r="Q175" s="64"/>
      <c r="R175" s="64"/>
      <c r="S175" s="64"/>
      <c r="T175" s="64"/>
      <c r="U175" s="64"/>
      <c r="V175" s="64">
        <v>0</v>
      </c>
      <c r="W175" s="64">
        <v>0</v>
      </c>
      <c r="X175" s="64">
        <v>0</v>
      </c>
      <c r="Y175" s="64">
        <v>0</v>
      </c>
      <c r="Z175" s="64">
        <v>1</v>
      </c>
      <c r="AA175" s="64">
        <v>0</v>
      </c>
      <c r="AB175" s="64">
        <v>0</v>
      </c>
      <c r="AC175" s="64">
        <v>0</v>
      </c>
      <c r="AD175" s="64">
        <v>0</v>
      </c>
      <c r="AE175" s="64">
        <v>0</v>
      </c>
      <c r="AF175" s="64">
        <v>0</v>
      </c>
      <c r="AG175" s="64">
        <v>1</v>
      </c>
      <c r="AH175" s="64">
        <v>0</v>
      </c>
      <c r="AI175" s="64">
        <v>0</v>
      </c>
      <c r="AJ175" s="64">
        <v>1</v>
      </c>
      <c r="AK175" s="64">
        <v>0.1</v>
      </c>
      <c r="AL175" s="64">
        <v>0</v>
      </c>
      <c r="AM175" s="64">
        <v>0</v>
      </c>
      <c r="AN175" s="64">
        <v>0</v>
      </c>
      <c r="AO175" s="64">
        <v>0</v>
      </c>
      <c r="AP175" s="64">
        <v>0</v>
      </c>
      <c r="AQ175" s="64"/>
      <c r="AR175" s="64">
        <v>0</v>
      </c>
      <c r="AS175" s="68"/>
      <c r="AT175" s="69"/>
      <c r="AU175" s="70">
        <f t="shared" si="55"/>
        <v>22605.271333333334</v>
      </c>
      <c r="AV175" s="71">
        <f t="shared" si="56"/>
        <v>23185.181333333334</v>
      </c>
      <c r="AW175" s="72">
        <f t="shared" si="57"/>
        <v>23185.181333333334</v>
      </c>
      <c r="AX175" s="73">
        <f t="shared" si="58"/>
        <v>579.90999999999985</v>
      </c>
      <c r="AY175" s="74">
        <f t="shared" si="59"/>
        <v>14467.373653333334</v>
      </c>
      <c r="AZ175" s="75">
        <f t="shared" si="60"/>
        <v>8137.89768</v>
      </c>
      <c r="BA175" s="76"/>
      <c r="BB175" s="77"/>
    </row>
    <row r="176" spans="1:54" s="85" customFormat="1" ht="15.75" x14ac:dyDescent="0.25">
      <c r="A176" s="63">
        <v>171</v>
      </c>
      <c r="B176" s="64" t="s">
        <v>112</v>
      </c>
      <c r="C176" s="64" t="s">
        <v>166</v>
      </c>
      <c r="D176" s="64" t="s">
        <v>488</v>
      </c>
      <c r="E176" s="78" t="s">
        <v>489</v>
      </c>
      <c r="F176" s="79"/>
      <c r="G176" s="67">
        <v>1</v>
      </c>
      <c r="H176" s="64">
        <v>0.04</v>
      </c>
      <c r="I176" s="64"/>
      <c r="J176" s="64"/>
      <c r="K176" s="64"/>
      <c r="L176" s="64"/>
      <c r="M176" s="64">
        <v>0</v>
      </c>
      <c r="N176" s="64">
        <v>0</v>
      </c>
      <c r="O176" s="64">
        <v>0</v>
      </c>
      <c r="P176" s="64">
        <v>0</v>
      </c>
      <c r="Q176" s="64"/>
      <c r="R176" s="64"/>
      <c r="S176" s="64"/>
      <c r="T176" s="64"/>
      <c r="U176" s="64"/>
      <c r="V176" s="64">
        <v>0</v>
      </c>
      <c r="W176" s="64">
        <v>0</v>
      </c>
      <c r="X176" s="64"/>
      <c r="Y176" s="64">
        <v>1</v>
      </c>
      <c r="Z176" s="64">
        <v>1</v>
      </c>
      <c r="AA176" s="64">
        <v>0</v>
      </c>
      <c r="AB176" s="64">
        <v>0</v>
      </c>
      <c r="AC176" s="64">
        <v>0</v>
      </c>
      <c r="AD176" s="64">
        <v>0</v>
      </c>
      <c r="AE176" s="64">
        <v>1</v>
      </c>
      <c r="AF176" s="64">
        <v>0</v>
      </c>
      <c r="AG176" s="64">
        <v>0</v>
      </c>
      <c r="AH176" s="64">
        <v>0</v>
      </c>
      <c r="AI176" s="64">
        <v>0</v>
      </c>
      <c r="AJ176" s="64">
        <v>1</v>
      </c>
      <c r="AK176" s="64">
        <v>0.04</v>
      </c>
      <c r="AL176" s="64">
        <v>0</v>
      </c>
      <c r="AM176" s="64">
        <v>1</v>
      </c>
      <c r="AN176" s="64">
        <v>0</v>
      </c>
      <c r="AO176" s="64">
        <v>0.19</v>
      </c>
      <c r="AP176" s="64">
        <v>0</v>
      </c>
      <c r="AQ176" s="64"/>
      <c r="AR176" s="64">
        <v>0</v>
      </c>
      <c r="AS176" s="68"/>
      <c r="AT176" s="69"/>
      <c r="AU176" s="70">
        <f t="shared" si="55"/>
        <v>22265.07233333337</v>
      </c>
      <c r="AV176" s="71">
        <f t="shared" si="56"/>
        <v>22844.98233333337</v>
      </c>
      <c r="AW176" s="72">
        <f t="shared" si="57"/>
        <v>22844.98233333337</v>
      </c>
      <c r="AX176" s="73">
        <f t="shared" si="58"/>
        <v>579.90999999999985</v>
      </c>
      <c r="AY176" s="74">
        <f t="shared" si="59"/>
        <v>14249.646293333357</v>
      </c>
      <c r="AZ176" s="75">
        <f t="shared" si="60"/>
        <v>8015.426040000013</v>
      </c>
      <c r="BA176" s="76"/>
      <c r="BB176" s="77"/>
    </row>
    <row r="177" spans="1:54" ht="15.75" x14ac:dyDescent="0.25">
      <c r="A177" s="63">
        <v>172</v>
      </c>
      <c r="B177" s="64" t="s">
        <v>119</v>
      </c>
      <c r="C177" s="64" t="s">
        <v>127</v>
      </c>
      <c r="D177" s="64" t="s">
        <v>490</v>
      </c>
      <c r="E177" s="78" t="s">
        <v>491</v>
      </c>
      <c r="F177" s="79"/>
      <c r="G177" s="67">
        <v>1</v>
      </c>
      <c r="H177" s="64">
        <v>0.03</v>
      </c>
      <c r="I177" s="64"/>
      <c r="J177" s="64"/>
      <c r="K177" s="64"/>
      <c r="L177" s="64"/>
      <c r="M177" s="80"/>
      <c r="N177" s="80"/>
      <c r="O177" s="80">
        <v>1</v>
      </c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>
        <v>1</v>
      </c>
      <c r="AA177" s="80"/>
      <c r="AB177" s="80"/>
      <c r="AC177" s="80"/>
      <c r="AD177" s="80"/>
      <c r="AE177" s="80"/>
      <c r="AF177" s="80">
        <v>1</v>
      </c>
      <c r="AG177" s="80"/>
      <c r="AH177" s="80"/>
      <c r="AI177" s="80"/>
      <c r="AJ177" s="80">
        <v>1</v>
      </c>
      <c r="AK177" s="80">
        <v>0.1</v>
      </c>
      <c r="AL177" s="80"/>
      <c r="AM177" s="80">
        <v>1</v>
      </c>
      <c r="AN177" s="80"/>
      <c r="AO177" s="80"/>
      <c r="AP177" s="80"/>
      <c r="AQ177" s="64"/>
      <c r="AR177" s="80"/>
      <c r="AS177" s="81"/>
      <c r="AT177" s="69"/>
      <c r="AU177" s="70">
        <f t="shared" si="55"/>
        <v>21341.921999999999</v>
      </c>
      <c r="AV177" s="71">
        <f t="shared" si="56"/>
        <v>21921.831999999999</v>
      </c>
      <c r="AW177" s="72">
        <f t="shared" si="57"/>
        <v>21921.831999999999</v>
      </c>
      <c r="AX177" s="73">
        <f t="shared" si="58"/>
        <v>579.90999999999985</v>
      </c>
      <c r="AY177" s="74">
        <f t="shared" si="59"/>
        <v>13658.83008</v>
      </c>
      <c r="AZ177" s="75">
        <f t="shared" si="60"/>
        <v>7683.0919199999989</v>
      </c>
      <c r="BA177" s="76"/>
      <c r="BB177" s="77"/>
    </row>
    <row r="178" spans="1:54" ht="30" x14ac:dyDescent="0.25">
      <c r="A178" s="63">
        <v>173</v>
      </c>
      <c r="B178" s="64" t="s">
        <v>112</v>
      </c>
      <c r="C178" s="64" t="s">
        <v>492</v>
      </c>
      <c r="D178" s="64" t="s">
        <v>493</v>
      </c>
      <c r="E178" s="78" t="s">
        <v>494</v>
      </c>
      <c r="F178" s="79"/>
      <c r="G178" s="67">
        <v>1</v>
      </c>
      <c r="H178" s="64">
        <v>0.05</v>
      </c>
      <c r="I178" s="64"/>
      <c r="J178" s="64"/>
      <c r="K178" s="64"/>
      <c r="L178" s="64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>
        <v>1</v>
      </c>
      <c r="Z178" s="80">
        <v>1</v>
      </c>
      <c r="AA178" s="80"/>
      <c r="AB178" s="80"/>
      <c r="AC178" s="80"/>
      <c r="AD178" s="80"/>
      <c r="AE178" s="80">
        <v>1</v>
      </c>
      <c r="AF178" s="80"/>
      <c r="AG178" s="80"/>
      <c r="AH178" s="80"/>
      <c r="AI178" s="80"/>
      <c r="AJ178" s="80">
        <v>1</v>
      </c>
      <c r="AK178" s="80">
        <v>1.36</v>
      </c>
      <c r="AL178" s="80"/>
      <c r="AM178" s="80">
        <v>25</v>
      </c>
      <c r="AN178" s="80">
        <v>1.0920000000000001</v>
      </c>
      <c r="AO178" s="80"/>
      <c r="AP178" s="80">
        <v>39</v>
      </c>
      <c r="AQ178" s="64"/>
      <c r="AR178" s="80">
        <v>2</v>
      </c>
      <c r="AS178" s="81"/>
      <c r="AT178" s="69"/>
      <c r="AU178" s="70">
        <f t="shared" si="55"/>
        <v>22655.056333333367</v>
      </c>
      <c r="AV178" s="71">
        <f t="shared" si="56"/>
        <v>23234.966333333366</v>
      </c>
      <c r="AW178" s="72">
        <f t="shared" si="57"/>
        <v>23234.966333333366</v>
      </c>
      <c r="AX178" s="73">
        <f t="shared" si="58"/>
        <v>579.90999999999985</v>
      </c>
      <c r="AY178" s="74">
        <f t="shared" si="59"/>
        <v>14499.236053333356</v>
      </c>
      <c r="AZ178" s="75">
        <f t="shared" si="60"/>
        <v>8155.8202800000117</v>
      </c>
      <c r="BA178" s="76"/>
      <c r="BB178" s="77"/>
    </row>
    <row r="179" spans="1:54" s="85" customFormat="1" ht="15.75" x14ac:dyDescent="0.25">
      <c r="A179" s="63">
        <v>174</v>
      </c>
      <c r="B179" s="64" t="s">
        <v>169</v>
      </c>
      <c r="C179" s="64" t="s">
        <v>170</v>
      </c>
      <c r="D179" s="64" t="s">
        <v>495</v>
      </c>
      <c r="E179" s="65" t="s">
        <v>496</v>
      </c>
      <c r="F179" s="79"/>
      <c r="G179" s="67">
        <v>1</v>
      </c>
      <c r="H179" s="64">
        <v>0.02</v>
      </c>
      <c r="I179" s="64"/>
      <c r="J179" s="64"/>
      <c r="K179" s="64"/>
      <c r="L179" s="64"/>
      <c r="M179" s="80"/>
      <c r="N179" s="80"/>
      <c r="O179" s="80">
        <v>1</v>
      </c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>
        <v>1</v>
      </c>
      <c r="AA179" s="80"/>
      <c r="AB179" s="80"/>
      <c r="AC179" s="80"/>
      <c r="AD179" s="80"/>
      <c r="AE179" s="80"/>
      <c r="AF179" s="80"/>
      <c r="AG179" s="80"/>
      <c r="AH179" s="80"/>
      <c r="AI179" s="80"/>
      <c r="AJ179" s="80">
        <v>1</v>
      </c>
      <c r="AK179" s="80">
        <v>7.0000000000000007E-2</v>
      </c>
      <c r="AL179" s="80"/>
      <c r="AM179" s="80"/>
      <c r="AN179" s="80"/>
      <c r="AO179" s="80"/>
      <c r="AP179" s="80"/>
      <c r="AQ179" s="64"/>
      <c r="AR179" s="80"/>
      <c r="AS179" s="81"/>
      <c r="AT179" s="69"/>
      <c r="AU179" s="70">
        <f t="shared" si="55"/>
        <v>15803.938</v>
      </c>
      <c r="AV179" s="71">
        <f t="shared" si="56"/>
        <v>16383.848</v>
      </c>
      <c r="AW179" s="72">
        <f t="shared" si="57"/>
        <v>14991.191136668784</v>
      </c>
      <c r="AX179" s="73">
        <f>(AV179-AU179)-(AV179-AU179)*0.0850018178471392</f>
        <v>530.61659581226536</v>
      </c>
      <c r="AY179" s="74">
        <f>(AU179*0.64)-(AU179*0.64)*0.0850018178471392</f>
        <v>9254.7677061481718</v>
      </c>
      <c r="AZ179" s="75">
        <f>(AU179*0.36)-(AU179*0.36)*0.0850018178471392</f>
        <v>5205.8068347083463</v>
      </c>
      <c r="BA179" s="76"/>
      <c r="BB179" s="77"/>
    </row>
    <row r="180" spans="1:54" ht="15.75" x14ac:dyDescent="0.25">
      <c r="A180" s="63">
        <v>175</v>
      </c>
      <c r="B180" s="64" t="s">
        <v>112</v>
      </c>
      <c r="C180" s="64" t="s">
        <v>166</v>
      </c>
      <c r="D180" s="64" t="s">
        <v>497</v>
      </c>
      <c r="E180" s="78" t="s">
        <v>498</v>
      </c>
      <c r="F180" s="79"/>
      <c r="G180" s="67">
        <v>1</v>
      </c>
      <c r="H180" s="64">
        <v>0.02</v>
      </c>
      <c r="I180" s="64"/>
      <c r="J180" s="64"/>
      <c r="K180" s="64"/>
      <c r="L180" s="64"/>
      <c r="M180" s="64">
        <v>0</v>
      </c>
      <c r="N180" s="64">
        <v>1</v>
      </c>
      <c r="O180" s="64">
        <v>0</v>
      </c>
      <c r="P180" s="64">
        <v>0</v>
      </c>
      <c r="Q180" s="64"/>
      <c r="R180" s="64"/>
      <c r="S180" s="64"/>
      <c r="T180" s="64"/>
      <c r="U180" s="64"/>
      <c r="V180" s="64">
        <v>0</v>
      </c>
      <c r="W180" s="64">
        <v>0</v>
      </c>
      <c r="X180" s="64">
        <v>0</v>
      </c>
      <c r="Y180" s="64">
        <v>0</v>
      </c>
      <c r="Z180" s="64">
        <v>1</v>
      </c>
      <c r="AA180" s="64">
        <v>0</v>
      </c>
      <c r="AB180" s="64">
        <v>0</v>
      </c>
      <c r="AC180" s="64">
        <v>0</v>
      </c>
      <c r="AD180" s="64">
        <v>0</v>
      </c>
      <c r="AE180" s="64">
        <v>0</v>
      </c>
      <c r="AF180" s="64">
        <v>0</v>
      </c>
      <c r="AG180" s="64">
        <v>1</v>
      </c>
      <c r="AH180" s="64">
        <v>0</v>
      </c>
      <c r="AI180" s="64">
        <v>0</v>
      </c>
      <c r="AJ180" s="64">
        <v>1</v>
      </c>
      <c r="AK180" s="64">
        <v>0.1</v>
      </c>
      <c r="AL180" s="64">
        <v>0.15</v>
      </c>
      <c r="AM180" s="64">
        <v>1</v>
      </c>
      <c r="AN180" s="64">
        <v>0</v>
      </c>
      <c r="AO180" s="64">
        <v>0</v>
      </c>
      <c r="AP180" s="64">
        <v>0</v>
      </c>
      <c r="AQ180" s="64"/>
      <c r="AR180" s="64">
        <v>0</v>
      </c>
      <c r="AS180" s="68"/>
      <c r="AT180" s="69"/>
      <c r="AU180" s="70">
        <f t="shared" si="55"/>
        <v>21235.271333333334</v>
      </c>
      <c r="AV180" s="71">
        <f t="shared" si="56"/>
        <v>21815.181333333334</v>
      </c>
      <c r="AW180" s="72">
        <f t="shared" si="57"/>
        <v>21815.181333333334</v>
      </c>
      <c r="AX180" s="73">
        <f t="shared" si="58"/>
        <v>579.90999999999985</v>
      </c>
      <c r="AY180" s="74">
        <f t="shared" si="59"/>
        <v>13590.573653333335</v>
      </c>
      <c r="AZ180" s="75">
        <f t="shared" si="60"/>
        <v>7644.6976800000002</v>
      </c>
      <c r="BA180" s="76"/>
      <c r="BB180" s="77"/>
    </row>
    <row r="181" spans="1:54" ht="15.75" x14ac:dyDescent="0.25">
      <c r="A181" s="63">
        <v>176</v>
      </c>
      <c r="B181" s="64" t="s">
        <v>104</v>
      </c>
      <c r="C181" s="64" t="s">
        <v>230</v>
      </c>
      <c r="D181" s="64" t="s">
        <v>499</v>
      </c>
      <c r="E181" s="78" t="s">
        <v>500</v>
      </c>
      <c r="F181" s="79"/>
      <c r="G181" s="67">
        <v>1</v>
      </c>
      <c r="H181" s="64">
        <v>0.06</v>
      </c>
      <c r="I181" s="64"/>
      <c r="J181" s="64"/>
      <c r="K181" s="64"/>
      <c r="L181" s="64"/>
      <c r="M181" s="64">
        <v>0</v>
      </c>
      <c r="N181" s="64">
        <v>0</v>
      </c>
      <c r="O181" s="64">
        <v>0</v>
      </c>
      <c r="P181" s="64">
        <v>0</v>
      </c>
      <c r="Q181" s="64"/>
      <c r="R181" s="64"/>
      <c r="S181" s="64"/>
      <c r="T181" s="64"/>
      <c r="U181" s="64"/>
      <c r="V181" s="64">
        <v>0</v>
      </c>
      <c r="W181" s="64">
        <v>0</v>
      </c>
      <c r="X181" s="64">
        <v>0</v>
      </c>
      <c r="Y181" s="64">
        <v>1</v>
      </c>
      <c r="Z181" s="64">
        <v>1</v>
      </c>
      <c r="AA181" s="64">
        <v>0</v>
      </c>
      <c r="AB181" s="64">
        <v>0</v>
      </c>
      <c r="AC181" s="64">
        <v>0</v>
      </c>
      <c r="AD181" s="64">
        <v>0</v>
      </c>
      <c r="AE181" s="64">
        <v>0</v>
      </c>
      <c r="AF181" s="64">
        <v>1</v>
      </c>
      <c r="AG181" s="64">
        <v>0</v>
      </c>
      <c r="AH181" s="64">
        <v>0</v>
      </c>
      <c r="AI181" s="64">
        <v>0</v>
      </c>
      <c r="AJ181" s="64">
        <v>1</v>
      </c>
      <c r="AK181" s="64">
        <v>0.06</v>
      </c>
      <c r="AL181" s="64">
        <v>0</v>
      </c>
      <c r="AM181" s="64">
        <v>0</v>
      </c>
      <c r="AN181" s="64">
        <v>0</v>
      </c>
      <c r="AO181" s="64">
        <v>0</v>
      </c>
      <c r="AP181" s="64">
        <v>0</v>
      </c>
      <c r="AQ181" s="64"/>
      <c r="AR181" s="64">
        <v>1</v>
      </c>
      <c r="AS181" s="68"/>
      <c r="AT181" s="69"/>
      <c r="AU181" s="70">
        <f t="shared" si="55"/>
        <v>23878.373666666703</v>
      </c>
      <c r="AV181" s="71">
        <f t="shared" si="56"/>
        <v>24458.283666666703</v>
      </c>
      <c r="AW181" s="72">
        <f t="shared" si="57"/>
        <v>24458.283666666703</v>
      </c>
      <c r="AX181" s="73">
        <f t="shared" si="58"/>
        <v>579.90999999999985</v>
      </c>
      <c r="AY181" s="74">
        <f t="shared" si="59"/>
        <v>15282.159146666691</v>
      </c>
      <c r="AZ181" s="75">
        <f t="shared" si="60"/>
        <v>8596.2145200000123</v>
      </c>
      <c r="BA181" s="76"/>
      <c r="BB181" s="77"/>
    </row>
    <row r="182" spans="1:54" ht="15.75" x14ac:dyDescent="0.25">
      <c r="A182" s="63">
        <v>177</v>
      </c>
      <c r="B182" s="64" t="s">
        <v>108</v>
      </c>
      <c r="C182" s="64" t="s">
        <v>109</v>
      </c>
      <c r="D182" s="64" t="s">
        <v>106</v>
      </c>
      <c r="E182" s="78" t="s">
        <v>501</v>
      </c>
      <c r="F182" s="79"/>
      <c r="G182" s="67">
        <v>1</v>
      </c>
      <c r="H182" s="64">
        <v>0.02</v>
      </c>
      <c r="I182" s="64"/>
      <c r="J182" s="64"/>
      <c r="K182" s="64"/>
      <c r="L182" s="64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>
        <v>1</v>
      </c>
      <c r="Y182" s="80"/>
      <c r="Z182" s="80">
        <v>1</v>
      </c>
      <c r="AA182" s="80"/>
      <c r="AB182" s="80"/>
      <c r="AC182" s="80"/>
      <c r="AD182" s="80"/>
      <c r="AE182" s="80">
        <v>1</v>
      </c>
      <c r="AF182" s="80"/>
      <c r="AG182" s="80"/>
      <c r="AH182" s="80"/>
      <c r="AI182" s="80"/>
      <c r="AJ182" s="80">
        <v>1</v>
      </c>
      <c r="AK182" s="80">
        <v>0.06</v>
      </c>
      <c r="AL182" s="80"/>
      <c r="AM182" s="80">
        <v>1</v>
      </c>
      <c r="AN182" s="80"/>
      <c r="AO182" s="80"/>
      <c r="AP182" s="80"/>
      <c r="AQ182" s="64"/>
      <c r="AR182" s="80"/>
      <c r="AS182" s="81"/>
      <c r="AT182" s="69"/>
      <c r="AU182" s="70">
        <f t="shared" si="55"/>
        <v>21485.104333333369</v>
      </c>
      <c r="AV182" s="71">
        <f t="shared" si="56"/>
        <v>22065.014333333369</v>
      </c>
      <c r="AW182" s="72">
        <f t="shared" si="57"/>
        <v>22065.014333333369</v>
      </c>
      <c r="AX182" s="73">
        <f t="shared" si="58"/>
        <v>579.90999999999985</v>
      </c>
      <c r="AY182" s="74">
        <f t="shared" si="59"/>
        <v>13750.466773333357</v>
      </c>
      <c r="AZ182" s="75">
        <f t="shared" si="60"/>
        <v>7734.6375600000129</v>
      </c>
      <c r="BA182" s="76"/>
      <c r="BB182" s="77"/>
    </row>
    <row r="183" spans="1:54" ht="15.75" x14ac:dyDescent="0.25">
      <c r="A183" s="63">
        <v>178</v>
      </c>
      <c r="B183" s="64" t="s">
        <v>169</v>
      </c>
      <c r="C183" s="64" t="s">
        <v>170</v>
      </c>
      <c r="D183" s="64" t="s">
        <v>502</v>
      </c>
      <c r="E183" s="78" t="s">
        <v>503</v>
      </c>
      <c r="F183" s="79"/>
      <c r="G183" s="67">
        <v>1</v>
      </c>
      <c r="H183" s="64">
        <v>0.03</v>
      </c>
      <c r="I183" s="64"/>
      <c r="J183" s="64"/>
      <c r="K183" s="64"/>
      <c r="L183" s="64"/>
      <c r="M183" s="64">
        <v>0</v>
      </c>
      <c r="N183" s="64">
        <v>0</v>
      </c>
      <c r="O183" s="64">
        <v>1</v>
      </c>
      <c r="P183" s="64">
        <v>0</v>
      </c>
      <c r="Q183" s="64"/>
      <c r="R183" s="64"/>
      <c r="S183" s="64"/>
      <c r="T183" s="64"/>
      <c r="U183" s="64"/>
      <c r="V183" s="64">
        <v>0</v>
      </c>
      <c r="W183" s="64">
        <v>0</v>
      </c>
      <c r="X183" s="64">
        <v>0</v>
      </c>
      <c r="Y183" s="64">
        <v>0</v>
      </c>
      <c r="Z183" s="64">
        <v>1</v>
      </c>
      <c r="AA183" s="64">
        <v>0</v>
      </c>
      <c r="AB183" s="64">
        <v>0</v>
      </c>
      <c r="AC183" s="64">
        <v>0</v>
      </c>
      <c r="AD183" s="64">
        <v>0</v>
      </c>
      <c r="AE183" s="64">
        <v>0</v>
      </c>
      <c r="AF183" s="64">
        <v>0</v>
      </c>
      <c r="AG183" s="64">
        <v>1</v>
      </c>
      <c r="AH183" s="64">
        <v>0</v>
      </c>
      <c r="AI183" s="64">
        <v>0</v>
      </c>
      <c r="AJ183" s="64">
        <v>1</v>
      </c>
      <c r="AK183" s="64">
        <v>0.12</v>
      </c>
      <c r="AL183" s="64">
        <v>0</v>
      </c>
      <c r="AM183" s="64">
        <v>0</v>
      </c>
      <c r="AN183" s="64">
        <v>0</v>
      </c>
      <c r="AO183" s="64">
        <v>0</v>
      </c>
      <c r="AP183" s="64">
        <v>0</v>
      </c>
      <c r="AQ183" s="64"/>
      <c r="AR183" s="64">
        <v>1</v>
      </c>
      <c r="AS183" s="68"/>
      <c r="AT183" s="69"/>
      <c r="AU183" s="70">
        <f t="shared" si="55"/>
        <v>22995.255333333334</v>
      </c>
      <c r="AV183" s="71">
        <f t="shared" si="56"/>
        <v>23575.165333333334</v>
      </c>
      <c r="AW183" s="72">
        <f t="shared" si="57"/>
        <v>23575.165333333334</v>
      </c>
      <c r="AX183" s="73">
        <f t="shared" si="58"/>
        <v>579.90999999999985</v>
      </c>
      <c r="AY183" s="74">
        <f t="shared" si="59"/>
        <v>14716.963413333335</v>
      </c>
      <c r="AZ183" s="75">
        <f t="shared" si="60"/>
        <v>8278.2919199999997</v>
      </c>
      <c r="BA183" s="76"/>
      <c r="BB183" s="77"/>
    </row>
    <row r="184" spans="1:54" ht="30" x14ac:dyDescent="0.25">
      <c r="A184" s="63">
        <v>179</v>
      </c>
      <c r="B184" s="64" t="s">
        <v>169</v>
      </c>
      <c r="C184" s="64" t="s">
        <v>170</v>
      </c>
      <c r="D184" s="64" t="s">
        <v>474</v>
      </c>
      <c r="E184" s="78" t="s">
        <v>504</v>
      </c>
      <c r="F184" s="79"/>
      <c r="G184" s="67">
        <v>1</v>
      </c>
      <c r="H184" s="64">
        <v>0.26</v>
      </c>
      <c r="I184" s="64"/>
      <c r="J184" s="64"/>
      <c r="K184" s="64"/>
      <c r="L184" s="64"/>
      <c r="M184" s="80"/>
      <c r="N184" s="80"/>
      <c r="O184" s="80">
        <v>1</v>
      </c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>
        <v>1</v>
      </c>
      <c r="AA184" s="80"/>
      <c r="AB184" s="80"/>
      <c r="AC184" s="80"/>
      <c r="AD184" s="80"/>
      <c r="AE184" s="80"/>
      <c r="AF184" s="80">
        <v>1</v>
      </c>
      <c r="AG184" s="80"/>
      <c r="AH184" s="80"/>
      <c r="AI184" s="80"/>
      <c r="AJ184" s="80">
        <v>1</v>
      </c>
      <c r="AK184" s="80">
        <v>0.5</v>
      </c>
      <c r="AL184" s="80"/>
      <c r="AM184" s="80">
        <v>11</v>
      </c>
      <c r="AN184" s="80">
        <v>0.37</v>
      </c>
      <c r="AO184" s="80">
        <v>0.26300000000000001</v>
      </c>
      <c r="AP184" s="80">
        <v>27</v>
      </c>
      <c r="AQ184" s="64"/>
      <c r="AR184" s="80">
        <v>1</v>
      </c>
      <c r="AS184" s="81"/>
      <c r="AT184" s="69"/>
      <c r="AU184" s="70">
        <f t="shared" si="55"/>
        <v>30311.554</v>
      </c>
      <c r="AV184" s="71">
        <f t="shared" si="56"/>
        <v>30891.464</v>
      </c>
      <c r="AW184" s="72">
        <f t="shared" si="57"/>
        <v>30891.464</v>
      </c>
      <c r="AX184" s="73">
        <f t="shared" si="58"/>
        <v>579.90999999999985</v>
      </c>
      <c r="AY184" s="74">
        <f t="shared" si="59"/>
        <v>19399.394560000001</v>
      </c>
      <c r="AZ184" s="75">
        <f t="shared" si="60"/>
        <v>10912.159439999999</v>
      </c>
      <c r="BA184" s="76"/>
      <c r="BB184" s="77"/>
    </row>
    <row r="185" spans="1:54" ht="15.75" x14ac:dyDescent="0.25">
      <c r="A185" s="63">
        <v>180</v>
      </c>
      <c r="B185" s="64" t="s">
        <v>108</v>
      </c>
      <c r="C185" s="64" t="s">
        <v>116</v>
      </c>
      <c r="D185" s="64" t="s">
        <v>505</v>
      </c>
      <c r="E185" s="78" t="s">
        <v>506</v>
      </c>
      <c r="F185" s="79"/>
      <c r="G185" s="67">
        <v>1</v>
      </c>
      <c r="H185" s="64">
        <v>7.0000000000000007E-2</v>
      </c>
      <c r="I185" s="64"/>
      <c r="J185" s="64"/>
      <c r="K185" s="64"/>
      <c r="L185" s="64"/>
      <c r="M185" s="64">
        <v>0</v>
      </c>
      <c r="N185" s="64">
        <v>0</v>
      </c>
      <c r="O185" s="64">
        <v>1</v>
      </c>
      <c r="P185" s="64">
        <v>0</v>
      </c>
      <c r="Q185" s="64"/>
      <c r="R185" s="64"/>
      <c r="S185" s="64"/>
      <c r="T185" s="64"/>
      <c r="U185" s="64"/>
      <c r="V185" s="64">
        <v>0</v>
      </c>
      <c r="W185" s="64">
        <v>0</v>
      </c>
      <c r="X185" s="64">
        <v>0</v>
      </c>
      <c r="Y185" s="64">
        <v>0</v>
      </c>
      <c r="Z185" s="64">
        <v>1</v>
      </c>
      <c r="AA185" s="64">
        <v>0</v>
      </c>
      <c r="AB185" s="64">
        <v>0</v>
      </c>
      <c r="AC185" s="64">
        <v>0</v>
      </c>
      <c r="AD185" s="64">
        <v>0</v>
      </c>
      <c r="AE185" s="64">
        <v>0</v>
      </c>
      <c r="AF185" s="64">
        <v>0</v>
      </c>
      <c r="AG185" s="64">
        <v>1</v>
      </c>
      <c r="AH185" s="64">
        <v>0</v>
      </c>
      <c r="AI185" s="64">
        <v>0</v>
      </c>
      <c r="AJ185" s="64">
        <v>1</v>
      </c>
      <c r="AK185" s="64">
        <v>0.1</v>
      </c>
      <c r="AL185" s="64">
        <v>0</v>
      </c>
      <c r="AM185" s="64">
        <v>1</v>
      </c>
      <c r="AN185" s="64">
        <v>0</v>
      </c>
      <c r="AO185" s="64">
        <v>0.06</v>
      </c>
      <c r="AP185" s="64">
        <v>0</v>
      </c>
      <c r="AQ185" s="64"/>
      <c r="AR185" s="64">
        <v>1</v>
      </c>
      <c r="AS185" s="68"/>
      <c r="AT185" s="69"/>
      <c r="AU185" s="70">
        <f t="shared" si="55"/>
        <v>24555.191333333336</v>
      </c>
      <c r="AV185" s="71">
        <f t="shared" si="56"/>
        <v>25135.101333333336</v>
      </c>
      <c r="AW185" s="72">
        <f t="shared" si="57"/>
        <v>25135.101333333336</v>
      </c>
      <c r="AX185" s="73">
        <f t="shared" si="58"/>
        <v>579.90999999999985</v>
      </c>
      <c r="AY185" s="74">
        <f t="shared" si="59"/>
        <v>15715.322453333336</v>
      </c>
      <c r="AZ185" s="75">
        <f t="shared" si="60"/>
        <v>8839.86888</v>
      </c>
      <c r="BA185" s="76"/>
      <c r="BB185" s="77"/>
    </row>
    <row r="186" spans="1:54" ht="15.75" x14ac:dyDescent="0.25">
      <c r="A186" s="63">
        <v>181</v>
      </c>
      <c r="B186" s="64" t="s">
        <v>136</v>
      </c>
      <c r="C186" s="64" t="s">
        <v>374</v>
      </c>
      <c r="D186" s="64" t="s">
        <v>507</v>
      </c>
      <c r="E186" s="78" t="s">
        <v>508</v>
      </c>
      <c r="F186" s="79"/>
      <c r="G186" s="67">
        <v>1</v>
      </c>
      <c r="H186" s="64">
        <v>0.04</v>
      </c>
      <c r="I186" s="64"/>
      <c r="J186" s="64"/>
      <c r="K186" s="64"/>
      <c r="L186" s="64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>
        <v>1</v>
      </c>
      <c r="Z186" s="80">
        <v>1</v>
      </c>
      <c r="AA186" s="80"/>
      <c r="AB186" s="80"/>
      <c r="AC186" s="80"/>
      <c r="AD186" s="80"/>
      <c r="AE186" s="80"/>
      <c r="AF186" s="80"/>
      <c r="AG186" s="80">
        <v>1</v>
      </c>
      <c r="AH186" s="80"/>
      <c r="AI186" s="80"/>
      <c r="AJ186" s="80">
        <v>1</v>
      </c>
      <c r="AK186" s="80">
        <v>0.1</v>
      </c>
      <c r="AL186" s="80"/>
      <c r="AM186" s="80">
        <v>1</v>
      </c>
      <c r="AN186" s="80"/>
      <c r="AO186" s="80"/>
      <c r="AP186" s="80"/>
      <c r="AQ186" s="64"/>
      <c r="AR186" s="80">
        <v>1</v>
      </c>
      <c r="AS186" s="81"/>
      <c r="AT186" s="69"/>
      <c r="AU186" s="70">
        <f t="shared" si="55"/>
        <v>24751.739000000038</v>
      </c>
      <c r="AV186" s="71">
        <f t="shared" si="56"/>
        <v>25331.649000000038</v>
      </c>
      <c r="AW186" s="72">
        <f t="shared" si="57"/>
        <v>25331.649000000038</v>
      </c>
      <c r="AX186" s="73">
        <f t="shared" si="58"/>
        <v>579.90999999999985</v>
      </c>
      <c r="AY186" s="74">
        <f t="shared" si="59"/>
        <v>15841.112960000024</v>
      </c>
      <c r="AZ186" s="75">
        <f t="shared" si="60"/>
        <v>8910.6260400000137</v>
      </c>
      <c r="BA186" s="76"/>
      <c r="BB186" s="77"/>
    </row>
    <row r="187" spans="1:54" ht="15.75" x14ac:dyDescent="0.25">
      <c r="A187" s="63">
        <v>182</v>
      </c>
      <c r="B187" s="64" t="s">
        <v>108</v>
      </c>
      <c r="C187" s="64" t="s">
        <v>109</v>
      </c>
      <c r="D187" s="64" t="s">
        <v>106</v>
      </c>
      <c r="E187" s="78" t="s">
        <v>509</v>
      </c>
      <c r="F187" s="79"/>
      <c r="G187" s="67">
        <v>1</v>
      </c>
      <c r="H187" s="64">
        <v>0.02</v>
      </c>
      <c r="I187" s="64"/>
      <c r="J187" s="64"/>
      <c r="K187" s="64"/>
      <c r="L187" s="64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>
        <v>1</v>
      </c>
      <c r="Y187" s="80"/>
      <c r="Z187" s="80">
        <v>1</v>
      </c>
      <c r="AA187" s="80"/>
      <c r="AB187" s="80"/>
      <c r="AC187" s="80"/>
      <c r="AD187" s="80"/>
      <c r="AE187" s="80"/>
      <c r="AF187" s="80"/>
      <c r="AG187" s="80">
        <v>1</v>
      </c>
      <c r="AH187" s="80"/>
      <c r="AI187" s="80"/>
      <c r="AJ187" s="80">
        <v>1</v>
      </c>
      <c r="AK187" s="80">
        <v>0.04</v>
      </c>
      <c r="AL187" s="80"/>
      <c r="AM187" s="80"/>
      <c r="AN187" s="80"/>
      <c r="AO187" s="80"/>
      <c r="AP187" s="80"/>
      <c r="AQ187" s="64"/>
      <c r="AR187" s="80"/>
      <c r="AS187" s="81"/>
      <c r="AT187" s="69"/>
      <c r="AU187" s="70">
        <f t="shared" si="55"/>
        <v>23971.771000000037</v>
      </c>
      <c r="AV187" s="71">
        <f t="shared" si="56"/>
        <v>24551.681000000037</v>
      </c>
      <c r="AW187" s="72">
        <f t="shared" si="57"/>
        <v>24551.681000000037</v>
      </c>
      <c r="AX187" s="73">
        <f t="shared" si="58"/>
        <v>579.90999999999985</v>
      </c>
      <c r="AY187" s="74">
        <f t="shared" si="59"/>
        <v>15341.933440000024</v>
      </c>
      <c r="AZ187" s="75">
        <f t="shared" si="60"/>
        <v>8629.8375600000127</v>
      </c>
      <c r="BA187" s="76"/>
      <c r="BB187" s="77"/>
    </row>
    <row r="188" spans="1:54" ht="15.75" x14ac:dyDescent="0.25">
      <c r="A188" s="63">
        <v>183</v>
      </c>
      <c r="B188" s="64" t="s">
        <v>169</v>
      </c>
      <c r="C188" s="64" t="s">
        <v>170</v>
      </c>
      <c r="D188" s="64" t="s">
        <v>106</v>
      </c>
      <c r="E188" s="78" t="s">
        <v>510</v>
      </c>
      <c r="F188" s="79"/>
      <c r="G188" s="67">
        <v>1</v>
      </c>
      <c r="H188" s="64">
        <v>0.04</v>
      </c>
      <c r="I188" s="64"/>
      <c r="J188" s="64"/>
      <c r="K188" s="64"/>
      <c r="L188" s="64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>
        <v>1</v>
      </c>
      <c r="Y188" s="80"/>
      <c r="Z188" s="80">
        <v>1</v>
      </c>
      <c r="AA188" s="80"/>
      <c r="AB188" s="80"/>
      <c r="AC188" s="80"/>
      <c r="AD188" s="80"/>
      <c r="AE188" s="80"/>
      <c r="AF188" s="80"/>
      <c r="AG188" s="80">
        <v>1</v>
      </c>
      <c r="AH188" s="80"/>
      <c r="AI188" s="80"/>
      <c r="AJ188" s="80">
        <v>1</v>
      </c>
      <c r="AK188" s="80">
        <v>0.18</v>
      </c>
      <c r="AL188" s="80"/>
      <c r="AM188" s="80">
        <v>1</v>
      </c>
      <c r="AN188" s="80"/>
      <c r="AO188" s="80"/>
      <c r="AP188" s="80"/>
      <c r="AQ188" s="64"/>
      <c r="AR188" s="80"/>
      <c r="AS188" s="81"/>
      <c r="AT188" s="69"/>
      <c r="AU188" s="70">
        <f t="shared" si="55"/>
        <v>24751.739000000038</v>
      </c>
      <c r="AV188" s="71">
        <f t="shared" si="56"/>
        <v>25331.649000000038</v>
      </c>
      <c r="AW188" s="72">
        <f t="shared" si="57"/>
        <v>25331.649000000038</v>
      </c>
      <c r="AX188" s="73">
        <f t="shared" si="58"/>
        <v>579.90999999999985</v>
      </c>
      <c r="AY188" s="74">
        <f t="shared" si="59"/>
        <v>15841.112960000024</v>
      </c>
      <c r="AZ188" s="75">
        <f t="shared" si="60"/>
        <v>8910.6260400000137</v>
      </c>
      <c r="BA188" s="76"/>
      <c r="BB188" s="77"/>
    </row>
    <row r="189" spans="1:54" ht="15.75" x14ac:dyDescent="0.25">
      <c r="A189" s="63">
        <v>184</v>
      </c>
      <c r="B189" s="64" t="s">
        <v>119</v>
      </c>
      <c r="C189" s="64" t="s">
        <v>130</v>
      </c>
      <c r="D189" s="64" t="s">
        <v>511</v>
      </c>
      <c r="E189" s="78" t="s">
        <v>512</v>
      </c>
      <c r="F189" s="79"/>
      <c r="G189" s="67">
        <v>1</v>
      </c>
      <c r="H189" s="64">
        <v>0.02</v>
      </c>
      <c r="I189" s="64"/>
      <c r="J189" s="64"/>
      <c r="K189" s="64"/>
      <c r="L189" s="64"/>
      <c r="M189" s="80"/>
      <c r="N189" s="80"/>
      <c r="O189" s="80">
        <v>1</v>
      </c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>
        <v>1</v>
      </c>
      <c r="AA189" s="80"/>
      <c r="AB189" s="80"/>
      <c r="AC189" s="80"/>
      <c r="AD189" s="80"/>
      <c r="AE189" s="80"/>
      <c r="AF189" s="80"/>
      <c r="AG189" s="80">
        <v>1</v>
      </c>
      <c r="AH189" s="80"/>
      <c r="AI189" s="80"/>
      <c r="AJ189" s="80">
        <v>1</v>
      </c>
      <c r="AK189" s="80">
        <v>0.08</v>
      </c>
      <c r="AL189" s="80"/>
      <c r="AM189" s="80"/>
      <c r="AN189" s="80"/>
      <c r="AO189" s="80"/>
      <c r="AP189" s="80"/>
      <c r="AQ189" s="64"/>
      <c r="AR189" s="80"/>
      <c r="AS189" s="81"/>
      <c r="AT189" s="69"/>
      <c r="AU189" s="70">
        <f t="shared" si="55"/>
        <v>22605.271333333334</v>
      </c>
      <c r="AV189" s="71">
        <f t="shared" si="56"/>
        <v>23185.181333333334</v>
      </c>
      <c r="AW189" s="72">
        <f t="shared" si="57"/>
        <v>23185.181333333334</v>
      </c>
      <c r="AX189" s="73">
        <f t="shared" si="58"/>
        <v>579.90999999999985</v>
      </c>
      <c r="AY189" s="74">
        <f t="shared" si="59"/>
        <v>14467.373653333334</v>
      </c>
      <c r="AZ189" s="75">
        <f t="shared" si="60"/>
        <v>8137.89768</v>
      </c>
      <c r="BA189" s="76"/>
      <c r="BB189" s="77"/>
    </row>
    <row r="190" spans="1:54" ht="15.75" x14ac:dyDescent="0.25">
      <c r="A190" s="63">
        <v>185</v>
      </c>
      <c r="B190" s="64" t="s">
        <v>108</v>
      </c>
      <c r="C190" s="64" t="s">
        <v>190</v>
      </c>
      <c r="D190" s="64" t="s">
        <v>106</v>
      </c>
      <c r="E190" s="78" t="s">
        <v>513</v>
      </c>
      <c r="F190" s="79"/>
      <c r="G190" s="67">
        <v>1</v>
      </c>
      <c r="H190" s="64">
        <v>0.02</v>
      </c>
      <c r="I190" s="64"/>
      <c r="J190" s="64"/>
      <c r="K190" s="64"/>
      <c r="L190" s="64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>
        <v>1</v>
      </c>
      <c r="Y190" s="80"/>
      <c r="Z190" s="80">
        <v>1</v>
      </c>
      <c r="AA190" s="80"/>
      <c r="AB190" s="80"/>
      <c r="AC190" s="80"/>
      <c r="AD190" s="80"/>
      <c r="AE190" s="80"/>
      <c r="AF190" s="80"/>
      <c r="AG190" s="80">
        <v>1</v>
      </c>
      <c r="AH190" s="80"/>
      <c r="AI190" s="80"/>
      <c r="AJ190" s="80">
        <v>1</v>
      </c>
      <c r="AK190" s="80">
        <v>0.06</v>
      </c>
      <c r="AL190" s="80"/>
      <c r="AM190" s="80">
        <v>1</v>
      </c>
      <c r="AN190" s="80"/>
      <c r="AO190" s="80"/>
      <c r="AP190" s="80"/>
      <c r="AQ190" s="64"/>
      <c r="AR190" s="80"/>
      <c r="AS190" s="81"/>
      <c r="AT190" s="69"/>
      <c r="AU190" s="70">
        <f t="shared" si="55"/>
        <v>23971.771000000037</v>
      </c>
      <c r="AV190" s="71">
        <f t="shared" si="56"/>
        <v>24551.681000000037</v>
      </c>
      <c r="AW190" s="72">
        <f t="shared" si="57"/>
        <v>24551.681000000037</v>
      </c>
      <c r="AX190" s="73">
        <f t="shared" si="58"/>
        <v>579.90999999999985</v>
      </c>
      <c r="AY190" s="74">
        <f t="shared" si="59"/>
        <v>15341.933440000024</v>
      </c>
      <c r="AZ190" s="75">
        <f t="shared" si="60"/>
        <v>8629.8375600000127</v>
      </c>
      <c r="BA190" s="76"/>
      <c r="BB190" s="77"/>
    </row>
    <row r="191" spans="1:54" ht="15.75" x14ac:dyDescent="0.25">
      <c r="A191" s="63">
        <v>186</v>
      </c>
      <c r="B191" s="64" t="s">
        <v>119</v>
      </c>
      <c r="C191" s="64" t="s">
        <v>130</v>
      </c>
      <c r="D191" s="64" t="s">
        <v>514</v>
      </c>
      <c r="E191" s="65" t="s">
        <v>515</v>
      </c>
      <c r="F191" s="66"/>
      <c r="G191" s="67">
        <v>1</v>
      </c>
      <c r="H191" s="64">
        <v>0.04</v>
      </c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>
        <v>1</v>
      </c>
      <c r="Y191" s="64"/>
      <c r="Z191" s="64">
        <v>1</v>
      </c>
      <c r="AA191" s="64"/>
      <c r="AB191" s="64"/>
      <c r="AC191" s="64"/>
      <c r="AD191" s="64"/>
      <c r="AE191" s="64"/>
      <c r="AF191" s="64">
        <v>1</v>
      </c>
      <c r="AG191" s="64"/>
      <c r="AH191" s="64"/>
      <c r="AI191" s="64"/>
      <c r="AJ191" s="64">
        <v>1</v>
      </c>
      <c r="AK191" s="64">
        <v>0.08</v>
      </c>
      <c r="AL191" s="64"/>
      <c r="AM191" s="64"/>
      <c r="AN191" s="64"/>
      <c r="AO191" s="64">
        <v>0.01</v>
      </c>
      <c r="AP191" s="64"/>
      <c r="AQ191" s="64"/>
      <c r="AR191" s="64">
        <v>1</v>
      </c>
      <c r="AS191" s="68"/>
      <c r="AT191" s="69"/>
      <c r="AU191" s="70">
        <f t="shared" si="55"/>
        <v>23098.405666666702</v>
      </c>
      <c r="AV191" s="71">
        <f t="shared" si="56"/>
        <v>23678.315666666702</v>
      </c>
      <c r="AW191" s="72">
        <f t="shared" si="57"/>
        <v>23678.315666666702</v>
      </c>
      <c r="AX191" s="73">
        <f t="shared" si="58"/>
        <v>579.90999999999985</v>
      </c>
      <c r="AY191" s="74">
        <f t="shared" si="59"/>
        <v>14782.979626666689</v>
      </c>
      <c r="AZ191" s="75">
        <f t="shared" si="60"/>
        <v>8315.426040000013</v>
      </c>
      <c r="BA191" s="76"/>
      <c r="BB191" s="77"/>
    </row>
    <row r="192" spans="1:54" ht="30" x14ac:dyDescent="0.25">
      <c r="A192" s="63">
        <v>187</v>
      </c>
      <c r="B192" s="64" t="s">
        <v>136</v>
      </c>
      <c r="C192" s="64" t="s">
        <v>137</v>
      </c>
      <c r="D192" s="64" t="s">
        <v>516</v>
      </c>
      <c r="E192" s="65" t="s">
        <v>517</v>
      </c>
      <c r="F192" s="66"/>
      <c r="G192" s="67">
        <v>1</v>
      </c>
      <c r="H192" s="64">
        <v>0.26</v>
      </c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>
        <v>1</v>
      </c>
      <c r="X192" s="64"/>
      <c r="Y192" s="64"/>
      <c r="Z192" s="64">
        <v>1</v>
      </c>
      <c r="AA192" s="64"/>
      <c r="AB192" s="64"/>
      <c r="AC192" s="64">
        <v>1</v>
      </c>
      <c r="AD192" s="64"/>
      <c r="AE192" s="64"/>
      <c r="AF192" s="64"/>
      <c r="AG192" s="64"/>
      <c r="AH192" s="64"/>
      <c r="AI192" s="64"/>
      <c r="AJ192" s="64">
        <v>1</v>
      </c>
      <c r="AK192" s="64">
        <v>0.9</v>
      </c>
      <c r="AL192" s="64"/>
      <c r="AM192" s="64">
        <v>3</v>
      </c>
      <c r="AN192" s="64">
        <v>0.82</v>
      </c>
      <c r="AO192" s="64">
        <v>0.26500000000000001</v>
      </c>
      <c r="AP192" s="64">
        <v>3</v>
      </c>
      <c r="AQ192" s="64"/>
      <c r="AR192" s="64">
        <v>1</v>
      </c>
      <c r="AS192" s="68"/>
      <c r="AT192" s="69"/>
      <c r="AU192" s="70">
        <f t="shared" si="55"/>
        <v>29444.720333333371</v>
      </c>
      <c r="AV192" s="71">
        <f t="shared" si="56"/>
        <v>30024.630333333371</v>
      </c>
      <c r="AW192" s="72">
        <f t="shared" si="57"/>
        <v>27472.482174811681</v>
      </c>
      <c r="AX192" s="73">
        <f t="shared" ref="AX192:AX193" si="67">(AV192-AU192)-(AV192-AU192)*0.0850018178471392</f>
        <v>530.61659581226536</v>
      </c>
      <c r="AY192" s="74">
        <f t="shared" ref="AY192:AY193" si="68">(AU192*0.64)-(AU192*0.64)*0.0850018178471392</f>
        <v>17242.793970559625</v>
      </c>
      <c r="AZ192" s="75">
        <f t="shared" ref="AZ192:AZ193" si="69">(AU192*0.36)-(AU192*0.36)*0.0850018178471392</f>
        <v>9699.0716084397882</v>
      </c>
      <c r="BA192" s="76"/>
      <c r="BB192" s="77"/>
    </row>
    <row r="193" spans="1:54" ht="15.75" x14ac:dyDescent="0.25">
      <c r="A193" s="63">
        <v>188</v>
      </c>
      <c r="B193" s="64" t="s">
        <v>108</v>
      </c>
      <c r="C193" s="64" t="s">
        <v>277</v>
      </c>
      <c r="D193" s="64" t="s">
        <v>518</v>
      </c>
      <c r="E193" s="78" t="s">
        <v>519</v>
      </c>
      <c r="F193" s="79"/>
      <c r="G193" s="67">
        <v>1</v>
      </c>
      <c r="H193" s="64">
        <v>0.04</v>
      </c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>
        <v>1</v>
      </c>
      <c r="Y193" s="64"/>
      <c r="Z193" s="64">
        <v>1</v>
      </c>
      <c r="AA193" s="64"/>
      <c r="AB193" s="64">
        <v>1</v>
      </c>
      <c r="AC193" s="64"/>
      <c r="AD193" s="64"/>
      <c r="AE193" s="64"/>
      <c r="AF193" s="64"/>
      <c r="AG193" s="64"/>
      <c r="AH193" s="64"/>
      <c r="AI193" s="64"/>
      <c r="AJ193" s="64">
        <v>1</v>
      </c>
      <c r="AK193" s="64">
        <v>0.03</v>
      </c>
      <c r="AL193" s="64"/>
      <c r="AM193" s="64"/>
      <c r="AN193" s="64"/>
      <c r="AO193" s="64">
        <v>0.02</v>
      </c>
      <c r="AP193" s="64"/>
      <c r="AQ193" s="64"/>
      <c r="AR193" s="64">
        <v>1</v>
      </c>
      <c r="AS193" s="68"/>
      <c r="AT193" s="69"/>
      <c r="AU193" s="70">
        <f t="shared" si="55"/>
        <v>20365.07233333337</v>
      </c>
      <c r="AV193" s="71">
        <f t="shared" si="56"/>
        <v>20944.98233333337</v>
      </c>
      <c r="AW193" s="72">
        <f t="shared" si="57"/>
        <v>19164.620760223817</v>
      </c>
      <c r="AX193" s="73">
        <f t="shared" si="67"/>
        <v>530.61659581226536</v>
      </c>
      <c r="AY193" s="74">
        <f t="shared" si="68"/>
        <v>11925.762665223394</v>
      </c>
      <c r="AZ193" s="75">
        <f t="shared" si="69"/>
        <v>6708.2414991881587</v>
      </c>
      <c r="BA193" s="76"/>
      <c r="BB193" s="77"/>
    </row>
    <row r="194" spans="1:54" ht="15.75" x14ac:dyDescent="0.25">
      <c r="A194" s="63">
        <v>189</v>
      </c>
      <c r="B194" s="64" t="s">
        <v>108</v>
      </c>
      <c r="C194" s="64" t="s">
        <v>277</v>
      </c>
      <c r="D194" s="64" t="s">
        <v>520</v>
      </c>
      <c r="E194" s="78" t="s">
        <v>521</v>
      </c>
      <c r="F194" s="79"/>
      <c r="G194" s="67">
        <v>1</v>
      </c>
      <c r="H194" s="64">
        <v>0.09</v>
      </c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>
        <v>1</v>
      </c>
      <c r="Y194" s="64"/>
      <c r="Z194" s="64">
        <v>1</v>
      </c>
      <c r="AA194" s="64"/>
      <c r="AB194" s="64"/>
      <c r="AC194" s="64"/>
      <c r="AD194" s="64"/>
      <c r="AE194" s="64"/>
      <c r="AF194" s="64"/>
      <c r="AG194" s="64">
        <v>1</v>
      </c>
      <c r="AH194" s="64"/>
      <c r="AI194" s="64"/>
      <c r="AJ194" s="64">
        <v>1</v>
      </c>
      <c r="AK194" s="64">
        <v>0.05</v>
      </c>
      <c r="AL194" s="64"/>
      <c r="AM194" s="64"/>
      <c r="AN194" s="64">
        <v>0.02</v>
      </c>
      <c r="AO194" s="64">
        <v>7.0000000000000007E-2</v>
      </c>
      <c r="AP194" s="64"/>
      <c r="AQ194" s="64"/>
      <c r="AR194" s="64">
        <v>1</v>
      </c>
      <c r="AS194" s="68"/>
      <c r="AT194" s="69"/>
      <c r="AU194" s="70">
        <f t="shared" si="55"/>
        <v>26701.659000000036</v>
      </c>
      <c r="AV194" s="71">
        <f t="shared" si="56"/>
        <v>27281.569000000036</v>
      </c>
      <c r="AW194" s="72">
        <f t="shared" si="57"/>
        <v>27281.569000000032</v>
      </c>
      <c r="AX194" s="73">
        <f t="shared" si="58"/>
        <v>579.90999999999985</v>
      </c>
      <c r="AY194" s="74">
        <f t="shared" si="59"/>
        <v>17089.061760000022</v>
      </c>
      <c r="AZ194" s="75">
        <f t="shared" si="60"/>
        <v>9612.5972400000119</v>
      </c>
      <c r="BA194" s="76"/>
      <c r="BB194" s="77"/>
    </row>
    <row r="195" spans="1:54" ht="30" x14ac:dyDescent="0.25">
      <c r="A195" s="63">
        <v>190</v>
      </c>
      <c r="B195" s="64" t="s">
        <v>119</v>
      </c>
      <c r="C195" s="64" t="s">
        <v>183</v>
      </c>
      <c r="D195" s="64" t="s">
        <v>522</v>
      </c>
      <c r="E195" s="78" t="s">
        <v>523</v>
      </c>
      <c r="F195" s="79"/>
      <c r="G195" s="67">
        <v>1</v>
      </c>
      <c r="H195" s="64">
        <v>0.08</v>
      </c>
      <c r="I195" s="64"/>
      <c r="J195" s="64"/>
      <c r="K195" s="64"/>
      <c r="L195" s="64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>
        <v>2</v>
      </c>
      <c r="Y195" s="80"/>
      <c r="Z195" s="80">
        <v>1</v>
      </c>
      <c r="AA195" s="80"/>
      <c r="AB195" s="80"/>
      <c r="AC195" s="80"/>
      <c r="AD195" s="80"/>
      <c r="AE195" s="80">
        <v>1</v>
      </c>
      <c r="AF195" s="80">
        <v>1</v>
      </c>
      <c r="AG195" s="80"/>
      <c r="AH195" s="80"/>
      <c r="AI195" s="80"/>
      <c r="AJ195" s="80">
        <v>2</v>
      </c>
      <c r="AK195" s="80">
        <v>0.11</v>
      </c>
      <c r="AL195" s="80"/>
      <c r="AM195" s="80">
        <v>2</v>
      </c>
      <c r="AN195" s="80">
        <v>0.03</v>
      </c>
      <c r="AO195" s="80"/>
      <c r="AP195" s="80"/>
      <c r="AQ195" s="64"/>
      <c r="AR195" s="80"/>
      <c r="AS195" s="81"/>
      <c r="AT195" s="69"/>
      <c r="AU195" s="70">
        <f t="shared" si="55"/>
        <v>42703.478000000068</v>
      </c>
      <c r="AV195" s="71">
        <f t="shared" si="56"/>
        <v>44151.62800000007</v>
      </c>
      <c r="AW195" s="72">
        <f t="shared" si="57"/>
        <v>44151.62800000007</v>
      </c>
      <c r="AX195" s="73">
        <f t="shared" si="58"/>
        <v>1448.1500000000015</v>
      </c>
      <c r="AY195" s="74">
        <f t="shared" si="59"/>
        <v>27330.225920000044</v>
      </c>
      <c r="AZ195" s="75">
        <f t="shared" si="60"/>
        <v>15373.252080000024</v>
      </c>
      <c r="BA195" s="76"/>
      <c r="BB195" s="77"/>
    </row>
    <row r="196" spans="1:54" s="112" customFormat="1" ht="30" x14ac:dyDescent="0.25">
      <c r="A196" s="97">
        <v>191</v>
      </c>
      <c r="B196" s="98" t="s">
        <v>123</v>
      </c>
      <c r="C196" s="98" t="s">
        <v>124</v>
      </c>
      <c r="D196" s="98" t="s">
        <v>524</v>
      </c>
      <c r="E196" s="99" t="s">
        <v>525</v>
      </c>
      <c r="F196" s="95"/>
      <c r="G196" s="100">
        <v>1</v>
      </c>
      <c r="H196" s="101">
        <v>0.09</v>
      </c>
      <c r="I196" s="64"/>
      <c r="J196" s="64"/>
      <c r="K196" s="64"/>
      <c r="L196" s="64"/>
      <c r="M196" s="102"/>
      <c r="N196" s="102"/>
      <c r="O196" s="102"/>
      <c r="P196" s="102"/>
      <c r="Q196" s="80"/>
      <c r="R196" s="80"/>
      <c r="S196" s="80"/>
      <c r="T196" s="80"/>
      <c r="U196" s="80"/>
      <c r="V196" s="102"/>
      <c r="W196" s="102"/>
      <c r="X196" s="102"/>
      <c r="Y196" s="102">
        <v>1</v>
      </c>
      <c r="Z196" s="102">
        <v>1</v>
      </c>
      <c r="AA196" s="80"/>
      <c r="AB196" s="102"/>
      <c r="AC196" s="102"/>
      <c r="AD196" s="102"/>
      <c r="AE196" s="102"/>
      <c r="AF196" s="102">
        <v>1</v>
      </c>
      <c r="AG196" s="102"/>
      <c r="AH196" s="80"/>
      <c r="AI196" s="102">
        <v>1</v>
      </c>
      <c r="AJ196" s="102">
        <v>1</v>
      </c>
      <c r="AK196" s="91">
        <v>3.01</v>
      </c>
      <c r="AL196" s="102"/>
      <c r="AM196" s="102">
        <v>61</v>
      </c>
      <c r="AN196" s="103">
        <v>2.6749999999999998</v>
      </c>
      <c r="AO196" s="101">
        <v>0.05</v>
      </c>
      <c r="AP196" s="103">
        <v>163</v>
      </c>
      <c r="AQ196" s="64"/>
      <c r="AR196" s="102">
        <v>2</v>
      </c>
      <c r="AS196" s="104"/>
      <c r="AT196" s="105"/>
      <c r="AU196" s="106">
        <f t="shared" si="55"/>
        <v>25048.3256666667</v>
      </c>
      <c r="AV196" s="107">
        <f t="shared" si="56"/>
        <v>25628.2356666667</v>
      </c>
      <c r="AW196" s="72">
        <f t="shared" si="57"/>
        <v>25628.235666666704</v>
      </c>
      <c r="AX196" s="108">
        <f t="shared" si="58"/>
        <v>579.90999999999985</v>
      </c>
      <c r="AY196" s="109">
        <f t="shared" si="59"/>
        <v>16030.928426666689</v>
      </c>
      <c r="AZ196" s="110">
        <f t="shared" si="60"/>
        <v>9017.3972400000112</v>
      </c>
      <c r="BA196" s="76"/>
      <c r="BB196" s="111"/>
    </row>
    <row r="197" spans="1:54" ht="30" x14ac:dyDescent="0.25">
      <c r="A197" s="63">
        <v>192</v>
      </c>
      <c r="B197" s="64" t="s">
        <v>136</v>
      </c>
      <c r="C197" s="64" t="s">
        <v>163</v>
      </c>
      <c r="D197" s="64" t="s">
        <v>526</v>
      </c>
      <c r="E197" s="78" t="s">
        <v>527</v>
      </c>
      <c r="F197" s="79"/>
      <c r="G197" s="67">
        <v>1</v>
      </c>
      <c r="H197" s="64">
        <v>0.02</v>
      </c>
      <c r="I197" s="64"/>
      <c r="J197" s="64"/>
      <c r="K197" s="64"/>
      <c r="L197" s="64"/>
      <c r="M197" s="80"/>
      <c r="N197" s="80"/>
      <c r="O197" s="80">
        <v>1</v>
      </c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>
        <v>1</v>
      </c>
      <c r="AA197" s="80"/>
      <c r="AB197" s="80"/>
      <c r="AC197" s="80"/>
      <c r="AD197" s="80"/>
      <c r="AE197" s="80">
        <v>1</v>
      </c>
      <c r="AF197" s="80"/>
      <c r="AG197" s="80"/>
      <c r="AH197" s="80"/>
      <c r="AI197" s="80"/>
      <c r="AJ197" s="80">
        <v>1</v>
      </c>
      <c r="AK197" s="80">
        <v>0.04</v>
      </c>
      <c r="AL197" s="80"/>
      <c r="AM197" s="80">
        <v>1</v>
      </c>
      <c r="AN197" s="80"/>
      <c r="AO197" s="80"/>
      <c r="AP197" s="80"/>
      <c r="AQ197" s="64"/>
      <c r="AR197" s="80"/>
      <c r="AS197" s="81"/>
      <c r="AT197" s="69"/>
      <c r="AU197" s="70">
        <f t="shared" si="55"/>
        <v>20118.604666666666</v>
      </c>
      <c r="AV197" s="71">
        <f t="shared" si="56"/>
        <v>20698.514666666666</v>
      </c>
      <c r="AW197" s="72">
        <f t="shared" si="57"/>
        <v>20698.514666666666</v>
      </c>
      <c r="AX197" s="73">
        <f t="shared" si="58"/>
        <v>579.90999999999985</v>
      </c>
      <c r="AY197" s="74">
        <f t="shared" si="59"/>
        <v>12875.906986666667</v>
      </c>
      <c r="AZ197" s="75">
        <f t="shared" si="60"/>
        <v>7242.6976799999993</v>
      </c>
      <c r="BA197" s="76"/>
      <c r="BB197" s="77"/>
    </row>
    <row r="198" spans="1:54" s="112" customFormat="1" ht="30" x14ac:dyDescent="0.25">
      <c r="A198" s="97">
        <v>193</v>
      </c>
      <c r="B198" s="98" t="s">
        <v>123</v>
      </c>
      <c r="C198" s="98" t="s">
        <v>300</v>
      </c>
      <c r="D198" s="98" t="s">
        <v>528</v>
      </c>
      <c r="E198" s="99" t="s">
        <v>529</v>
      </c>
      <c r="F198" s="95"/>
      <c r="G198" s="100">
        <v>1</v>
      </c>
      <c r="H198" s="91">
        <v>0.02</v>
      </c>
      <c r="I198" s="64"/>
      <c r="J198" s="64"/>
      <c r="K198" s="64"/>
      <c r="L198" s="64"/>
      <c r="M198" s="102"/>
      <c r="N198" s="102"/>
      <c r="O198" s="102">
        <v>1</v>
      </c>
      <c r="P198" s="102"/>
      <c r="Q198" s="80"/>
      <c r="R198" s="80"/>
      <c r="S198" s="80"/>
      <c r="T198" s="80"/>
      <c r="U198" s="80"/>
      <c r="V198" s="102"/>
      <c r="W198" s="102"/>
      <c r="X198" s="102"/>
      <c r="Y198" s="102"/>
      <c r="Z198" s="102">
        <v>1</v>
      </c>
      <c r="AA198" s="80"/>
      <c r="AB198" s="102"/>
      <c r="AC198" s="102"/>
      <c r="AD198" s="102"/>
      <c r="AE198" s="102"/>
      <c r="AF198" s="102">
        <v>1</v>
      </c>
      <c r="AG198" s="102"/>
      <c r="AH198" s="80"/>
      <c r="AI198" s="102"/>
      <c r="AJ198" s="102">
        <v>1</v>
      </c>
      <c r="AK198" s="101">
        <v>1.03</v>
      </c>
      <c r="AL198" s="113">
        <v>0.11600000000000001</v>
      </c>
      <c r="AM198" s="114">
        <v>8</v>
      </c>
      <c r="AN198" s="101">
        <v>0.70699999999999996</v>
      </c>
      <c r="AO198" s="101"/>
      <c r="AP198" s="101">
        <v>46</v>
      </c>
      <c r="AQ198" s="64"/>
      <c r="AR198" s="102"/>
      <c r="AS198" s="104"/>
      <c r="AT198" s="105"/>
      <c r="AU198" s="106">
        <f t="shared" ref="AU198:AU237" si="70">+H198*H$2+I198*I$2+J198*J$2+K198*K$2+L198*L$2+M198*M$2+N198*N$2+O198*O$2+P198*P$2+Q198*Q$2+R198*R$2+S198*S$2+T198*T$2+U198*U$2+V198*V$2+W198*W$2+X198*X$2+Y198*Y$2+Z198*Z$2+AA198*AA$2+AB198*AB$2+AC198*AC$2+AD198*AD$2+AE198*AE$2+AF198*AF$2+AG198*AG$2+AH198*AH$2+AI198*AI$2+AJ198*AJ$2+AK198*AK$2+AL198*AL$2+AM198*AM$2+AN198*AN$2+AO198*AO$2+AP198*AP$2+AQ198*AQ$2+AR198*AR$2+AS198*$AS$2</f>
        <v>20951.938000000002</v>
      </c>
      <c r="AV198" s="107">
        <f t="shared" ref="AV198:AV237" si="71">+IF(AU198&lt;=35000,AU198+579.91,AU198+1448.15)</f>
        <v>21531.848000000002</v>
      </c>
      <c r="AW198" s="72">
        <f t="shared" si="57"/>
        <v>21531.848000000002</v>
      </c>
      <c r="AX198" s="108">
        <f t="shared" si="58"/>
        <v>579.90999999999985</v>
      </c>
      <c r="AY198" s="109">
        <f t="shared" si="59"/>
        <v>13409.240320000001</v>
      </c>
      <c r="AZ198" s="110">
        <f t="shared" si="60"/>
        <v>7542.6976800000002</v>
      </c>
      <c r="BA198" s="76"/>
      <c r="BB198" s="111"/>
    </row>
    <row r="199" spans="1:54" s="85" customFormat="1" ht="30" x14ac:dyDescent="0.25">
      <c r="A199" s="63">
        <v>194</v>
      </c>
      <c r="B199" s="64" t="s">
        <v>136</v>
      </c>
      <c r="C199" s="64" t="s">
        <v>163</v>
      </c>
      <c r="D199" s="64" t="s">
        <v>530</v>
      </c>
      <c r="E199" s="78" t="s">
        <v>531</v>
      </c>
      <c r="F199" s="79"/>
      <c r="G199" s="67">
        <v>1</v>
      </c>
      <c r="H199" s="64">
        <v>0.06</v>
      </c>
      <c r="I199" s="64"/>
      <c r="J199" s="64"/>
      <c r="K199" s="64"/>
      <c r="L199" s="64"/>
      <c r="M199" s="64"/>
      <c r="N199" s="64"/>
      <c r="O199" s="64">
        <v>1</v>
      </c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>
        <v>1</v>
      </c>
      <c r="AA199" s="64"/>
      <c r="AB199" s="64"/>
      <c r="AC199" s="64"/>
      <c r="AD199" s="64"/>
      <c r="AE199" s="64"/>
      <c r="AF199" s="64">
        <v>1</v>
      </c>
      <c r="AG199" s="64"/>
      <c r="AH199" s="64"/>
      <c r="AI199" s="64"/>
      <c r="AJ199" s="64">
        <v>1</v>
      </c>
      <c r="AK199" s="64">
        <v>0.04</v>
      </c>
      <c r="AL199" s="64"/>
      <c r="AM199" s="64"/>
      <c r="AN199" s="64"/>
      <c r="AO199" s="64">
        <v>2.5000000000000001E-2</v>
      </c>
      <c r="AP199" s="64"/>
      <c r="AQ199" s="64"/>
      <c r="AR199" s="64">
        <v>1</v>
      </c>
      <c r="AS199" s="68"/>
      <c r="AT199" s="69"/>
      <c r="AU199" s="70">
        <f t="shared" si="70"/>
        <v>22511.874</v>
      </c>
      <c r="AV199" s="71">
        <f t="shared" si="71"/>
        <v>23091.784</v>
      </c>
      <c r="AW199" s="72">
        <f t="shared" ref="AW199:AW237" si="72">AX199+AY199+AZ199</f>
        <v>23091.784</v>
      </c>
      <c r="AX199" s="73">
        <f t="shared" ref="AX199:AX237" si="73">AV199-AU199</f>
        <v>579.90999999999985</v>
      </c>
      <c r="AY199" s="74">
        <f t="shared" ref="AY199:AY237" si="74">AU199*0.64</f>
        <v>14407.59936</v>
      </c>
      <c r="AZ199" s="75">
        <f t="shared" ref="AZ199:AZ237" si="75">AU199*0.36</f>
        <v>8104.2746399999996</v>
      </c>
      <c r="BA199" s="76"/>
      <c r="BB199" s="77"/>
    </row>
    <row r="200" spans="1:54" ht="15.75" x14ac:dyDescent="0.25">
      <c r="A200" s="63">
        <v>195</v>
      </c>
      <c r="B200" s="64" t="s">
        <v>169</v>
      </c>
      <c r="C200" s="64" t="s">
        <v>263</v>
      </c>
      <c r="D200" s="64" t="s">
        <v>532</v>
      </c>
      <c r="E200" s="78" t="s">
        <v>533</v>
      </c>
      <c r="F200" s="79"/>
      <c r="G200" s="67">
        <v>1</v>
      </c>
      <c r="H200" s="64">
        <v>0.06</v>
      </c>
      <c r="I200" s="64"/>
      <c r="J200" s="64"/>
      <c r="K200" s="64"/>
      <c r="L200" s="64"/>
      <c r="M200" s="64">
        <v>0</v>
      </c>
      <c r="N200" s="64">
        <v>0</v>
      </c>
      <c r="O200" s="64">
        <v>1</v>
      </c>
      <c r="P200" s="64">
        <v>0</v>
      </c>
      <c r="Q200" s="64"/>
      <c r="R200" s="64"/>
      <c r="S200" s="64"/>
      <c r="T200" s="64"/>
      <c r="U200" s="64"/>
      <c r="V200" s="64">
        <v>0</v>
      </c>
      <c r="W200" s="64">
        <v>0</v>
      </c>
      <c r="X200" s="64">
        <v>0</v>
      </c>
      <c r="Y200" s="64">
        <v>0</v>
      </c>
      <c r="Z200" s="64">
        <v>1</v>
      </c>
      <c r="AA200" s="64">
        <v>0</v>
      </c>
      <c r="AB200" s="64">
        <v>0</v>
      </c>
      <c r="AC200" s="64">
        <v>0</v>
      </c>
      <c r="AD200" s="64">
        <v>0</v>
      </c>
      <c r="AE200" s="64">
        <v>0</v>
      </c>
      <c r="AF200" s="64">
        <v>1</v>
      </c>
      <c r="AG200" s="64">
        <v>0</v>
      </c>
      <c r="AH200" s="64">
        <v>0</v>
      </c>
      <c r="AI200" s="64">
        <v>0</v>
      </c>
      <c r="AJ200" s="64">
        <v>1</v>
      </c>
      <c r="AK200" s="64">
        <v>0.06</v>
      </c>
      <c r="AL200" s="64">
        <v>0</v>
      </c>
      <c r="AM200" s="64">
        <v>1</v>
      </c>
      <c r="AN200" s="64">
        <v>0.06</v>
      </c>
      <c r="AO200" s="64">
        <v>0.05</v>
      </c>
      <c r="AP200" s="64">
        <v>0</v>
      </c>
      <c r="AQ200" s="64"/>
      <c r="AR200" s="64">
        <v>1</v>
      </c>
      <c r="AS200" s="68"/>
      <c r="AT200" s="69"/>
      <c r="AU200" s="70">
        <f t="shared" si="70"/>
        <v>22511.874</v>
      </c>
      <c r="AV200" s="71">
        <f t="shared" si="71"/>
        <v>23091.784</v>
      </c>
      <c r="AW200" s="72">
        <f t="shared" si="72"/>
        <v>23091.784</v>
      </c>
      <c r="AX200" s="73">
        <f t="shared" si="73"/>
        <v>579.90999999999985</v>
      </c>
      <c r="AY200" s="74">
        <f t="shared" si="74"/>
        <v>14407.59936</v>
      </c>
      <c r="AZ200" s="75">
        <f t="shared" si="75"/>
        <v>8104.2746399999996</v>
      </c>
      <c r="BA200" s="76"/>
      <c r="BB200" s="77"/>
    </row>
    <row r="201" spans="1:54" ht="15.75" x14ac:dyDescent="0.25">
      <c r="A201" s="63">
        <v>196</v>
      </c>
      <c r="B201" s="64" t="s">
        <v>136</v>
      </c>
      <c r="C201" s="64" t="s">
        <v>358</v>
      </c>
      <c r="D201" s="64" t="s">
        <v>534</v>
      </c>
      <c r="E201" s="78" t="s">
        <v>535</v>
      </c>
      <c r="F201" s="79"/>
      <c r="G201" s="67">
        <v>1</v>
      </c>
      <c r="H201" s="64">
        <v>0.04</v>
      </c>
      <c r="I201" s="64"/>
      <c r="J201" s="64"/>
      <c r="K201" s="64"/>
      <c r="L201" s="64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>
        <v>1</v>
      </c>
      <c r="Y201" s="80"/>
      <c r="Z201" s="80">
        <v>1</v>
      </c>
      <c r="AA201" s="80"/>
      <c r="AB201" s="80"/>
      <c r="AC201" s="80"/>
      <c r="AD201" s="80"/>
      <c r="AE201" s="80"/>
      <c r="AF201" s="80">
        <v>1</v>
      </c>
      <c r="AG201" s="80"/>
      <c r="AH201" s="80"/>
      <c r="AI201" s="80"/>
      <c r="AJ201" s="80">
        <v>1</v>
      </c>
      <c r="AK201" s="80">
        <v>0.04</v>
      </c>
      <c r="AL201" s="80"/>
      <c r="AM201" s="80"/>
      <c r="AN201" s="80"/>
      <c r="AO201" s="80"/>
      <c r="AP201" s="80"/>
      <c r="AQ201" s="64"/>
      <c r="AR201" s="80"/>
      <c r="AS201" s="81"/>
      <c r="AT201" s="69"/>
      <c r="AU201" s="70">
        <f t="shared" si="70"/>
        <v>23098.405666666702</v>
      </c>
      <c r="AV201" s="71">
        <f t="shared" si="71"/>
        <v>23678.315666666702</v>
      </c>
      <c r="AW201" s="72">
        <f t="shared" si="72"/>
        <v>23678.315666666702</v>
      </c>
      <c r="AX201" s="73">
        <f t="shared" si="73"/>
        <v>579.90999999999985</v>
      </c>
      <c r="AY201" s="74">
        <f t="shared" si="74"/>
        <v>14782.979626666689</v>
      </c>
      <c r="AZ201" s="75">
        <f t="shared" si="75"/>
        <v>8315.426040000013</v>
      </c>
      <c r="BA201" s="76"/>
      <c r="BB201" s="77"/>
    </row>
    <row r="202" spans="1:54" ht="30" x14ac:dyDescent="0.25">
      <c r="A202" s="63">
        <v>197</v>
      </c>
      <c r="B202" s="64" t="s">
        <v>104</v>
      </c>
      <c r="C202" s="64" t="s">
        <v>315</v>
      </c>
      <c r="D202" s="64" t="s">
        <v>536</v>
      </c>
      <c r="E202" s="78" t="s">
        <v>537</v>
      </c>
      <c r="F202" s="79"/>
      <c r="G202" s="67">
        <v>1</v>
      </c>
      <c r="H202" s="64">
        <v>0.24</v>
      </c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>
        <v>1</v>
      </c>
      <c r="Y202" s="64"/>
      <c r="Z202" s="64">
        <v>1</v>
      </c>
      <c r="AA202" s="64"/>
      <c r="AB202" s="64"/>
      <c r="AC202" s="64"/>
      <c r="AD202" s="64"/>
      <c r="AE202" s="64"/>
      <c r="AF202" s="64">
        <v>1</v>
      </c>
      <c r="AG202" s="64"/>
      <c r="AH202" s="64"/>
      <c r="AI202" s="64"/>
      <c r="AJ202" s="64">
        <v>1</v>
      </c>
      <c r="AK202" s="64">
        <v>0.1</v>
      </c>
      <c r="AL202" s="64">
        <v>0.17699999999999999</v>
      </c>
      <c r="AM202" s="64"/>
      <c r="AN202" s="64">
        <v>0.17699999999999999</v>
      </c>
      <c r="AO202" s="64">
        <v>0.13600000000000001</v>
      </c>
      <c r="AP202" s="64"/>
      <c r="AQ202" s="64"/>
      <c r="AR202" s="64">
        <v>1</v>
      </c>
      <c r="AS202" s="68"/>
      <c r="AT202" s="69"/>
      <c r="AU202" s="70">
        <f t="shared" si="70"/>
        <v>30898.085666666702</v>
      </c>
      <c r="AV202" s="71">
        <f t="shared" si="71"/>
        <v>31477.995666666702</v>
      </c>
      <c r="AW202" s="72">
        <f t="shared" si="72"/>
        <v>31477.995666666702</v>
      </c>
      <c r="AX202" s="73">
        <f t="shared" si="73"/>
        <v>579.90999999999985</v>
      </c>
      <c r="AY202" s="74">
        <f t="shared" si="74"/>
        <v>19774.774826666689</v>
      </c>
      <c r="AZ202" s="75">
        <f t="shared" si="75"/>
        <v>11123.310840000013</v>
      </c>
      <c r="BA202" s="76"/>
      <c r="BB202" s="77"/>
    </row>
    <row r="203" spans="1:54" ht="15.75" x14ac:dyDescent="0.25">
      <c r="A203" s="63">
        <v>198</v>
      </c>
      <c r="B203" s="64" t="s">
        <v>119</v>
      </c>
      <c r="C203" s="64" t="s">
        <v>120</v>
      </c>
      <c r="D203" s="64" t="s">
        <v>538</v>
      </c>
      <c r="E203" s="65" t="s">
        <v>539</v>
      </c>
      <c r="F203" s="66"/>
      <c r="G203" s="67">
        <v>1</v>
      </c>
      <c r="H203" s="64">
        <v>0.30499999999999999</v>
      </c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>
        <v>1</v>
      </c>
      <c r="Y203" s="64"/>
      <c r="Z203" s="64">
        <v>1</v>
      </c>
      <c r="AA203" s="64"/>
      <c r="AB203" s="64"/>
      <c r="AC203" s="64"/>
      <c r="AD203" s="64"/>
      <c r="AE203" s="64">
        <v>1</v>
      </c>
      <c r="AF203" s="64"/>
      <c r="AG203" s="64"/>
      <c r="AH203" s="64"/>
      <c r="AI203" s="64"/>
      <c r="AJ203" s="64">
        <v>1</v>
      </c>
      <c r="AK203" s="64">
        <v>0.12</v>
      </c>
      <c r="AL203" s="64"/>
      <c r="AM203" s="64"/>
      <c r="AN203" s="64"/>
      <c r="AO203" s="64">
        <v>0.157</v>
      </c>
      <c r="AP203" s="64"/>
      <c r="AQ203" s="64"/>
      <c r="AR203" s="64">
        <v>2</v>
      </c>
      <c r="AS203" s="68"/>
      <c r="AT203" s="69"/>
      <c r="AU203" s="70">
        <f t="shared" si="70"/>
        <v>32599.648333333371</v>
      </c>
      <c r="AV203" s="71">
        <f t="shared" si="71"/>
        <v>33179.558333333371</v>
      </c>
      <c r="AW203" s="72">
        <f t="shared" si="72"/>
        <v>33179.558333333371</v>
      </c>
      <c r="AX203" s="73">
        <f t="shared" si="73"/>
        <v>579.90999999999985</v>
      </c>
      <c r="AY203" s="74">
        <f t="shared" si="74"/>
        <v>20863.77493333336</v>
      </c>
      <c r="AZ203" s="75">
        <f t="shared" si="75"/>
        <v>11735.873400000013</v>
      </c>
      <c r="BA203" s="76"/>
      <c r="BB203" s="77"/>
    </row>
    <row r="204" spans="1:54" ht="15.75" x14ac:dyDescent="0.25">
      <c r="A204" s="63">
        <v>199</v>
      </c>
      <c r="B204" s="64" t="s">
        <v>112</v>
      </c>
      <c r="C204" s="64" t="s">
        <v>166</v>
      </c>
      <c r="D204" s="64" t="s">
        <v>540</v>
      </c>
      <c r="E204" s="78" t="s">
        <v>541</v>
      </c>
      <c r="F204" s="79"/>
      <c r="G204" s="67">
        <v>1</v>
      </c>
      <c r="H204" s="64">
        <v>0.04</v>
      </c>
      <c r="I204" s="64"/>
      <c r="J204" s="64"/>
      <c r="K204" s="64"/>
      <c r="L204" s="64"/>
      <c r="M204" s="80"/>
      <c r="N204" s="80"/>
      <c r="O204" s="80">
        <v>1</v>
      </c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>
        <v>1</v>
      </c>
      <c r="AA204" s="80"/>
      <c r="AB204" s="80"/>
      <c r="AC204" s="80"/>
      <c r="AD204" s="80"/>
      <c r="AE204" s="80"/>
      <c r="AF204" s="80">
        <v>1</v>
      </c>
      <c r="AG204" s="80"/>
      <c r="AH204" s="80"/>
      <c r="AI204" s="80"/>
      <c r="AJ204" s="80">
        <v>1</v>
      </c>
      <c r="AK204" s="80">
        <v>0.05</v>
      </c>
      <c r="AL204" s="80"/>
      <c r="AM204" s="80"/>
      <c r="AN204" s="80">
        <v>0.02</v>
      </c>
      <c r="AO204" s="80"/>
      <c r="AP204" s="80"/>
      <c r="AQ204" s="64"/>
      <c r="AR204" s="80">
        <v>1</v>
      </c>
      <c r="AS204" s="81"/>
      <c r="AT204" s="69"/>
      <c r="AU204" s="70">
        <f t="shared" si="70"/>
        <v>21731.905999999999</v>
      </c>
      <c r="AV204" s="71">
        <f t="shared" si="71"/>
        <v>22311.815999999999</v>
      </c>
      <c r="AW204" s="72">
        <f t="shared" si="72"/>
        <v>22311.815999999999</v>
      </c>
      <c r="AX204" s="73">
        <f t="shared" si="73"/>
        <v>579.90999999999985</v>
      </c>
      <c r="AY204" s="74">
        <f t="shared" si="74"/>
        <v>13908.41984</v>
      </c>
      <c r="AZ204" s="75">
        <f t="shared" si="75"/>
        <v>7823.4861599999995</v>
      </c>
      <c r="BA204" s="76"/>
      <c r="BB204" s="77"/>
    </row>
    <row r="205" spans="1:54" ht="15.75" x14ac:dyDescent="0.25">
      <c r="A205" s="63">
        <v>200</v>
      </c>
      <c r="B205" s="64" t="s">
        <v>136</v>
      </c>
      <c r="C205" s="64" t="s">
        <v>303</v>
      </c>
      <c r="D205" s="64" t="s">
        <v>542</v>
      </c>
      <c r="E205" s="78" t="s">
        <v>543</v>
      </c>
      <c r="F205" s="79"/>
      <c r="G205" s="67">
        <v>1</v>
      </c>
      <c r="H205" s="64">
        <v>0.17</v>
      </c>
      <c r="I205" s="64"/>
      <c r="J205" s="64"/>
      <c r="K205" s="64"/>
      <c r="L205" s="64"/>
      <c r="M205" s="64">
        <v>0</v>
      </c>
      <c r="N205" s="64">
        <v>0</v>
      </c>
      <c r="O205" s="64">
        <v>0</v>
      </c>
      <c r="P205" s="64">
        <v>0</v>
      </c>
      <c r="Q205" s="64"/>
      <c r="R205" s="64"/>
      <c r="S205" s="64"/>
      <c r="T205" s="64"/>
      <c r="U205" s="64"/>
      <c r="V205" s="64">
        <v>0</v>
      </c>
      <c r="W205" s="64">
        <v>0</v>
      </c>
      <c r="X205" s="64">
        <v>0</v>
      </c>
      <c r="Y205" s="64">
        <v>1</v>
      </c>
      <c r="Z205" s="64">
        <v>1</v>
      </c>
      <c r="AA205" s="64">
        <v>0</v>
      </c>
      <c r="AB205" s="64">
        <v>0</v>
      </c>
      <c r="AC205" s="64">
        <v>0</v>
      </c>
      <c r="AD205" s="64">
        <v>1</v>
      </c>
      <c r="AE205" s="64">
        <v>0</v>
      </c>
      <c r="AF205" s="64">
        <v>0</v>
      </c>
      <c r="AG205" s="64">
        <v>0</v>
      </c>
      <c r="AH205" s="64">
        <v>0</v>
      </c>
      <c r="AI205" s="64">
        <v>0</v>
      </c>
      <c r="AJ205" s="64">
        <v>1</v>
      </c>
      <c r="AK205" s="64">
        <v>0.02</v>
      </c>
      <c r="AL205" s="64">
        <v>0</v>
      </c>
      <c r="AM205" s="64">
        <v>0</v>
      </c>
      <c r="AN205" s="64">
        <v>0</v>
      </c>
      <c r="AO205" s="64">
        <v>0.06</v>
      </c>
      <c r="AP205" s="64">
        <v>0</v>
      </c>
      <c r="AQ205" s="64"/>
      <c r="AR205" s="64">
        <v>1</v>
      </c>
      <c r="AS205" s="68"/>
      <c r="AT205" s="69"/>
      <c r="AU205" s="70">
        <f t="shared" si="70"/>
        <v>26868.197666666703</v>
      </c>
      <c r="AV205" s="71">
        <f t="shared" si="71"/>
        <v>27448.107666666703</v>
      </c>
      <c r="AW205" s="72">
        <f t="shared" si="72"/>
        <v>25114.968618536033</v>
      </c>
      <c r="AX205" s="73">
        <f t="shared" ref="AX205:AX207" si="76">(AV205-AU205)-(AV205-AU205)*0.0850018178471392</f>
        <v>530.61659581226536</v>
      </c>
      <c r="AY205" s="74">
        <f t="shared" ref="AY205:AY207" si="77">(AU205*0.64)-(AU205*0.64)*0.0850018178471392</f>
        <v>15733.985294543212</v>
      </c>
      <c r="AZ205" s="75">
        <f t="shared" ref="AZ205:AZ207" si="78">(AU205*0.36)-(AU205*0.36)*0.0850018178471392</f>
        <v>8850.3667281805574</v>
      </c>
      <c r="BA205" s="76"/>
      <c r="BB205" s="77"/>
    </row>
    <row r="206" spans="1:54" ht="15.75" x14ac:dyDescent="0.25">
      <c r="A206" s="63">
        <v>201</v>
      </c>
      <c r="B206" s="64" t="s">
        <v>136</v>
      </c>
      <c r="C206" s="64" t="s">
        <v>303</v>
      </c>
      <c r="D206" s="64" t="s">
        <v>542</v>
      </c>
      <c r="E206" s="78" t="s">
        <v>544</v>
      </c>
      <c r="F206" s="79"/>
      <c r="G206" s="67">
        <v>1</v>
      </c>
      <c r="H206" s="64">
        <v>0.13300000000000001</v>
      </c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>
        <v>1</v>
      </c>
      <c r="Y206" s="64"/>
      <c r="Z206" s="64">
        <v>1</v>
      </c>
      <c r="AA206" s="64"/>
      <c r="AB206" s="64">
        <v>1</v>
      </c>
      <c r="AC206" s="64"/>
      <c r="AD206" s="64"/>
      <c r="AE206" s="64"/>
      <c r="AF206" s="64"/>
      <c r="AG206" s="64"/>
      <c r="AH206" s="64"/>
      <c r="AI206" s="64"/>
      <c r="AJ206" s="64">
        <v>1</v>
      </c>
      <c r="AK206" s="64">
        <v>0.03</v>
      </c>
      <c r="AL206" s="64"/>
      <c r="AM206" s="64"/>
      <c r="AN206" s="64"/>
      <c r="AO206" s="64">
        <v>6.3E-2</v>
      </c>
      <c r="AP206" s="64"/>
      <c r="AQ206" s="64"/>
      <c r="AR206" s="64">
        <v>1</v>
      </c>
      <c r="AS206" s="68"/>
      <c r="AT206" s="69"/>
      <c r="AU206" s="70">
        <f t="shared" si="70"/>
        <v>23991.923533333367</v>
      </c>
      <c r="AV206" s="71">
        <f t="shared" si="71"/>
        <v>24571.833533333367</v>
      </c>
      <c r="AW206" s="72">
        <f t="shared" si="72"/>
        <v>22483.183015162736</v>
      </c>
      <c r="AX206" s="73">
        <f t="shared" si="76"/>
        <v>530.61659581226536</v>
      </c>
      <c r="AY206" s="74">
        <f t="shared" si="77"/>
        <v>14049.642508384302</v>
      </c>
      <c r="AZ206" s="75">
        <f t="shared" si="78"/>
        <v>7902.9239109661694</v>
      </c>
      <c r="BA206" s="76"/>
      <c r="BB206" s="77"/>
    </row>
    <row r="207" spans="1:54" ht="45" customHeight="1" x14ac:dyDescent="0.25">
      <c r="A207" s="63">
        <v>202</v>
      </c>
      <c r="B207" s="64" t="s">
        <v>108</v>
      </c>
      <c r="C207" s="64" t="s">
        <v>109</v>
      </c>
      <c r="D207" s="64" t="s">
        <v>545</v>
      </c>
      <c r="E207" s="78" t="s">
        <v>546</v>
      </c>
      <c r="F207" s="79"/>
      <c r="G207" s="67">
        <v>1</v>
      </c>
      <c r="H207" s="64">
        <v>0.15</v>
      </c>
      <c r="I207" s="64"/>
      <c r="J207" s="64"/>
      <c r="K207" s="64"/>
      <c r="L207" s="64"/>
      <c r="M207" s="64"/>
      <c r="N207" s="64"/>
      <c r="O207" s="64">
        <v>1</v>
      </c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>
        <v>1</v>
      </c>
      <c r="AA207" s="64"/>
      <c r="AB207" s="64"/>
      <c r="AC207" s="64"/>
      <c r="AD207" s="64">
        <v>1</v>
      </c>
      <c r="AE207" s="64"/>
      <c r="AF207" s="64"/>
      <c r="AG207" s="64"/>
      <c r="AH207" s="64"/>
      <c r="AI207" s="64"/>
      <c r="AJ207" s="64">
        <v>1</v>
      </c>
      <c r="AK207" s="64">
        <v>0.04</v>
      </c>
      <c r="AL207" s="64"/>
      <c r="AM207" s="64">
        <v>1</v>
      </c>
      <c r="AN207" s="64"/>
      <c r="AO207" s="64">
        <v>0.06</v>
      </c>
      <c r="AP207" s="64"/>
      <c r="AQ207" s="64"/>
      <c r="AR207" s="64">
        <v>1</v>
      </c>
      <c r="AS207" s="68"/>
      <c r="AT207" s="69"/>
      <c r="AU207" s="70">
        <f t="shared" si="70"/>
        <v>24721.73</v>
      </c>
      <c r="AV207" s="71">
        <f t="shared" si="71"/>
        <v>25301.64</v>
      </c>
      <c r="AW207" s="72">
        <f t="shared" si="72"/>
        <v>23150.954605486109</v>
      </c>
      <c r="AX207" s="73">
        <f t="shared" si="76"/>
        <v>530.61659581226536</v>
      </c>
      <c r="AY207" s="74">
        <f t="shared" si="77"/>
        <v>14477.01632619126</v>
      </c>
      <c r="AZ207" s="75">
        <f t="shared" si="78"/>
        <v>8143.3216834825835</v>
      </c>
      <c r="BA207" s="76"/>
      <c r="BB207" s="77"/>
    </row>
    <row r="208" spans="1:54" ht="15.75" x14ac:dyDescent="0.25">
      <c r="A208" s="63">
        <v>203</v>
      </c>
      <c r="B208" s="64" t="s">
        <v>169</v>
      </c>
      <c r="C208" s="64" t="s">
        <v>547</v>
      </c>
      <c r="D208" s="64" t="s">
        <v>548</v>
      </c>
      <c r="E208" s="78" t="s">
        <v>549</v>
      </c>
      <c r="F208" s="79"/>
      <c r="G208" s="67">
        <v>1</v>
      </c>
      <c r="H208" s="64">
        <v>0.02</v>
      </c>
      <c r="I208" s="64"/>
      <c r="J208" s="64"/>
      <c r="K208" s="64"/>
      <c r="L208" s="64"/>
      <c r="M208" s="80"/>
      <c r="N208" s="80"/>
      <c r="O208" s="80">
        <v>1</v>
      </c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>
        <v>1</v>
      </c>
      <c r="AA208" s="80"/>
      <c r="AB208" s="80"/>
      <c r="AC208" s="80"/>
      <c r="AD208" s="80"/>
      <c r="AE208" s="80"/>
      <c r="AF208" s="80"/>
      <c r="AG208" s="80">
        <v>1</v>
      </c>
      <c r="AH208" s="80"/>
      <c r="AI208" s="80"/>
      <c r="AJ208" s="80">
        <v>1</v>
      </c>
      <c r="AK208" s="80">
        <v>0.08</v>
      </c>
      <c r="AL208" s="80"/>
      <c r="AM208" s="80"/>
      <c r="AN208" s="80"/>
      <c r="AO208" s="80"/>
      <c r="AP208" s="80"/>
      <c r="AQ208" s="64"/>
      <c r="AR208" s="80"/>
      <c r="AS208" s="81"/>
      <c r="AT208" s="69"/>
      <c r="AU208" s="70">
        <f t="shared" si="70"/>
        <v>22605.271333333334</v>
      </c>
      <c r="AV208" s="71">
        <f t="shared" si="71"/>
        <v>23185.181333333334</v>
      </c>
      <c r="AW208" s="72">
        <f t="shared" si="72"/>
        <v>23185.181333333334</v>
      </c>
      <c r="AX208" s="73">
        <f t="shared" si="73"/>
        <v>579.90999999999985</v>
      </c>
      <c r="AY208" s="74">
        <f t="shared" si="74"/>
        <v>14467.373653333334</v>
      </c>
      <c r="AZ208" s="75">
        <f t="shared" si="75"/>
        <v>8137.89768</v>
      </c>
      <c r="BA208" s="76"/>
      <c r="BB208" s="77"/>
    </row>
    <row r="209" spans="1:54" ht="15" customHeight="1" x14ac:dyDescent="0.25">
      <c r="A209" s="63">
        <v>204</v>
      </c>
      <c r="B209" s="64" t="s">
        <v>112</v>
      </c>
      <c r="C209" s="64" t="s">
        <v>113</v>
      </c>
      <c r="D209" s="64" t="s">
        <v>550</v>
      </c>
      <c r="E209" s="78" t="s">
        <v>551</v>
      </c>
      <c r="F209" s="79"/>
      <c r="G209" s="67">
        <v>1</v>
      </c>
      <c r="H209" s="64">
        <v>0.1</v>
      </c>
      <c r="I209" s="64"/>
      <c r="J209" s="64"/>
      <c r="K209" s="64"/>
      <c r="L209" s="64"/>
      <c r="M209" s="64">
        <v>0</v>
      </c>
      <c r="N209" s="64">
        <v>0</v>
      </c>
      <c r="O209" s="64">
        <v>0</v>
      </c>
      <c r="P209" s="64">
        <v>0</v>
      </c>
      <c r="Q209" s="64"/>
      <c r="R209" s="64"/>
      <c r="S209" s="64"/>
      <c r="T209" s="64"/>
      <c r="U209" s="64"/>
      <c r="V209" s="64">
        <v>0</v>
      </c>
      <c r="W209" s="64">
        <v>0</v>
      </c>
      <c r="X209" s="64">
        <v>1</v>
      </c>
      <c r="Y209" s="64">
        <v>0</v>
      </c>
      <c r="Z209" s="64">
        <v>1</v>
      </c>
      <c r="AA209" s="64">
        <v>0</v>
      </c>
      <c r="AB209" s="64">
        <v>0</v>
      </c>
      <c r="AC209" s="64">
        <v>0</v>
      </c>
      <c r="AD209" s="64">
        <v>1</v>
      </c>
      <c r="AE209" s="64">
        <v>0</v>
      </c>
      <c r="AF209" s="64">
        <v>0</v>
      </c>
      <c r="AG209" s="64">
        <v>0</v>
      </c>
      <c r="AH209" s="64">
        <v>0</v>
      </c>
      <c r="AI209" s="64">
        <v>0</v>
      </c>
      <c r="AJ209" s="64">
        <v>1</v>
      </c>
      <c r="AK209" s="64">
        <v>0.05</v>
      </c>
      <c r="AL209" s="64">
        <v>0</v>
      </c>
      <c r="AM209" s="64">
        <v>0</v>
      </c>
      <c r="AN209" s="64">
        <v>0</v>
      </c>
      <c r="AO209" s="64">
        <v>7.4999999999999997E-2</v>
      </c>
      <c r="AP209" s="64">
        <v>0</v>
      </c>
      <c r="AQ209" s="64"/>
      <c r="AR209" s="64">
        <v>1</v>
      </c>
      <c r="AS209" s="68"/>
      <c r="AT209" s="69"/>
      <c r="AU209" s="70">
        <f t="shared" si="70"/>
        <v>24138.309666666701</v>
      </c>
      <c r="AV209" s="71">
        <f t="shared" si="71"/>
        <v>24718.219666666701</v>
      </c>
      <c r="AW209" s="72">
        <f t="shared" si="72"/>
        <v>22617.126061055125</v>
      </c>
      <c r="AX209" s="73">
        <f t="shared" ref="AX209:AX210" si="79">(AV209-AU209)-(AV209-AU209)*0.0850018178471392</f>
        <v>530.61659581226536</v>
      </c>
      <c r="AY209" s="74">
        <f t="shared" ref="AY209:AY210" si="80">(AU209*0.64)-(AU209*0.64)*0.0850018178471392</f>
        <v>14135.366057755429</v>
      </c>
      <c r="AZ209" s="75">
        <f t="shared" ref="AZ209:AZ210" si="81">(AU209*0.36)-(AU209*0.36)*0.0850018178471392</f>
        <v>7951.1434074874296</v>
      </c>
      <c r="BA209" s="76"/>
      <c r="BB209" s="77"/>
    </row>
    <row r="210" spans="1:54" ht="15.75" x14ac:dyDescent="0.25">
      <c r="A210" s="63">
        <v>205</v>
      </c>
      <c r="B210" s="64" t="s">
        <v>108</v>
      </c>
      <c r="C210" s="64" t="s">
        <v>351</v>
      </c>
      <c r="D210" s="64" t="s">
        <v>552</v>
      </c>
      <c r="E210" s="78" t="s">
        <v>553</v>
      </c>
      <c r="F210" s="79"/>
      <c r="G210" s="67">
        <v>1</v>
      </c>
      <c r="H210" s="64">
        <v>0.4</v>
      </c>
      <c r="I210" s="64"/>
      <c r="J210" s="64"/>
      <c r="K210" s="64"/>
      <c r="L210" s="64"/>
      <c r="M210" s="64">
        <v>0</v>
      </c>
      <c r="N210" s="64">
        <v>0</v>
      </c>
      <c r="O210" s="64">
        <v>0</v>
      </c>
      <c r="P210" s="64">
        <v>0</v>
      </c>
      <c r="Q210" s="64"/>
      <c r="R210" s="64"/>
      <c r="S210" s="64"/>
      <c r="T210" s="64"/>
      <c r="U210" s="64"/>
      <c r="V210" s="64">
        <v>0</v>
      </c>
      <c r="W210" s="64">
        <v>0</v>
      </c>
      <c r="X210" s="64">
        <v>0</v>
      </c>
      <c r="Y210" s="64">
        <v>1</v>
      </c>
      <c r="Z210" s="64">
        <v>1</v>
      </c>
      <c r="AA210" s="64">
        <v>0</v>
      </c>
      <c r="AB210" s="64">
        <v>0</v>
      </c>
      <c r="AC210" s="64">
        <v>0</v>
      </c>
      <c r="AD210" s="64">
        <v>1</v>
      </c>
      <c r="AE210" s="64">
        <v>0</v>
      </c>
      <c r="AF210" s="64">
        <v>0</v>
      </c>
      <c r="AG210" s="64">
        <v>0</v>
      </c>
      <c r="AH210" s="64">
        <v>0</v>
      </c>
      <c r="AI210" s="64">
        <v>0</v>
      </c>
      <c r="AJ210" s="64">
        <v>1</v>
      </c>
      <c r="AK210" s="64">
        <v>0.02</v>
      </c>
      <c r="AL210" s="64">
        <v>0</v>
      </c>
      <c r="AM210" s="64">
        <v>0</v>
      </c>
      <c r="AN210" s="64">
        <v>0</v>
      </c>
      <c r="AO210" s="64">
        <v>0.36</v>
      </c>
      <c r="AP210" s="64">
        <v>0</v>
      </c>
      <c r="AQ210" s="64"/>
      <c r="AR210" s="64">
        <v>1</v>
      </c>
      <c r="AS210" s="68"/>
      <c r="AT210" s="69"/>
      <c r="AU210" s="70">
        <f t="shared" si="70"/>
        <v>35837.829666666701</v>
      </c>
      <c r="AV210" s="71">
        <f t="shared" si="71"/>
        <v>37285.979666666703</v>
      </c>
      <c r="AW210" s="72">
        <f t="shared" si="72"/>
        <v>34116.603614788561</v>
      </c>
      <c r="AX210" s="73">
        <f t="shared" si="79"/>
        <v>1325.0546174846668</v>
      </c>
      <c r="AY210" s="74">
        <f t="shared" si="80"/>
        <v>20986.591358274494</v>
      </c>
      <c r="AZ210" s="75">
        <f t="shared" si="81"/>
        <v>11804.957639029402</v>
      </c>
      <c r="BA210" s="76"/>
      <c r="BB210" s="77"/>
    </row>
    <row r="211" spans="1:54" ht="15.75" x14ac:dyDescent="0.25">
      <c r="A211" s="63">
        <v>206</v>
      </c>
      <c r="B211" s="64" t="s">
        <v>108</v>
      </c>
      <c r="C211" s="64" t="s">
        <v>351</v>
      </c>
      <c r="D211" s="64" t="s">
        <v>554</v>
      </c>
      <c r="E211" s="65" t="s">
        <v>555</v>
      </c>
      <c r="F211" s="66"/>
      <c r="G211" s="67">
        <v>1</v>
      </c>
      <c r="H211" s="64">
        <v>0.66</v>
      </c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>
        <v>1</v>
      </c>
      <c r="Z211" s="64">
        <v>1</v>
      </c>
      <c r="AA211" s="64"/>
      <c r="AB211" s="64"/>
      <c r="AC211" s="64"/>
      <c r="AD211" s="64"/>
      <c r="AE211" s="64">
        <v>1</v>
      </c>
      <c r="AF211" s="64"/>
      <c r="AG211" s="64"/>
      <c r="AH211" s="64"/>
      <c r="AI211" s="64"/>
      <c r="AJ211" s="64">
        <v>1</v>
      </c>
      <c r="AK211" s="64">
        <v>0.06</v>
      </c>
      <c r="AL211" s="64"/>
      <c r="AM211" s="64"/>
      <c r="AN211" s="64"/>
      <c r="AO211" s="64">
        <v>0.28299999999999997</v>
      </c>
      <c r="AP211" s="64"/>
      <c r="AQ211" s="64"/>
      <c r="AR211" s="64">
        <v>3</v>
      </c>
      <c r="AS211" s="68"/>
      <c r="AT211" s="69"/>
      <c r="AU211" s="70">
        <f t="shared" si="70"/>
        <v>46444.080333333368</v>
      </c>
      <c r="AV211" s="71">
        <f t="shared" si="71"/>
        <v>47892.230333333369</v>
      </c>
      <c r="AW211" s="72">
        <f t="shared" si="72"/>
        <v>47892.230333333369</v>
      </c>
      <c r="AX211" s="73">
        <f t="shared" si="73"/>
        <v>1448.1500000000015</v>
      </c>
      <c r="AY211" s="74">
        <f t="shared" si="74"/>
        <v>29724.211413333356</v>
      </c>
      <c r="AZ211" s="75">
        <f t="shared" si="75"/>
        <v>16719.868920000012</v>
      </c>
      <c r="BA211" s="76"/>
      <c r="BB211" s="77"/>
    </row>
    <row r="212" spans="1:54" ht="30" x14ac:dyDescent="0.25">
      <c r="A212" s="63">
        <v>207</v>
      </c>
      <c r="B212" s="64" t="s">
        <v>112</v>
      </c>
      <c r="C212" s="64" t="s">
        <v>214</v>
      </c>
      <c r="D212" s="64" t="s">
        <v>556</v>
      </c>
      <c r="E212" s="78" t="s">
        <v>557</v>
      </c>
      <c r="F212" s="79"/>
      <c r="G212" s="67">
        <v>1</v>
      </c>
      <c r="H212" s="64">
        <v>0.31</v>
      </c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>
        <v>1</v>
      </c>
      <c r="W212" s="64"/>
      <c r="X212" s="64"/>
      <c r="Y212" s="64"/>
      <c r="Z212" s="64">
        <v>1</v>
      </c>
      <c r="AA212" s="64"/>
      <c r="AB212" s="64">
        <v>1</v>
      </c>
      <c r="AC212" s="64"/>
      <c r="AD212" s="64"/>
      <c r="AE212" s="64"/>
      <c r="AF212" s="64"/>
      <c r="AG212" s="64"/>
      <c r="AH212" s="64"/>
      <c r="AI212" s="64"/>
      <c r="AJ212" s="64">
        <v>1</v>
      </c>
      <c r="AK212" s="64">
        <v>0.04</v>
      </c>
      <c r="AL212" s="64">
        <v>0.5</v>
      </c>
      <c r="AM212" s="64">
        <v>4</v>
      </c>
      <c r="AN212" s="64">
        <v>0.5</v>
      </c>
      <c r="AO212" s="64">
        <v>0.15</v>
      </c>
      <c r="AP212" s="64"/>
      <c r="AQ212" s="64"/>
      <c r="AR212" s="64">
        <v>1</v>
      </c>
      <c r="AS212" s="68"/>
      <c r="AT212" s="69"/>
      <c r="AU212" s="70">
        <f t="shared" si="70"/>
        <v>29749.640333333369</v>
      </c>
      <c r="AV212" s="71">
        <f t="shared" si="71"/>
        <v>30329.550333333369</v>
      </c>
      <c r="AW212" s="72">
        <f t="shared" si="72"/>
        <v>27751.48342051373</v>
      </c>
      <c r="AX212" s="73">
        <f t="shared" ref="AX212:AX214" si="82">(AV212-AU212)-(AV212-AU212)*0.0850018178471392</f>
        <v>530.61659581226536</v>
      </c>
      <c r="AY212" s="74">
        <f t="shared" ref="AY212:AY214" si="83">(AU212*0.64)-(AU212*0.64)*0.0850018178471392</f>
        <v>17421.354767808938</v>
      </c>
      <c r="AZ212" s="75">
        <f t="shared" ref="AZ212:AZ214" si="84">(AU212*0.36)-(AU212*0.36)*0.0850018178471392</f>
        <v>9799.5120568925267</v>
      </c>
      <c r="BA212" s="76"/>
      <c r="BB212" s="77"/>
    </row>
    <row r="213" spans="1:54" x14ac:dyDescent="0.25">
      <c r="A213" s="63">
        <v>208</v>
      </c>
      <c r="B213" s="64" t="s">
        <v>112</v>
      </c>
      <c r="C213" s="64" t="s">
        <v>334</v>
      </c>
      <c r="D213" s="64" t="s">
        <v>558</v>
      </c>
      <c r="E213" s="78" t="s">
        <v>559</v>
      </c>
      <c r="F213" s="79"/>
      <c r="G213" s="67">
        <v>1</v>
      </c>
      <c r="H213" s="64">
        <v>0.26</v>
      </c>
      <c r="I213" s="64"/>
      <c r="J213" s="64"/>
      <c r="K213" s="64"/>
      <c r="L213" s="64"/>
      <c r="M213" s="64">
        <v>0</v>
      </c>
      <c r="N213" s="64">
        <v>0</v>
      </c>
      <c r="O213" s="64">
        <v>0</v>
      </c>
      <c r="P213" s="64">
        <v>0</v>
      </c>
      <c r="Q213" s="64"/>
      <c r="R213" s="64"/>
      <c r="S213" s="64"/>
      <c r="T213" s="64"/>
      <c r="U213" s="64"/>
      <c r="V213" s="64">
        <v>0</v>
      </c>
      <c r="W213" s="64">
        <v>0</v>
      </c>
      <c r="X213" s="64">
        <v>1</v>
      </c>
      <c r="Y213" s="64">
        <v>0</v>
      </c>
      <c r="Z213" s="64">
        <v>1</v>
      </c>
      <c r="AA213" s="64">
        <v>0</v>
      </c>
      <c r="AB213" s="64">
        <v>0</v>
      </c>
      <c r="AC213" s="64">
        <v>0</v>
      </c>
      <c r="AD213" s="64">
        <v>1</v>
      </c>
      <c r="AE213" s="64">
        <v>0</v>
      </c>
      <c r="AF213" s="64">
        <v>0</v>
      </c>
      <c r="AG213" s="64">
        <v>0</v>
      </c>
      <c r="AH213" s="64">
        <v>0</v>
      </c>
      <c r="AI213" s="64">
        <v>0</v>
      </c>
      <c r="AJ213" s="64">
        <v>1</v>
      </c>
      <c r="AK213" s="64">
        <v>0.03</v>
      </c>
      <c r="AL213" s="64">
        <v>0</v>
      </c>
      <c r="AM213" s="64">
        <v>1</v>
      </c>
      <c r="AN213" s="64">
        <v>0</v>
      </c>
      <c r="AO213" s="64">
        <v>0.15</v>
      </c>
      <c r="AP213" s="64">
        <v>0</v>
      </c>
      <c r="AQ213" s="64"/>
      <c r="AR213" s="64">
        <v>1</v>
      </c>
      <c r="AS213" s="68"/>
      <c r="AT213" s="69"/>
      <c r="AU213" s="115">
        <f t="shared" si="70"/>
        <v>30378.053666666703</v>
      </c>
      <c r="AV213" s="116">
        <f t="shared" si="71"/>
        <v>30957.963666666703</v>
      </c>
      <c r="AW213" s="72">
        <f t="shared" si="72"/>
        <v>28326.480478154346</v>
      </c>
      <c r="AX213" s="73">
        <f t="shared" si="82"/>
        <v>530.61659581226536</v>
      </c>
      <c r="AY213" s="74">
        <f t="shared" si="83"/>
        <v>17789.352884698932</v>
      </c>
      <c r="AZ213" s="75">
        <f t="shared" si="84"/>
        <v>10006.510997643149</v>
      </c>
      <c r="BA213" s="76"/>
      <c r="BB213" s="77"/>
    </row>
    <row r="214" spans="1:54" x14ac:dyDescent="0.25">
      <c r="A214" s="63">
        <v>209</v>
      </c>
      <c r="B214" s="64" t="s">
        <v>123</v>
      </c>
      <c r="C214" s="64" t="s">
        <v>211</v>
      </c>
      <c r="D214" s="64" t="s">
        <v>560</v>
      </c>
      <c r="E214" s="78" t="s">
        <v>561</v>
      </c>
      <c r="F214" s="79"/>
      <c r="G214" s="67">
        <v>1</v>
      </c>
      <c r="H214" s="64">
        <v>0.33500000000000002</v>
      </c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>
        <v>1</v>
      </c>
      <c r="Y214" s="64"/>
      <c r="Z214" s="64">
        <v>1</v>
      </c>
      <c r="AA214" s="64"/>
      <c r="AB214" s="64">
        <v>1</v>
      </c>
      <c r="AC214" s="64"/>
      <c r="AD214" s="64"/>
      <c r="AE214" s="64"/>
      <c r="AF214" s="64"/>
      <c r="AG214" s="64"/>
      <c r="AH214" s="64"/>
      <c r="AI214" s="64"/>
      <c r="AJ214" s="64">
        <v>1</v>
      </c>
      <c r="AK214" s="64">
        <v>0.03</v>
      </c>
      <c r="AL214" s="64"/>
      <c r="AM214" s="64"/>
      <c r="AN214" s="64"/>
      <c r="AO214" s="64">
        <v>0.16400000000000001</v>
      </c>
      <c r="AP214" s="64"/>
      <c r="AQ214" s="64"/>
      <c r="AR214" s="64">
        <v>1</v>
      </c>
      <c r="AS214" s="68"/>
      <c r="AT214" s="69"/>
      <c r="AU214" s="115">
        <f t="shared" si="70"/>
        <v>31869.600333333368</v>
      </c>
      <c r="AV214" s="116">
        <f t="shared" si="71"/>
        <v>32449.510333333368</v>
      </c>
      <c r="AW214" s="72">
        <f t="shared" si="72"/>
        <v>29691.242966750506</v>
      </c>
      <c r="AX214" s="73">
        <f t="shared" si="82"/>
        <v>530.61659581226536</v>
      </c>
      <c r="AY214" s="74">
        <f t="shared" si="83"/>
        <v>18662.800877400474</v>
      </c>
      <c r="AZ214" s="75">
        <f t="shared" si="84"/>
        <v>10497.825493537766</v>
      </c>
      <c r="BA214" s="76"/>
      <c r="BB214" s="77"/>
    </row>
    <row r="215" spans="1:54" s="112" customFormat="1" ht="30" x14ac:dyDescent="0.25">
      <c r="A215" s="97">
        <v>210</v>
      </c>
      <c r="B215" s="98" t="s">
        <v>112</v>
      </c>
      <c r="C215" s="98" t="s">
        <v>166</v>
      </c>
      <c r="D215" s="98" t="s">
        <v>562</v>
      </c>
      <c r="E215" s="99" t="s">
        <v>563</v>
      </c>
      <c r="F215" s="95"/>
      <c r="G215" s="100">
        <v>1</v>
      </c>
      <c r="H215" s="91">
        <v>0.02</v>
      </c>
      <c r="I215" s="64"/>
      <c r="J215" s="64"/>
      <c r="K215" s="64"/>
      <c r="L215" s="64"/>
      <c r="M215" s="98"/>
      <c r="N215" s="98"/>
      <c r="O215" s="98">
        <v>1</v>
      </c>
      <c r="P215" s="98"/>
      <c r="Q215" s="64"/>
      <c r="R215" s="64"/>
      <c r="S215" s="64"/>
      <c r="T215" s="64"/>
      <c r="U215" s="64"/>
      <c r="V215" s="98"/>
      <c r="W215" s="98"/>
      <c r="X215" s="98"/>
      <c r="Y215" s="98"/>
      <c r="Z215" s="98">
        <v>1</v>
      </c>
      <c r="AA215" s="64"/>
      <c r="AB215" s="98"/>
      <c r="AC215" s="98"/>
      <c r="AD215" s="98"/>
      <c r="AE215" s="98"/>
      <c r="AF215" s="98"/>
      <c r="AG215" s="98">
        <v>1</v>
      </c>
      <c r="AH215" s="64"/>
      <c r="AI215" s="98"/>
      <c r="AJ215" s="98">
        <v>1</v>
      </c>
      <c r="AK215" s="101">
        <v>0.12</v>
      </c>
      <c r="AL215" s="98"/>
      <c r="AM215" s="101">
        <v>0</v>
      </c>
      <c r="AN215" s="101">
        <v>0</v>
      </c>
      <c r="AO215" s="98"/>
      <c r="AP215" s="101">
        <v>0</v>
      </c>
      <c r="AQ215" s="64"/>
      <c r="AR215" s="98"/>
      <c r="AS215" s="117"/>
      <c r="AT215" s="105"/>
      <c r="AU215" s="118">
        <f t="shared" si="70"/>
        <v>22605.271333333334</v>
      </c>
      <c r="AV215" s="119">
        <f t="shared" si="71"/>
        <v>23185.181333333334</v>
      </c>
      <c r="AW215" s="72">
        <f t="shared" si="72"/>
        <v>23185.181333333334</v>
      </c>
      <c r="AX215" s="108">
        <f t="shared" si="73"/>
        <v>579.90999999999985</v>
      </c>
      <c r="AY215" s="109">
        <f t="shared" si="74"/>
        <v>14467.373653333334</v>
      </c>
      <c r="AZ215" s="110">
        <f t="shared" si="75"/>
        <v>8137.89768</v>
      </c>
      <c r="BA215" s="76"/>
      <c r="BB215" s="111"/>
    </row>
    <row r="216" spans="1:54" x14ac:dyDescent="0.25">
      <c r="A216" s="63">
        <v>211</v>
      </c>
      <c r="B216" s="64" t="s">
        <v>112</v>
      </c>
      <c r="C216" s="64" t="s">
        <v>166</v>
      </c>
      <c r="D216" s="64" t="s">
        <v>562</v>
      </c>
      <c r="E216" s="78" t="s">
        <v>564</v>
      </c>
      <c r="F216" s="79"/>
      <c r="G216" s="67">
        <v>1</v>
      </c>
      <c r="H216" s="64">
        <v>0.02</v>
      </c>
      <c r="I216" s="64"/>
      <c r="J216" s="64"/>
      <c r="K216" s="64"/>
      <c r="L216" s="64"/>
      <c r="M216" s="64">
        <v>0</v>
      </c>
      <c r="N216" s="64">
        <v>0</v>
      </c>
      <c r="O216" s="64">
        <v>1</v>
      </c>
      <c r="P216" s="64">
        <v>0</v>
      </c>
      <c r="Q216" s="64"/>
      <c r="R216" s="64"/>
      <c r="S216" s="64"/>
      <c r="T216" s="64"/>
      <c r="U216" s="64"/>
      <c r="V216" s="64">
        <v>0</v>
      </c>
      <c r="W216" s="64">
        <v>0</v>
      </c>
      <c r="X216" s="64">
        <v>0</v>
      </c>
      <c r="Y216" s="64">
        <v>0</v>
      </c>
      <c r="Z216" s="64">
        <v>1</v>
      </c>
      <c r="AA216" s="64">
        <v>0</v>
      </c>
      <c r="AB216" s="64">
        <v>0</v>
      </c>
      <c r="AC216" s="64">
        <v>0</v>
      </c>
      <c r="AD216" s="64">
        <v>0</v>
      </c>
      <c r="AE216" s="64">
        <v>0</v>
      </c>
      <c r="AF216" s="64">
        <v>0</v>
      </c>
      <c r="AG216" s="64">
        <v>1</v>
      </c>
      <c r="AH216" s="64">
        <v>0</v>
      </c>
      <c r="AI216" s="64">
        <v>0</v>
      </c>
      <c r="AJ216" s="64">
        <v>1</v>
      </c>
      <c r="AK216" s="64">
        <v>0.1</v>
      </c>
      <c r="AL216" s="64">
        <v>0</v>
      </c>
      <c r="AM216" s="64">
        <v>0</v>
      </c>
      <c r="AN216" s="64">
        <v>0</v>
      </c>
      <c r="AO216" s="64">
        <v>0</v>
      </c>
      <c r="AP216" s="64">
        <v>0</v>
      </c>
      <c r="AQ216" s="64"/>
      <c r="AR216" s="64">
        <v>0</v>
      </c>
      <c r="AS216" s="68"/>
      <c r="AT216" s="69"/>
      <c r="AU216" s="115">
        <f t="shared" si="70"/>
        <v>22605.271333333334</v>
      </c>
      <c r="AV216" s="116">
        <f t="shared" si="71"/>
        <v>23185.181333333334</v>
      </c>
      <c r="AW216" s="72">
        <f t="shared" si="72"/>
        <v>23185.181333333334</v>
      </c>
      <c r="AX216" s="73">
        <f t="shared" si="73"/>
        <v>579.90999999999985</v>
      </c>
      <c r="AY216" s="74">
        <f t="shared" si="74"/>
        <v>14467.373653333334</v>
      </c>
      <c r="AZ216" s="75">
        <f t="shared" si="75"/>
        <v>8137.89768</v>
      </c>
      <c r="BA216" s="76"/>
      <c r="BB216" s="77"/>
    </row>
    <row r="217" spans="1:54" ht="30" x14ac:dyDescent="0.25">
      <c r="A217" s="63">
        <v>212</v>
      </c>
      <c r="B217" s="64" t="s">
        <v>123</v>
      </c>
      <c r="C217" s="64" t="s">
        <v>300</v>
      </c>
      <c r="D217" s="64" t="s">
        <v>565</v>
      </c>
      <c r="E217" s="65" t="s">
        <v>566</v>
      </c>
      <c r="F217" s="66"/>
      <c r="G217" s="67">
        <v>1</v>
      </c>
      <c r="H217" s="64">
        <v>5.5E-2</v>
      </c>
      <c r="I217" s="64"/>
      <c r="J217" s="64"/>
      <c r="K217" s="64"/>
      <c r="L217" s="64"/>
      <c r="M217" s="64"/>
      <c r="N217" s="64"/>
      <c r="O217" s="64"/>
      <c r="P217" s="64">
        <v>1</v>
      </c>
      <c r="Q217" s="64"/>
      <c r="R217" s="64"/>
      <c r="S217" s="64"/>
      <c r="T217" s="64"/>
      <c r="U217" s="64"/>
      <c r="V217" s="64"/>
      <c r="W217" s="64"/>
      <c r="X217" s="64"/>
      <c r="Y217" s="64"/>
      <c r="Z217" s="64">
        <v>1</v>
      </c>
      <c r="AA217" s="64"/>
      <c r="AB217" s="64"/>
      <c r="AC217" s="64"/>
      <c r="AD217" s="64"/>
      <c r="AE217" s="64">
        <v>1</v>
      </c>
      <c r="AF217" s="64"/>
      <c r="AG217" s="64"/>
      <c r="AH217" s="64"/>
      <c r="AI217" s="64"/>
      <c r="AJ217" s="64">
        <v>1</v>
      </c>
      <c r="AK217" s="64">
        <v>0.66500000000000004</v>
      </c>
      <c r="AL217" s="64"/>
      <c r="AM217" s="64">
        <v>14</v>
      </c>
      <c r="AN217" s="64">
        <v>0.65700000000000003</v>
      </c>
      <c r="AO217" s="64">
        <v>2.1999999999999999E-2</v>
      </c>
      <c r="AP217" s="64">
        <v>29</v>
      </c>
      <c r="AQ217" s="64"/>
      <c r="AR217" s="64">
        <v>2</v>
      </c>
      <c r="AS217" s="68"/>
      <c r="AT217" s="69"/>
      <c r="AU217" s="115">
        <f t="shared" si="70"/>
        <v>23911.548666666666</v>
      </c>
      <c r="AV217" s="116">
        <f t="shared" si="71"/>
        <v>24491.458666666666</v>
      </c>
      <c r="AW217" s="72">
        <f t="shared" si="72"/>
        <v>24491.458666666666</v>
      </c>
      <c r="AX217" s="73">
        <f t="shared" si="73"/>
        <v>579.90999999999985</v>
      </c>
      <c r="AY217" s="74">
        <f t="shared" si="74"/>
        <v>15303.391146666667</v>
      </c>
      <c r="AZ217" s="75">
        <f t="shared" si="75"/>
        <v>8608.1575199999988</v>
      </c>
      <c r="BA217" s="76"/>
      <c r="BB217" s="77"/>
    </row>
    <row r="218" spans="1:54" x14ac:dyDescent="0.25">
      <c r="A218" s="63">
        <v>213</v>
      </c>
      <c r="B218" s="64" t="s">
        <v>119</v>
      </c>
      <c r="C218" s="64" t="s">
        <v>130</v>
      </c>
      <c r="D218" s="64" t="s">
        <v>567</v>
      </c>
      <c r="E218" s="78" t="s">
        <v>568</v>
      </c>
      <c r="F218" s="79"/>
      <c r="G218" s="67">
        <v>1</v>
      </c>
      <c r="H218" s="64">
        <v>0.04</v>
      </c>
      <c r="I218" s="64"/>
      <c r="J218" s="64"/>
      <c r="K218" s="64"/>
      <c r="L218" s="64"/>
      <c r="M218" s="64">
        <v>0</v>
      </c>
      <c r="N218" s="64">
        <v>0</v>
      </c>
      <c r="O218" s="64">
        <v>1</v>
      </c>
      <c r="P218" s="64">
        <v>0</v>
      </c>
      <c r="Q218" s="64"/>
      <c r="R218" s="64"/>
      <c r="S218" s="64"/>
      <c r="T218" s="64"/>
      <c r="U218" s="64"/>
      <c r="V218" s="64">
        <v>0</v>
      </c>
      <c r="W218" s="64">
        <v>0</v>
      </c>
      <c r="X218" s="64">
        <v>0</v>
      </c>
      <c r="Y218" s="64">
        <v>0</v>
      </c>
      <c r="Z218" s="64">
        <v>1</v>
      </c>
      <c r="AA218" s="64">
        <v>0</v>
      </c>
      <c r="AB218" s="64">
        <v>0</v>
      </c>
      <c r="AC218" s="64">
        <v>0</v>
      </c>
      <c r="AD218" s="64">
        <v>0</v>
      </c>
      <c r="AE218" s="64">
        <v>0</v>
      </c>
      <c r="AF218" s="64">
        <v>0</v>
      </c>
      <c r="AG218" s="64">
        <v>1</v>
      </c>
      <c r="AH218" s="64">
        <v>0</v>
      </c>
      <c r="AI218" s="64">
        <v>0</v>
      </c>
      <c r="AJ218" s="64">
        <v>1</v>
      </c>
      <c r="AK218" s="64">
        <v>0.1</v>
      </c>
      <c r="AL218" s="64">
        <v>0</v>
      </c>
      <c r="AM218" s="64">
        <v>0</v>
      </c>
      <c r="AN218" s="64">
        <v>0</v>
      </c>
      <c r="AO218" s="64">
        <v>0.03</v>
      </c>
      <c r="AP218" s="64">
        <v>0</v>
      </c>
      <c r="AQ218" s="64"/>
      <c r="AR218" s="64">
        <v>0</v>
      </c>
      <c r="AS218" s="68"/>
      <c r="AT218" s="69"/>
      <c r="AU218" s="115">
        <f t="shared" si="70"/>
        <v>23385.239333333331</v>
      </c>
      <c r="AV218" s="116">
        <f t="shared" si="71"/>
        <v>23965.149333333331</v>
      </c>
      <c r="AW218" s="72">
        <f t="shared" si="72"/>
        <v>23965.149333333331</v>
      </c>
      <c r="AX218" s="73">
        <f t="shared" si="73"/>
        <v>579.90999999999985</v>
      </c>
      <c r="AY218" s="74">
        <f t="shared" si="74"/>
        <v>14966.553173333332</v>
      </c>
      <c r="AZ218" s="75">
        <f t="shared" si="75"/>
        <v>8418.6861599999993</v>
      </c>
      <c r="BA218" s="76"/>
      <c r="BB218" s="77"/>
    </row>
    <row r="219" spans="1:54" x14ac:dyDescent="0.25">
      <c r="A219" s="63">
        <v>214</v>
      </c>
      <c r="B219" s="64" t="s">
        <v>136</v>
      </c>
      <c r="C219" s="64" t="s">
        <v>175</v>
      </c>
      <c r="D219" s="64" t="s">
        <v>569</v>
      </c>
      <c r="E219" s="78" t="s">
        <v>570</v>
      </c>
      <c r="F219" s="79"/>
      <c r="G219" s="67">
        <v>1</v>
      </c>
      <c r="H219" s="64">
        <v>0.27</v>
      </c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>
        <v>1</v>
      </c>
      <c r="Z219" s="64">
        <v>1</v>
      </c>
      <c r="AA219" s="64"/>
      <c r="AB219" s="64">
        <v>1</v>
      </c>
      <c r="AC219" s="64"/>
      <c r="AD219" s="64"/>
      <c r="AE219" s="64"/>
      <c r="AF219" s="64"/>
      <c r="AG219" s="64"/>
      <c r="AH219" s="64"/>
      <c r="AI219" s="64">
        <v>1</v>
      </c>
      <c r="AJ219" s="64">
        <v>1</v>
      </c>
      <c r="AK219" s="64">
        <v>0.02</v>
      </c>
      <c r="AL219" s="64"/>
      <c r="AM219" s="64"/>
      <c r="AN219" s="64">
        <v>0.02</v>
      </c>
      <c r="AO219" s="64">
        <v>0.26</v>
      </c>
      <c r="AP219" s="64"/>
      <c r="AQ219" s="64"/>
      <c r="AR219" s="64"/>
      <c r="AS219" s="68"/>
      <c r="AT219" s="69"/>
      <c r="AU219" s="115">
        <f t="shared" si="70"/>
        <v>29334.704333333368</v>
      </c>
      <c r="AV219" s="116">
        <f t="shared" si="71"/>
        <v>29914.614333333368</v>
      </c>
      <c r="AW219" s="72">
        <f t="shared" si="72"/>
        <v>27371.817734803943</v>
      </c>
      <c r="AX219" s="73">
        <f>(AV219-AU219)-(AV219-AU219)*0.0850018178471392</f>
        <v>530.61659581226536</v>
      </c>
      <c r="AY219" s="74">
        <f>(AU219*0.64)-(AU219*0.64)*0.0850018178471392</f>
        <v>17178.368728954672</v>
      </c>
      <c r="AZ219" s="75">
        <f>(AU219*0.36)-(AU219*0.36)*0.0850018178471392</f>
        <v>9662.8324100370046</v>
      </c>
      <c r="BA219" s="76"/>
      <c r="BB219" s="77"/>
    </row>
    <row r="220" spans="1:54" s="112" customFormat="1" ht="30" x14ac:dyDescent="0.25">
      <c r="A220" s="97">
        <v>215</v>
      </c>
      <c r="B220" s="98" t="s">
        <v>136</v>
      </c>
      <c r="C220" s="98" t="s">
        <v>175</v>
      </c>
      <c r="D220" s="98" t="s">
        <v>261</v>
      </c>
      <c r="E220" s="99" t="s">
        <v>571</v>
      </c>
      <c r="F220" s="95"/>
      <c r="G220" s="100">
        <v>1</v>
      </c>
      <c r="H220" s="91">
        <v>0.1</v>
      </c>
      <c r="I220" s="64"/>
      <c r="J220" s="64"/>
      <c r="K220" s="64"/>
      <c r="L220" s="64"/>
      <c r="M220" s="98"/>
      <c r="N220" s="98"/>
      <c r="O220" s="98">
        <v>1</v>
      </c>
      <c r="P220" s="98"/>
      <c r="Q220" s="64"/>
      <c r="R220" s="64"/>
      <c r="S220" s="64"/>
      <c r="T220" s="64"/>
      <c r="U220" s="64"/>
      <c r="V220" s="98"/>
      <c r="W220" s="98"/>
      <c r="X220" s="98"/>
      <c r="Y220" s="98"/>
      <c r="Z220" s="98">
        <v>1</v>
      </c>
      <c r="AA220" s="64"/>
      <c r="AB220" s="98"/>
      <c r="AC220" s="98"/>
      <c r="AD220" s="98"/>
      <c r="AE220" s="98">
        <v>1</v>
      </c>
      <c r="AF220" s="98"/>
      <c r="AG220" s="98"/>
      <c r="AH220" s="64"/>
      <c r="AI220" s="98"/>
      <c r="AJ220" s="98">
        <v>1</v>
      </c>
      <c r="AK220" s="114">
        <v>1.085</v>
      </c>
      <c r="AL220" s="98"/>
      <c r="AM220" s="98">
        <v>15</v>
      </c>
      <c r="AN220" s="114">
        <v>1.1299999999999999</v>
      </c>
      <c r="AO220" s="98"/>
      <c r="AP220" s="98">
        <v>15</v>
      </c>
      <c r="AQ220" s="64"/>
      <c r="AR220" s="98">
        <v>1</v>
      </c>
      <c r="AS220" s="117"/>
      <c r="AT220" s="105"/>
      <c r="AU220" s="118">
        <f t="shared" si="70"/>
        <v>23238.476666666666</v>
      </c>
      <c r="AV220" s="120">
        <f t="shared" si="71"/>
        <v>23818.386666666665</v>
      </c>
      <c r="AW220" s="72">
        <f t="shared" si="72"/>
        <v>23818.386666666665</v>
      </c>
      <c r="AX220" s="108">
        <f t="shared" si="73"/>
        <v>579.90999999999985</v>
      </c>
      <c r="AY220" s="109">
        <f t="shared" si="74"/>
        <v>14872.625066666666</v>
      </c>
      <c r="AZ220" s="110">
        <f t="shared" si="75"/>
        <v>8365.8516</v>
      </c>
      <c r="BA220" s="76"/>
      <c r="BB220" s="111"/>
    </row>
    <row r="221" spans="1:54" ht="30" x14ac:dyDescent="0.25">
      <c r="A221" s="63">
        <v>216</v>
      </c>
      <c r="B221" s="64" t="s">
        <v>123</v>
      </c>
      <c r="C221" s="64" t="s">
        <v>243</v>
      </c>
      <c r="D221" s="64" t="s">
        <v>572</v>
      </c>
      <c r="E221" s="78" t="s">
        <v>573</v>
      </c>
      <c r="F221" s="79"/>
      <c r="G221" s="67">
        <v>1</v>
      </c>
      <c r="H221" s="64">
        <v>0.11</v>
      </c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>
        <v>1</v>
      </c>
      <c r="W221" s="64"/>
      <c r="X221" s="64"/>
      <c r="Y221" s="64"/>
      <c r="Z221" s="64">
        <v>1</v>
      </c>
      <c r="AA221" s="64"/>
      <c r="AB221" s="64">
        <v>1</v>
      </c>
      <c r="AC221" s="64"/>
      <c r="AD221" s="64"/>
      <c r="AE221" s="64"/>
      <c r="AF221" s="64"/>
      <c r="AG221" s="64"/>
      <c r="AH221" s="64"/>
      <c r="AI221" s="64"/>
      <c r="AJ221" s="64">
        <v>1</v>
      </c>
      <c r="AK221" s="64">
        <v>0.28999999999999998</v>
      </c>
      <c r="AL221" s="64"/>
      <c r="AM221" s="64">
        <v>3</v>
      </c>
      <c r="AN221" s="64">
        <v>0.28499999999999998</v>
      </c>
      <c r="AO221" s="64">
        <v>0.09</v>
      </c>
      <c r="AP221" s="64"/>
      <c r="AQ221" s="64"/>
      <c r="AR221" s="64">
        <v>1</v>
      </c>
      <c r="AS221" s="68"/>
      <c r="AT221" s="69"/>
      <c r="AU221" s="115">
        <f t="shared" si="70"/>
        <v>21949.960333333369</v>
      </c>
      <c r="AV221" s="116">
        <f t="shared" si="71"/>
        <v>22529.870333333369</v>
      </c>
      <c r="AW221" s="72">
        <f t="shared" si="72"/>
        <v>20614.7903991397</v>
      </c>
      <c r="AX221" s="73">
        <f t="shared" ref="AX221:AX222" si="85">(AV221-AU221)-(AV221-AU221)*0.0850018178471392</f>
        <v>530.61659581226536</v>
      </c>
      <c r="AY221" s="74">
        <f t="shared" ref="AY221:AY222" si="86">(AU221*0.64)-(AU221*0.64)*0.0850018178471392</f>
        <v>12853.871234129558</v>
      </c>
      <c r="AZ221" s="75">
        <f t="shared" ref="AZ221:AZ222" si="87">(AU221*0.36)-(AU221*0.36)*0.0850018178471392</f>
        <v>7230.3025691978764</v>
      </c>
      <c r="BA221" s="76"/>
      <c r="BB221" s="77"/>
    </row>
    <row r="222" spans="1:54" x14ac:dyDescent="0.25">
      <c r="A222" s="63">
        <v>217</v>
      </c>
      <c r="B222" s="64" t="s">
        <v>123</v>
      </c>
      <c r="C222" s="64" t="s">
        <v>243</v>
      </c>
      <c r="D222" s="64" t="s">
        <v>574</v>
      </c>
      <c r="E222" s="78" t="s">
        <v>575</v>
      </c>
      <c r="F222" s="79"/>
      <c r="G222" s="67">
        <v>1</v>
      </c>
      <c r="H222" s="64">
        <v>0.06</v>
      </c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>
        <v>1</v>
      </c>
      <c r="Y222" s="64"/>
      <c r="Z222" s="64">
        <v>1</v>
      </c>
      <c r="AA222" s="64"/>
      <c r="AB222" s="64"/>
      <c r="AC222" s="64">
        <v>1</v>
      </c>
      <c r="AD222" s="64"/>
      <c r="AE222" s="64"/>
      <c r="AF222" s="64"/>
      <c r="AG222" s="64"/>
      <c r="AH222" s="64"/>
      <c r="AI222" s="64"/>
      <c r="AJ222" s="64">
        <v>1</v>
      </c>
      <c r="AK222" s="64">
        <v>0.05</v>
      </c>
      <c r="AL222" s="64"/>
      <c r="AM222" s="64"/>
      <c r="AN222" s="64">
        <v>0.02</v>
      </c>
      <c r="AO222" s="64">
        <v>0.03</v>
      </c>
      <c r="AP222" s="64"/>
      <c r="AQ222" s="64"/>
      <c r="AR222" s="64">
        <v>1</v>
      </c>
      <c r="AS222" s="68"/>
      <c r="AT222" s="69"/>
      <c r="AU222" s="115">
        <f t="shared" si="70"/>
        <v>21645.040333333371</v>
      </c>
      <c r="AV222" s="116">
        <f t="shared" si="71"/>
        <v>22224.950333333371</v>
      </c>
      <c r="AW222" s="72">
        <f t="shared" si="72"/>
        <v>20335.789153437654</v>
      </c>
      <c r="AX222" s="73">
        <f t="shared" si="85"/>
        <v>530.61659581226536</v>
      </c>
      <c r="AY222" s="74">
        <f t="shared" si="86"/>
        <v>12675.310436880249</v>
      </c>
      <c r="AZ222" s="75">
        <f t="shared" si="87"/>
        <v>7129.8621207451388</v>
      </c>
      <c r="BA222" s="76"/>
      <c r="BB222" s="77"/>
    </row>
    <row r="223" spans="1:54" x14ac:dyDescent="0.25">
      <c r="A223" s="63">
        <v>218</v>
      </c>
      <c r="B223" s="64" t="s">
        <v>136</v>
      </c>
      <c r="C223" s="64" t="s">
        <v>303</v>
      </c>
      <c r="D223" s="64" t="s">
        <v>576</v>
      </c>
      <c r="E223" s="78" t="s">
        <v>577</v>
      </c>
      <c r="F223" s="79"/>
      <c r="G223" s="67">
        <v>1</v>
      </c>
      <c r="H223" s="64">
        <v>0.14000000000000001</v>
      </c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>
        <v>1</v>
      </c>
      <c r="Y223" s="64"/>
      <c r="Z223" s="64">
        <v>1</v>
      </c>
      <c r="AA223" s="64"/>
      <c r="AB223" s="64"/>
      <c r="AC223" s="64"/>
      <c r="AD223" s="64"/>
      <c r="AE223" s="64"/>
      <c r="AF223" s="64">
        <v>1</v>
      </c>
      <c r="AG223" s="64"/>
      <c r="AH223" s="64"/>
      <c r="AI223" s="64"/>
      <c r="AJ223" s="64">
        <v>1</v>
      </c>
      <c r="AK223" s="64">
        <v>0.06</v>
      </c>
      <c r="AL223" s="64"/>
      <c r="AM223" s="64"/>
      <c r="AN223" s="64"/>
      <c r="AO223" s="64">
        <v>9.5000000000000001E-2</v>
      </c>
      <c r="AP223" s="64"/>
      <c r="AQ223" s="64"/>
      <c r="AR223" s="64">
        <v>1</v>
      </c>
      <c r="AS223" s="68"/>
      <c r="AT223" s="69"/>
      <c r="AU223" s="115">
        <f t="shared" si="70"/>
        <v>26998.245666666702</v>
      </c>
      <c r="AV223" s="116">
        <f t="shared" si="71"/>
        <v>27578.155666666702</v>
      </c>
      <c r="AW223" s="72">
        <f t="shared" si="72"/>
        <v>27578.155666666702</v>
      </c>
      <c r="AX223" s="73">
        <f t="shared" si="73"/>
        <v>579.90999999999985</v>
      </c>
      <c r="AY223" s="74">
        <f t="shared" si="74"/>
        <v>17278.877226666689</v>
      </c>
      <c r="AZ223" s="75">
        <f t="shared" si="75"/>
        <v>9719.3684400000129</v>
      </c>
      <c r="BA223" s="76"/>
      <c r="BB223" s="77"/>
    </row>
    <row r="224" spans="1:54" x14ac:dyDescent="0.25">
      <c r="A224" s="63">
        <v>219</v>
      </c>
      <c r="B224" s="64" t="s">
        <v>136</v>
      </c>
      <c r="C224" s="64" t="s">
        <v>303</v>
      </c>
      <c r="D224" s="64" t="s">
        <v>304</v>
      </c>
      <c r="E224" s="78" t="s">
        <v>578</v>
      </c>
      <c r="F224" s="79"/>
      <c r="G224" s="67">
        <v>1</v>
      </c>
      <c r="H224" s="64">
        <v>0.05</v>
      </c>
      <c r="I224" s="64"/>
      <c r="J224" s="64"/>
      <c r="K224" s="64"/>
      <c r="L224" s="64"/>
      <c r="M224" s="64">
        <v>0</v>
      </c>
      <c r="N224" s="64">
        <v>0</v>
      </c>
      <c r="O224" s="64">
        <v>0</v>
      </c>
      <c r="P224" s="64">
        <v>0</v>
      </c>
      <c r="Q224" s="64"/>
      <c r="R224" s="64"/>
      <c r="S224" s="64"/>
      <c r="T224" s="64"/>
      <c r="U224" s="64"/>
      <c r="V224" s="64">
        <v>0</v>
      </c>
      <c r="W224" s="64">
        <v>0</v>
      </c>
      <c r="X224" s="64">
        <v>1</v>
      </c>
      <c r="Y224" s="64">
        <v>0</v>
      </c>
      <c r="Z224" s="64">
        <v>1</v>
      </c>
      <c r="AA224" s="64">
        <v>0</v>
      </c>
      <c r="AB224" s="64">
        <v>0</v>
      </c>
      <c r="AC224" s="64">
        <v>0</v>
      </c>
      <c r="AD224" s="64">
        <v>1</v>
      </c>
      <c r="AE224" s="64">
        <v>0</v>
      </c>
      <c r="AF224" s="64">
        <v>0</v>
      </c>
      <c r="AG224" s="64">
        <v>0</v>
      </c>
      <c r="AH224" s="64">
        <v>0</v>
      </c>
      <c r="AI224" s="64">
        <v>0</v>
      </c>
      <c r="AJ224" s="64">
        <v>1</v>
      </c>
      <c r="AK224" s="64">
        <v>0.05</v>
      </c>
      <c r="AL224" s="64">
        <v>0</v>
      </c>
      <c r="AM224" s="64">
        <v>1</v>
      </c>
      <c r="AN224" s="64">
        <v>0</v>
      </c>
      <c r="AO224" s="64">
        <v>0.03</v>
      </c>
      <c r="AP224" s="64">
        <v>0</v>
      </c>
      <c r="AQ224" s="64"/>
      <c r="AR224" s="64">
        <v>0</v>
      </c>
      <c r="AS224" s="68"/>
      <c r="AT224" s="69"/>
      <c r="AU224" s="115">
        <f t="shared" si="70"/>
        <v>22188.389666666699</v>
      </c>
      <c r="AV224" s="116">
        <f t="shared" si="71"/>
        <v>22768.299666666699</v>
      </c>
      <c r="AW224" s="72">
        <f t="shared" si="72"/>
        <v>20832.952805711615</v>
      </c>
      <c r="AX224" s="73">
        <f t="shared" ref="AX224:AX226" si="88">(AV224-AU224)-(AV224-AU224)*0.0850018178471392</f>
        <v>530.61659581226536</v>
      </c>
      <c r="AY224" s="74">
        <f t="shared" ref="AY224:AY226" si="89">(AU224*0.64)-(AU224*0.64)*0.0850018178471392</f>
        <v>12993.495174335585</v>
      </c>
      <c r="AZ224" s="75">
        <f t="shared" ref="AZ224:AZ226" si="90">(AU224*0.36)-(AU224*0.36)*0.0850018178471392</f>
        <v>7308.8410355637652</v>
      </c>
      <c r="BA224" s="76"/>
      <c r="BB224" s="77"/>
    </row>
    <row r="225" spans="1:54" ht="30" x14ac:dyDescent="0.25">
      <c r="A225" s="63">
        <v>220</v>
      </c>
      <c r="B225" s="64" t="s">
        <v>108</v>
      </c>
      <c r="C225" s="64" t="s">
        <v>351</v>
      </c>
      <c r="D225" s="64" t="s">
        <v>579</v>
      </c>
      <c r="E225" s="78" t="s">
        <v>580</v>
      </c>
      <c r="F225" s="79"/>
      <c r="G225" s="67">
        <v>1</v>
      </c>
      <c r="H225" s="64">
        <v>7.0000000000000007E-2</v>
      </c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>
        <v>1</v>
      </c>
      <c r="W225" s="64"/>
      <c r="X225" s="64"/>
      <c r="Y225" s="64"/>
      <c r="Z225" s="64">
        <v>1</v>
      </c>
      <c r="AA225" s="64"/>
      <c r="AB225" s="64"/>
      <c r="AC225" s="64">
        <v>1</v>
      </c>
      <c r="AD225" s="64"/>
      <c r="AE225" s="64"/>
      <c r="AF225" s="64"/>
      <c r="AG225" s="64"/>
      <c r="AH225" s="64"/>
      <c r="AI225" s="64"/>
      <c r="AJ225" s="64">
        <v>1</v>
      </c>
      <c r="AK225" s="64">
        <v>0.06</v>
      </c>
      <c r="AL225" s="64">
        <v>0.35399999999999998</v>
      </c>
      <c r="AM225" s="64"/>
      <c r="AN225" s="64">
        <v>0.378</v>
      </c>
      <c r="AO225" s="64">
        <v>6.6000000000000003E-2</v>
      </c>
      <c r="AP225" s="64"/>
      <c r="AQ225" s="64"/>
      <c r="AR225" s="64">
        <v>1</v>
      </c>
      <c r="AS225" s="68"/>
      <c r="AT225" s="69"/>
      <c r="AU225" s="115">
        <f t="shared" si="70"/>
        <v>20890.024333333367</v>
      </c>
      <c r="AV225" s="116">
        <f t="shared" si="71"/>
        <v>21469.934333333367</v>
      </c>
      <c r="AW225" s="72">
        <f t="shared" si="72"/>
        <v>19644.950885941325</v>
      </c>
      <c r="AX225" s="73">
        <f t="shared" si="88"/>
        <v>530.61659581226536</v>
      </c>
      <c r="AY225" s="74">
        <f t="shared" si="89"/>
        <v>12233.173945682598</v>
      </c>
      <c r="AZ225" s="75">
        <f t="shared" si="90"/>
        <v>6881.1603444464608</v>
      </c>
      <c r="BA225" s="76"/>
      <c r="BB225" s="77"/>
    </row>
    <row r="226" spans="1:54" x14ac:dyDescent="0.25">
      <c r="A226" s="63">
        <v>221</v>
      </c>
      <c r="B226" s="64" t="s">
        <v>136</v>
      </c>
      <c r="C226" s="64" t="s">
        <v>200</v>
      </c>
      <c r="D226" s="64" t="s">
        <v>581</v>
      </c>
      <c r="E226" s="78" t="s">
        <v>582</v>
      </c>
      <c r="F226" s="79"/>
      <c r="G226" s="67">
        <v>1</v>
      </c>
      <c r="H226" s="64">
        <v>0.28999999999999998</v>
      </c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>
        <v>1</v>
      </c>
      <c r="Y226" s="64"/>
      <c r="Z226" s="64">
        <v>1</v>
      </c>
      <c r="AA226" s="64"/>
      <c r="AB226" s="64">
        <v>1</v>
      </c>
      <c r="AC226" s="64"/>
      <c r="AD226" s="64"/>
      <c r="AE226" s="64"/>
      <c r="AF226" s="64"/>
      <c r="AG226" s="64"/>
      <c r="AH226" s="64"/>
      <c r="AI226" s="64"/>
      <c r="AJ226" s="64">
        <v>1</v>
      </c>
      <c r="AK226" s="64">
        <v>0.02</v>
      </c>
      <c r="AL226" s="64"/>
      <c r="AM226" s="64"/>
      <c r="AN226" s="64">
        <v>0.02</v>
      </c>
      <c r="AO226" s="64">
        <v>0.17</v>
      </c>
      <c r="AP226" s="64"/>
      <c r="AQ226" s="64"/>
      <c r="AR226" s="64"/>
      <c r="AS226" s="68"/>
      <c r="AT226" s="69"/>
      <c r="AU226" s="115">
        <f t="shared" si="70"/>
        <v>30114.672333333368</v>
      </c>
      <c r="AV226" s="116">
        <f t="shared" si="71"/>
        <v>30694.582333333368</v>
      </c>
      <c r="AW226" s="72">
        <f t="shared" si="72"/>
        <v>28085.487036941347</v>
      </c>
      <c r="AX226" s="73">
        <f t="shared" si="88"/>
        <v>530.61659581226536</v>
      </c>
      <c r="AY226" s="74">
        <f t="shared" si="89"/>
        <v>17635.117082322613</v>
      </c>
      <c r="AZ226" s="75">
        <f t="shared" si="90"/>
        <v>9919.7533588064707</v>
      </c>
      <c r="BA226" s="76"/>
      <c r="BB226" s="77"/>
    </row>
    <row r="227" spans="1:54" ht="30" x14ac:dyDescent="0.25">
      <c r="A227" s="63">
        <v>222</v>
      </c>
      <c r="B227" s="64" t="s">
        <v>136</v>
      </c>
      <c r="C227" s="64" t="s">
        <v>303</v>
      </c>
      <c r="D227" s="64" t="s">
        <v>583</v>
      </c>
      <c r="E227" s="65" t="s">
        <v>584</v>
      </c>
      <c r="F227" s="66"/>
      <c r="G227" s="67">
        <v>1</v>
      </c>
      <c r="H227" s="64">
        <v>0.22</v>
      </c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>
        <v>1</v>
      </c>
      <c r="Y227" s="64"/>
      <c r="Z227" s="64">
        <v>1</v>
      </c>
      <c r="AA227" s="64"/>
      <c r="AB227" s="64"/>
      <c r="AC227" s="64"/>
      <c r="AD227" s="64"/>
      <c r="AE227" s="64">
        <v>1</v>
      </c>
      <c r="AF227" s="64"/>
      <c r="AG227" s="64"/>
      <c r="AH227" s="64"/>
      <c r="AI227" s="64"/>
      <c r="AJ227" s="64">
        <v>1</v>
      </c>
      <c r="AK227" s="64">
        <v>0.78</v>
      </c>
      <c r="AL227" s="64"/>
      <c r="AM227" s="64">
        <v>17</v>
      </c>
      <c r="AN227" s="64">
        <v>0.92500000000000004</v>
      </c>
      <c r="AO227" s="64">
        <v>0.113</v>
      </c>
      <c r="AP227" s="64">
        <v>37</v>
      </c>
      <c r="AQ227" s="64"/>
      <c r="AR227" s="64">
        <v>1</v>
      </c>
      <c r="AS227" s="68"/>
      <c r="AT227" s="69"/>
      <c r="AU227" s="115">
        <f t="shared" si="70"/>
        <v>29284.784333333369</v>
      </c>
      <c r="AV227" s="116">
        <f t="shared" si="71"/>
        <v>29864.694333333369</v>
      </c>
      <c r="AW227" s="72">
        <f t="shared" si="72"/>
        <v>29864.694333333369</v>
      </c>
      <c r="AX227" s="73">
        <f t="shared" si="73"/>
        <v>579.90999999999985</v>
      </c>
      <c r="AY227" s="74">
        <f t="shared" si="74"/>
        <v>18742.261973333356</v>
      </c>
      <c r="AZ227" s="75">
        <f t="shared" si="75"/>
        <v>10542.522360000012</v>
      </c>
      <c r="BA227" s="76"/>
      <c r="BB227" s="77"/>
    </row>
    <row r="228" spans="1:54" x14ac:dyDescent="0.25">
      <c r="A228" s="63">
        <v>223</v>
      </c>
      <c r="B228" s="64" t="s">
        <v>119</v>
      </c>
      <c r="C228" s="64" t="s">
        <v>127</v>
      </c>
      <c r="D228" s="64" t="s">
        <v>585</v>
      </c>
      <c r="E228" s="78" t="s">
        <v>586</v>
      </c>
      <c r="F228" s="79"/>
      <c r="G228" s="67">
        <v>1</v>
      </c>
      <c r="H228" s="64">
        <v>0.34200000000000003</v>
      </c>
      <c r="I228" s="64"/>
      <c r="J228" s="64"/>
      <c r="K228" s="64"/>
      <c r="L228" s="64"/>
      <c r="M228" s="64">
        <v>0</v>
      </c>
      <c r="N228" s="64">
        <v>0</v>
      </c>
      <c r="O228" s="64">
        <v>0</v>
      </c>
      <c r="P228" s="64">
        <v>0</v>
      </c>
      <c r="Q228" s="64"/>
      <c r="R228" s="64"/>
      <c r="S228" s="64"/>
      <c r="T228" s="64"/>
      <c r="U228" s="64"/>
      <c r="V228" s="64">
        <v>0</v>
      </c>
      <c r="W228" s="64">
        <v>0</v>
      </c>
      <c r="X228" s="64">
        <v>1</v>
      </c>
      <c r="Y228" s="64">
        <v>0</v>
      </c>
      <c r="Z228" s="64">
        <v>1</v>
      </c>
      <c r="AA228" s="64">
        <v>0</v>
      </c>
      <c r="AB228" s="64">
        <v>0</v>
      </c>
      <c r="AC228" s="64">
        <v>0</v>
      </c>
      <c r="AD228" s="64">
        <v>0</v>
      </c>
      <c r="AE228" s="64">
        <v>1</v>
      </c>
      <c r="AF228" s="64">
        <v>0</v>
      </c>
      <c r="AG228" s="64">
        <v>0</v>
      </c>
      <c r="AH228" s="64">
        <v>0</v>
      </c>
      <c r="AI228" s="64">
        <v>0</v>
      </c>
      <c r="AJ228" s="64">
        <v>1</v>
      </c>
      <c r="AK228" s="64">
        <v>4.4999999999999998E-2</v>
      </c>
      <c r="AL228" s="64">
        <v>0</v>
      </c>
      <c r="AM228" s="64">
        <v>1</v>
      </c>
      <c r="AN228" s="64">
        <v>0</v>
      </c>
      <c r="AO228" s="64">
        <v>0.26200000000000001</v>
      </c>
      <c r="AP228" s="64">
        <v>0</v>
      </c>
      <c r="AQ228" s="64"/>
      <c r="AR228" s="64">
        <v>1</v>
      </c>
      <c r="AS228" s="68"/>
      <c r="AT228" s="69"/>
      <c r="AU228" s="115">
        <f t="shared" si="70"/>
        <v>34042.589133333364</v>
      </c>
      <c r="AV228" s="116">
        <f t="shared" si="71"/>
        <v>34622.499133333367</v>
      </c>
      <c r="AW228" s="72">
        <f t="shared" si="72"/>
        <v>34622.499133333367</v>
      </c>
      <c r="AX228" s="73">
        <f t="shared" si="73"/>
        <v>579.91000000000349</v>
      </c>
      <c r="AY228" s="74">
        <f t="shared" si="74"/>
        <v>21787.257045333354</v>
      </c>
      <c r="AZ228" s="75">
        <f t="shared" si="75"/>
        <v>12255.33208800001</v>
      </c>
      <c r="BA228" s="76"/>
      <c r="BB228" s="77"/>
    </row>
    <row r="229" spans="1:54" x14ac:dyDescent="0.25">
      <c r="A229" s="63">
        <v>224</v>
      </c>
      <c r="B229" s="64" t="s">
        <v>108</v>
      </c>
      <c r="C229" s="64" t="s">
        <v>270</v>
      </c>
      <c r="D229" s="64" t="s">
        <v>587</v>
      </c>
      <c r="E229" s="78" t="s">
        <v>588</v>
      </c>
      <c r="F229" s="79"/>
      <c r="G229" s="67">
        <v>1</v>
      </c>
      <c r="H229" s="64">
        <v>0.03</v>
      </c>
      <c r="I229" s="64"/>
      <c r="J229" s="64"/>
      <c r="K229" s="64"/>
      <c r="L229" s="64"/>
      <c r="M229" s="64">
        <v>0</v>
      </c>
      <c r="N229" s="64">
        <v>0</v>
      </c>
      <c r="O229" s="64">
        <v>0</v>
      </c>
      <c r="P229" s="64">
        <v>0</v>
      </c>
      <c r="Q229" s="64"/>
      <c r="R229" s="64"/>
      <c r="S229" s="64"/>
      <c r="T229" s="64"/>
      <c r="U229" s="64"/>
      <c r="V229" s="64">
        <v>0</v>
      </c>
      <c r="W229" s="64">
        <v>0</v>
      </c>
      <c r="X229" s="64">
        <v>1</v>
      </c>
      <c r="Y229" s="64">
        <v>0</v>
      </c>
      <c r="Z229" s="64">
        <v>1</v>
      </c>
      <c r="AA229" s="64">
        <v>0</v>
      </c>
      <c r="AB229" s="64">
        <v>0</v>
      </c>
      <c r="AC229" s="64">
        <v>0</v>
      </c>
      <c r="AD229" s="64">
        <v>0</v>
      </c>
      <c r="AE229" s="64">
        <v>0</v>
      </c>
      <c r="AF229" s="64">
        <v>1</v>
      </c>
      <c r="AG229" s="64">
        <v>0</v>
      </c>
      <c r="AH229" s="64">
        <v>0</v>
      </c>
      <c r="AI229" s="64">
        <v>0</v>
      </c>
      <c r="AJ229" s="64">
        <v>1</v>
      </c>
      <c r="AK229" s="64">
        <v>4.4999999999999998E-2</v>
      </c>
      <c r="AL229" s="64">
        <v>0</v>
      </c>
      <c r="AM229" s="64">
        <v>0</v>
      </c>
      <c r="AN229" s="64">
        <v>0</v>
      </c>
      <c r="AO229" s="64">
        <v>0.01</v>
      </c>
      <c r="AP229" s="64">
        <v>0</v>
      </c>
      <c r="AQ229" s="64"/>
      <c r="AR229" s="64">
        <v>1</v>
      </c>
      <c r="AS229" s="68"/>
      <c r="AT229" s="69"/>
      <c r="AU229" s="115">
        <f t="shared" si="70"/>
        <v>22708.421666666698</v>
      </c>
      <c r="AV229" s="116">
        <f t="shared" si="71"/>
        <v>23288.331666666698</v>
      </c>
      <c r="AW229" s="72">
        <f t="shared" si="72"/>
        <v>23288.331666666698</v>
      </c>
      <c r="AX229" s="73">
        <f t="shared" si="73"/>
        <v>579.90999999999985</v>
      </c>
      <c r="AY229" s="74">
        <f t="shared" si="74"/>
        <v>14533.389866666686</v>
      </c>
      <c r="AZ229" s="75">
        <f t="shared" si="75"/>
        <v>8175.0318000000107</v>
      </c>
      <c r="BA229" s="76"/>
      <c r="BB229" s="77"/>
    </row>
    <row r="230" spans="1:54" x14ac:dyDescent="0.25">
      <c r="A230" s="63">
        <v>225</v>
      </c>
      <c r="B230" s="64" t="s">
        <v>112</v>
      </c>
      <c r="C230" s="64" t="s">
        <v>166</v>
      </c>
      <c r="D230" s="64" t="s">
        <v>589</v>
      </c>
      <c r="E230" s="78" t="s">
        <v>590</v>
      </c>
      <c r="F230" s="79"/>
      <c r="G230" s="67">
        <v>1</v>
      </c>
      <c r="H230" s="64">
        <v>0.28000000000000003</v>
      </c>
      <c r="I230" s="64"/>
      <c r="J230" s="64"/>
      <c r="K230" s="64"/>
      <c r="L230" s="64"/>
      <c r="M230" s="64">
        <v>0</v>
      </c>
      <c r="N230" s="64">
        <v>0</v>
      </c>
      <c r="O230" s="64">
        <v>1</v>
      </c>
      <c r="P230" s="64">
        <v>0</v>
      </c>
      <c r="Q230" s="64"/>
      <c r="R230" s="64"/>
      <c r="S230" s="64"/>
      <c r="T230" s="64"/>
      <c r="U230" s="64"/>
      <c r="V230" s="64">
        <v>0</v>
      </c>
      <c r="W230" s="64">
        <v>0</v>
      </c>
      <c r="X230" s="64">
        <v>0</v>
      </c>
      <c r="Y230" s="64">
        <v>0</v>
      </c>
      <c r="Z230" s="64">
        <v>1</v>
      </c>
      <c r="AA230" s="64">
        <v>0</v>
      </c>
      <c r="AB230" s="64">
        <v>0</v>
      </c>
      <c r="AC230" s="64">
        <v>0</v>
      </c>
      <c r="AD230" s="64">
        <v>0</v>
      </c>
      <c r="AE230" s="64">
        <v>0</v>
      </c>
      <c r="AF230" s="64">
        <v>0</v>
      </c>
      <c r="AG230" s="64">
        <v>1</v>
      </c>
      <c r="AH230" s="64">
        <v>0</v>
      </c>
      <c r="AI230" s="64">
        <v>0</v>
      </c>
      <c r="AJ230" s="64">
        <v>1</v>
      </c>
      <c r="AK230" s="64">
        <v>0.02</v>
      </c>
      <c r="AL230" s="64">
        <v>0</v>
      </c>
      <c r="AM230" s="64">
        <v>1</v>
      </c>
      <c r="AN230" s="64">
        <v>0</v>
      </c>
      <c r="AO230" s="64">
        <v>0.17</v>
      </c>
      <c r="AP230" s="64">
        <v>0</v>
      </c>
      <c r="AQ230" s="64"/>
      <c r="AR230" s="64">
        <v>0</v>
      </c>
      <c r="AS230" s="68"/>
      <c r="AT230" s="69"/>
      <c r="AU230" s="115">
        <f t="shared" si="70"/>
        <v>32744.855333333333</v>
      </c>
      <c r="AV230" s="116">
        <f t="shared" si="71"/>
        <v>33324.765333333336</v>
      </c>
      <c r="AW230" s="72">
        <f t="shared" si="72"/>
        <v>33324.765333333336</v>
      </c>
      <c r="AX230" s="73">
        <f t="shared" si="73"/>
        <v>579.91000000000349</v>
      </c>
      <c r="AY230" s="74">
        <f t="shared" si="74"/>
        <v>20956.707413333334</v>
      </c>
      <c r="AZ230" s="75">
        <f t="shared" si="75"/>
        <v>11788.147919999999</v>
      </c>
      <c r="BA230" s="76"/>
      <c r="BB230" s="77"/>
    </row>
    <row r="231" spans="1:54" x14ac:dyDescent="0.25">
      <c r="A231" s="63">
        <v>226</v>
      </c>
      <c r="B231" s="64" t="s">
        <v>108</v>
      </c>
      <c r="C231" s="64" t="s">
        <v>190</v>
      </c>
      <c r="D231" s="64" t="s">
        <v>591</v>
      </c>
      <c r="E231" s="78" t="s">
        <v>592</v>
      </c>
      <c r="F231" s="79"/>
      <c r="G231" s="67">
        <v>1</v>
      </c>
      <c r="H231" s="64">
        <v>0.22</v>
      </c>
      <c r="I231" s="64"/>
      <c r="J231" s="64"/>
      <c r="K231" s="64"/>
      <c r="L231" s="64"/>
      <c r="M231" s="64">
        <v>0</v>
      </c>
      <c r="N231" s="64">
        <v>0</v>
      </c>
      <c r="O231" s="64">
        <v>1</v>
      </c>
      <c r="P231" s="64">
        <v>0</v>
      </c>
      <c r="Q231" s="64"/>
      <c r="R231" s="64"/>
      <c r="S231" s="64"/>
      <c r="T231" s="64"/>
      <c r="U231" s="64"/>
      <c r="V231" s="64">
        <v>0</v>
      </c>
      <c r="W231" s="64">
        <v>0</v>
      </c>
      <c r="X231" s="64">
        <v>0</v>
      </c>
      <c r="Y231" s="64">
        <v>0</v>
      </c>
      <c r="Z231" s="64">
        <v>1</v>
      </c>
      <c r="AA231" s="64">
        <v>0</v>
      </c>
      <c r="AB231" s="64">
        <v>0</v>
      </c>
      <c r="AC231" s="64">
        <v>0</v>
      </c>
      <c r="AD231" s="64">
        <v>0</v>
      </c>
      <c r="AE231" s="64">
        <v>0</v>
      </c>
      <c r="AF231" s="64">
        <v>0</v>
      </c>
      <c r="AG231" s="64">
        <v>1</v>
      </c>
      <c r="AH231" s="64">
        <v>0</v>
      </c>
      <c r="AI231" s="64">
        <v>0</v>
      </c>
      <c r="AJ231" s="64">
        <v>1</v>
      </c>
      <c r="AK231" s="64">
        <v>0.1</v>
      </c>
      <c r="AL231" s="64">
        <v>0</v>
      </c>
      <c r="AM231" s="64">
        <v>1</v>
      </c>
      <c r="AN231" s="64">
        <v>0</v>
      </c>
      <c r="AO231" s="64">
        <v>0.14000000000000001</v>
      </c>
      <c r="AP231" s="64">
        <v>0</v>
      </c>
      <c r="AQ231" s="64"/>
      <c r="AR231" s="64">
        <v>0</v>
      </c>
      <c r="AS231" s="68"/>
      <c r="AT231" s="69"/>
      <c r="AU231" s="115">
        <f t="shared" si="70"/>
        <v>30404.951333333338</v>
      </c>
      <c r="AV231" s="116">
        <f t="shared" si="71"/>
        <v>30984.861333333338</v>
      </c>
      <c r="AW231" s="72">
        <f t="shared" si="72"/>
        <v>30984.861333333338</v>
      </c>
      <c r="AX231" s="73">
        <f t="shared" si="73"/>
        <v>579.90999999999985</v>
      </c>
      <c r="AY231" s="74">
        <f t="shared" si="74"/>
        <v>19459.168853333336</v>
      </c>
      <c r="AZ231" s="75">
        <f t="shared" si="75"/>
        <v>10945.782480000002</v>
      </c>
      <c r="BA231" s="76"/>
      <c r="BB231" s="77"/>
    </row>
    <row r="232" spans="1:54" x14ac:dyDescent="0.25">
      <c r="A232" s="63">
        <v>227</v>
      </c>
      <c r="B232" s="64" t="s">
        <v>169</v>
      </c>
      <c r="C232" s="64" t="s">
        <v>170</v>
      </c>
      <c r="D232" s="64" t="s">
        <v>474</v>
      </c>
      <c r="E232" s="65" t="s">
        <v>593</v>
      </c>
      <c r="F232" s="79"/>
      <c r="G232" s="67">
        <v>1</v>
      </c>
      <c r="H232" s="64">
        <v>0.02</v>
      </c>
      <c r="I232" s="64"/>
      <c r="J232" s="64"/>
      <c r="K232" s="64"/>
      <c r="L232" s="64"/>
      <c r="M232" s="80"/>
      <c r="N232" s="80"/>
      <c r="O232" s="80">
        <v>1</v>
      </c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>
        <v>1</v>
      </c>
      <c r="AA232" s="80"/>
      <c r="AB232" s="80"/>
      <c r="AC232" s="80"/>
      <c r="AD232" s="80"/>
      <c r="AE232" s="80"/>
      <c r="AF232" s="80"/>
      <c r="AG232" s="80">
        <v>1</v>
      </c>
      <c r="AH232" s="80"/>
      <c r="AI232" s="80"/>
      <c r="AJ232" s="80">
        <v>1</v>
      </c>
      <c r="AK232" s="80">
        <v>0.06</v>
      </c>
      <c r="AL232" s="80"/>
      <c r="AM232" s="80"/>
      <c r="AN232" s="80"/>
      <c r="AO232" s="80"/>
      <c r="AP232" s="80"/>
      <c r="AQ232" s="64"/>
      <c r="AR232" s="80"/>
      <c r="AS232" s="81"/>
      <c r="AT232" s="69"/>
      <c r="AU232" s="115">
        <f t="shared" si="70"/>
        <v>22605.271333333334</v>
      </c>
      <c r="AV232" s="116">
        <f t="shared" si="71"/>
        <v>23185.181333333334</v>
      </c>
      <c r="AW232" s="72">
        <f t="shared" si="72"/>
        <v>23185.181333333334</v>
      </c>
      <c r="AX232" s="73">
        <f t="shared" si="73"/>
        <v>579.90999999999985</v>
      </c>
      <c r="AY232" s="74">
        <f t="shared" si="74"/>
        <v>14467.373653333334</v>
      </c>
      <c r="AZ232" s="75">
        <f t="shared" si="75"/>
        <v>8137.89768</v>
      </c>
      <c r="BA232" s="76"/>
      <c r="BB232" s="77"/>
    </row>
    <row r="233" spans="1:54" ht="30" x14ac:dyDescent="0.25">
      <c r="A233" s="63">
        <v>228</v>
      </c>
      <c r="B233" s="64" t="s">
        <v>108</v>
      </c>
      <c r="C233" s="64" t="s">
        <v>277</v>
      </c>
      <c r="D233" s="64" t="s">
        <v>594</v>
      </c>
      <c r="E233" s="78" t="s">
        <v>595</v>
      </c>
      <c r="F233" s="79"/>
      <c r="G233" s="67">
        <v>1</v>
      </c>
      <c r="H233" s="64">
        <v>0.08</v>
      </c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>
        <v>1</v>
      </c>
      <c r="Y233" s="64"/>
      <c r="Z233" s="64">
        <v>1</v>
      </c>
      <c r="AA233" s="64"/>
      <c r="AB233" s="64"/>
      <c r="AC233" s="64"/>
      <c r="AD233" s="64"/>
      <c r="AE233" s="64">
        <v>1</v>
      </c>
      <c r="AF233" s="64"/>
      <c r="AG233" s="64"/>
      <c r="AH233" s="64"/>
      <c r="AI233" s="64"/>
      <c r="AJ233" s="64">
        <v>1</v>
      </c>
      <c r="AK233" s="64">
        <v>0.88</v>
      </c>
      <c r="AL233" s="64"/>
      <c r="AM233" s="64">
        <v>20</v>
      </c>
      <c r="AN233" s="64">
        <v>0.90800000000000003</v>
      </c>
      <c r="AO233" s="64">
        <v>0.06</v>
      </c>
      <c r="AP233" s="64">
        <v>37</v>
      </c>
      <c r="AQ233" s="64"/>
      <c r="AR233" s="64">
        <v>1</v>
      </c>
      <c r="AS233" s="68"/>
      <c r="AT233" s="69"/>
      <c r="AU233" s="115">
        <f t="shared" si="70"/>
        <v>23825.008333333368</v>
      </c>
      <c r="AV233" s="116">
        <f t="shared" si="71"/>
        <v>24404.918333333368</v>
      </c>
      <c r="AW233" s="72">
        <f t="shared" si="72"/>
        <v>24404.918333333368</v>
      </c>
      <c r="AX233" s="73">
        <f t="shared" si="73"/>
        <v>579.90999999999985</v>
      </c>
      <c r="AY233" s="74">
        <f t="shared" si="74"/>
        <v>15248.005333333356</v>
      </c>
      <c r="AZ233" s="75">
        <f t="shared" si="75"/>
        <v>8577.0030000000115</v>
      </c>
      <c r="BA233" s="76"/>
      <c r="BB233" s="77"/>
    </row>
    <row r="234" spans="1:54" x14ac:dyDescent="0.25">
      <c r="A234" s="63">
        <v>229</v>
      </c>
      <c r="B234" s="64" t="s">
        <v>108</v>
      </c>
      <c r="C234" s="64" t="s">
        <v>190</v>
      </c>
      <c r="D234" s="64" t="s">
        <v>106</v>
      </c>
      <c r="E234" s="65" t="s">
        <v>596</v>
      </c>
      <c r="F234" s="66"/>
      <c r="G234" s="67">
        <v>1</v>
      </c>
      <c r="H234" s="64">
        <v>0.02</v>
      </c>
      <c r="I234" s="64"/>
      <c r="J234" s="64"/>
      <c r="K234" s="64"/>
      <c r="L234" s="64"/>
      <c r="M234" s="64"/>
      <c r="N234" s="64"/>
      <c r="O234" s="64">
        <v>1</v>
      </c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>
        <v>1</v>
      </c>
      <c r="AA234" s="64"/>
      <c r="AB234" s="64"/>
      <c r="AC234" s="64"/>
      <c r="AD234" s="64"/>
      <c r="AE234" s="64"/>
      <c r="AF234" s="64"/>
      <c r="AG234" s="64">
        <v>1</v>
      </c>
      <c r="AH234" s="64"/>
      <c r="AI234" s="64"/>
      <c r="AJ234" s="64">
        <v>1</v>
      </c>
      <c r="AK234" s="64">
        <v>0.08</v>
      </c>
      <c r="AL234" s="64"/>
      <c r="AM234" s="64"/>
      <c r="AN234" s="64"/>
      <c r="AO234" s="64"/>
      <c r="AP234" s="64"/>
      <c r="AQ234" s="64"/>
      <c r="AR234" s="64"/>
      <c r="AS234" s="68"/>
      <c r="AT234" s="69"/>
      <c r="AU234" s="115">
        <f t="shared" si="70"/>
        <v>22605.271333333334</v>
      </c>
      <c r="AV234" s="116">
        <f t="shared" si="71"/>
        <v>23185.181333333334</v>
      </c>
      <c r="AW234" s="72">
        <f t="shared" si="72"/>
        <v>23185.181333333334</v>
      </c>
      <c r="AX234" s="73">
        <f t="shared" si="73"/>
        <v>579.90999999999985</v>
      </c>
      <c r="AY234" s="74">
        <f t="shared" si="74"/>
        <v>14467.373653333334</v>
      </c>
      <c r="AZ234" s="75">
        <f t="shared" si="75"/>
        <v>8137.89768</v>
      </c>
      <c r="BA234" s="76"/>
      <c r="BB234" s="77"/>
    </row>
    <row r="235" spans="1:54" x14ac:dyDescent="0.25">
      <c r="A235" s="63">
        <v>230</v>
      </c>
      <c r="B235" s="64" t="s">
        <v>123</v>
      </c>
      <c r="C235" s="64" t="s">
        <v>180</v>
      </c>
      <c r="D235" s="64" t="s">
        <v>597</v>
      </c>
      <c r="E235" s="78" t="s">
        <v>598</v>
      </c>
      <c r="F235" s="79"/>
      <c r="G235" s="67">
        <v>1</v>
      </c>
      <c r="H235" s="64">
        <v>0.02</v>
      </c>
      <c r="I235" s="64"/>
      <c r="J235" s="64"/>
      <c r="K235" s="64"/>
      <c r="L235" s="64"/>
      <c r="M235" s="80"/>
      <c r="N235" s="80"/>
      <c r="O235" s="80">
        <v>1</v>
      </c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>
        <v>1</v>
      </c>
      <c r="AA235" s="80"/>
      <c r="AB235" s="80"/>
      <c r="AC235" s="80"/>
      <c r="AD235" s="80"/>
      <c r="AE235" s="80"/>
      <c r="AF235" s="80">
        <v>1</v>
      </c>
      <c r="AG235" s="80"/>
      <c r="AH235" s="80"/>
      <c r="AI235" s="80"/>
      <c r="AJ235" s="80">
        <v>1</v>
      </c>
      <c r="AK235" s="80">
        <v>0.06</v>
      </c>
      <c r="AL235" s="80"/>
      <c r="AM235" s="80">
        <v>1</v>
      </c>
      <c r="AN235" s="80"/>
      <c r="AO235" s="80"/>
      <c r="AP235" s="80"/>
      <c r="AQ235" s="64"/>
      <c r="AR235" s="80"/>
      <c r="AS235" s="81"/>
      <c r="AT235" s="69"/>
      <c r="AU235" s="115">
        <f t="shared" si="70"/>
        <v>20951.938000000002</v>
      </c>
      <c r="AV235" s="116">
        <f t="shared" si="71"/>
        <v>21531.848000000002</v>
      </c>
      <c r="AW235" s="72">
        <f t="shared" si="72"/>
        <v>21531.848000000002</v>
      </c>
      <c r="AX235" s="73">
        <f t="shared" si="73"/>
        <v>579.90999999999985</v>
      </c>
      <c r="AY235" s="74">
        <f t="shared" si="74"/>
        <v>13409.240320000001</v>
      </c>
      <c r="AZ235" s="75">
        <f t="shared" si="75"/>
        <v>7542.6976800000002</v>
      </c>
      <c r="BA235" s="76"/>
      <c r="BB235" s="77"/>
    </row>
    <row r="236" spans="1:54" x14ac:dyDescent="0.25">
      <c r="A236" s="63">
        <v>231</v>
      </c>
      <c r="B236" s="64" t="s">
        <v>123</v>
      </c>
      <c r="C236" s="64" t="s">
        <v>180</v>
      </c>
      <c r="D236" s="64" t="s">
        <v>597</v>
      </c>
      <c r="E236" s="78" t="s">
        <v>599</v>
      </c>
      <c r="F236" s="79"/>
      <c r="G236" s="67">
        <v>1</v>
      </c>
      <c r="H236" s="64">
        <v>0.02</v>
      </c>
      <c r="I236" s="64"/>
      <c r="J236" s="64"/>
      <c r="K236" s="64"/>
      <c r="L236" s="64"/>
      <c r="M236" s="80"/>
      <c r="N236" s="80"/>
      <c r="O236" s="80">
        <v>1</v>
      </c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>
        <v>1</v>
      </c>
      <c r="AA236" s="80"/>
      <c r="AB236" s="80"/>
      <c r="AC236" s="80"/>
      <c r="AD236" s="80"/>
      <c r="AE236" s="80"/>
      <c r="AF236" s="80">
        <v>1</v>
      </c>
      <c r="AG236" s="80"/>
      <c r="AH236" s="80"/>
      <c r="AI236" s="80"/>
      <c r="AJ236" s="80">
        <v>1</v>
      </c>
      <c r="AK236" s="80">
        <v>0.06</v>
      </c>
      <c r="AL236" s="80"/>
      <c r="AM236" s="80">
        <v>1</v>
      </c>
      <c r="AN236" s="80"/>
      <c r="AO236" s="80"/>
      <c r="AP236" s="80"/>
      <c r="AQ236" s="64"/>
      <c r="AR236" s="80"/>
      <c r="AS236" s="81"/>
      <c r="AT236" s="69"/>
      <c r="AU236" s="115">
        <f t="shared" si="70"/>
        <v>20951.938000000002</v>
      </c>
      <c r="AV236" s="116">
        <f t="shared" si="71"/>
        <v>21531.848000000002</v>
      </c>
      <c r="AW236" s="72">
        <f t="shared" si="72"/>
        <v>21531.848000000002</v>
      </c>
      <c r="AX236" s="73">
        <f t="shared" si="73"/>
        <v>579.90999999999985</v>
      </c>
      <c r="AY236" s="74">
        <f t="shared" si="74"/>
        <v>13409.240320000001</v>
      </c>
      <c r="AZ236" s="75">
        <f t="shared" si="75"/>
        <v>7542.6976800000002</v>
      </c>
      <c r="BA236" s="76"/>
      <c r="BB236" s="77"/>
    </row>
    <row r="237" spans="1:54" ht="15.75" thickBot="1" x14ac:dyDescent="0.3">
      <c r="A237" s="121">
        <v>232</v>
      </c>
      <c r="B237" s="122" t="s">
        <v>136</v>
      </c>
      <c r="C237" s="122" t="s">
        <v>303</v>
      </c>
      <c r="D237" s="122" t="s">
        <v>600</v>
      </c>
      <c r="E237" s="123" t="s">
        <v>601</v>
      </c>
      <c r="F237" s="124"/>
      <c r="G237" s="67">
        <v>1</v>
      </c>
      <c r="H237" s="122">
        <v>0.04</v>
      </c>
      <c r="I237" s="122"/>
      <c r="J237" s="122"/>
      <c r="K237" s="122"/>
      <c r="L237" s="122"/>
      <c r="M237" s="125"/>
      <c r="N237" s="125"/>
      <c r="O237" s="125"/>
      <c r="P237" s="125">
        <v>1</v>
      </c>
      <c r="Q237" s="125"/>
      <c r="R237" s="125"/>
      <c r="S237" s="125"/>
      <c r="T237" s="125"/>
      <c r="U237" s="125"/>
      <c r="V237" s="125"/>
      <c r="W237" s="125"/>
      <c r="X237" s="125"/>
      <c r="Y237" s="125"/>
      <c r="Z237" s="125">
        <v>1</v>
      </c>
      <c r="AA237" s="125"/>
      <c r="AB237" s="125"/>
      <c r="AC237" s="125"/>
      <c r="AD237" s="125"/>
      <c r="AE237" s="125"/>
      <c r="AF237" s="125">
        <v>1</v>
      </c>
      <c r="AG237" s="125"/>
      <c r="AH237" s="125"/>
      <c r="AI237" s="125"/>
      <c r="AJ237" s="125">
        <v>1</v>
      </c>
      <c r="AK237" s="125">
        <v>0.06</v>
      </c>
      <c r="AL237" s="125"/>
      <c r="AM237" s="125"/>
      <c r="AN237" s="125"/>
      <c r="AO237" s="125"/>
      <c r="AP237" s="125"/>
      <c r="AQ237" s="122"/>
      <c r="AR237" s="125">
        <v>1</v>
      </c>
      <c r="AS237" s="126"/>
      <c r="AT237" s="127"/>
      <c r="AU237" s="128">
        <f t="shared" si="70"/>
        <v>24159.905999999999</v>
      </c>
      <c r="AV237" s="129">
        <f t="shared" si="71"/>
        <v>24739.815999999999</v>
      </c>
      <c r="AW237" s="130">
        <f t="shared" si="72"/>
        <v>24739.815999999999</v>
      </c>
      <c r="AX237" s="131">
        <f t="shared" si="73"/>
        <v>579.90999999999985</v>
      </c>
      <c r="AY237" s="132">
        <f t="shared" si="74"/>
        <v>15462.339840000001</v>
      </c>
      <c r="AZ237" s="133">
        <f t="shared" si="75"/>
        <v>8697.5661599999985</v>
      </c>
      <c r="BA237" s="76"/>
      <c r="BB237" s="134"/>
    </row>
    <row r="238" spans="1:54" x14ac:dyDescent="0.25">
      <c r="AS238" s="40"/>
      <c r="BB238" s="40"/>
    </row>
    <row r="239" spans="1:54" x14ac:dyDescent="0.25">
      <c r="AS239"/>
    </row>
    <row r="240" spans="1:54" x14ac:dyDescent="0.25">
      <c r="AS240"/>
    </row>
    <row r="241" spans="45:45" x14ac:dyDescent="0.25">
      <c r="AS241"/>
    </row>
    <row r="242" spans="45:45" x14ac:dyDescent="0.25">
      <c r="AS242"/>
    </row>
    <row r="243" spans="45:45" x14ac:dyDescent="0.25">
      <c r="AS243"/>
    </row>
    <row r="244" spans="45:45" x14ac:dyDescent="0.25">
      <c r="AS244"/>
    </row>
    <row r="245" spans="45:45" x14ac:dyDescent="0.25">
      <c r="AS245"/>
    </row>
    <row r="246" spans="45:45" x14ac:dyDescent="0.25">
      <c r="AS246"/>
    </row>
    <row r="247" spans="45:45" x14ac:dyDescent="0.25">
      <c r="AS247"/>
    </row>
    <row r="248" spans="45:45" x14ac:dyDescent="0.25">
      <c r="AS248"/>
    </row>
    <row r="249" spans="45:45" x14ac:dyDescent="0.25">
      <c r="AS249"/>
    </row>
    <row r="250" spans="45:45" x14ac:dyDescent="0.25">
      <c r="AS250"/>
    </row>
    <row r="251" spans="45:45" x14ac:dyDescent="0.25">
      <c r="AS251"/>
    </row>
    <row r="252" spans="45:45" x14ac:dyDescent="0.25">
      <c r="AS252"/>
    </row>
    <row r="253" spans="45:45" x14ac:dyDescent="0.25">
      <c r="AS253"/>
    </row>
    <row r="254" spans="45:45" x14ac:dyDescent="0.25">
      <c r="AS254"/>
    </row>
    <row r="255" spans="45:45" x14ac:dyDescent="0.25">
      <c r="AS255"/>
    </row>
    <row r="256" spans="45:45" x14ac:dyDescent="0.25">
      <c r="AS256"/>
    </row>
    <row r="257" spans="45:45" x14ac:dyDescent="0.25">
      <c r="AS257"/>
    </row>
    <row r="258" spans="45:45" x14ac:dyDescent="0.25">
      <c r="AS258"/>
    </row>
    <row r="259" spans="45:45" x14ac:dyDescent="0.25">
      <c r="AS259"/>
    </row>
    <row r="260" spans="45:45" x14ac:dyDescent="0.25">
      <c r="AS260"/>
    </row>
    <row r="261" spans="45:45" x14ac:dyDescent="0.25">
      <c r="AS261"/>
    </row>
    <row r="262" spans="45:45" x14ac:dyDescent="0.25">
      <c r="AS262"/>
    </row>
    <row r="263" spans="45:45" x14ac:dyDescent="0.25">
      <c r="AS263"/>
    </row>
    <row r="264" spans="45:45" x14ac:dyDescent="0.25">
      <c r="AS264"/>
    </row>
    <row r="265" spans="45:45" x14ac:dyDescent="0.25">
      <c r="AS265"/>
    </row>
    <row r="266" spans="45:45" x14ac:dyDescent="0.25">
      <c r="AS266"/>
    </row>
    <row r="267" spans="45:45" x14ac:dyDescent="0.25">
      <c r="AS267"/>
    </row>
    <row r="268" spans="45:45" x14ac:dyDescent="0.25">
      <c r="AS268"/>
    </row>
    <row r="269" spans="45:45" x14ac:dyDescent="0.25">
      <c r="AS269"/>
    </row>
    <row r="270" spans="45:45" x14ac:dyDescent="0.25">
      <c r="AS270"/>
    </row>
    <row r="271" spans="45:45" x14ac:dyDescent="0.25">
      <c r="AS271"/>
    </row>
    <row r="272" spans="45:45" x14ac:dyDescent="0.25">
      <c r="AS272"/>
    </row>
    <row r="273" spans="45:45" x14ac:dyDescent="0.25">
      <c r="AS273"/>
    </row>
    <row r="274" spans="45:45" x14ac:dyDescent="0.25">
      <c r="AS274"/>
    </row>
    <row r="275" spans="45:45" x14ac:dyDescent="0.25">
      <c r="AS275"/>
    </row>
    <row r="276" spans="45:45" x14ac:dyDescent="0.25">
      <c r="AS276"/>
    </row>
    <row r="277" spans="45:45" x14ac:dyDescent="0.25">
      <c r="AS277"/>
    </row>
    <row r="278" spans="45:45" x14ac:dyDescent="0.25">
      <c r="AS278"/>
    </row>
    <row r="279" spans="45:45" x14ac:dyDescent="0.25">
      <c r="AS279"/>
    </row>
    <row r="280" spans="45:45" x14ac:dyDescent="0.25">
      <c r="AS280"/>
    </row>
    <row r="281" spans="45:45" x14ac:dyDescent="0.25">
      <c r="AS281"/>
    </row>
    <row r="282" spans="45:45" x14ac:dyDescent="0.25">
      <c r="AS282"/>
    </row>
    <row r="283" spans="45:45" x14ac:dyDescent="0.25">
      <c r="AS283"/>
    </row>
    <row r="284" spans="45:45" x14ac:dyDescent="0.25">
      <c r="AS284"/>
    </row>
    <row r="285" spans="45:45" x14ac:dyDescent="0.25">
      <c r="AS285"/>
    </row>
    <row r="286" spans="45:45" x14ac:dyDescent="0.25">
      <c r="AS286"/>
    </row>
    <row r="287" spans="45:45" x14ac:dyDescent="0.25">
      <c r="AS287"/>
    </row>
    <row r="288" spans="45:45" x14ac:dyDescent="0.25">
      <c r="AS288"/>
    </row>
    <row r="289" spans="45:45" x14ac:dyDescent="0.25">
      <c r="AS289"/>
    </row>
    <row r="290" spans="45:45" x14ac:dyDescent="0.25">
      <c r="AS290"/>
    </row>
    <row r="291" spans="45:45" x14ac:dyDescent="0.25">
      <c r="AS291"/>
    </row>
    <row r="292" spans="45:45" x14ac:dyDescent="0.25">
      <c r="AS292"/>
    </row>
    <row r="293" spans="45:45" x14ac:dyDescent="0.25">
      <c r="AS293"/>
    </row>
    <row r="294" spans="45:45" x14ac:dyDescent="0.25">
      <c r="AS294"/>
    </row>
    <row r="295" spans="45:45" x14ac:dyDescent="0.25">
      <c r="AS295"/>
    </row>
    <row r="296" spans="45:45" x14ac:dyDescent="0.25">
      <c r="AS296"/>
    </row>
    <row r="297" spans="45:45" x14ac:dyDescent="0.25">
      <c r="AS297"/>
    </row>
    <row r="298" spans="45:45" x14ac:dyDescent="0.25">
      <c r="AS298"/>
    </row>
    <row r="299" spans="45:45" x14ac:dyDescent="0.25">
      <c r="AS299"/>
    </row>
    <row r="300" spans="45:45" x14ac:dyDescent="0.25">
      <c r="AS300"/>
    </row>
    <row r="301" spans="45:45" x14ac:dyDescent="0.25">
      <c r="AS301"/>
    </row>
    <row r="302" spans="45:45" x14ac:dyDescent="0.25">
      <c r="AS302"/>
    </row>
    <row r="303" spans="45:45" x14ac:dyDescent="0.25">
      <c r="AS303"/>
    </row>
    <row r="304" spans="45:45" x14ac:dyDescent="0.25">
      <c r="AS304"/>
    </row>
    <row r="305" spans="45:45" x14ac:dyDescent="0.25">
      <c r="AS305"/>
    </row>
    <row r="306" spans="45:45" x14ac:dyDescent="0.25">
      <c r="AS306"/>
    </row>
    <row r="307" spans="45:45" x14ac:dyDescent="0.25">
      <c r="AS307"/>
    </row>
    <row r="308" spans="45:45" x14ac:dyDescent="0.25">
      <c r="AS308"/>
    </row>
    <row r="309" spans="45:45" x14ac:dyDescent="0.25">
      <c r="AS309"/>
    </row>
    <row r="310" spans="45:45" x14ac:dyDescent="0.25">
      <c r="AS310"/>
    </row>
    <row r="311" spans="45:45" x14ac:dyDescent="0.25">
      <c r="AS311"/>
    </row>
    <row r="312" spans="45:45" x14ac:dyDescent="0.25">
      <c r="AS312"/>
    </row>
    <row r="313" spans="45:45" x14ac:dyDescent="0.25">
      <c r="AS313"/>
    </row>
    <row r="314" spans="45:45" x14ac:dyDescent="0.25">
      <c r="AS314"/>
    </row>
    <row r="315" spans="45:45" x14ac:dyDescent="0.25">
      <c r="AS315"/>
    </row>
    <row r="316" spans="45:45" x14ac:dyDescent="0.25">
      <c r="AS316"/>
    </row>
    <row r="317" spans="45:45" x14ac:dyDescent="0.25">
      <c r="AS317"/>
    </row>
    <row r="318" spans="45:45" x14ac:dyDescent="0.25">
      <c r="AS318"/>
    </row>
    <row r="319" spans="45:45" x14ac:dyDescent="0.25">
      <c r="AS319"/>
    </row>
    <row r="320" spans="45:45" x14ac:dyDescent="0.25">
      <c r="AS320"/>
    </row>
    <row r="321" spans="45:45" x14ac:dyDescent="0.25">
      <c r="AS321"/>
    </row>
    <row r="322" spans="45:45" x14ac:dyDescent="0.25">
      <c r="AS322"/>
    </row>
    <row r="323" spans="45:45" x14ac:dyDescent="0.25">
      <c r="AS323"/>
    </row>
    <row r="324" spans="45:45" x14ac:dyDescent="0.25">
      <c r="AS324"/>
    </row>
    <row r="325" spans="45:45" x14ac:dyDescent="0.25">
      <c r="AS325"/>
    </row>
    <row r="326" spans="45:45" x14ac:dyDescent="0.25">
      <c r="AS326"/>
    </row>
    <row r="327" spans="45:45" x14ac:dyDescent="0.25">
      <c r="AS327"/>
    </row>
    <row r="328" spans="45:45" x14ac:dyDescent="0.25">
      <c r="AS328"/>
    </row>
    <row r="329" spans="45:45" x14ac:dyDescent="0.25">
      <c r="AS329"/>
    </row>
    <row r="330" spans="45:45" x14ac:dyDescent="0.25">
      <c r="AS330"/>
    </row>
    <row r="331" spans="45:45" x14ac:dyDescent="0.25">
      <c r="AS331"/>
    </row>
    <row r="332" spans="45:45" x14ac:dyDescent="0.25">
      <c r="AS332"/>
    </row>
    <row r="333" spans="45:45" x14ac:dyDescent="0.25">
      <c r="AS333"/>
    </row>
    <row r="334" spans="45:45" x14ac:dyDescent="0.25">
      <c r="AS334"/>
    </row>
    <row r="335" spans="45:45" x14ac:dyDescent="0.25">
      <c r="AS335"/>
    </row>
    <row r="336" spans="45:45" x14ac:dyDescent="0.25">
      <c r="AS336"/>
    </row>
    <row r="337" spans="45:45" x14ac:dyDescent="0.25">
      <c r="AS337"/>
    </row>
    <row r="338" spans="45:45" x14ac:dyDescent="0.25">
      <c r="AS338"/>
    </row>
    <row r="339" spans="45:45" x14ac:dyDescent="0.25">
      <c r="AS339"/>
    </row>
    <row r="340" spans="45:45" x14ac:dyDescent="0.25">
      <c r="AS340"/>
    </row>
    <row r="341" spans="45:45" x14ac:dyDescent="0.25">
      <c r="AS341"/>
    </row>
    <row r="342" spans="45:45" x14ac:dyDescent="0.25">
      <c r="AS342"/>
    </row>
    <row r="343" spans="45:45" x14ac:dyDescent="0.25">
      <c r="AS343"/>
    </row>
    <row r="344" spans="45:45" x14ac:dyDescent="0.25">
      <c r="AS344"/>
    </row>
    <row r="345" spans="45:45" x14ac:dyDescent="0.25">
      <c r="AS345"/>
    </row>
    <row r="346" spans="45:45" x14ac:dyDescent="0.25">
      <c r="AS346"/>
    </row>
    <row r="347" spans="45:45" x14ac:dyDescent="0.25">
      <c r="AS347"/>
    </row>
    <row r="348" spans="45:45" x14ac:dyDescent="0.25">
      <c r="AS348"/>
    </row>
    <row r="349" spans="45:45" x14ac:dyDescent="0.25">
      <c r="AS349"/>
    </row>
    <row r="350" spans="45:45" x14ac:dyDescent="0.25">
      <c r="AS350"/>
    </row>
    <row r="351" spans="45:45" x14ac:dyDescent="0.25">
      <c r="AS351"/>
    </row>
    <row r="352" spans="45:45" x14ac:dyDescent="0.25">
      <c r="AS352"/>
    </row>
    <row r="353" spans="45:45" x14ac:dyDescent="0.25">
      <c r="AS353"/>
    </row>
    <row r="354" spans="45:45" x14ac:dyDescent="0.25">
      <c r="AS354"/>
    </row>
    <row r="355" spans="45:45" x14ac:dyDescent="0.25">
      <c r="AS355"/>
    </row>
    <row r="356" spans="45:45" x14ac:dyDescent="0.25">
      <c r="AS356"/>
    </row>
    <row r="357" spans="45:45" x14ac:dyDescent="0.25">
      <c r="AS357"/>
    </row>
    <row r="358" spans="45:45" x14ac:dyDescent="0.25">
      <c r="AS358"/>
    </row>
    <row r="359" spans="45:45" x14ac:dyDescent="0.25">
      <c r="AS359"/>
    </row>
    <row r="360" spans="45:45" x14ac:dyDescent="0.25">
      <c r="AS360"/>
    </row>
    <row r="361" spans="45:45" x14ac:dyDescent="0.25">
      <c r="AS361"/>
    </row>
    <row r="362" spans="45:45" x14ac:dyDescent="0.25">
      <c r="AS362"/>
    </row>
    <row r="363" spans="45:45" x14ac:dyDescent="0.25">
      <c r="AS363"/>
    </row>
    <row r="364" spans="45:45" x14ac:dyDescent="0.25">
      <c r="AS364"/>
    </row>
    <row r="365" spans="45:45" x14ac:dyDescent="0.25">
      <c r="AS365"/>
    </row>
    <row r="366" spans="45:45" x14ac:dyDescent="0.25">
      <c r="AS366"/>
    </row>
    <row r="367" spans="45:45" x14ac:dyDescent="0.25">
      <c r="AS367"/>
    </row>
    <row r="368" spans="45:45" x14ac:dyDescent="0.25">
      <c r="AS368"/>
    </row>
    <row r="369" spans="45:45" x14ac:dyDescent="0.25">
      <c r="AS369"/>
    </row>
    <row r="370" spans="45:45" x14ac:dyDescent="0.25">
      <c r="AS370"/>
    </row>
    <row r="371" spans="45:45" x14ac:dyDescent="0.25">
      <c r="AS371"/>
    </row>
    <row r="372" spans="45:45" x14ac:dyDescent="0.25">
      <c r="AS372"/>
    </row>
    <row r="373" spans="45:45" x14ac:dyDescent="0.25">
      <c r="AS373"/>
    </row>
    <row r="374" spans="45:45" x14ac:dyDescent="0.25">
      <c r="AS374"/>
    </row>
    <row r="375" spans="45:45" x14ac:dyDescent="0.25">
      <c r="AS375"/>
    </row>
    <row r="376" spans="45:45" x14ac:dyDescent="0.25">
      <c r="AS376"/>
    </row>
    <row r="377" spans="45:45" x14ac:dyDescent="0.25">
      <c r="AS377"/>
    </row>
    <row r="378" spans="45:45" x14ac:dyDescent="0.25">
      <c r="AS378"/>
    </row>
    <row r="379" spans="45:45" x14ac:dyDescent="0.25">
      <c r="AS379"/>
    </row>
    <row r="380" spans="45:45" x14ac:dyDescent="0.25">
      <c r="AS380"/>
    </row>
    <row r="381" spans="45:45" x14ac:dyDescent="0.25">
      <c r="AS381"/>
    </row>
    <row r="382" spans="45:45" x14ac:dyDescent="0.25">
      <c r="AS382"/>
    </row>
    <row r="383" spans="45:45" x14ac:dyDescent="0.25">
      <c r="AS383"/>
    </row>
    <row r="384" spans="45:45" x14ac:dyDescent="0.25">
      <c r="AS384"/>
    </row>
    <row r="385" spans="45:45" x14ac:dyDescent="0.25">
      <c r="AS385"/>
    </row>
    <row r="386" spans="45:45" x14ac:dyDescent="0.25">
      <c r="AS386"/>
    </row>
    <row r="387" spans="45:45" x14ac:dyDescent="0.25">
      <c r="AS387"/>
    </row>
    <row r="388" spans="45:45" x14ac:dyDescent="0.25">
      <c r="AS388"/>
    </row>
    <row r="389" spans="45:45" x14ac:dyDescent="0.25">
      <c r="AS389"/>
    </row>
    <row r="390" spans="45:45" x14ac:dyDescent="0.25">
      <c r="AS390"/>
    </row>
    <row r="391" spans="45:45" x14ac:dyDescent="0.25">
      <c r="AS391"/>
    </row>
    <row r="392" spans="45:45" x14ac:dyDescent="0.25">
      <c r="AS392"/>
    </row>
    <row r="393" spans="45:45" x14ac:dyDescent="0.25">
      <c r="AS393"/>
    </row>
    <row r="394" spans="45:45" x14ac:dyDescent="0.25">
      <c r="AS394"/>
    </row>
    <row r="395" spans="45:45" x14ac:dyDescent="0.25">
      <c r="AS395"/>
    </row>
    <row r="396" spans="45:45" x14ac:dyDescent="0.25">
      <c r="AS396"/>
    </row>
    <row r="397" spans="45:45" x14ac:dyDescent="0.25">
      <c r="AS397"/>
    </row>
    <row r="398" spans="45:45" x14ac:dyDescent="0.25">
      <c r="AS398"/>
    </row>
    <row r="399" spans="45:45" x14ac:dyDescent="0.25">
      <c r="AS399"/>
    </row>
    <row r="400" spans="45:45" x14ac:dyDescent="0.25">
      <c r="AS400"/>
    </row>
    <row r="401" spans="45:45" x14ac:dyDescent="0.25">
      <c r="AS401"/>
    </row>
    <row r="402" spans="45:45" x14ac:dyDescent="0.25">
      <c r="AS402"/>
    </row>
    <row r="403" spans="45:45" x14ac:dyDescent="0.25">
      <c r="AS403"/>
    </row>
    <row r="404" spans="45:45" x14ac:dyDescent="0.25">
      <c r="AS404"/>
    </row>
    <row r="405" spans="45:45" x14ac:dyDescent="0.25">
      <c r="AS405"/>
    </row>
    <row r="406" spans="45:45" x14ac:dyDescent="0.25">
      <c r="AS406"/>
    </row>
    <row r="407" spans="45:45" x14ac:dyDescent="0.25">
      <c r="AS407"/>
    </row>
    <row r="408" spans="45:45" x14ac:dyDescent="0.25">
      <c r="AS408"/>
    </row>
    <row r="409" spans="45:45" x14ac:dyDescent="0.25">
      <c r="AS409"/>
    </row>
    <row r="410" spans="45:45" x14ac:dyDescent="0.25">
      <c r="AS410"/>
    </row>
    <row r="411" spans="45:45" x14ac:dyDescent="0.25">
      <c r="AS411"/>
    </row>
    <row r="412" spans="45:45" x14ac:dyDescent="0.25">
      <c r="AS412"/>
    </row>
    <row r="413" spans="45:45" x14ac:dyDescent="0.25">
      <c r="AS413"/>
    </row>
    <row r="414" spans="45:45" x14ac:dyDescent="0.25">
      <c r="AS414"/>
    </row>
    <row r="415" spans="45:45" x14ac:dyDescent="0.25">
      <c r="AS415"/>
    </row>
    <row r="416" spans="45:45" x14ac:dyDescent="0.25">
      <c r="AS416"/>
    </row>
    <row r="417" spans="45:45" x14ac:dyDescent="0.25">
      <c r="AS417"/>
    </row>
    <row r="418" spans="45:45" x14ac:dyDescent="0.25">
      <c r="AS418"/>
    </row>
    <row r="419" spans="45:45" x14ac:dyDescent="0.25">
      <c r="AS419"/>
    </row>
    <row r="420" spans="45:45" x14ac:dyDescent="0.25">
      <c r="AS420"/>
    </row>
    <row r="421" spans="45:45" x14ac:dyDescent="0.25">
      <c r="AS421"/>
    </row>
    <row r="422" spans="45:45" x14ac:dyDescent="0.25">
      <c r="AS422"/>
    </row>
    <row r="423" spans="45:45" x14ac:dyDescent="0.25">
      <c r="AS423"/>
    </row>
    <row r="424" spans="45:45" x14ac:dyDescent="0.25">
      <c r="AS424"/>
    </row>
    <row r="425" spans="45:45" x14ac:dyDescent="0.25">
      <c r="AS425"/>
    </row>
    <row r="426" spans="45:45" x14ac:dyDescent="0.25">
      <c r="AS426"/>
    </row>
    <row r="427" spans="45:45" x14ac:dyDescent="0.25">
      <c r="AS427"/>
    </row>
    <row r="428" spans="45:45" x14ac:dyDescent="0.25">
      <c r="AS428"/>
    </row>
    <row r="429" spans="45:45" x14ac:dyDescent="0.25">
      <c r="AS429"/>
    </row>
    <row r="430" spans="45:45" x14ac:dyDescent="0.25">
      <c r="AS430"/>
    </row>
    <row r="431" spans="45:45" x14ac:dyDescent="0.25">
      <c r="AS431"/>
    </row>
    <row r="432" spans="45:45" x14ac:dyDescent="0.25">
      <c r="AS432"/>
    </row>
    <row r="433" spans="45:45" x14ac:dyDescent="0.25">
      <c r="AS433"/>
    </row>
    <row r="434" spans="45:45" x14ac:dyDescent="0.25">
      <c r="AS434"/>
    </row>
    <row r="435" spans="45:45" x14ac:dyDescent="0.25">
      <c r="AS435"/>
    </row>
    <row r="436" spans="45:45" x14ac:dyDescent="0.25">
      <c r="AS436"/>
    </row>
    <row r="437" spans="45:45" x14ac:dyDescent="0.25">
      <c r="AS437"/>
    </row>
    <row r="438" spans="45:45" x14ac:dyDescent="0.25">
      <c r="AS438"/>
    </row>
    <row r="439" spans="45:45" x14ac:dyDescent="0.25">
      <c r="AS439"/>
    </row>
    <row r="440" spans="45:45" x14ac:dyDescent="0.25">
      <c r="AS440"/>
    </row>
    <row r="441" spans="45:45" x14ac:dyDescent="0.25">
      <c r="AS441"/>
    </row>
    <row r="442" spans="45:45" x14ac:dyDescent="0.25">
      <c r="AS442"/>
    </row>
    <row r="443" spans="45:45" x14ac:dyDescent="0.25">
      <c r="AS443"/>
    </row>
    <row r="444" spans="45:45" x14ac:dyDescent="0.25">
      <c r="AS444"/>
    </row>
    <row r="445" spans="45:45" x14ac:dyDescent="0.25">
      <c r="AS445"/>
    </row>
    <row r="446" spans="45:45" x14ac:dyDescent="0.25">
      <c r="AS446"/>
    </row>
    <row r="447" spans="45:45" x14ac:dyDescent="0.25">
      <c r="AS447"/>
    </row>
    <row r="448" spans="45:45" x14ac:dyDescent="0.25">
      <c r="AS448"/>
    </row>
    <row r="449" spans="45:45" x14ac:dyDescent="0.25">
      <c r="AS449"/>
    </row>
    <row r="450" spans="45:45" x14ac:dyDescent="0.25">
      <c r="AS450"/>
    </row>
    <row r="451" spans="45:45" x14ac:dyDescent="0.25">
      <c r="AS451"/>
    </row>
    <row r="452" spans="45:45" x14ac:dyDescent="0.25">
      <c r="AS452"/>
    </row>
    <row r="453" spans="45:45" x14ac:dyDescent="0.25">
      <c r="AS453"/>
    </row>
    <row r="454" spans="45:45" x14ac:dyDescent="0.25">
      <c r="AS454"/>
    </row>
    <row r="455" spans="45:45" x14ac:dyDescent="0.25">
      <c r="AS455"/>
    </row>
    <row r="456" spans="45:45" x14ac:dyDescent="0.25">
      <c r="AS456"/>
    </row>
    <row r="457" spans="45:45" x14ac:dyDescent="0.25">
      <c r="AS457"/>
    </row>
    <row r="458" spans="45:45" x14ac:dyDescent="0.25">
      <c r="AS458"/>
    </row>
    <row r="459" spans="45:45" x14ac:dyDescent="0.25">
      <c r="AS459"/>
    </row>
    <row r="460" spans="45:45" x14ac:dyDescent="0.25">
      <c r="AS460"/>
    </row>
    <row r="461" spans="45:45" x14ac:dyDescent="0.25">
      <c r="AS461"/>
    </row>
    <row r="462" spans="45:45" x14ac:dyDescent="0.25">
      <c r="AS462"/>
    </row>
    <row r="463" spans="45:45" x14ac:dyDescent="0.25">
      <c r="AS463"/>
    </row>
    <row r="464" spans="45:45" x14ac:dyDescent="0.25">
      <c r="AS464"/>
    </row>
    <row r="465" spans="45:45" x14ac:dyDescent="0.25">
      <c r="AS465"/>
    </row>
    <row r="466" spans="45:45" x14ac:dyDescent="0.25">
      <c r="AS466"/>
    </row>
    <row r="467" spans="45:45" x14ac:dyDescent="0.25">
      <c r="AS467"/>
    </row>
    <row r="468" spans="45:45" x14ac:dyDescent="0.25">
      <c r="AS468"/>
    </row>
    <row r="469" spans="45:45" x14ac:dyDescent="0.25">
      <c r="AS469"/>
    </row>
    <row r="470" spans="45:45" x14ac:dyDescent="0.25">
      <c r="AS470"/>
    </row>
    <row r="471" spans="45:45" x14ac:dyDescent="0.25">
      <c r="AS471"/>
    </row>
    <row r="472" spans="45:45" x14ac:dyDescent="0.25">
      <c r="AS472"/>
    </row>
    <row r="473" spans="45:45" x14ac:dyDescent="0.25">
      <c r="AS473"/>
    </row>
    <row r="474" spans="45:45" x14ac:dyDescent="0.25">
      <c r="AS474"/>
    </row>
    <row r="475" spans="45:45" x14ac:dyDescent="0.25">
      <c r="AS475"/>
    </row>
    <row r="476" spans="45:45" x14ac:dyDescent="0.25">
      <c r="AS476"/>
    </row>
    <row r="477" spans="45:45" x14ac:dyDescent="0.25">
      <c r="AS477"/>
    </row>
    <row r="478" spans="45:45" x14ac:dyDescent="0.25">
      <c r="AS478"/>
    </row>
    <row r="479" spans="45:45" x14ac:dyDescent="0.25">
      <c r="AS479"/>
    </row>
    <row r="480" spans="45:45" x14ac:dyDescent="0.25">
      <c r="AS480"/>
    </row>
    <row r="481" spans="45:45" x14ac:dyDescent="0.25">
      <c r="AS481"/>
    </row>
    <row r="482" spans="45:45" x14ac:dyDescent="0.25">
      <c r="AS482"/>
    </row>
    <row r="483" spans="45:45" x14ac:dyDescent="0.25">
      <c r="AS483"/>
    </row>
    <row r="484" spans="45:45" x14ac:dyDescent="0.25">
      <c r="AS484"/>
    </row>
    <row r="485" spans="45:45" x14ac:dyDescent="0.25">
      <c r="AS485"/>
    </row>
    <row r="486" spans="45:45" x14ac:dyDescent="0.25">
      <c r="AS486"/>
    </row>
    <row r="487" spans="45:45" x14ac:dyDescent="0.25">
      <c r="AS487"/>
    </row>
    <row r="488" spans="45:45" x14ac:dyDescent="0.25">
      <c r="AS488"/>
    </row>
    <row r="489" spans="45:45" x14ac:dyDescent="0.25">
      <c r="AS489"/>
    </row>
    <row r="490" spans="45:45" x14ac:dyDescent="0.25">
      <c r="AS490"/>
    </row>
    <row r="491" spans="45:45" x14ac:dyDescent="0.25">
      <c r="AS491"/>
    </row>
    <row r="492" spans="45:45" x14ac:dyDescent="0.25">
      <c r="AS492"/>
    </row>
    <row r="493" spans="45:45" x14ac:dyDescent="0.25">
      <c r="AS493"/>
    </row>
    <row r="494" spans="45:45" x14ac:dyDescent="0.25">
      <c r="AS494"/>
    </row>
    <row r="495" spans="45:45" x14ac:dyDescent="0.25">
      <c r="AS495"/>
    </row>
    <row r="496" spans="45:45" x14ac:dyDescent="0.25">
      <c r="AS496"/>
    </row>
    <row r="497" spans="45:45" x14ac:dyDescent="0.25">
      <c r="AS497"/>
    </row>
    <row r="498" spans="45:45" x14ac:dyDescent="0.25">
      <c r="AS498"/>
    </row>
    <row r="499" spans="45:45" x14ac:dyDescent="0.25">
      <c r="AS499"/>
    </row>
    <row r="500" spans="45:45" x14ac:dyDescent="0.25">
      <c r="AS500"/>
    </row>
    <row r="501" spans="45:45" x14ac:dyDescent="0.25">
      <c r="AS501"/>
    </row>
    <row r="502" spans="45:45" x14ac:dyDescent="0.25">
      <c r="AS502"/>
    </row>
    <row r="503" spans="45:45" x14ac:dyDescent="0.25">
      <c r="AS503"/>
    </row>
    <row r="504" spans="45:45" x14ac:dyDescent="0.25">
      <c r="AS504"/>
    </row>
    <row r="505" spans="45:45" x14ac:dyDescent="0.25">
      <c r="AS505"/>
    </row>
    <row r="506" spans="45:45" x14ac:dyDescent="0.25">
      <c r="AS506"/>
    </row>
    <row r="507" spans="45:45" x14ac:dyDescent="0.25">
      <c r="AS507"/>
    </row>
    <row r="508" spans="45:45" x14ac:dyDescent="0.25">
      <c r="AS508"/>
    </row>
    <row r="509" spans="45:45" x14ac:dyDescent="0.25">
      <c r="AS509"/>
    </row>
    <row r="510" spans="45:45" x14ac:dyDescent="0.25">
      <c r="AS510"/>
    </row>
    <row r="511" spans="45:45" x14ac:dyDescent="0.25">
      <c r="AS511"/>
    </row>
    <row r="512" spans="45:45" x14ac:dyDescent="0.25">
      <c r="AS512"/>
    </row>
    <row r="513" spans="45:45" x14ac:dyDescent="0.25">
      <c r="AS513"/>
    </row>
    <row r="514" spans="45:45" x14ac:dyDescent="0.25">
      <c r="AS514"/>
    </row>
    <row r="515" spans="45:45" x14ac:dyDescent="0.25">
      <c r="AS515"/>
    </row>
    <row r="516" spans="45:45" x14ac:dyDescent="0.25">
      <c r="AS516"/>
    </row>
    <row r="517" spans="45:45" x14ac:dyDescent="0.25">
      <c r="AS517"/>
    </row>
    <row r="518" spans="45:45" x14ac:dyDescent="0.25">
      <c r="AS518"/>
    </row>
    <row r="519" spans="45:45" x14ac:dyDescent="0.25">
      <c r="AS519"/>
    </row>
    <row r="520" spans="45:45" x14ac:dyDescent="0.25">
      <c r="AS520"/>
    </row>
    <row r="521" spans="45:45" x14ac:dyDescent="0.25">
      <c r="AS521"/>
    </row>
    <row r="522" spans="45:45" x14ac:dyDescent="0.25">
      <c r="AS522"/>
    </row>
    <row r="523" spans="45:45" x14ac:dyDescent="0.25">
      <c r="AS523"/>
    </row>
    <row r="524" spans="45:45" x14ac:dyDescent="0.25">
      <c r="AS524"/>
    </row>
    <row r="525" spans="45:45" x14ac:dyDescent="0.25">
      <c r="AS525"/>
    </row>
    <row r="526" spans="45:45" x14ac:dyDescent="0.25">
      <c r="AS526"/>
    </row>
    <row r="527" spans="45:45" x14ac:dyDescent="0.25">
      <c r="AS527"/>
    </row>
    <row r="528" spans="45:45" x14ac:dyDescent="0.25">
      <c r="AS528"/>
    </row>
    <row r="529" spans="45:45" x14ac:dyDescent="0.25">
      <c r="AS529"/>
    </row>
    <row r="530" spans="45:45" x14ac:dyDescent="0.25">
      <c r="AS530"/>
    </row>
    <row r="531" spans="45:45" x14ac:dyDescent="0.25">
      <c r="AS531"/>
    </row>
    <row r="532" spans="45:45" x14ac:dyDescent="0.25">
      <c r="AS532"/>
    </row>
    <row r="533" spans="45:45" x14ac:dyDescent="0.25">
      <c r="AS533"/>
    </row>
    <row r="534" spans="45:45" x14ac:dyDescent="0.25">
      <c r="AS534"/>
    </row>
    <row r="535" spans="45:45" x14ac:dyDescent="0.25">
      <c r="AS535"/>
    </row>
    <row r="536" spans="45:45" x14ac:dyDescent="0.25">
      <c r="AS536"/>
    </row>
    <row r="537" spans="45:45" x14ac:dyDescent="0.25">
      <c r="AS537"/>
    </row>
    <row r="538" spans="45:45" x14ac:dyDescent="0.25">
      <c r="AS538"/>
    </row>
    <row r="539" spans="45:45" x14ac:dyDescent="0.25">
      <c r="AS539"/>
    </row>
    <row r="540" spans="45:45" x14ac:dyDescent="0.25">
      <c r="AS540"/>
    </row>
    <row r="541" spans="45:45" x14ac:dyDescent="0.25">
      <c r="AS541"/>
    </row>
    <row r="542" spans="45:45" x14ac:dyDescent="0.25">
      <c r="AS542"/>
    </row>
    <row r="543" spans="45:45" x14ac:dyDescent="0.25">
      <c r="AS543"/>
    </row>
    <row r="544" spans="45:45" x14ac:dyDescent="0.25">
      <c r="AS544"/>
    </row>
    <row r="545" spans="45:45" x14ac:dyDescent="0.25">
      <c r="AS545"/>
    </row>
    <row r="546" spans="45:45" x14ac:dyDescent="0.25">
      <c r="AS546"/>
    </row>
    <row r="547" spans="45:45" x14ac:dyDescent="0.25">
      <c r="AS547"/>
    </row>
    <row r="548" spans="45:45" x14ac:dyDescent="0.25">
      <c r="AS548"/>
    </row>
    <row r="549" spans="45:45" x14ac:dyDescent="0.25">
      <c r="AS549"/>
    </row>
    <row r="550" spans="45:45" x14ac:dyDescent="0.25">
      <c r="AS550"/>
    </row>
    <row r="551" spans="45:45" x14ac:dyDescent="0.25">
      <c r="AS551"/>
    </row>
    <row r="552" spans="45:45" x14ac:dyDescent="0.25">
      <c r="AS552"/>
    </row>
    <row r="553" spans="45:45" x14ac:dyDescent="0.25">
      <c r="AS553"/>
    </row>
    <row r="554" spans="45:45" x14ac:dyDescent="0.25">
      <c r="AS554"/>
    </row>
    <row r="555" spans="45:45" x14ac:dyDescent="0.25">
      <c r="AS555"/>
    </row>
    <row r="556" spans="45:45" x14ac:dyDescent="0.25">
      <c r="AS556"/>
    </row>
    <row r="557" spans="45:45" x14ac:dyDescent="0.25">
      <c r="AS557"/>
    </row>
    <row r="558" spans="45:45" x14ac:dyDescent="0.25">
      <c r="AS558"/>
    </row>
    <row r="559" spans="45:45" x14ac:dyDescent="0.25">
      <c r="AS559"/>
    </row>
    <row r="560" spans="45:45" x14ac:dyDescent="0.25">
      <c r="AS560"/>
    </row>
    <row r="561" spans="45:45" x14ac:dyDescent="0.25">
      <c r="AS561"/>
    </row>
    <row r="562" spans="45:45" x14ac:dyDescent="0.25">
      <c r="AS562"/>
    </row>
    <row r="563" spans="45:45" x14ac:dyDescent="0.25">
      <c r="AS563"/>
    </row>
    <row r="564" spans="45:45" x14ac:dyDescent="0.25">
      <c r="AS564"/>
    </row>
    <row r="565" spans="45:45" x14ac:dyDescent="0.25">
      <c r="AS565"/>
    </row>
    <row r="566" spans="45:45" x14ac:dyDescent="0.25">
      <c r="AS566"/>
    </row>
    <row r="567" spans="45:45" x14ac:dyDescent="0.25">
      <c r="AS567"/>
    </row>
    <row r="568" spans="45:45" x14ac:dyDescent="0.25">
      <c r="AS568"/>
    </row>
    <row r="569" spans="45:45" x14ac:dyDescent="0.25">
      <c r="AS569"/>
    </row>
    <row r="570" spans="45:45" x14ac:dyDescent="0.25">
      <c r="AS570"/>
    </row>
    <row r="571" spans="45:45" x14ac:dyDescent="0.25">
      <c r="AS571"/>
    </row>
    <row r="572" spans="45:45" x14ac:dyDescent="0.25">
      <c r="AS572"/>
    </row>
    <row r="573" spans="45:45" x14ac:dyDescent="0.25">
      <c r="AS573"/>
    </row>
    <row r="574" spans="45:45" x14ac:dyDescent="0.25">
      <c r="AS574"/>
    </row>
    <row r="575" spans="45:45" x14ac:dyDescent="0.25">
      <c r="AS575"/>
    </row>
    <row r="576" spans="45:45" x14ac:dyDescent="0.25">
      <c r="AS576"/>
    </row>
    <row r="577" spans="45:45" x14ac:dyDescent="0.25">
      <c r="AS577"/>
    </row>
    <row r="578" spans="45:45" x14ac:dyDescent="0.25">
      <c r="AS578"/>
    </row>
    <row r="579" spans="45:45" x14ac:dyDescent="0.25">
      <c r="AS579"/>
    </row>
  </sheetData>
  <conditionalFormatting sqref="M208:AT214 M6:P207 V6:AJ207 AR6:AT207 AM6:AM197 M216:AT219 M215:AJ215 AL215:AT215 M221:AT237 M220:AJ220 AO220:AT220 AL220:AM220 AM199:AM207">
    <cfRule type="cellIs" dxfId="14" priority="4" operator="greaterThan">
      <formula>0</formula>
    </cfRule>
  </conditionalFormatting>
  <conditionalFormatting sqref="V208:AB208">
    <cfRule type="cellIs" dxfId="13" priority="3" operator="greaterThan">
      <formula>0</formula>
    </cfRule>
  </conditionalFormatting>
  <conditionalFormatting sqref="AW4 BA4 BA2 AW238:AW1048576 BA6:BA1048576">
    <cfRule type="cellIs" dxfId="12" priority="2" operator="greaterThan">
      <formula>60024.15</formula>
    </cfRule>
  </conditionalFormatting>
  <conditionalFormatting sqref="A1:A1048576">
    <cfRule type="duplicateValues" dxfId="11" priority="1"/>
  </conditionalFormatting>
  <conditionalFormatting sqref="F24">
    <cfRule type="duplicateValues" dxfId="10" priority="5"/>
  </conditionalFormatting>
  <conditionalFormatting sqref="F8">
    <cfRule type="duplicateValues" dxfId="9" priority="6"/>
  </conditionalFormatting>
  <conditionalFormatting sqref="F114">
    <cfRule type="duplicateValues" dxfId="8" priority="7"/>
  </conditionalFormatting>
  <conditionalFormatting sqref="F9">
    <cfRule type="duplicateValues" dxfId="7" priority="8"/>
  </conditionalFormatting>
  <conditionalFormatting sqref="F31">
    <cfRule type="duplicateValues" dxfId="6" priority="9"/>
  </conditionalFormatting>
  <conditionalFormatting sqref="F182:F208 F139:F153 F155:F180">
    <cfRule type="duplicateValues" dxfId="5" priority="10"/>
  </conditionalFormatting>
  <conditionalFormatting sqref="F115:F138 F23 F21 F96:F108 F113 F6:F7 F10:F19 F25:F30 F32:F94 F110:F111">
    <cfRule type="duplicateValues" dxfId="4" priority="11"/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3CBF9-F74A-429A-A2DD-DFE2B83746D7}">
  <dimension ref="A1:AH15"/>
  <sheetViews>
    <sheetView tabSelected="1" zoomScale="80" zoomScaleNormal="80" workbookViewId="0"/>
  </sheetViews>
  <sheetFormatPr defaultRowHeight="15" x14ac:dyDescent="0.25"/>
  <cols>
    <col min="1" max="1" width="10" style="1" customWidth="1"/>
    <col min="2" max="2" width="24.140625" customWidth="1"/>
    <col min="3" max="3" width="20.42578125" customWidth="1"/>
    <col min="4" max="4" width="62" style="13" customWidth="1"/>
    <col min="5" max="5" width="0.28515625" style="1" customWidth="1"/>
    <col min="6" max="24" width="19.7109375" hidden="1" customWidth="1"/>
    <col min="25" max="30" width="19.7109375" customWidth="1"/>
    <col min="31" max="31" width="19.7109375" hidden="1" customWidth="1"/>
    <col min="32" max="32" width="24.7109375" style="135" hidden="1" customWidth="1"/>
    <col min="33" max="33" width="21.85546875" hidden="1" customWidth="1"/>
    <col min="34" max="34" width="42.140625" hidden="1" customWidth="1"/>
    <col min="35" max="35" width="22.42578125" customWidth="1"/>
  </cols>
  <sheetData>
    <row r="1" spans="1:34" ht="115.5" customHeight="1" x14ac:dyDescent="0.35">
      <c r="A1" s="41" t="s">
        <v>63</v>
      </c>
      <c r="B1" s="42" t="s">
        <v>64</v>
      </c>
      <c r="C1" s="42" t="s">
        <v>65</v>
      </c>
      <c r="D1" s="42" t="s">
        <v>67</v>
      </c>
      <c r="E1" s="43"/>
      <c r="F1" s="45" t="s">
        <v>69</v>
      </c>
      <c r="G1" s="46"/>
      <c r="H1" s="46"/>
      <c r="I1" s="46"/>
      <c r="J1" s="46"/>
      <c r="K1" s="47" t="s">
        <v>70</v>
      </c>
      <c r="L1" s="47" t="s">
        <v>71</v>
      </c>
      <c r="M1" s="47" t="s">
        <v>72</v>
      </c>
      <c r="N1" s="47" t="s">
        <v>73</v>
      </c>
      <c r="O1" s="46"/>
      <c r="P1" s="46"/>
      <c r="Q1" s="46"/>
      <c r="R1" s="46"/>
      <c r="S1" s="46"/>
      <c r="T1" s="47" t="s">
        <v>74</v>
      </c>
      <c r="U1" s="47" t="s">
        <v>75</v>
      </c>
      <c r="V1" s="47" t="s">
        <v>76</v>
      </c>
      <c r="W1" s="47" t="s">
        <v>77</v>
      </c>
      <c r="X1" s="48" t="s">
        <v>78</v>
      </c>
      <c r="Y1" s="49" t="s">
        <v>80</v>
      </c>
      <c r="Z1" s="49" t="s">
        <v>81</v>
      </c>
      <c r="AA1" s="49" t="s">
        <v>82</v>
      </c>
      <c r="AB1" s="49" t="s">
        <v>83</v>
      </c>
      <c r="AC1" s="49" t="s">
        <v>84</v>
      </c>
      <c r="AD1" s="49" t="s">
        <v>85</v>
      </c>
      <c r="AE1" s="55"/>
      <c r="AF1" s="137" t="s">
        <v>602</v>
      </c>
      <c r="AH1" s="138"/>
    </row>
    <row r="2" spans="1:34" ht="30" x14ac:dyDescent="0.25">
      <c r="A2" s="63">
        <v>15</v>
      </c>
      <c r="B2" s="64" t="s">
        <v>119</v>
      </c>
      <c r="C2" s="64" t="s">
        <v>130</v>
      </c>
      <c r="D2" s="139" t="s">
        <v>152</v>
      </c>
      <c r="E2" s="66"/>
      <c r="F2" s="64">
        <v>0.22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>
        <v>1</v>
      </c>
      <c r="V2" s="64">
        <v>1</v>
      </c>
      <c r="W2" s="64"/>
      <c r="X2" s="64">
        <v>1</v>
      </c>
      <c r="Y2" s="64"/>
      <c r="Z2" s="64"/>
      <c r="AA2" s="64"/>
      <c r="AB2" s="64">
        <v>2</v>
      </c>
      <c r="AC2" s="64"/>
      <c r="AD2" s="64"/>
      <c r="AE2" s="69"/>
      <c r="AF2" s="136">
        <v>48778.070666666739</v>
      </c>
    </row>
    <row r="3" spans="1:34" ht="30" x14ac:dyDescent="0.25">
      <c r="A3" s="63">
        <v>21</v>
      </c>
      <c r="B3" s="64" t="s">
        <v>112</v>
      </c>
      <c r="C3" s="64" t="s">
        <v>166</v>
      </c>
      <c r="D3" s="140" t="s">
        <v>168</v>
      </c>
      <c r="E3" s="79"/>
      <c r="F3" s="64">
        <v>0.11</v>
      </c>
      <c r="G3" s="64"/>
      <c r="H3" s="64"/>
      <c r="I3" s="64"/>
      <c r="J3" s="64"/>
      <c r="K3" s="64">
        <v>0</v>
      </c>
      <c r="L3" s="64">
        <v>1</v>
      </c>
      <c r="M3" s="64">
        <v>0</v>
      </c>
      <c r="N3" s="64">
        <v>0</v>
      </c>
      <c r="O3" s="64"/>
      <c r="P3" s="64"/>
      <c r="Q3" s="64"/>
      <c r="R3" s="64"/>
      <c r="S3" s="64"/>
      <c r="T3" s="64">
        <v>0</v>
      </c>
      <c r="U3" s="64">
        <v>0</v>
      </c>
      <c r="V3" s="64">
        <v>1</v>
      </c>
      <c r="W3" s="64">
        <v>0</v>
      </c>
      <c r="X3" s="64">
        <v>1</v>
      </c>
      <c r="Y3" s="64">
        <v>0</v>
      </c>
      <c r="Z3" s="64">
        <v>0</v>
      </c>
      <c r="AA3" s="64">
        <v>0</v>
      </c>
      <c r="AB3" s="64">
        <v>0</v>
      </c>
      <c r="AC3" s="64">
        <v>1</v>
      </c>
      <c r="AD3" s="64">
        <v>1</v>
      </c>
      <c r="AE3" s="69"/>
      <c r="AF3" s="136">
        <v>45071.747000000039</v>
      </c>
    </row>
    <row r="4" spans="1:34" ht="30" x14ac:dyDescent="0.25">
      <c r="A4" s="63">
        <v>58</v>
      </c>
      <c r="B4" s="64" t="s">
        <v>169</v>
      </c>
      <c r="C4" s="64" t="s">
        <v>258</v>
      </c>
      <c r="D4" s="140" t="s">
        <v>260</v>
      </c>
      <c r="E4" s="79"/>
      <c r="F4" s="80">
        <v>0.71</v>
      </c>
      <c r="G4" s="64"/>
      <c r="H4" s="64"/>
      <c r="I4" s="64"/>
      <c r="J4" s="64"/>
      <c r="K4" s="80">
        <v>0</v>
      </c>
      <c r="L4" s="80">
        <v>0</v>
      </c>
      <c r="M4" s="80">
        <v>0</v>
      </c>
      <c r="N4" s="80">
        <v>0</v>
      </c>
      <c r="O4" s="64"/>
      <c r="P4" s="64"/>
      <c r="Q4" s="64"/>
      <c r="R4" s="64"/>
      <c r="S4" s="64"/>
      <c r="T4" s="80">
        <v>0</v>
      </c>
      <c r="U4" s="80">
        <v>0</v>
      </c>
      <c r="V4" s="80">
        <v>1</v>
      </c>
      <c r="W4" s="80">
        <v>1</v>
      </c>
      <c r="X4" s="80">
        <v>1</v>
      </c>
      <c r="Y4" s="80">
        <v>0</v>
      </c>
      <c r="Z4" s="80">
        <v>1</v>
      </c>
      <c r="AA4" s="80">
        <v>1</v>
      </c>
      <c r="AB4" s="80">
        <v>0</v>
      </c>
      <c r="AC4" s="80">
        <v>0</v>
      </c>
      <c r="AD4" s="80">
        <v>0</v>
      </c>
      <c r="AE4" s="69"/>
      <c r="AF4" s="136">
        <v>60408.747284604869</v>
      </c>
    </row>
    <row r="5" spans="1:34" ht="45" x14ac:dyDescent="0.25">
      <c r="A5" s="63">
        <v>68</v>
      </c>
      <c r="B5" s="64" t="s">
        <v>136</v>
      </c>
      <c r="C5" s="64" t="s">
        <v>163</v>
      </c>
      <c r="D5" s="140" t="s">
        <v>283</v>
      </c>
      <c r="E5" s="79"/>
      <c r="F5" s="64">
        <v>1.5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>
        <v>2</v>
      </c>
      <c r="U5" s="64">
        <v>1</v>
      </c>
      <c r="V5" s="64"/>
      <c r="W5" s="64"/>
      <c r="X5" s="64">
        <v>1</v>
      </c>
      <c r="Y5" s="64">
        <v>1</v>
      </c>
      <c r="Z5" s="64">
        <v>1</v>
      </c>
      <c r="AA5" s="64"/>
      <c r="AB5" s="64">
        <v>1</v>
      </c>
      <c r="AC5" s="64"/>
      <c r="AD5" s="64"/>
      <c r="AE5" s="69"/>
      <c r="AF5" s="136">
        <v>111151.15900000013</v>
      </c>
    </row>
    <row r="6" spans="1:34" ht="30" x14ac:dyDescent="0.25">
      <c r="A6" s="63">
        <v>80</v>
      </c>
      <c r="B6" s="64" t="s">
        <v>136</v>
      </c>
      <c r="C6" s="64" t="s">
        <v>303</v>
      </c>
      <c r="D6" s="140" t="s">
        <v>310</v>
      </c>
      <c r="E6" s="79"/>
      <c r="F6" s="64">
        <v>1.1399999999999999</v>
      </c>
      <c r="G6" s="64"/>
      <c r="H6" s="64"/>
      <c r="I6" s="64"/>
      <c r="J6" s="64"/>
      <c r="K6" s="64">
        <v>1</v>
      </c>
      <c r="L6" s="64"/>
      <c r="M6" s="64"/>
      <c r="N6" s="64">
        <v>1</v>
      </c>
      <c r="O6" s="64"/>
      <c r="P6" s="64"/>
      <c r="Q6" s="64"/>
      <c r="R6" s="64"/>
      <c r="S6" s="64"/>
      <c r="T6" s="64"/>
      <c r="U6" s="64"/>
      <c r="V6" s="64"/>
      <c r="W6" s="64">
        <v>1</v>
      </c>
      <c r="X6" s="64">
        <v>1</v>
      </c>
      <c r="Y6" s="64">
        <v>1</v>
      </c>
      <c r="Z6" s="64">
        <v>1</v>
      </c>
      <c r="AA6" s="64">
        <v>1</v>
      </c>
      <c r="AB6" s="64"/>
      <c r="AC6" s="64"/>
      <c r="AD6" s="64"/>
      <c r="AE6" s="69"/>
      <c r="AF6" s="136">
        <v>91641.699000000037</v>
      </c>
    </row>
    <row r="7" spans="1:34" ht="30" x14ac:dyDescent="0.25">
      <c r="A7" s="63">
        <v>89</v>
      </c>
      <c r="B7" s="64" t="s">
        <v>119</v>
      </c>
      <c r="C7" s="64" t="s">
        <v>127</v>
      </c>
      <c r="D7" s="140" t="s">
        <v>329</v>
      </c>
      <c r="E7" s="79"/>
      <c r="F7" s="64">
        <v>0.11799999999999999</v>
      </c>
      <c r="G7" s="64"/>
      <c r="H7" s="64"/>
      <c r="I7" s="64"/>
      <c r="J7" s="64"/>
      <c r="K7" s="64">
        <v>1</v>
      </c>
      <c r="L7" s="64"/>
      <c r="M7" s="64">
        <v>1</v>
      </c>
      <c r="N7" s="64"/>
      <c r="O7" s="64"/>
      <c r="P7" s="64"/>
      <c r="Q7" s="64"/>
      <c r="R7" s="64"/>
      <c r="S7" s="64"/>
      <c r="T7" s="64"/>
      <c r="U7" s="64"/>
      <c r="V7" s="64"/>
      <c r="W7" s="64"/>
      <c r="X7" s="64">
        <v>1</v>
      </c>
      <c r="Y7" s="64"/>
      <c r="Z7" s="64">
        <v>1</v>
      </c>
      <c r="AA7" s="64"/>
      <c r="AB7" s="64">
        <v>1</v>
      </c>
      <c r="AC7" s="64"/>
      <c r="AD7" s="64"/>
      <c r="AE7" s="69"/>
      <c r="AF7" s="136">
        <v>32810.624533333335</v>
      </c>
    </row>
    <row r="8" spans="1:34" ht="30" x14ac:dyDescent="0.25">
      <c r="A8" s="63">
        <v>91</v>
      </c>
      <c r="B8" s="64" t="s">
        <v>119</v>
      </c>
      <c r="C8" s="64" t="s">
        <v>130</v>
      </c>
      <c r="D8" s="140" t="s">
        <v>333</v>
      </c>
      <c r="E8" s="79"/>
      <c r="F8" s="64">
        <v>0.57799999999999996</v>
      </c>
      <c r="G8" s="64"/>
      <c r="H8" s="64"/>
      <c r="I8" s="64"/>
      <c r="J8" s="64"/>
      <c r="K8" s="64">
        <v>0</v>
      </c>
      <c r="L8" s="64">
        <v>0</v>
      </c>
      <c r="M8" s="64">
        <v>0</v>
      </c>
      <c r="N8" s="64">
        <v>0</v>
      </c>
      <c r="O8" s="64"/>
      <c r="P8" s="64"/>
      <c r="Q8" s="64"/>
      <c r="R8" s="64"/>
      <c r="S8" s="64"/>
      <c r="T8" s="64">
        <v>0</v>
      </c>
      <c r="U8" s="64">
        <v>1</v>
      </c>
      <c r="V8" s="64">
        <v>0</v>
      </c>
      <c r="W8" s="64">
        <v>1</v>
      </c>
      <c r="X8" s="64">
        <v>1</v>
      </c>
      <c r="Y8" s="64">
        <v>0</v>
      </c>
      <c r="Z8" s="64">
        <v>0</v>
      </c>
      <c r="AA8" s="64">
        <v>2</v>
      </c>
      <c r="AB8" s="64">
        <v>0</v>
      </c>
      <c r="AC8" s="64">
        <v>0</v>
      </c>
      <c r="AD8" s="64">
        <v>0</v>
      </c>
      <c r="AE8" s="69"/>
      <c r="AF8" s="136">
        <v>56552.528193840684</v>
      </c>
    </row>
    <row r="9" spans="1:34" ht="33" customHeight="1" x14ac:dyDescent="0.25">
      <c r="A9" s="63">
        <v>114</v>
      </c>
      <c r="B9" s="64" t="s">
        <v>119</v>
      </c>
      <c r="C9" s="64" t="s">
        <v>130</v>
      </c>
      <c r="D9" s="140" t="s">
        <v>382</v>
      </c>
      <c r="E9" s="79"/>
      <c r="F9" s="80">
        <v>0.27</v>
      </c>
      <c r="G9" s="64"/>
      <c r="H9" s="64"/>
      <c r="I9" s="64"/>
      <c r="J9" s="64"/>
      <c r="K9" s="80">
        <v>1</v>
      </c>
      <c r="L9" s="80">
        <v>0</v>
      </c>
      <c r="M9" s="80">
        <v>1</v>
      </c>
      <c r="N9" s="80">
        <v>0</v>
      </c>
      <c r="O9" s="64"/>
      <c r="P9" s="64"/>
      <c r="Q9" s="64"/>
      <c r="R9" s="64"/>
      <c r="S9" s="64"/>
      <c r="T9" s="80">
        <v>0</v>
      </c>
      <c r="U9" s="80">
        <v>0</v>
      </c>
      <c r="V9" s="80">
        <v>0</v>
      </c>
      <c r="W9" s="80">
        <v>0</v>
      </c>
      <c r="X9" s="80">
        <v>1</v>
      </c>
      <c r="Y9" s="80">
        <v>0</v>
      </c>
      <c r="Z9" s="80">
        <v>0</v>
      </c>
      <c r="AA9" s="80">
        <v>1</v>
      </c>
      <c r="AB9" s="80">
        <v>1</v>
      </c>
      <c r="AC9" s="80">
        <v>0</v>
      </c>
      <c r="AD9" s="80">
        <v>0</v>
      </c>
      <c r="AE9" s="69"/>
      <c r="AF9" s="136">
        <v>40539.954666666665</v>
      </c>
    </row>
    <row r="10" spans="1:34" ht="30" x14ac:dyDescent="0.25">
      <c r="A10" s="63">
        <v>125</v>
      </c>
      <c r="B10" s="64" t="s">
        <v>119</v>
      </c>
      <c r="C10" s="64" t="s">
        <v>203</v>
      </c>
      <c r="D10" s="140" t="s">
        <v>404</v>
      </c>
      <c r="E10" s="79"/>
      <c r="F10" s="64">
        <v>0.04</v>
      </c>
      <c r="G10" s="64"/>
      <c r="H10" s="64"/>
      <c r="I10" s="64"/>
      <c r="J10" s="64"/>
      <c r="K10" s="64">
        <v>2</v>
      </c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>
        <v>1</v>
      </c>
      <c r="AA10" s="64">
        <v>1</v>
      </c>
      <c r="AB10" s="64"/>
      <c r="AC10" s="64"/>
      <c r="AD10" s="64"/>
      <c r="AE10" s="69"/>
      <c r="AF10" s="136">
        <v>17983.111362554653</v>
      </c>
    </row>
    <row r="11" spans="1:34" x14ac:dyDescent="0.25">
      <c r="A11" s="63">
        <v>145</v>
      </c>
      <c r="B11" s="64" t="s">
        <v>136</v>
      </c>
      <c r="C11" s="64" t="s">
        <v>137</v>
      </c>
      <c r="D11" s="140" t="s">
        <v>442</v>
      </c>
      <c r="E11" s="79"/>
      <c r="F11" s="64">
        <v>0.32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>
        <v>1</v>
      </c>
      <c r="W11" s="64"/>
      <c r="X11" s="64">
        <v>1</v>
      </c>
      <c r="Y11" s="64"/>
      <c r="Z11" s="64">
        <v>1</v>
      </c>
      <c r="AA11" s="64"/>
      <c r="AB11" s="64"/>
      <c r="AC11" s="64"/>
      <c r="AD11" s="64"/>
      <c r="AE11" s="69"/>
      <c r="AF11" s="136">
        <v>29613.490081223885</v>
      </c>
    </row>
    <row r="12" spans="1:34" x14ac:dyDescent="0.25">
      <c r="A12" s="63">
        <v>162</v>
      </c>
      <c r="B12" s="64" t="s">
        <v>169</v>
      </c>
      <c r="C12" s="64" t="s">
        <v>170</v>
      </c>
      <c r="D12" s="140" t="s">
        <v>475</v>
      </c>
      <c r="E12" s="79"/>
      <c r="F12" s="64">
        <v>0.04</v>
      </c>
      <c r="G12" s="64"/>
      <c r="H12" s="64"/>
      <c r="I12" s="64"/>
      <c r="J12" s="64"/>
      <c r="K12" s="64">
        <v>0</v>
      </c>
      <c r="L12" s="64">
        <v>0</v>
      </c>
      <c r="M12" s="64">
        <v>1</v>
      </c>
      <c r="N12" s="64">
        <v>0</v>
      </c>
      <c r="O12" s="64"/>
      <c r="P12" s="64"/>
      <c r="Q12" s="64"/>
      <c r="R12" s="64"/>
      <c r="S12" s="64"/>
      <c r="T12" s="64">
        <v>0</v>
      </c>
      <c r="U12" s="64">
        <v>0</v>
      </c>
      <c r="V12" s="64">
        <v>0</v>
      </c>
      <c r="W12" s="64">
        <v>0</v>
      </c>
      <c r="X12" s="64">
        <v>1</v>
      </c>
      <c r="Y12" s="64">
        <v>0</v>
      </c>
      <c r="Z12" s="64">
        <v>0</v>
      </c>
      <c r="AA12" s="64">
        <v>0</v>
      </c>
      <c r="AB12" s="64">
        <v>0</v>
      </c>
      <c r="AC12" s="64">
        <v>1</v>
      </c>
      <c r="AD12" s="64">
        <v>0</v>
      </c>
      <c r="AE12" s="69"/>
      <c r="AF12" s="136">
        <v>22311.815999999999</v>
      </c>
    </row>
    <row r="13" spans="1:34" x14ac:dyDescent="0.25">
      <c r="A13" s="63">
        <v>165</v>
      </c>
      <c r="B13" s="64" t="s">
        <v>169</v>
      </c>
      <c r="C13" s="64" t="s">
        <v>170</v>
      </c>
      <c r="D13" s="140" t="s">
        <v>479</v>
      </c>
      <c r="E13" s="79"/>
      <c r="F13" s="64">
        <v>0.01</v>
      </c>
      <c r="G13" s="64"/>
      <c r="H13" s="64"/>
      <c r="I13" s="64"/>
      <c r="J13" s="64"/>
      <c r="K13" s="64">
        <v>0</v>
      </c>
      <c r="L13" s="64">
        <v>0</v>
      </c>
      <c r="M13" s="64">
        <v>1</v>
      </c>
      <c r="N13" s="64">
        <v>0</v>
      </c>
      <c r="O13" s="64"/>
      <c r="P13" s="64"/>
      <c r="Q13" s="64"/>
      <c r="R13" s="64"/>
      <c r="S13" s="64"/>
      <c r="T13" s="64">
        <v>0</v>
      </c>
      <c r="U13" s="64">
        <v>0</v>
      </c>
      <c r="V13" s="64">
        <v>0</v>
      </c>
      <c r="W13" s="64">
        <v>0</v>
      </c>
      <c r="X13" s="64">
        <v>1</v>
      </c>
      <c r="Y13" s="64">
        <v>0</v>
      </c>
      <c r="Z13" s="64">
        <v>0</v>
      </c>
      <c r="AA13" s="64">
        <v>0</v>
      </c>
      <c r="AB13" s="64">
        <v>0</v>
      </c>
      <c r="AC13" s="64">
        <v>0</v>
      </c>
      <c r="AD13" s="64">
        <v>1</v>
      </c>
      <c r="AE13" s="69"/>
      <c r="AF13" s="136">
        <v>22795.197333333334</v>
      </c>
    </row>
    <row r="14" spans="1:34" x14ac:dyDescent="0.25">
      <c r="A14" s="63">
        <v>175</v>
      </c>
      <c r="B14" s="64" t="s">
        <v>112</v>
      </c>
      <c r="C14" s="64" t="s">
        <v>166</v>
      </c>
      <c r="D14" s="140" t="s">
        <v>498</v>
      </c>
      <c r="E14" s="79"/>
      <c r="F14" s="64">
        <v>0.02</v>
      </c>
      <c r="G14" s="64"/>
      <c r="H14" s="64"/>
      <c r="I14" s="64"/>
      <c r="J14" s="64"/>
      <c r="K14" s="64">
        <v>0</v>
      </c>
      <c r="L14" s="64">
        <v>1</v>
      </c>
      <c r="M14" s="64">
        <v>0</v>
      </c>
      <c r="N14" s="64">
        <v>0</v>
      </c>
      <c r="O14" s="64"/>
      <c r="P14" s="64"/>
      <c r="Q14" s="64"/>
      <c r="R14" s="64"/>
      <c r="S14" s="64"/>
      <c r="T14" s="64">
        <v>0</v>
      </c>
      <c r="U14" s="64">
        <v>0</v>
      </c>
      <c r="V14" s="64">
        <v>0</v>
      </c>
      <c r="W14" s="64">
        <v>0</v>
      </c>
      <c r="X14" s="64">
        <v>1</v>
      </c>
      <c r="Y14" s="64">
        <v>0</v>
      </c>
      <c r="Z14" s="64">
        <v>0</v>
      </c>
      <c r="AA14" s="64">
        <v>0</v>
      </c>
      <c r="AB14" s="64">
        <v>0</v>
      </c>
      <c r="AC14" s="64">
        <v>0</v>
      </c>
      <c r="AD14" s="64">
        <v>1</v>
      </c>
      <c r="AE14" s="69"/>
      <c r="AF14" s="136">
        <v>21815.181333333334</v>
      </c>
    </row>
    <row r="15" spans="1:34" x14ac:dyDescent="0.25">
      <c r="AF15" s="135">
        <f>SUM(AF2:AF14)</f>
        <v>601473.32645555772</v>
      </c>
    </row>
  </sheetData>
  <autoFilter ref="A1:FK14" xr:uid="{FEF74BA8-3B25-42EC-B6BB-417B2458FA40}"/>
  <conditionalFormatting sqref="K2:N14 T2:AE14">
    <cfRule type="cellIs" dxfId="3" priority="4" operator="greaterThan">
      <formula>0</formula>
    </cfRule>
  </conditionalFormatting>
  <conditionalFormatting sqref="A1:A1048576">
    <cfRule type="duplicateValues" dxfId="2" priority="1"/>
  </conditionalFormatting>
  <conditionalFormatting sqref="E11:E14">
    <cfRule type="duplicateValues" dxfId="1" priority="57"/>
  </conditionalFormatting>
  <conditionalFormatting sqref="E3:E10">
    <cfRule type="duplicateValues" dxfId="0" priority="113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Draudžiamų objektų sąrašas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Gražina Nemunaitė</dc:creator>
  <cp:lastModifiedBy>Ada Kudarauskienė</cp:lastModifiedBy>
  <dcterms:created xsi:type="dcterms:W3CDTF">2020-11-17T15:28:07Z</dcterms:created>
  <dcterms:modified xsi:type="dcterms:W3CDTF">2021-10-11T09:43:46Z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Aukse.Ciziunaite-Rupeikiene@ignitis.lt</vt:lpwstr>
  </property>
  <property fmtid="{D5CDD505-2E9C-101B-9397-08002B2CF9AE}" pid="5" name="MSIP_Label_320c693d-44b7-4e16-b3dd-4fcd87401cf5_SetDate">
    <vt:lpwstr>2020-12-17T12:42:14.6508979Z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3cf50c33-e369-4b05-a6bb-8303098d1737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2021-10-11T09:39:29Z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3cf50c33-e369-4b05-a6bb-8303098d1737</vt:lpwstr>
  </property>
  <property fmtid="{D5CDD505-2E9C-101B-9397-08002B2CF9AE}" pid="16" name="MSIP_Label_190751af-2442-49a7-b7b9-9f0bcce858c9_ContentBits">
    <vt:lpwstr>0</vt:lpwstr>
  </property>
</Properties>
</file>