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apexmedicus-my.sharepoint.com/personal/alfonsas_serksnas_apex_lt/Documents/KONKURSAI/2024/713343 20240326 Lopai SANTA/Konkurso dokumentai/"/>
    </mc:Choice>
  </mc:AlternateContent>
  <xr:revisionPtr revIDLastSave="152" documentId="13_ncr:1_{DDFD48C2-4666-4932-B411-DD6C86114A08}" xr6:coauthVersionLast="47" xr6:coauthVersionMax="47" xr10:uidLastSave="{33D11F76-6AB4-457B-8C81-73B88DA0518F}"/>
  <bookViews>
    <workbookView xWindow="-120" yWindow="-120" windowWidth="29040" windowHeight="17640" activeTab="1" xr2:uid="{B23BD7CC-0EC1-4A24-85E6-AC2FAAE74301}"/>
  </bookViews>
  <sheets>
    <sheet name="Bendrieji reikalavimai" sheetId="2" r:id="rId1"/>
    <sheet name="Techninė specifikacij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3" i="1" l="1"/>
  <c r="O43" i="1"/>
  <c r="Q43" i="1" s="1"/>
  <c r="O8" i="1"/>
  <c r="O9" i="1"/>
  <c r="O11" i="1"/>
  <c r="Q11" i="1" s="1"/>
  <c r="O12" i="1"/>
  <c r="O13" i="1"/>
  <c r="O14" i="1"/>
  <c r="O15" i="1"/>
  <c r="O16" i="1"/>
  <c r="O17" i="1"/>
  <c r="O18" i="1"/>
  <c r="O19" i="1"/>
  <c r="Q19" i="1" s="1"/>
  <c r="O20" i="1"/>
  <c r="O21" i="1"/>
  <c r="O22" i="1"/>
  <c r="O23" i="1"/>
  <c r="O24" i="1"/>
  <c r="O25" i="1"/>
  <c r="O26" i="1"/>
  <c r="O27" i="1"/>
  <c r="Q27" i="1" s="1"/>
  <c r="O28" i="1"/>
  <c r="O29" i="1"/>
  <c r="O30" i="1"/>
  <c r="O31" i="1"/>
  <c r="O32" i="1"/>
  <c r="O33" i="1"/>
  <c r="O34" i="1"/>
  <c r="O35" i="1"/>
  <c r="Q35" i="1" s="1"/>
  <c r="O36" i="1"/>
  <c r="O37" i="1"/>
  <c r="O38" i="1"/>
  <c r="O39" i="1"/>
  <c r="O40" i="1"/>
  <c r="O41" i="1"/>
  <c r="O42" i="1"/>
  <c r="O44" i="1"/>
  <c r="O45" i="1"/>
  <c r="O46" i="1"/>
  <c r="O47" i="1"/>
  <c r="O48" i="1"/>
  <c r="O49" i="1"/>
  <c r="O50" i="1"/>
  <c r="O51" i="1"/>
  <c r="O52" i="1"/>
  <c r="O53" i="1"/>
  <c r="O54" i="1"/>
  <c r="O55" i="1"/>
  <c r="O56" i="1"/>
  <c r="O57" i="1"/>
  <c r="O58" i="1"/>
  <c r="O59" i="1"/>
  <c r="O60" i="1"/>
  <c r="O61" i="1"/>
  <c r="O62" i="1"/>
  <c r="O63" i="1"/>
  <c r="Q63" i="1" s="1"/>
  <c r="O64" i="1"/>
  <c r="O65" i="1"/>
  <c r="O66" i="1"/>
  <c r="O67" i="1"/>
  <c r="O68" i="1"/>
  <c r="O70" i="1"/>
  <c r="O71" i="1"/>
  <c r="O72" i="1"/>
  <c r="Q72" i="1" s="1"/>
  <c r="O73" i="1"/>
  <c r="O75" i="1"/>
  <c r="O76" i="1"/>
  <c r="O77" i="1"/>
  <c r="O78" i="1"/>
  <c r="O79" i="1"/>
  <c r="O80" i="1"/>
  <c r="O81" i="1"/>
  <c r="Q81" i="1" s="1"/>
  <c r="O82" i="1"/>
  <c r="O83" i="1"/>
  <c r="O84" i="1"/>
  <c r="O85" i="1"/>
  <c r="O86" i="1"/>
  <c r="Q7" i="1"/>
  <c r="R7" i="1" s="1"/>
  <c r="Q86" i="1" l="1"/>
  <c r="R86" i="1" s="1"/>
  <c r="Q82" i="1"/>
  <c r="R82" i="1" s="1"/>
  <c r="Q78" i="1"/>
  <c r="R78" i="1" s="1"/>
  <c r="Q73" i="1"/>
  <c r="R73" i="1" s="1"/>
  <c r="Q68" i="1"/>
  <c r="R68" i="1" s="1"/>
  <c r="Q64" i="1"/>
  <c r="R64" i="1" s="1"/>
  <c r="Q60" i="1"/>
  <c r="R60" i="1" s="1"/>
  <c r="Q56" i="1"/>
  <c r="R56" i="1" s="1"/>
  <c r="Q52" i="1"/>
  <c r="R52" i="1" s="1"/>
  <c r="Q48" i="1"/>
  <c r="R48" i="1" s="1"/>
  <c r="Q44" i="1"/>
  <c r="R44" i="1" s="1"/>
  <c r="Q40" i="1"/>
  <c r="R40" i="1" s="1"/>
  <c r="Q36" i="1"/>
  <c r="R36" i="1"/>
  <c r="Q32" i="1"/>
  <c r="R32" i="1" s="1"/>
  <c r="Q28" i="1"/>
  <c r="R28" i="1"/>
  <c r="Q24" i="1"/>
  <c r="R24" i="1" s="1"/>
  <c r="Q20" i="1"/>
  <c r="R20" i="1"/>
  <c r="Q16" i="1"/>
  <c r="R16" i="1" s="1"/>
  <c r="Q12" i="1"/>
  <c r="R12" i="1"/>
  <c r="Q85" i="1"/>
  <c r="R85" i="1" s="1"/>
  <c r="Q77" i="1"/>
  <c r="R77" i="1" s="1"/>
  <c r="Q67" i="1"/>
  <c r="R67" i="1" s="1"/>
  <c r="Q55" i="1"/>
  <c r="R55" i="1" s="1"/>
  <c r="Q47" i="1"/>
  <c r="R47" i="1" s="1"/>
  <c r="Q39" i="1"/>
  <c r="R39" i="1" s="1"/>
  <c r="Q31" i="1"/>
  <c r="R31" i="1" s="1"/>
  <c r="Q23" i="1"/>
  <c r="R23" i="1" s="1"/>
  <c r="Q15" i="1"/>
  <c r="R15" i="1" s="1"/>
  <c r="R81" i="1"/>
  <c r="R72" i="1"/>
  <c r="R63" i="1"/>
  <c r="R43" i="1"/>
  <c r="R35" i="1"/>
  <c r="R27" i="1"/>
  <c r="R19" i="1"/>
  <c r="R11" i="1"/>
  <c r="O74" i="1"/>
  <c r="Q84" i="1"/>
  <c r="R84" i="1" s="1"/>
  <c r="Q80" i="1"/>
  <c r="R80" i="1" s="1"/>
  <c r="Q76" i="1"/>
  <c r="R76" i="1" s="1"/>
  <c r="Q71" i="1"/>
  <c r="R71" i="1" s="1"/>
  <c r="Q66" i="1"/>
  <c r="R66" i="1" s="1"/>
  <c r="Q62" i="1"/>
  <c r="R62" i="1" s="1"/>
  <c r="Q58" i="1"/>
  <c r="R58" i="1" s="1"/>
  <c r="Q54" i="1"/>
  <c r="R54" i="1" s="1"/>
  <c r="Q50" i="1"/>
  <c r="R50" i="1" s="1"/>
  <c r="Q46" i="1"/>
  <c r="R46" i="1" s="1"/>
  <c r="Q42" i="1"/>
  <c r="R42" i="1" s="1"/>
  <c r="Q38" i="1"/>
  <c r="R38" i="1" s="1"/>
  <c r="Q34" i="1"/>
  <c r="R34" i="1" s="1"/>
  <c r="Q30" i="1"/>
  <c r="R30" i="1" s="1"/>
  <c r="Q26" i="1"/>
  <c r="R26" i="1" s="1"/>
  <c r="Q22" i="1"/>
  <c r="R22" i="1" s="1"/>
  <c r="Q18" i="1"/>
  <c r="R18" i="1" s="1"/>
  <c r="Q14" i="1"/>
  <c r="R14" i="1" s="1"/>
  <c r="Q9" i="1"/>
  <c r="R9" i="1" s="1"/>
  <c r="O10" i="1"/>
  <c r="Q59" i="1"/>
  <c r="R59" i="1" s="1"/>
  <c r="Q51" i="1"/>
  <c r="R51" i="1" s="1"/>
  <c r="Q83" i="1"/>
  <c r="R83" i="1" s="1"/>
  <c r="Q79" i="1"/>
  <c r="R79" i="1" s="1"/>
  <c r="Q75" i="1"/>
  <c r="R75" i="1" s="1"/>
  <c r="Q70" i="1"/>
  <c r="Q65" i="1"/>
  <c r="R65" i="1" s="1"/>
  <c r="Q61" i="1"/>
  <c r="R61" i="1" s="1"/>
  <c r="Q57" i="1"/>
  <c r="R57" i="1" s="1"/>
  <c r="Q53" i="1"/>
  <c r="R53" i="1" s="1"/>
  <c r="Q49" i="1"/>
  <c r="R49" i="1" s="1"/>
  <c r="Q45" i="1"/>
  <c r="R45" i="1" s="1"/>
  <c r="Q41" i="1"/>
  <c r="R41" i="1" s="1"/>
  <c r="Q37" i="1"/>
  <c r="R37" i="1" s="1"/>
  <c r="Q33" i="1"/>
  <c r="R33" i="1" s="1"/>
  <c r="Q29" i="1"/>
  <c r="R29" i="1" s="1"/>
  <c r="Q25" i="1"/>
  <c r="R25" i="1" s="1"/>
  <c r="Q21" i="1"/>
  <c r="R21" i="1" s="1"/>
  <c r="Q17" i="1"/>
  <c r="R17" i="1" s="1"/>
  <c r="Q13" i="1"/>
  <c r="R13" i="1" s="1"/>
  <c r="Q8" i="1"/>
  <c r="R8" i="1" s="1"/>
  <c r="Q10" i="1" l="1"/>
  <c r="Q74" i="1"/>
  <c r="R10" i="1"/>
  <c r="R70" i="1"/>
  <c r="R74" i="1" s="1"/>
  <c r="K86" i="1" l="1"/>
  <c r="L86" i="1" s="1"/>
  <c r="J86" i="1"/>
  <c r="K85" i="1"/>
  <c r="L85" i="1" s="1"/>
  <c r="J85" i="1"/>
  <c r="K84" i="1"/>
  <c r="L84" i="1" s="1"/>
  <c r="J84" i="1"/>
  <c r="K83" i="1"/>
  <c r="L83" i="1" s="1"/>
  <c r="J83" i="1"/>
  <c r="K82" i="1"/>
  <c r="L82" i="1" s="1"/>
  <c r="J82" i="1"/>
  <c r="K81" i="1"/>
  <c r="L81" i="1" s="1"/>
  <c r="J81" i="1"/>
  <c r="K80" i="1"/>
  <c r="L80" i="1" s="1"/>
  <c r="J80" i="1"/>
  <c r="K79" i="1"/>
  <c r="L79" i="1" s="1"/>
  <c r="J79" i="1"/>
  <c r="K78" i="1"/>
  <c r="L78" i="1" s="1"/>
  <c r="J78" i="1"/>
  <c r="K77" i="1"/>
  <c r="L77" i="1" s="1"/>
  <c r="J77" i="1"/>
  <c r="K76" i="1"/>
  <c r="L76" i="1" s="1"/>
  <c r="J76" i="1"/>
  <c r="K75" i="1"/>
  <c r="L75" i="1" s="1"/>
  <c r="J75" i="1"/>
  <c r="K73" i="1"/>
  <c r="L73" i="1" s="1"/>
  <c r="J73" i="1"/>
  <c r="K72" i="1"/>
  <c r="L72" i="1" s="1"/>
  <c r="J72" i="1"/>
  <c r="K71" i="1"/>
  <c r="L71" i="1" s="1"/>
  <c r="J71" i="1"/>
  <c r="K70" i="1"/>
  <c r="J70" i="1"/>
  <c r="K68" i="1"/>
  <c r="L68" i="1" s="1"/>
  <c r="J68" i="1"/>
  <c r="K67" i="1"/>
  <c r="L67" i="1" s="1"/>
  <c r="J67" i="1"/>
  <c r="K66" i="1"/>
  <c r="L66" i="1" s="1"/>
  <c r="J66" i="1"/>
  <c r="K65" i="1"/>
  <c r="L65" i="1" s="1"/>
  <c r="J65" i="1"/>
  <c r="K64" i="1"/>
  <c r="L64" i="1" s="1"/>
  <c r="J64" i="1"/>
  <c r="K63" i="1"/>
  <c r="L63" i="1" s="1"/>
  <c r="J63" i="1"/>
  <c r="K62" i="1"/>
  <c r="L62" i="1" s="1"/>
  <c r="J62" i="1"/>
  <c r="K61" i="1"/>
  <c r="L61" i="1" s="1"/>
  <c r="J61" i="1"/>
  <c r="K60" i="1"/>
  <c r="L60" i="1" s="1"/>
  <c r="J60" i="1"/>
  <c r="K59" i="1"/>
  <c r="L59" i="1" s="1"/>
  <c r="J59" i="1"/>
  <c r="K58" i="1"/>
  <c r="L58" i="1" s="1"/>
  <c r="J58" i="1"/>
  <c r="K56" i="1"/>
  <c r="L56" i="1" s="1"/>
  <c r="J56" i="1"/>
  <c r="K55" i="1"/>
  <c r="L55" i="1" s="1"/>
  <c r="J55" i="1"/>
  <c r="K53" i="1"/>
  <c r="L53" i="1" s="1"/>
  <c r="J53" i="1"/>
  <c r="K52" i="1"/>
  <c r="L52" i="1" s="1"/>
  <c r="J52" i="1"/>
  <c r="K51" i="1"/>
  <c r="L51" i="1" s="1"/>
  <c r="J51" i="1"/>
  <c r="K50" i="1"/>
  <c r="L50" i="1" s="1"/>
  <c r="J50" i="1"/>
  <c r="K49" i="1"/>
  <c r="L49" i="1" s="1"/>
  <c r="J49" i="1"/>
  <c r="K48" i="1"/>
  <c r="L48" i="1" s="1"/>
  <c r="J48" i="1"/>
  <c r="K47" i="1"/>
  <c r="L47" i="1" s="1"/>
  <c r="J47" i="1"/>
  <c r="K46" i="1"/>
  <c r="L46" i="1" s="1"/>
  <c r="J46" i="1"/>
  <c r="K45" i="1"/>
  <c r="L45" i="1" s="1"/>
  <c r="J45" i="1"/>
  <c r="K44" i="1"/>
  <c r="L44" i="1" s="1"/>
  <c r="J44" i="1"/>
  <c r="K43" i="1"/>
  <c r="J43" i="1"/>
  <c r="K42" i="1"/>
  <c r="L42" i="1" s="1"/>
  <c r="J42" i="1"/>
  <c r="K41" i="1"/>
  <c r="L41" i="1" s="1"/>
  <c r="J41" i="1"/>
  <c r="K40" i="1"/>
  <c r="L40" i="1" s="1"/>
  <c r="J40" i="1"/>
  <c r="K39" i="1"/>
  <c r="L39" i="1" s="1"/>
  <c r="J39" i="1"/>
  <c r="K38" i="1"/>
  <c r="L38" i="1" s="1"/>
  <c r="J38" i="1"/>
  <c r="K37" i="1"/>
  <c r="L37" i="1" s="1"/>
  <c r="J37" i="1"/>
  <c r="K36" i="1"/>
  <c r="L36" i="1" s="1"/>
  <c r="J36" i="1"/>
  <c r="K35" i="1"/>
  <c r="L35" i="1" s="1"/>
  <c r="J35" i="1"/>
  <c r="K34" i="1"/>
  <c r="L34" i="1" s="1"/>
  <c r="J34" i="1"/>
  <c r="K33" i="1"/>
  <c r="L33" i="1" s="1"/>
  <c r="J33" i="1"/>
  <c r="K32" i="1"/>
  <c r="L32" i="1" s="1"/>
  <c r="J32" i="1"/>
  <c r="K31" i="1"/>
  <c r="L31" i="1" s="1"/>
  <c r="J31" i="1"/>
  <c r="K30" i="1"/>
  <c r="L30" i="1" s="1"/>
  <c r="J30" i="1"/>
  <c r="K29" i="1"/>
  <c r="L29" i="1" s="1"/>
  <c r="J29" i="1"/>
  <c r="K28" i="1"/>
  <c r="L28" i="1" s="1"/>
  <c r="J28" i="1"/>
  <c r="K27" i="1"/>
  <c r="L27" i="1" s="1"/>
  <c r="J27" i="1"/>
  <c r="K26" i="1"/>
  <c r="L26" i="1" s="1"/>
  <c r="J26" i="1"/>
  <c r="K25" i="1"/>
  <c r="L25" i="1" s="1"/>
  <c r="J25" i="1"/>
  <c r="K24" i="1"/>
  <c r="L24" i="1" s="1"/>
  <c r="J24" i="1"/>
  <c r="K23" i="1"/>
  <c r="L23" i="1" s="1"/>
  <c r="J23" i="1"/>
  <c r="K22" i="1"/>
  <c r="L22" i="1" s="1"/>
  <c r="J22" i="1"/>
  <c r="K21" i="1"/>
  <c r="L21" i="1" s="1"/>
  <c r="J21" i="1"/>
  <c r="K20" i="1"/>
  <c r="L20" i="1" s="1"/>
  <c r="J20" i="1"/>
  <c r="K19" i="1"/>
  <c r="L19" i="1" s="1"/>
  <c r="J19" i="1"/>
  <c r="K18" i="1"/>
  <c r="L18" i="1" s="1"/>
  <c r="J18" i="1"/>
  <c r="K17" i="1"/>
  <c r="L17" i="1" s="1"/>
  <c r="J17" i="1"/>
  <c r="K16" i="1"/>
  <c r="L16" i="1" s="1"/>
  <c r="J16" i="1"/>
  <c r="K15" i="1"/>
  <c r="L15" i="1" s="1"/>
  <c r="J15" i="1"/>
  <c r="K14" i="1"/>
  <c r="L14" i="1" s="1"/>
  <c r="J14" i="1"/>
  <c r="K13" i="1"/>
  <c r="L13" i="1" s="1"/>
  <c r="J13" i="1"/>
  <c r="K12" i="1"/>
  <c r="L12" i="1" s="1"/>
  <c r="J12" i="1"/>
  <c r="K11" i="1"/>
  <c r="L11" i="1" s="1"/>
  <c r="J11" i="1"/>
  <c r="K9" i="1"/>
  <c r="J9" i="1"/>
  <c r="L9" i="1" s="1"/>
  <c r="K8" i="1"/>
  <c r="J8" i="1"/>
  <c r="L8" i="1" s="1"/>
  <c r="K7" i="1"/>
  <c r="J7" i="1"/>
  <c r="L7" i="1" s="1"/>
  <c r="L70" i="1" l="1"/>
  <c r="L74" i="1" s="1"/>
  <c r="K74" i="1"/>
  <c r="L10" i="1"/>
  <c r="K10" i="1"/>
</calcChain>
</file>

<file path=xl/sharedStrings.xml><?xml version="1.0" encoding="utf-8"?>
<sst xmlns="http://schemas.openxmlformats.org/spreadsheetml/2006/main" count="419" uniqueCount="249">
  <si>
    <t>BPVŽ kodas</t>
  </si>
  <si>
    <t>Pirkimo dalies pavadinimas</t>
  </si>
  <si>
    <t>Charakteristikos, reikalavimai</t>
  </si>
  <si>
    <t>PVM tarifas ٪</t>
  </si>
  <si>
    <t>33141000-0</t>
  </si>
  <si>
    <t>vnt.</t>
  </si>
  <si>
    <t>500</t>
  </si>
  <si>
    <t>90</t>
  </si>
  <si>
    <t>12</t>
  </si>
  <si>
    <t>100</t>
  </si>
  <si>
    <t>200</t>
  </si>
  <si>
    <t>36</t>
  </si>
  <si>
    <t>120</t>
  </si>
  <si>
    <t>60</t>
  </si>
  <si>
    <t>160</t>
  </si>
  <si>
    <t>6</t>
  </si>
  <si>
    <t>30</t>
  </si>
  <si>
    <t>3</t>
  </si>
  <si>
    <t>Priemonių rinkinys donorinio organo perfuzijai</t>
  </si>
  <si>
    <t>Rinkinys</t>
  </si>
  <si>
    <t xml:space="preserve">Vienkartinis priemonių rinkinys skirtas kepenų organų perfuzijai siekiant sutrumpinti laiko tarpą tarp donoro hepatektomijos ir kepenų transplantacijos recipientu. Du rotaciniai siurbliai. Ne mažiau 3,0 litru perfuzinio tirpalo, skirto mechaniniam aparatui. Oksigenatorius, komplektuojamas su integruota oro burbuliukų gaudykle ir šilumokaičiu. Arterinio filtro porų dydis ne daugiau negu 35μm. Jungiantieji vamzdeliai, medžiaga: PVC/silikonas arba lygiavertės. </t>
  </si>
  <si>
    <t>10</t>
  </si>
  <si>
    <t>Aortos kaniulė</t>
  </si>
  <si>
    <t>Vienkartinė, sterilį aortos kaniulė 25F</t>
  </si>
  <si>
    <t>Vartų venos kaniulė</t>
  </si>
  <si>
    <t>Vienkartinė, sterilį vartų venos kaniulė 25F</t>
  </si>
  <si>
    <t>rink.</t>
  </si>
  <si>
    <t>33184200-5</t>
  </si>
  <si>
    <t>Dirbtinė kraujagyslė Nr.1</t>
  </si>
  <si>
    <t>Vienvamzdės poliesterinės dirbtinės kraugyslės protezas, dengtos  kolagenu, sustiprinto (su apmetimu) mezgimo. Diametras nuo 6 iki 8mm, ilgis 70cm. ir daugiau.</t>
  </si>
  <si>
    <t>80</t>
  </si>
  <si>
    <t>Dirbtinė kraujagyslė Nr.2</t>
  </si>
  <si>
    <t>Dirbtinė kraujagyslė Nr.3</t>
  </si>
  <si>
    <t>Vienvamzdės dirbtinės kraugyslės protezai. Sudėtyje turi kombinuotas sidabro ir triclosano aktyvias medžiagas. Polyesterinis, austas atbuliniu mezgimu su išoriniui veliūro sluoksniu. Diametras nuo 6 iki 10mm, ilgis 70cm. ir daugiau.</t>
  </si>
  <si>
    <t>Dirbtinė kraujagyslė Nr.4</t>
  </si>
  <si>
    <t>Vienvamzdės dirbtinės kraugyslės protezai. Sudėtyje turi kombinuotas sidabro ir triclosano aktyvias medžiagas. Polyesterinis, austas atbuliniu mezgimu su išoriniui veliūro sluoksniu. Diametras nuo 6 iki 24mm, ilgis 40cm. ir daugiau.</t>
  </si>
  <si>
    <t>4</t>
  </si>
  <si>
    <t>Dirbtinė kraujagyslė Nr.5</t>
  </si>
  <si>
    <t>Dirbtinė kraujagyslė Nr.6</t>
  </si>
  <si>
    <t>Aksilo(bi)femoralinis dirbtinės kraujagyslės protezas. Poliesterinis,  dengtas  kolagenu, sustiprinto (su apmetimu) mezgimo su žiedais. Diametras 8-10/6-8/8, ilgis 85-100/55-60cm.</t>
  </si>
  <si>
    <t>Dirbtinė kraujagyslė Nr.7</t>
  </si>
  <si>
    <t>Dirbtinė kraujagyslė Nr.8</t>
  </si>
  <si>
    <t>Dirbtinė kraujagyslė Nr.9</t>
  </si>
  <si>
    <t>20</t>
  </si>
  <si>
    <t>Dirbtinė kraujagyslė Nr.10</t>
  </si>
  <si>
    <t>ePTFE kraujagyslių protezai impregnuoti anglimi, su spirale. Diametras 6 ir 8, ilgis nuo 50cm. iki 80cm.</t>
  </si>
  <si>
    <t>40</t>
  </si>
  <si>
    <t>Dirbtinė kraujagyslė Nr.11</t>
  </si>
  <si>
    <t>ePTFE kraujagyslių protezai, tiesūs. Diametrai: 6; 7; 8, ilgis nuo 50cm. iki 70cm.</t>
  </si>
  <si>
    <t>15</t>
  </si>
  <si>
    <t>Dirbtinė kraujagyslė Nr.12</t>
  </si>
  <si>
    <t>Dirbtinė kraujagyslė Nr.13</t>
  </si>
  <si>
    <t>Dirbtinė kraujagyslė Nr.14</t>
  </si>
  <si>
    <t>Biosintetiniai kraujagysliniai protezai. Pagaminti iš poliesterio tinklelio karkaso sujungto su avies kolagenu. Vidinis paviršius lygus, nepralaidus kraujui, suformuoja antibakterinį barjerą. Diametrai: 5; 6; 7; 8, ilgis ne mažiau 40cm.</t>
  </si>
  <si>
    <t>Dirbtinė kraujagyslė Nr.15</t>
  </si>
  <si>
    <t>Dirbtinė kraujagyslė Nr.16</t>
  </si>
  <si>
    <t>Bifurkacinės dirbtinės kraugyslės protezai. Sudėtyje turi kombinuotas sidabro ir triclosano aktyvias medžiagas. Polyesterinis, austas atbuliniu mezgimu su išoriniui veliūro sluoksniu. Diametras nuo 12/6 iki 24/12mm, ilgis ne mažiau 50cm.</t>
  </si>
  <si>
    <t>Dirbtinė kraujagyslė Nr.17</t>
  </si>
  <si>
    <t>Bifurkacinis toroko abdominalinės 4 atšakų aortos  protezas, austo dvigubo veliūro. Poliesterinis, impregnuotos kologenu. Protezas tinkamas naudoti pacientams, kuriems prieš operaciją ar jos metu reikia sisteminio heparinizavimo. Krūtininės dalies matmenys 20 iki 34mm; Bifurkacinių protezo atšakų matmenys nuo 8 iki 10mm, ilgis ne mažiau 47cm.</t>
  </si>
  <si>
    <t>Dirbtinė kraujagyslė Nr.18</t>
  </si>
  <si>
    <t>Bifurkacinės megztos (sustiprinto Koper tipo būdu minimalizuojančio protezo išsiplėtimą), impregnuotos aktyvuota želatina su galimybe prijungti antibiotikus arba hepariną. Diametras nuo 14/7mm iki 24/12mm, ilgis 40-50cm.</t>
  </si>
  <si>
    <t>45</t>
  </si>
  <si>
    <t>Dirbtinė kraujagyslė Nr.19</t>
  </si>
  <si>
    <t>Dirbtinė kraujagyslė Nr.20</t>
  </si>
  <si>
    <t>Dirbtinė kraujagyslė Nr.21</t>
  </si>
  <si>
    <t>2</t>
  </si>
  <si>
    <t>Dirbtinė kraujagyslė Nr.22</t>
  </si>
  <si>
    <t>Dirbtinė kraujagyslė Nr.23</t>
  </si>
  <si>
    <t>Dirbtinė kraujagyslė Nr.24</t>
  </si>
  <si>
    <t>Dirbtinė kraujagyslė Nr.25</t>
  </si>
  <si>
    <t>8</t>
  </si>
  <si>
    <t>Dirbtinė kraujagyslė Nr.26</t>
  </si>
  <si>
    <t>Dirbtinė kraujagyslė Nr.27</t>
  </si>
  <si>
    <t>Kraujagyslių lopinėliai Nr.1</t>
  </si>
  <si>
    <t>Kraujagyslių lopinėliai. Deceluliarizuotas galvijinės kilmės perikardo audinys. Be gliutaraldehido. Neimunoheniškas, biologiškai suderinamas, necititoksinis, išlaikantis biomechaninį vientisumą. Skirtas: stambiųjų kraujagyslių gydymui, siuvimo linijos sustiprinimui bei perikardo gydymui. Dydis 0,8-0,9cm. x 8,0-8,5cm.</t>
  </si>
  <si>
    <t>Kraujagyslių lopinėliai Nr.2</t>
  </si>
  <si>
    <t>Kraujagysliniai lopinėliai, poliesteriniai, dydis ne mažiau 6 mm x 7 cm.</t>
  </si>
  <si>
    <t>250</t>
  </si>
  <si>
    <t>Fetro lopas</t>
  </si>
  <si>
    <t>Pinti/megzti lopai skilvelių pertvaros defektams lopyti</t>
  </si>
  <si>
    <t>ePTFE lopai krūtinės sienos rekonstrukcijai</t>
  </si>
  <si>
    <t>Mažo dydžio kvadrato formos lopai</t>
  </si>
  <si>
    <t>25</t>
  </si>
  <si>
    <t>Vidutinio dydžio stačiakampiai lopai</t>
  </si>
  <si>
    <t>16</t>
  </si>
  <si>
    <t>Vidutinio dydžio kvadrato formos lopai</t>
  </si>
  <si>
    <t>Dideli stačiakampiai lopai</t>
  </si>
  <si>
    <t>Dideli kvadrato formos lopai</t>
  </si>
  <si>
    <t>Lopas pagamintas iš kolageno matrikso, gaunamo audinių inžinerijos būdu apdorojant gyvūninės kilmės perikardą, pašalinant ląsteles ir genetinę medžiagą. Lopas sertifikuotas naudoti žmonėms. Lopas laikomas steriliame tirpale. Lopo pakuotė privalo turėti temperatūros indikatorių. Lopo pakuotė privalo užtikrinti lopo saugumą. Lopo sudėtyje (įskaitant ir tirpalą, kuriame laikomas lopas) negali būti gliutaraldehido. Lopo sudetyje negali būti metalų, lopas privalo būti suderinamas su magnetinio rezonanso tyrimu (MRT) (t.y. implantavus lopą, šis neturi trukdyti atlikti MRT). Lopo galiojimo laikas nepažeistoje pakuotėje ne trumpesnis kaip 18 mėn. Lopo ilgis 10 – 14 cm. Lopo plotis 10 – 14 cm. Lopo storis 0.1 – 1 mm.</t>
  </si>
  <si>
    <t>Membrana plaučių arterijos rekonstrukcijai</t>
  </si>
  <si>
    <t>Naujagimių, kūdikių ir mažų vaikų širdies chirurgijai skirti turniketai</t>
  </si>
  <si>
    <t>Naujagimių, kūdikių ir mažų vaikų širdies chirurgijai skirti turniketai. Sterilūs, sterilumą užtikrinančioje pakuotėje. Rinkinį sudaro 5 - 6 spalvoti arba bespalviai turniketai, kurių ilgis nuo 10 iki 14 cm, o storis nuo 8 iki 12 Fr, bei 1 arba 2 metaliniai pravedėjai.</t>
  </si>
  <si>
    <t>Karotidiniai šuntai</t>
  </si>
  <si>
    <t>Embolektominis kateteris</t>
  </si>
  <si>
    <t>Embolektominis kateteris, „Over the wire“ tipo. Balionas pagamintas iš latekso, kateteris iš PEBAX (polieterio blokamido) medžiagos. Tinkamas naudojimui su 0.0018, 0.0025, 0.0035 ir 0.0038 colių viela pravedėju. Baliono diametras 6-14 mm, baliono tūris 0,20 – 1,75 ml, kateterio diametras 3-7Fr, kateterio ilgis 40-80cm.</t>
  </si>
  <si>
    <t>Didelio diametro introdiuseriai</t>
  </si>
  <si>
    <t>Didelio diametro introdiuseriai: susideda iš introdiuserio su vožtuvu bei plovimo šaka ir obturatoriaus, obturatorius prie introdiuserio fiksuojamas sriegiu stabiliam įvedimui į kraujagyslę; introdiuserio ilgis trumpiausias 30 ± 3cm; ilgiausias 65 ± 3cm; itin gero lankstumo,  dengtas hidrofiline danga, pritaikytas darbui su 0,035“ viela; vožtuvas turi užtikrinti visišką hermetiškumą po daugkartinio maksimalaus dydžio priemonių įvedimo ir ištraukimo; dydžiai 12-26F, žingsnis ne retesnis, nei 2F.</t>
  </si>
  <si>
    <t>Balionas, skirtas aortos okliuzijai ir aortos protezų modeliavimui</t>
  </si>
  <si>
    <t>Balionas, skirtas aortos okliuzijai ir aortos protezų modeliavimui. Balionas turi būti visiškai adaptatyvus (angl. Full compliant) Pritaikytas darbui su 0,035“ viela. Pritaikytas darbui su ≤12F introdiuseriu. Išplėsto baliono darbinio diametro ribos ne siauresnės nei 10-46mm. Darbinis baliono kateterio ilgis ≥100cm. Komplektuojamas su itin kieta, pritaikyta balionui viela, kurios ilgis ne mažiau nei 260 cm.</t>
  </si>
  <si>
    <t>1200</t>
  </si>
  <si>
    <t>33184100-4</t>
  </si>
  <si>
    <t>Chirurginiai tinkleliai</t>
  </si>
  <si>
    <t>Chirurginio tinklelio sudėtis: polipropileno ir poliglekaprono skaidulos lygiomis dalimis. Netirpaus polipropileno skaidulos ir tirpios poliglekaprono skaidulos. Tirpių skaidulų ištirpimo laikas: ne anksčiau kaip po 85 dienų ir ne vėliau kaip 125 dienų. Stambiai porėtas, poros ne mažesnės kaip 3 mm ir ne didesnės kaip 5 mm. Tinklelio „in vivo“ susitraukimas ne daugiau kaip 2%. Galima laisvai karpyti.</t>
  </si>
  <si>
    <t>Dydis 10-11cm. x 15-16cm.</t>
  </si>
  <si>
    <t>Dydis 15-16cm. x 30-32cm.</t>
  </si>
  <si>
    <t>Laparoskopinis maišelis 1100-1300ml</t>
  </si>
  <si>
    <t>Vienkartinis, sterilus maišelis laparoskopinėms operacijoms. Talpa 1100-1300ml, pilnai atidaryto diametras ne mažiau 130mm. Procedūros metu galima lengvai atidaryti ir uždaryti tiek kartų, kiek reikalinga, be latekso, su dviguba sienele, be metalinių dalių.</t>
  </si>
  <si>
    <t>Endoluminalinės vakuuminės 
terapijos rinkinys apatinei 
virškinamojo 
trakto daliai</t>
  </si>
  <si>
    <t>Endoluminalinės vakuuminės terapijos rinkinys, skirtas storosios žarnos jungties nesandarumui gydyti po tiesiosios žarnos rezekcijos ar Hartmann operacijos apatinio dubens srityje. Rinkinio sudėtis: 
1) 1 vnt. porėto poliuretano ar lygiavertės medžiagos kempinė su drenu, kempinės dydis 3 cm x 3 cm x 7 cm ± 0,5 cm- 1 vnt.; 2) 2 vnt. skirtingo dydžio (13 mm ir 15 mm diametro) antvamzdžiai, pagaminti iš silikono ir sustiprinti spirale- 2 vnt.; 3) nustūmiklis su gylio žyma- 1 vnt.; 4) švirkštas 30 ml "Luer Slip" tipo jungtimi su nuimama 11,5 cm ± 0,5 cm ilgio plastikine adata.- 1 vnt.; 5) hidrogelis, ne mažiau 15 g pakuotėje- 1 vnt.; 6)spaustukas_x0002_1 vnt.; 7) "Y" formos sujungimo vamzdelis su "Luer Lock" jungtimi- 1 vnt.; 8) vakuuminis butelis 600-700 ml talpos su reguliuojamu vožtuvu - 1 vnt.</t>
  </si>
  <si>
    <t>Endoluminalinės vakuuminės 
terapijos rinkinys 
viršutinei virškinamojo 
trakto daliai</t>
  </si>
  <si>
    <t>Endoluminalinės vakuuminės terapijos rinkinys, skirtas viršutinio virškinamojo trakto jungčių pratekėjimų ir perforacijų gydymui ir prevencijai. Rinkinį sudėtis:
1) 1 vnt. porėto poliuretano kempinė su 12 CH Redon drenu, kempinės dydis 2,4 x 5,5 cm ± 0,5 cm, dreno ilgis 100 cm; 2) 1 vnt. 13 arba 15 mm diametro antvamzdis, pagamintas iš silikono ir sustiprintas spirale, 55-57 cm ilgio; 3) 1 vnt. nustūmėjas su gylio žyma; 4) 1 vnt. švirkštas luer slip, 20 ml tūrio su nuimama 11,5 cm ± ± 0,5 cm ilgio plastikine adata; 5) 1 vnt. spaustukas; 6) 1 vnt. “Y” formos sujungimo vamzdelis su "Luer Lock" jungtimi.</t>
  </si>
  <si>
    <t>Chirurginis tinklelis</t>
  </si>
  <si>
    <t>33141127-6</t>
  </si>
  <si>
    <t>Želatininė kempinė</t>
  </si>
  <si>
    <t>Hemostatinė, želatininė, absorbuojama analinė kempinė. Naudojama išangės ir tiesios žarnos chirurgijoje bei ginekologijoje. Diametras 30 x 80mm.</t>
  </si>
  <si>
    <t>600</t>
  </si>
  <si>
    <t>Chirurginis tinklelis 6x11cm</t>
  </si>
  <si>
    <t>Implantų tinklelis pilvo sienos plastikai. Iš nesirezuojančios monofilamentinės lengvo svorio polipropileno medžiagos (arba lygiavertės). Dydis 6-6,5 x 11-11,5cm.</t>
  </si>
  <si>
    <t>Chirurginis tinklelis 10x15cm</t>
  </si>
  <si>
    <t>Implantų tinklelis pilvo sienos plastikai. Iš nesirezuojančios monofilamentinės lengvo svorio polipropileno medžiagos (arba lygiavertės). Dydis 10-10,5 x 15-16cm.</t>
  </si>
  <si>
    <t>140</t>
  </si>
  <si>
    <t>Chirurginis tinklelis 15x15cm</t>
  </si>
  <si>
    <t>Implantų tinklelis pilvo sienos plastikai. Iš nesirezuojančios monofilamentinės lengvo svorio polipropileno medžiagos (arba lygiavertės). Dydis 15-16 x 15-16cm.</t>
  </si>
  <si>
    <t>Laidas/siūlas širdies stimuliacijai</t>
  </si>
  <si>
    <t>Storis 3-0, ilgis ne mažiau 200cm. Trys adatos 25-27mm ilgio: 2 vnt. lenktumas ½ ir viena tiesi.</t>
  </si>
  <si>
    <t>Laidas</t>
  </si>
  <si>
    <t>Laidas elektrochirurginis su laikikliu, tinkantis „Valleylab“ prietaisui. „E2100“ tipo, reikalavimai pagal „Valleylab“ katalogą.</t>
  </si>
  <si>
    <t>Hemostatikas 5x10cm</t>
  </si>
  <si>
    <t>Hemostatikai</t>
  </si>
  <si>
    <t>1,0-1,3 x 4,9-5,5cm</t>
  </si>
  <si>
    <t>5,0-5,5 x 7,0-7,5cm</t>
  </si>
  <si>
    <t>5,0-5,5 x 34-36cm</t>
  </si>
  <si>
    <t>400</t>
  </si>
  <si>
    <t>9,0-11,0 x 19,0-21,0cm</t>
  </si>
  <si>
    <t>Hemostatikas Nr.1</t>
  </si>
  <si>
    <t>240</t>
  </si>
  <si>
    <t>Hemostatikas Nr.2</t>
  </si>
  <si>
    <t>Želatininė kempinė Nr.1</t>
  </si>
  <si>
    <t>7,0-8,0 x 4,9-5,1 x 0,9-1,1cm</t>
  </si>
  <si>
    <t>Želatininė kempinė Nr.2</t>
  </si>
  <si>
    <t>Hemostatinė, želatininė, absorbuojama analinė kempinė. Naudojama išangės ir tiesios žarnos chirurgijoje bei ginekologijoje. Diametras 29-31 x 80-85mm.</t>
  </si>
  <si>
    <t>Hemostatinė priemonė</t>
  </si>
  <si>
    <t>Hemostatinis 20 proc. geležies sulfato tirpalas 28-35ml talpoje-švirkštė.</t>
  </si>
  <si>
    <t>50</t>
  </si>
  <si>
    <t>Tinklelinis tvarstis impregnuotas parafinu</t>
  </si>
  <si>
    <t>33141120-7</t>
  </si>
  <si>
    <t>Titaninės hemostatinės  kabutės vidutinio/didelio dydžio</t>
  </si>
  <si>
    <t>Titaninės kabutės prie "U040 ir U060"</t>
  </si>
  <si>
    <t>m</t>
  </si>
  <si>
    <t>Chirurginis siūlas</t>
  </si>
  <si>
    <t>72</t>
  </si>
  <si>
    <t>Kabutės skirtos laparoskopinėms operacijoms</t>
  </si>
  <si>
    <t>Viela kilpoms tonzilių šalinimui</t>
  </si>
  <si>
    <t>Viela kilpoms, diametras 0,39-0,41mm, darbui su turimu "Karl Storz" instrumentų ( kataloginis Nr. 749000 ).</t>
  </si>
  <si>
    <t>Vidinis nosies įtvaras</t>
  </si>
  <si>
    <t>Vidinis nosies įtvaras, vienkartinis, sterilus, neperforuotas, dydis 39-41mm x 24-26mm, storis 0,19-0,21mm. Komplekte 2 vnt.</t>
  </si>
  <si>
    <t>kompl.</t>
  </si>
  <si>
    <t>Vienvamzdės poliesterinės dirbtinės kraugyslės protezas, dengtos heparinu ir kolagenu arba ne,  sustiprinto (su apmetimu) mezgimo.  Su išoriniu veliūro sluoksniu. Diametras nuo 6 iki 10mm, ilgis 70cm. ir daugiau.</t>
  </si>
  <si>
    <t>Vienvamzdės poliesterinės dirbtinės kraugyslės protezas, dengtos heparinu ir kolagenu arba ne,  sustiprinto (su apmetimu) mezgimo.  Su išoriniui veliūro sluoksniu. Diametras nuo 12 iki 24mm, ilgis 40cm. ir daugiau.</t>
  </si>
  <si>
    <t>Bifurkacinės poliesterinės dirbtinės kraugyslės protezas, dengtos heparinu ir kolagenu arba ne,  sustiprinto (su apmetimu) mezgimo.  Su išoriniui veliūro sluoksniu. Diametras nuo 12/6 iki 22/11mm, ilgis ne mažiau 50cm.</t>
  </si>
  <si>
    <t>1.1</t>
  </si>
  <si>
    <t>1.2</t>
  </si>
  <si>
    <t>1.3</t>
  </si>
  <si>
    <t>45.1</t>
  </si>
  <si>
    <t>45.2</t>
  </si>
  <si>
    <t>Viso 45 p.d.:</t>
  </si>
  <si>
    <t>Vienvamzdės megztos (sustiprinto Koper tipo būdu minimalizuojančio protezo išsiplėtimą), impregnuotos aktyvuota želatina su galimybe prijungti antibiotikus arba hepariną. Diametrai pasirinktinai pagal poreikį 6, 7, 8, 10 mm, ilgis 60cm. ir daugiau.</t>
  </si>
  <si>
    <t>Vienvamzdės austos, impregnuotos aktyvuota želatina su galimybe prijungti antibiotikus arba hepariną (angiochirurgijai). Diametras pasirinktinai pagal poreikį 18, 20, 22, 24, 26 mm, ilgis 50cm. ir daugiau.</t>
  </si>
  <si>
    <t>Vienvamzdės austos, impregnuotos aktyvuota želatina su galimybe prijungti antibiotikus arba hepariną (kardiochirurgijai). Diametras pasirinktinai pagal poreikį 28,30,32,34, ilgis nuo 10cm iki 20cm.</t>
  </si>
  <si>
    <t xml:space="preserve"> ePTFE dirbtinė kraujagyslė. Plonasienė su nuimama išorine spirale. Diametrai pasirinktinai 6mm, 8mm x 80cm.</t>
  </si>
  <si>
    <t>Miego arterijos šuntas 31 cm, su T prievadu 8Fr/9Fr/10Fr. Pagaminta iš PU ( arba analogiškos medžiagos ) su latekso 9 arba analogiškos medžiagos ) balionėliais. Spalvomis pažymėtas pripūtimas ir balionai, kad būtų lengva identifikuoti. Dvigubas balionas lengvam ir greitam įvedimui ir atrauminiam arterijos okliuzijai. Spalvota raudona T formos jungtis. Vienkartinis, sterilus.</t>
  </si>
  <si>
    <t>Dirbtinė kraujagyslė pagaminta iš išplėstinio politetrafluoreliteno (ePTFE), standartinės sienos padengtos heparinu arba lygiaverte trombų susidarymą mažinančia medžiaga, su išoriniais spiraliniais sutvirtinimo elementais. Diametrai: 6; 7; 8mm, ilgis ne mažiau 80cm.</t>
  </si>
  <si>
    <t>Hemostatikas iš oksiduotos regeneruotos besirezorbuojančios celuiliozės skirtas laparoskopinėms operacijoms, turintis bakteriocidinį poveikį. Rezorbuojasi per 5-14 dienų. 7 sluosknių, 4,9-5,1 x 10,0-10,5cm</t>
  </si>
  <si>
    <t>Hemostatikas iš oksiduotos regeneruotos besirezorbuojančios celuiliozės, turintis bakteriocidinį poveikį audiniuose. Tinklelio tipo. Rezorbuojasi per 5-14 dienų.</t>
  </si>
  <si>
    <t>Hemostatikas iš oksiduotos regeneruotos besirezorbuojančios celuiliozės skirtas laparoskopinėms operacijoms, turintis bakteriocidinį poveikį. Rezorbuojasi per 5-14 dienų. Tankaus audinio, 7,0-8,0cm x 10,0-10,5cm.</t>
  </si>
  <si>
    <t>Hemostatikas iš oksiduotos regeneruotos besirezorbuojančios celuiliozės skirtas laparoskopinėms operacijoms, turintis bakteriocidinį poveikį. Rezorbuojasi per 5-14 dienų. Tankaus audinio, 15,0-15,5cm x 22,0-23,0cm.</t>
  </si>
  <si>
    <t>114.1</t>
  </si>
  <si>
    <t>114.2</t>
  </si>
  <si>
    <t>114.3</t>
  </si>
  <si>
    <t>114.4</t>
  </si>
  <si>
    <t>57.1</t>
  </si>
  <si>
    <t>57.2</t>
  </si>
  <si>
    <t>57.3</t>
  </si>
  <si>
    <t>57.4</t>
  </si>
  <si>
    <t>kasetė</t>
  </si>
  <si>
    <t>Besirezorbuojantis, sintetinis, polifilamentinis 3-0, cheminė medžiaga - poliglaktinas. Pilna rezorbcija per 60-70 parų. Procentinis stiprumo išlaikymas 75% po 2 savaičių, 50% po 3 savaičių. Rišant mazgą, siūlas neišsisklaido, nenutrūksta, užrištas mazgas neatsiriša. Adata tvirta, pjaunanti, nesilanksto, nelūžta, adatos ilgis 36 1/2 c, adatos ilgio nuokrypis ±1mm, o lenktumas turi tiksliai atitikti techninę charakteristiką. Siūlo ilgis 90 cm, su baktericidiškai (antibakterine) veikiančia medžiaga, storis turi tiksliai atitikti nurodytą techninę specifikaciją. Visa informacija apie siūlo charakteristikas turi būti nurodyta ir ant sterilios pakuotės.</t>
  </si>
  <si>
    <t>Sterilus tinklelinis tvarstis impregnuotas baltu minkštu parafinu, kurio sudėtyje 0,5% chlorheksidino acetato. Kiekvienas tvarstis įpakuotas atskiroje pakuotėje, kurioje pažymėta atidarymo vieta.</t>
  </si>
  <si>
    <t>Pusiau besirezorbuojantis chirurginis tinklelis, stačiakampio formos 30-31cm. X 35-36cm. Turi būti pagamintas iš monofilamentinio polipropileno ir besirezorbuojančio hidrogelio ( arba lygiaverčių medžiagų ). Galima dėti ant vidaus organų.</t>
  </si>
  <si>
    <t>33692000-7</t>
  </si>
  <si>
    <t>BVPŽ</t>
  </si>
  <si>
    <r>
      <t>Sterilūs, supakuotas taip, kad būtų galima išpakuoti išlaikant protezo sterilumą. Pagamintas iš mažo porėtumo ePTFE medžiagos, nedengtas, sudėtyje negali būti latekso. Skirtas vaikų kraujagysliniams šuntams formuoti. Protezo vidinis diametras 3,5mm, ilgis 5-6cm. Vidinis paviršius lygus, privalo būti padengtas biologiškai aktyvia medžiaga ( heparinu arba kita ) mažinančia trombų formavimąsi. Sienelė nearmuota, nelaidi kraujui, storis 0,64-0,96mm. Protezas gali būti tamprus.  Gali būti resterilizuojamas, pagal gamintojo patvirtintą resterilizavimo protokolą (</t>
    </r>
    <r>
      <rPr>
        <sz val="11"/>
        <color rgb="FFFF0000"/>
        <rFont val="Times New Roman"/>
        <family val="1"/>
        <charset val="186"/>
      </rPr>
      <t xml:space="preserve"> t.b. pateiktas resterilizavimo protokolas</t>
    </r>
    <r>
      <rPr>
        <sz val="11"/>
        <color theme="1"/>
        <rFont val="Times New Roman"/>
        <family val="1"/>
        <charset val="186"/>
      </rPr>
      <t>).</t>
    </r>
  </si>
  <si>
    <r>
      <t xml:space="preserve">PTFE arba ePTFE medžiagos lopas krūtinės sienos rekonstrukcijai. Sterilūs, supakuotas taip, jog lopą galima išpakuoti išlaikant sterilumą. Sudėtyje negali būti latekso. Lopo sienelė nelaidi kraujui. Ilgis 5-11cm., plotis 5-11cm., storis 1-2mm. Lopas privalo būti resterilizuojamas, pagal gamintojo patvirtintą </t>
    </r>
    <r>
      <rPr>
        <sz val="11"/>
        <color rgb="FFFF0000"/>
        <rFont val="Times New Roman"/>
        <family val="1"/>
        <charset val="186"/>
      </rPr>
      <t>resterilizavimo protokolą, kuri būtina pateikti.</t>
    </r>
  </si>
  <si>
    <t>Eil. Nr. RK metu</t>
  </si>
  <si>
    <t xml:space="preserve">PLANUOJAMA </t>
  </si>
  <si>
    <t>SIŪLOMA</t>
  </si>
  <si>
    <t>Firminis priemonių pavadinimas, gamintojas, priemonės kodas gamintojo kataloge</t>
  </si>
  <si>
    <t>PVM,%</t>
  </si>
  <si>
    <r>
      <t>Siūloma parametro reikšmė 
(</t>
    </r>
    <r>
      <rPr>
        <sz val="10"/>
        <color rgb="FFFF0000"/>
        <rFont val="Times New Roman"/>
        <family val="1"/>
        <charset val="186"/>
      </rPr>
      <t>Failo, dokumento pavadinimas ir puslapio Nr</t>
    </r>
    <r>
      <rPr>
        <sz val="10"/>
        <color theme="1"/>
        <rFont val="Times New Roman"/>
        <family val="1"/>
        <charset val="186"/>
      </rPr>
      <t xml:space="preserve">., pažymintis vietą, kurioje yra siūlomus techninius parametrus patvirtinantys dokumentai, </t>
    </r>
    <r>
      <rPr>
        <sz val="10"/>
        <color rgb="FFFF0000"/>
        <rFont val="Times New Roman"/>
        <family val="1"/>
        <charset val="186"/>
      </rPr>
      <t>nuoroda į gamintojo interneto tinklalapį</t>
    </r>
    <r>
      <rPr>
        <sz val="10"/>
        <color theme="1"/>
        <rFont val="Times New Roman"/>
        <family val="1"/>
        <charset val="186"/>
      </rPr>
      <t xml:space="preserve"> (jei toks yra), nuoroda turi būti tiksli į konkrečią prekę)</t>
    </r>
  </si>
  <si>
    <t>Mato vnt. įkainis EUR be PVM</t>
  </si>
  <si>
    <r>
      <t xml:space="preserve">Mato vnt. įkainis Eur </t>
    </r>
    <r>
      <rPr>
        <b/>
        <sz val="10"/>
        <color rgb="FF000000"/>
        <rFont val="Times New Roman"/>
        <family val="1"/>
        <charset val="186"/>
      </rPr>
      <t>be PVM</t>
    </r>
  </si>
  <si>
    <r>
      <t xml:space="preserve">Kaina Eur </t>
    </r>
    <r>
      <rPr>
        <b/>
        <sz val="10"/>
        <color rgb="FF000000"/>
        <rFont val="Times New Roman"/>
        <family val="1"/>
        <charset val="186"/>
      </rPr>
      <t>be PVM</t>
    </r>
  </si>
  <si>
    <t>Mato vnt. įkainis EUR su PVM</t>
  </si>
  <si>
    <t>Kaina Eur be PVM</t>
  </si>
  <si>
    <r>
      <t>Sterilūs, supakuotas taip, kad būtų galima išpakuoti išlaikant protezo sterilumą. Pagamintas iš mažo porėtumo ePTFE medžiagos, nedengtas, sudėtyje negali būti latekso. Skirtas vaikų kraujagysliniams šuntams formuoti. Protezo vidinis diametras 4,0mm, ilgis 5-6cm. Vidinis paviršius lygus, privalo būti padengtas biologiškai aktyvia medžiaga ( heparinu arba kita ) mažinančia trombų formavimąsi. Sienelė nearmuota, nelaidi kraujui, storis 0,64-0,96mm. Protezas gali būti tamprus.  Gali būti resterilizuojamas, pagal gamintojo patvirtintą resterilizavimo protokolą (</t>
    </r>
    <r>
      <rPr>
        <sz val="11"/>
        <color rgb="FFFF0000"/>
        <rFont val="Times New Roman"/>
        <family val="1"/>
        <charset val="186"/>
      </rPr>
      <t>turi būti pateiktas resterilizavimo protokolas</t>
    </r>
    <r>
      <rPr>
        <sz val="11"/>
        <color theme="1"/>
        <rFont val="Times New Roman"/>
        <family val="1"/>
        <charset val="186"/>
      </rPr>
      <t>).</t>
    </r>
  </si>
  <si>
    <r>
      <t>Sterilūs, supakuotas taip, kad būtų galima išpakuoti išlaikant protezo sterilumą. Pagamintas iš mažo porėtumo ePTFE medžiagos, nedengtas, sudėtyje negali būti latekso. Skirtas vaikų kraujagysliniams šuntams formuoti. Protezo vidinis diametras 3,5mm, ilgis 15-20cm. Vidinis paviršius lygus, sienelė nearmuota, nelaidi kraujui, storis 0,64-0,96mm. Protezas gali būti tamprus.  Gali būti resterilizuojamas, pagal gamintojo patvirtintą resterilizavimo protokolą (</t>
    </r>
    <r>
      <rPr>
        <sz val="11"/>
        <color rgb="FFFF0000"/>
        <rFont val="Times New Roman"/>
        <family val="1"/>
        <charset val="186"/>
      </rPr>
      <t>turi būti</t>
    </r>
    <r>
      <rPr>
        <sz val="11"/>
        <color theme="1"/>
        <rFont val="Times New Roman"/>
        <family val="1"/>
        <charset val="186"/>
      </rPr>
      <t xml:space="preserve"> </t>
    </r>
    <r>
      <rPr>
        <sz val="11"/>
        <color rgb="FFFF0000"/>
        <rFont val="Times New Roman"/>
        <family val="1"/>
        <charset val="186"/>
      </rPr>
      <t>pateiktas resterilizavimo protokolas).</t>
    </r>
  </si>
  <si>
    <r>
      <t>Sterilūs, supakuotas taip, kad būtų galima išpakuoti išlaikant protezo sterilumą. Pagamintas iš mažo porėtumo ePTFE medžiagos, nedengtas, sudėtyje negali būti latekso. Skirtas vaikų kraujagysliniams šuntams formuoti. Protezo vidinis diametras 4,0mm, ilgis 15-20cm. Vidinis paviršius lygus, sienelė nearmuota, nelaidi kraujui, storis 0,64-0,96mm. Protezas gali būti tamprus.  Gali būti resterilizuojamas, pagal gamintojo patvirtintą resterilizavimo protokolą (</t>
    </r>
    <r>
      <rPr>
        <sz val="11"/>
        <color rgb="FFFF0000"/>
        <rFont val="Times New Roman"/>
        <family val="1"/>
        <charset val="186"/>
      </rPr>
      <t>turi būti pateiktas resterilizavimo protokolas).</t>
    </r>
  </si>
  <si>
    <r>
      <t>Sterilūs, supakuotas taip, kad būtų galima išpakuoti išlaikant protezo sterilumą. Pagamintas iš mažo porėtumo ePTFE medžiagos, sudėtyje negali būti latekso. Skirtas vaikų Fontan'o kraujotakai šuntams formuoti. Protezo vidinis diametras 18,0mm, ilgis 15-25cm. Vidinis paviršius lygus, sienelė nearmuota, nelaidi kraujui, storis 1,0-1,5mm. Protezas gali būti tamprus.  Gali būti resterilizuojamas, pagal gamintojo patvirtintą resterilizavimo protokolą (</t>
    </r>
    <r>
      <rPr>
        <sz val="11"/>
        <color rgb="FFFF0000"/>
        <rFont val="Times New Roman"/>
        <family val="1"/>
        <charset val="186"/>
      </rPr>
      <t>turi būti pateiktas resterilizavimo protokolas).</t>
    </r>
  </si>
  <si>
    <r>
      <t xml:space="preserve">Sterilūs, supakuotas taip, kad būtų galima išpakuoti išlaikant protezo sterilumą. Pagamintas iš mažo porėtumo ePTFE medžiagos, nedengtas, sudėtyje negali būti latekso. Skirtas vaikų kraujagysliniams šuntams formuoti. Protezo vidinis diametras 5,0mm, ilgis 15-20cm. Vidinis paviršius lygus, sienelė armuota visame ilgyje, nelaidi kraujui, storis 0,64-0,96mm. Protezas gali būti tamprus.  Gali būti resterilizuojamas, pagal gamintojo patvirtintą resterilizavimo protokolą </t>
    </r>
    <r>
      <rPr>
        <sz val="11"/>
        <color rgb="FFFF0000"/>
        <rFont val="Times New Roman"/>
        <family val="1"/>
        <charset val="186"/>
      </rPr>
      <t>(turi būti pateiktas resterilizavimo protokolas</t>
    </r>
    <r>
      <rPr>
        <sz val="11"/>
        <color theme="1"/>
        <rFont val="Times New Roman"/>
        <family val="1"/>
        <charset val="186"/>
      </rPr>
      <t>).</t>
    </r>
  </si>
  <si>
    <r>
      <t>Sterilūs, supakuotas taip, kad būtų galima išpakuoti išlaikant protezo sterilumą. Pagamintas iš mažo porėtumo ePTFE medžiagos, nedengtas, sudėtyje negali būti latekso. Skirtas vaikų kraujagysliniams šuntams formuoti. Protezo vidinis diametras 6,0mm, ilgis 15-20cm. Vidinis paviršius lygus, sienelė armuota visame ilgyje, nelaidi kraujui, storis 0,64-0,96mm. Protezas gali būti tamprus.  Gali būti resterilizuojamas, pagal gamintojo patvirtintą resterilizavimo protokolą (</t>
    </r>
    <r>
      <rPr>
        <sz val="11"/>
        <color rgb="FFFF0000"/>
        <rFont val="Times New Roman"/>
        <family val="1"/>
        <charset val="186"/>
      </rPr>
      <t>turi būti pateiktas resterilizavimo protokola</t>
    </r>
    <r>
      <rPr>
        <sz val="11"/>
        <color theme="1"/>
        <rFont val="Times New Roman"/>
        <family val="1"/>
        <charset val="186"/>
      </rPr>
      <t>s).</t>
    </r>
  </si>
  <si>
    <r>
      <t>Sterilūs, supakuotas taip, kad būtų galima išpakuoti išlaikant protezo sterilumą. Pagamintas iš mažo porėtumo ePTFE medžiagos, sudėtyje negali būti latekso. Skirtas vaikų Fontan'o kraujotakai šuntams formuoti. Protezo vidinis diametras 20,0mm, ilgis 15-25cm. Vidinis paviršius lygus, sienelė nearmuota, nelaidi kraujui, storis 1,0-1,5mm. Protezas gali būti tamprus.  Gali būti resterilizuojamas, pagal gamintojo patvirtintą resterilizavimo protokolą (</t>
    </r>
    <r>
      <rPr>
        <sz val="11"/>
        <color rgb="FFFF0000"/>
        <rFont val="Times New Roman"/>
        <family val="1"/>
        <charset val="186"/>
      </rPr>
      <t>turi būti pateiktas resterilizavimo protokolas).</t>
    </r>
  </si>
  <si>
    <r>
      <t>Sterilūs, supakuotas taip, kad būtų galima išpakuoti išlaikant protezo sterilumą. Pagamintas iš mažo porėtumo ePTFE medžiagos, sudėtyje negali būti latekso. Skirtas vaikų Fontan'o kraujotakai šuntams formuoti. Protezo vidinis diametras 22,0mm, ilgis 15-25cm. Vidinis paviršius lygus, sienelė nearmuota, nelaidi kraujui, storis 1,0-1,5mm. Protezas gali būti tamprus.  Gali būti resterilizuojamas, pagal gamintojo patvirtintą resterilizavimo protokolą (</t>
    </r>
    <r>
      <rPr>
        <sz val="11"/>
        <color rgb="FFFF0000"/>
        <rFont val="Times New Roman"/>
        <family val="1"/>
        <charset val="186"/>
      </rPr>
      <t>turi būti pateiktas resterilizavimo protokolas).</t>
    </r>
  </si>
  <si>
    <r>
      <t>Sterilūs, sterilumą užtikrinančioje pakuotėje. Supakuoti taip, jog lopą galima išpakuoti išlaikant protezo sterilumą. Pagaminti pagaminti iš poliesterio pynimo/mezgimo būdu. Pynimo/mezgimo kryptis pažymėta žymėmis išdėstytomis visame lopo plote. Lopo pynimo/mezgimo būdas privalo užtikrinti lopo stiprumą perkirpus lopą. Perkirpto lopo negamykliniai kraštai privalo išlaikyti tvirtumą, nešerpetoti. Duriant adatą 1 – 3 mm atstumu nuo negamyklinio lopo krašto lopas privalo neirti, adata negali suardyti lopo vientisimu iki negamyklinio krašto. Nelaidus kraujui. Lopo ilgis 10 – 15cm. Lopo plotis 10 +/- 25 % cm. Lopo storis 0,6-0,8mm. Lopas gali būti resterilizuojamas, pagal gamintojo patvirtintą resterilizavimo protokolą (</t>
    </r>
    <r>
      <rPr>
        <sz val="11"/>
        <color rgb="FFFF0000"/>
        <rFont val="Times New Roman"/>
        <family val="1"/>
        <charset val="186"/>
      </rPr>
      <t>gamintojas arba gamintojo atstovas privalo pateikti gaminio resterilizavimo protokolą).</t>
    </r>
  </si>
  <si>
    <r>
      <t>Sterilūs, supakuotas taip, kad būtų galima išpakuoti išlaikant lopo sterilumą. Pagamintas iš mažo porėtumo ePTFE medžiagos, sudėtyje negali būti latekso. Lopo sienelė nelaidi kraujui. Ilgis 11-19cm., plotis 7,5-12,5cm., storis 0,7-1,3mm. Gali būti resterilizuojamas, pagal gamintojo patvirtintą resterilizavimo protokolą (</t>
    </r>
    <r>
      <rPr>
        <sz val="11"/>
        <color rgb="FFFF0000"/>
        <rFont val="Times New Roman"/>
        <family val="1"/>
        <charset val="186"/>
      </rPr>
      <t>turi būti pateiktas resterilizavimo protokolas).</t>
    </r>
  </si>
  <si>
    <r>
      <t>Membrana plaučių arterijos rekonstrukcijai: sterili, sterilumą užtikrinančioje pakuotėje. Supakuota taip, kad būtų galima išpakuoti išlaikant gaminio sterilumą. Pagaminta iš mažo porėtumo ePTFE medžiagos, sudėtyje negali būti latekso. Nelaidi kraujui. Ilgis 7,5–15,0 cm. Plotis 7,5 – 15,0 cm. Storis ne daugiau 0.1 mm. Jeigu galima resterilizuoti,</t>
    </r>
    <r>
      <rPr>
        <sz val="11"/>
        <color rgb="FFFF0000"/>
        <rFont val="Times New Roman"/>
        <family val="1"/>
        <charset val="186"/>
      </rPr>
      <t xml:space="preserve"> gamintojas arba gamintojo atstovas turi pateikti gaminio resterilizavimo protokolą.</t>
    </r>
  </si>
  <si>
    <r>
      <t xml:space="preserve">Kabutės skirtos laparoskopinėms operacijoms. Kabutės polimerinės, nesirezobuojančios, hemostatinės, atraumatinės, turi galimybė užspausti įvairių storių audinius.Turi užrakinimo mechanizmą. Kasėtėje 6 kabutės. Prie esamo klipsatoriaus Grena 0301-04XLE </t>
    </r>
    <r>
      <rPr>
        <sz val="11"/>
        <color rgb="FFFF0000"/>
        <rFont val="Times New Roman"/>
        <family val="1"/>
        <charset val="186"/>
      </rPr>
      <t>arba arba gali būti pateikti 3 klipsatoriai panaudos būdu.</t>
    </r>
  </si>
  <si>
    <t>VIENKARTINĖS MEDICINOS PAGALBOS PRIEMONĖS CHIRURGIJAI: DIRBTINĖS KRAUJAGYSLĖS, LOPAI, HEMOSTATIKAI, TINKLELIAI, KABUTĖS IR KITOS PRIEMONĖS   (Nr. 7885)</t>
  </si>
  <si>
    <t>SPS 1 Priedas</t>
  </si>
  <si>
    <t>Eil. Nr.</t>
  </si>
  <si>
    <t>Mato viene tas</t>
  </si>
  <si>
    <t>Prelimi narus kiekis</t>
  </si>
  <si>
    <r>
      <t>Kaina Eur su</t>
    </r>
    <r>
      <rPr>
        <b/>
        <sz val="10"/>
        <color rgb="FF000000"/>
        <rFont val="Times New Roman"/>
        <family val="1"/>
        <charset val="186"/>
      </rPr>
      <t xml:space="preserve"> PVM</t>
    </r>
  </si>
  <si>
    <t>Kaina Eur su PVM</t>
  </si>
  <si>
    <t>PVM suma, Eur</t>
  </si>
  <si>
    <t>Viso 1 dalis</t>
  </si>
  <si>
    <t>Viso 57 dalis</t>
  </si>
  <si>
    <r>
      <t xml:space="preserve">2. Prekių charakteristikoms patvirtinti tiekėjas </t>
    </r>
    <r>
      <rPr>
        <b/>
        <sz val="10.5"/>
        <color theme="1"/>
        <rFont val="Times New Roman"/>
        <family val="1"/>
        <charset val="186"/>
      </rPr>
      <t>turi pateikti techninių duomenų lapą ar lygiavertį dokumentą</t>
    </r>
    <r>
      <rPr>
        <sz val="10.5"/>
        <color theme="1"/>
        <rFont val="Times New Roman"/>
        <family val="1"/>
        <charset val="186"/>
      </rPr>
      <t xml:space="preserve"> (kopiją).</t>
    </r>
  </si>
  <si>
    <t xml:space="preserve">     Perkančioji organizacija turi teisę reikalauti pateikti katalogų ir techninių aprašų originalus, o tiekėjui jų nepateikus – pasiūlymą atmesti.</t>
  </si>
  <si>
    <t>BENDRIEJI REIKALAVIMAI</t>
  </si>
  <si>
    <r>
      <t xml:space="preserve">3. Visoms nurodytoms konkrečioms medžiagoms ir/ar konkretiems prekių pavadinimams taikoma „arba lygiavertis“.  </t>
    </r>
    <r>
      <rPr>
        <u/>
        <sz val="10.5"/>
        <color theme="1"/>
        <rFont val="Times New Roman"/>
        <family val="1"/>
        <charset val="186"/>
      </rPr>
      <t>Tiekėjas, siūlantis lygiavertę prekę privalo patikimomis priemonėmis įrodyti,</t>
    </r>
    <r>
      <rPr>
        <sz val="10.5"/>
        <color theme="1"/>
        <rFont val="Times New Roman"/>
        <family val="1"/>
        <charset val="186"/>
      </rPr>
      <t xml:space="preserve"> kad siūloma prekė yra lygiavertė ir visiškai atitinka techninėje specifikacijoje keliamus reikalavimus.</t>
    </r>
  </si>
  <si>
    <r>
      <t xml:space="preserve">Vienkartinio naudojimo, nesterilios titaninės chirurginės kabutės, dydis 0,3 mm x 4,0 mm x 4,8 mm. Tinkančios turimiems UO tipo organų siuvimo aparatams. Pakuotėje 1000 vnt. </t>
    </r>
    <r>
      <rPr>
        <sz val="11"/>
        <color rgb="FFFF0000"/>
        <rFont val="Times New Roman"/>
        <family val="1"/>
        <charset val="186"/>
      </rPr>
      <t>Arba gali būti pateikti analogiškį siuvimo aparatai 6 vnt. panaudai ir atitinkančios titaninės (arba iš analogiškos medžiagos) kabutės.</t>
    </r>
  </si>
  <si>
    <r>
      <t xml:space="preserve">1. Visos prekės turi būti pažymėtos CE ženklu pagal Europos Parlamento ir Tarybos reglamentą (ES) 2017/745 dėl medicinos priemonių arba jam lygiavertį. </t>
    </r>
    <r>
      <rPr>
        <b/>
        <sz val="10.5"/>
        <color theme="1"/>
        <rFont val="Times New Roman"/>
        <family val="1"/>
        <charset val="186"/>
      </rPr>
      <t>Kartu su pasiūlymu tiekėjas turi pateikti CE sertifikatą arba lygiavertį dokumentą</t>
    </r>
    <r>
      <rPr>
        <sz val="10.5"/>
        <color theme="1"/>
        <rFont val="Times New Roman"/>
        <family val="1"/>
        <charset val="186"/>
      </rPr>
      <t>.</t>
    </r>
  </si>
  <si>
    <r>
      <t xml:space="preserve">Titaninės arba lygiavertės hemostatinės kabutės vidutinio/didelio dydžio. Kabutė vidinėje dalyje turi skersai ir įstrižai einančius griovelius, neleidžiančius nuslysti uždarytai kabutei. Išorinėje dalyje esantys grioveliai neleidžia kabutei išslysti iš klipsatoriaus. Atidarytos kabutės žiotys 5,5 ± 0,25 mm aukščio. Uždarytos kabutės ilgis 8,4 ± 0,25 mm. Kasetėje 6 ± 1 vnt. kabučių. </t>
    </r>
    <r>
      <rPr>
        <sz val="11"/>
        <color rgb="FFFF0000"/>
        <rFont val="Times New Roman"/>
        <family val="1"/>
        <charset val="186"/>
      </rPr>
      <t>Tiekėjas turi nemokamai (panaudai) pateikti kabučių uždėjimui tinkančius laparoskopinius klipsatorius 12 vnt. Klipsatoriai pateikiami laikotarpiui kol bus sunaudotos visos įsigytos kabutės.</t>
    </r>
  </si>
  <si>
    <t>T E C H N I N Ė   S P E C I F I K A CI J A</t>
  </si>
  <si>
    <r>
      <t xml:space="preserve">4. </t>
    </r>
    <r>
      <rPr>
        <b/>
        <sz val="10.5"/>
        <color theme="1"/>
        <rFont val="Times New Roman"/>
        <family val="1"/>
        <charset val="186"/>
      </rPr>
      <t>Kartu su pasiūlymu tiekėjas turi pateikti dokumentus, įrodančius siūlomos įrangos atitikimą kokybės ir techniniams reikalavimams</t>
    </r>
    <r>
      <rPr>
        <sz val="10.5"/>
        <color theme="1"/>
        <rFont val="Times New Roman"/>
        <family val="1"/>
        <charset val="186"/>
      </rPr>
      <t xml:space="preserve">, nurodytiems pirkimo dokumentų techninėje specifikacijoje: tiekėjas turi pateikti gamintojo parengtus katalogus ir/ar siūlomos įrangos techninių charakteristikų aprašymus (jei gamintojo kataloge neišsamiai atsispindi siūlomos įrangos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sz val="10.5"/>
        <color rgb="FFFF0000"/>
        <rFont val="Times New Roman"/>
        <family val="1"/>
        <charset val="186"/>
      </rPr>
      <t>dokumentuose tiekėjas turi grafiškai nurodyti (t. y. pastebimai pažymėti – spalvotai žymėti ir/ar nurodyti rodyklėmis, ir/ar pabraukti) konkrečias teikiamų dokumentų vietas, kur aprašomos reikalaujamų techninių charakteristikų reikšmės</t>
    </r>
    <r>
      <rPr>
        <sz val="10.5"/>
        <color theme="1"/>
        <rFont val="Times New Roman"/>
        <family val="1"/>
        <charset val="186"/>
      </rPr>
      <t>. Taip pat tiekėjas turi pateikti nuorodas į gamintojo interneto tinklalapį (jei toks yra, nuoroda turi būti tiksli į konkrečią prekę),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t>
    </r>
  </si>
  <si>
    <r>
      <t xml:space="preserve">5. </t>
    </r>
    <r>
      <rPr>
        <i/>
        <u/>
        <sz val="11"/>
        <color theme="1"/>
        <rFont val="Times New Roman"/>
        <family val="1"/>
        <charset val="186"/>
      </rPr>
      <t>Taikoma 20-28, 31-33, 39 pirkimo dalims</t>
    </r>
    <r>
      <rPr>
        <sz val="11"/>
        <color theme="1"/>
        <rFont val="Times New Roman"/>
        <family val="1"/>
        <charset val="186"/>
      </rPr>
      <t xml:space="preserve">. </t>
    </r>
    <r>
      <rPr>
        <b/>
        <sz val="11"/>
        <color theme="1"/>
        <rFont val="Times New Roman"/>
        <family val="1"/>
        <charset val="186"/>
      </rPr>
      <t>Kartu su pasiūlymu turi būti pateiktas medicinos priemonių resterilizavimo protokolas</t>
    </r>
    <r>
      <rPr>
        <sz val="11"/>
        <color theme="1"/>
        <rFont val="Times New Roman"/>
        <family val="1"/>
        <charset val="186"/>
      </rPr>
      <t>.</t>
    </r>
  </si>
  <si>
    <t>Lopas pagamintas iš kolageno matrikso, gaunamo audinių inžinerijos būdu apdorojant gyvūninės kilmės perikardą, pašalinant ląsteles ir genetinę medžiagą. Lopas sertifikuotas naudoti žmonėms. Lopas laikomas steriliame tirpale. Lopo pakuotė privalo turėti temperatūros indikatorių. Lopo pakuotė privalo užtikrinti lopo saugumą. Lopo sudėtyje (įskaitant ir tirpalą, kuriame laikomas lopas) negali būti gliutaraldehido. Lopo sudetyje negali būti metalų, lopas privalo būti suderinamas su magnetinio rezonanso tyrimu (MRT) (t.y. implantavus lopą, šis neturi trukdyti atlikti MRT). Lopo galiojimo laikas nepažeistoje pakuotėje ne trumpesnis kaip18 mėn. Lopo ilgis 4 – 5 cm. Lopo plotis 4 – 5 cm. Lopo storis 0.1 – 1 mm.</t>
  </si>
  <si>
    <t>Lopas pagamintas iš kolageno matrikso, gaunamo audinių inžinerijos būdu apdorojant gyvūninės kilmės perikardą, pašalinant ląsteles ir genetinę medžiagą. Lopas sertifikuotas naudoti žmonėms. Lopas laikomas steriliame tirpale. Lopo pakuotė privalo turėti temperatūros indikatorių. Lopo pakuotė privalo užtikrinti lopo saugumą. Lopo sudėtyje (įskaitant ir tirpalą, kuriame laikomas lopas) negali būti gliutaraldehido. Lopo sudetyje negali būti metalų, lopas privalo būti suderinamas su magnetinio rezonanso tyrimu (MRT) (t.y. implantavus lopą, šis neturi trukdyti atlikti MRT). Lopo galiojimo laikas nepažeistoje pakuotėje ne trumpesnis kaip 18 mėn. Lopo ilgis 4 – 5 cm. Lopo plotis 7 – 8 cm. Lopo storis 0.1 – 1 mm.</t>
  </si>
  <si>
    <t>Lopas pagamintas iš kolageno matrikso, gaunamo audinių inžinerijos būdu apdorojant gyvūninės kilmės perikardą, pašalinant ląsteles ir genetinę medžiagą. Lopas sertifikuotas naudoti žmonėms. Lopas laikomas steriliame tirpale. Lopo pakuotė privalo turėti temperatūros indikatorių. Lopo pakuotė privalo užtikrinti lopo saugumą. Lopo sudėtyje (įskaitant ir tirpalą, kuriame laikomas lopas) negali būti gliutaraldehido. Lopo sudetyje negali būti metalų, lopas privalo būti suderinamas su magnetinio rezonanso tyrimu (MRT) (t.y. implantavus lopą, šis neturi trukdyti atlikti MRT). Lopo galiojimo laikas nepažeistoje pakuotėje netrumpesnis nei 18 mėn. Lopo ilgis 7 – 8 cm. Lopo plotis 7 – 8 cm. Lopo storis 0.1 – 1 mm.</t>
  </si>
  <si>
    <t>Lopas pagamintas iš kolageno matrikso, gaunamo audinių inžinerijos būdu apdorojant gyvūninės kilmės perikardą, pašalinant ląsteles ir genetinę medžiagą. Lopas sertifikuotas naudoti žmonėms. Lopas laikomas steriliame tirpale. Lopo pakuotė privalo turėti temperatūros indikatorių. Lopo pakuotė privalo užtikrinti lopo saugumą. Lopo sudėtyje (įskaitant ir tirpalą, kuriame laikomas lopas) negali būti gliutaraldehido. Lopo sudetyje negali būti metalų, lopas privalo būti suderinamas su magnetinio rezonanso tyrimu (MRT) (t.y. implantavus lopą, šis neturi trukdyti atlikti MRT). Lopo galiojimo laikas nepažeistoje pakuotėje netrumpesnis nei 18 mėn. Lopo ilgis 5 – 6 cm. Lopo plotis 10 – 14 cm. Lopo storis 0.1 – 1 mm.</t>
  </si>
  <si>
    <t>Matrix Patch, Auto Tissue Berlin GmbH, Nr. 42 505 306 040 56</t>
  </si>
  <si>
    <t>Matrix Patch, Auto Tissue Berlin GmbH, Nr. 42 505 306 048 41</t>
  </si>
  <si>
    <t>Matrix Patch, Auto Tissue Berlin GmbH, Nr. 42 505 306 048 89</t>
  </si>
  <si>
    <t>Matrix Patch, Auto Tissue Berlin GmbH, Nr. 42 505 306 041 55</t>
  </si>
  <si>
    <t>Matrix Patch, Auto Tissue Berlin GmbH, Nr. 42 505 306 041 00</t>
  </si>
  <si>
    <r>
      <t xml:space="preserve">Lopas pagamintas iš kolageno matrikso, gaunamo audinių inžinerijos būdu apdorojant gyvūninės kilmės perikardą, pašalinant ląsteles ir genetinę medžiagą. Lopas sertifikuotas naudoti žmonėms. Lopas laikomas steriliame tirpale. Lopo pakuotė su temperatūros indikatoriu. Lopo pakuotė užtikrina lopo saugumą. Lopo sudėtyje (įskaitant ir tirpalą, kuriame laikomas lopas) nėra gliutaraldehido. Lopo sudėtyje nėra metalų, lopas suderinamas su magnetinio rezonanso tyrimu (MRT) (t.y. implantavus lopą, šis netrukdo atlikti MRT). Lopo galiojimo laikas nepažeistoje pakuotėje 18 mėn. Lopo ilgis 5 cm. Lopo plotis 5 cm. Lopo storis 0.17-0.37 mm. </t>
    </r>
    <r>
      <rPr>
        <b/>
        <sz val="11"/>
        <rFont val="Times New Roman"/>
        <family val="1"/>
      </rPr>
      <t>Produkto_aprašymas.pdf, psl. 5 Nr. 34</t>
    </r>
  </si>
  <si>
    <r>
      <t xml:space="preserve">Lopas pagamintas iš kolageno matrikso, gaunamo audinių inžinerijos būdu apdorojant gyvūninės kilmės perikardą, pašalinant ląsteles ir genetinę medžiagą. Lopas sertifikuotas naudoti žmonėms. Lopas laikomas steriliame tirpale. Lopo pakuotė su temperatūros indikatoriu. Lopo pakuotė užtikrina lopo saugumą. Lopo sudėtyje (įskaitant ir tirpalą, kuriame laikomas lopas) nėra gliutaraldehido. Lopo sudėtyje nėra metalų, lopas suderinamas su magnetinio rezonanso tyrimu (MRT) (t.y. implantavus lopą, šis netrukdo atlikti MRT). Lopo galiojimo laikas nepažeistoje pakuotėje 18 mėn. Lopo ilgis 4 cm. Lopo plotis 8 cm. Lopo storis 0.17-0.37 mm. </t>
    </r>
    <r>
      <rPr>
        <b/>
        <sz val="11"/>
        <rFont val="Times New Roman"/>
        <family val="1"/>
      </rPr>
      <t>Produkto_aprašymas.pdf, psl. 5 Nr. 35</t>
    </r>
  </si>
  <si>
    <r>
      <t xml:space="preserve">Lopas pagamintas iš kolageno matrikso, gaunamo audinių inžinerijos būdu apdorojant gyvūninės kilmės perikardą, pašalinant ląsteles ir genetinę medžiagą. Lopas sertifikuotas naudoti žmonėms. Lopas laikomas steriliame tirpale. Lopo pakuotė su temperatūros indikatoriu. Lopo pakuotė užtikrina lopo saugumą. Lopo sudėtyje (įskaitant ir tirpalą, kuriame laikomas lopas) nėra gliutaraldehido. Lopo sudėtyje nėra metalų, lopas suderinamas su magnetinio rezonanso tyrimu (MRT) (t.y. implantavus lopą, šis netrukdo atlikti MRT). Lopo galiojimo laikas nepažeistoje pakuotėje 18 mėn. Lopo ilgis 8 cm. Lopo plotis 8 cm. Lopo storis 0.17-0.37 mm. </t>
    </r>
    <r>
      <rPr>
        <b/>
        <sz val="11"/>
        <rFont val="Times New Roman"/>
        <family val="1"/>
      </rPr>
      <t>Produkto_aprašymas.pdf, psl. 5 Nr. 36</t>
    </r>
  </si>
  <si>
    <r>
      <t>Lopas pagamintas iš kolageno matrikso, gaunamo audinių inžinerijos būdu apdorojant gyvūninės kilmės perikardą, pašalinant ląsteles ir genetinę medžiagą. Lopas sertifikuotas naudoti žmonėms. Lopas laikomas steriliame tirpale. Lopo pakuotė su temperatūros indikatoriu. Lopo pakuotė užtikrina lopo saugumą. Lopo sudėtyje (įskaitant ir tirpalą, kuriame laikomas lopas) nėra gliutaraldehido. Lopo sudėtyje nėra metalų, lopas suderinamas su magnetinio rezonanso tyrimu (MRT) (t.y. implantavus lopą, šis netrukdo atlikti MRT). Lopo galiojimo laikas nepažeistoje pakuotėje 18 mėn. Lopo ilgis 5 cm. Lopo plotis 10 cm. Lopo storis 0.17-0.37 mm.</t>
    </r>
    <r>
      <rPr>
        <b/>
        <sz val="11"/>
        <rFont val="Times New Roman"/>
        <family val="1"/>
      </rPr>
      <t xml:space="preserve"> Produkto_aprašymas.pdf, psl. 5 Nr. 37</t>
    </r>
  </si>
  <si>
    <r>
      <t xml:space="preserve">Lopas pagamintas iš kolageno matrikso, gaunamo audinių inžinerijos būdu apdorojant gyvūninės kilmės perikardą, pašalinant ląsteles ir genetinę medžiagą. Lopas sertifikuotas naudoti žmonėms. Lopas laikomas steriliame tirpale. Lopo pakuotė su temperatūros indikatoriu. Lopo pakuotė užtikrina lopo saugumą. Lopo sudėtyje (įskaitant ir tirpalą, kuriame laikomas lopas) nėra gliutaraldehido. Lopo sudėtyje nėra metalų, lopas suderinamas su magnetinio rezonanso tyrimu (MRT) (t.y. implantavus lopą, šis netrukdo atlikti MRT). Lopo galiojimo laikas nepažeistoje pakuotėje 18 mėn. Lopo ilgis 10 cm. Lopo plotis 10 cm. Lopo storis 0.17-0.37 mm. </t>
    </r>
    <r>
      <rPr>
        <b/>
        <sz val="11"/>
        <rFont val="Times New Roman"/>
        <family val="1"/>
      </rPr>
      <t>Produkto_aprašymas.pdf, psl. 5 Nr. 38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</si>
</sst>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1"/>
      <color theme="1"/>
      <name val="Times New Roman"/>
      <family val="1"/>
      <charset val="186"/>
    </font>
    <font>
      <sz val="11"/>
      <color rgb="FF000000"/>
      <name val="Times New Roman"/>
      <family val="1"/>
      <charset val="186"/>
    </font>
    <font>
      <b/>
      <sz val="11"/>
      <color theme="1"/>
      <name val="Times New Roman"/>
      <family val="1"/>
      <charset val="186"/>
    </font>
    <font>
      <sz val="12"/>
      <color theme="1"/>
      <name val="Times New Roman"/>
      <family val="1"/>
      <charset val="186"/>
    </font>
    <font>
      <sz val="11"/>
      <color rgb="FFFF0000"/>
      <name val="Times New Roman"/>
      <family val="1"/>
      <charset val="186"/>
    </font>
    <font>
      <sz val="10"/>
      <name val="Times New Roman"/>
      <family val="1"/>
      <charset val="186"/>
    </font>
    <font>
      <sz val="11"/>
      <name val="Times New Roman"/>
      <family val="1"/>
      <charset val="186"/>
    </font>
    <font>
      <sz val="10"/>
      <color theme="1"/>
      <name val="Times New Roman"/>
      <family val="1"/>
      <charset val="186"/>
    </font>
    <font>
      <b/>
      <sz val="10"/>
      <color rgb="FF000000"/>
      <name val="Times New Roman"/>
      <family val="1"/>
      <charset val="186"/>
    </font>
    <font>
      <sz val="10.5"/>
      <color theme="1"/>
      <name val="Times New Roman"/>
      <family val="1"/>
      <charset val="186"/>
    </font>
    <font>
      <sz val="10"/>
      <color rgb="FF000000"/>
      <name val="Times New Roman"/>
      <family val="1"/>
      <charset val="186"/>
    </font>
    <font>
      <sz val="9.5"/>
      <color rgb="FF000000"/>
      <name val="Times New Roman"/>
      <family val="1"/>
      <charset val="186"/>
    </font>
    <font>
      <sz val="10"/>
      <color rgb="FFFF0000"/>
      <name val="Times New Roman"/>
      <family val="1"/>
      <charset val="186"/>
    </font>
    <font>
      <i/>
      <sz val="10"/>
      <color theme="1"/>
      <name val="Times New Roman"/>
      <family val="1"/>
      <charset val="186"/>
    </font>
    <font>
      <b/>
      <sz val="10.5"/>
      <color theme="1"/>
      <name val="Times New Roman"/>
      <family val="1"/>
      <charset val="186"/>
    </font>
    <font>
      <sz val="10.5"/>
      <color rgb="FFFF0000"/>
      <name val="Times New Roman"/>
      <family val="1"/>
      <charset val="186"/>
    </font>
    <font>
      <u/>
      <sz val="10.5"/>
      <color theme="1"/>
      <name val="Times New Roman"/>
      <family val="1"/>
      <charset val="186"/>
    </font>
    <font>
      <i/>
      <u/>
      <sz val="11"/>
      <color theme="1"/>
      <name val="Times New Roman"/>
      <family val="1"/>
      <charset val="186"/>
    </font>
    <font>
      <i/>
      <sz val="10"/>
      <color rgb="FF000000"/>
      <name val="Times New Roman"/>
      <family val="1"/>
      <charset val="186"/>
    </font>
    <font>
      <sz val="11"/>
      <name val="Times New Roman"/>
      <family val="1"/>
    </font>
    <font>
      <b/>
      <sz val="11"/>
      <name val="Times New Roman"/>
      <family val="1"/>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7">
    <xf numFmtId="0" fontId="0" fillId="0" borderId="0" xfId="0"/>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3" fillId="0" borderId="1" xfId="0" applyFont="1" applyBorder="1" applyAlignment="1">
      <alignment horizontal="right" vertical="top" wrapText="1"/>
    </xf>
    <xf numFmtId="0" fontId="1" fillId="0" borderId="0" xfId="0" applyFont="1" applyAlignment="1">
      <alignment horizontal="left" vertical="top" wrapText="1"/>
    </xf>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4" fillId="0" borderId="0" xfId="0" applyFont="1"/>
    <xf numFmtId="0" fontId="1" fillId="0" borderId="1" xfId="0" applyFont="1" applyBorder="1" applyAlignment="1">
      <alignment horizontal="center" vertical="top" wrapText="1"/>
    </xf>
    <xf numFmtId="0" fontId="1" fillId="0" borderId="1" xfId="0" applyFont="1" applyBorder="1" applyAlignment="1">
      <alignment horizontal="center" vertical="center"/>
    </xf>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center"/>
    </xf>
    <xf numFmtId="0" fontId="2" fillId="0" borderId="1" xfId="0" applyFont="1" applyBorder="1" applyAlignment="1">
      <alignment vertical="top" wrapText="1"/>
    </xf>
    <xf numFmtId="0" fontId="1" fillId="0" borderId="0" xfId="0" applyFont="1" applyAlignment="1">
      <alignment horizontal="left" vertical="top"/>
    </xf>
    <xf numFmtId="0" fontId="1" fillId="0" borderId="0" xfId="0" applyFont="1"/>
    <xf numFmtId="4" fontId="1" fillId="0" borderId="0" xfId="0" applyNumberFormat="1" applyFont="1"/>
    <xf numFmtId="0" fontId="2" fillId="0" borderId="0" xfId="0" applyFont="1" applyAlignment="1">
      <alignment horizontal="center" vertical="top"/>
    </xf>
    <xf numFmtId="0" fontId="2" fillId="0" borderId="0" xfId="0" applyFont="1" applyAlignment="1">
      <alignment vertical="top"/>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0" xfId="0" applyFont="1" applyFill="1"/>
    <xf numFmtId="4" fontId="1" fillId="0" borderId="1" xfId="0" applyNumberFormat="1" applyFont="1" applyBorder="1" applyAlignment="1">
      <alignment horizontal="center" vertical="center"/>
    </xf>
    <xf numFmtId="4" fontId="1" fillId="2" borderId="1" xfId="0" applyNumberFormat="1" applyFont="1" applyFill="1" applyBorder="1" applyAlignment="1">
      <alignment horizontal="center" vertical="center"/>
    </xf>
    <xf numFmtId="4" fontId="3" fillId="0" borderId="1" xfId="0" applyNumberFormat="1" applyFont="1" applyBorder="1" applyAlignment="1">
      <alignment horizontal="center" vertical="center"/>
    </xf>
    <xf numFmtId="4" fontId="1" fillId="0" borderId="0" xfId="0" applyNumberFormat="1" applyFont="1" applyAlignment="1">
      <alignment horizontal="center" vertical="center"/>
    </xf>
    <xf numFmtId="1" fontId="1" fillId="0" borderId="1" xfId="0" applyNumberFormat="1" applyFont="1" applyBorder="1" applyAlignment="1">
      <alignment horizontal="center" vertical="center"/>
    </xf>
    <xf numFmtId="1" fontId="1" fillId="2" borderId="1" xfId="0" applyNumberFormat="1" applyFont="1" applyFill="1" applyBorder="1" applyAlignment="1">
      <alignment horizontal="center" vertical="center"/>
    </xf>
    <xf numFmtId="1" fontId="3" fillId="0" borderId="1" xfId="0" applyNumberFormat="1" applyFont="1" applyBorder="1" applyAlignment="1">
      <alignment horizontal="center" vertical="center"/>
    </xf>
    <xf numFmtId="1" fontId="1" fillId="0" borderId="0" xfId="0" applyNumberFormat="1" applyFont="1"/>
    <xf numFmtId="3" fontId="1" fillId="0" borderId="1" xfId="0" applyNumberFormat="1" applyFont="1" applyBorder="1" applyAlignment="1">
      <alignment horizontal="center" vertical="center"/>
    </xf>
    <xf numFmtId="3" fontId="1" fillId="2" borderId="1" xfId="0" applyNumberFormat="1" applyFont="1" applyFill="1" applyBorder="1" applyAlignment="1">
      <alignment horizontal="center" vertical="center"/>
    </xf>
    <xf numFmtId="3" fontId="1" fillId="0" borderId="0" xfId="0" applyNumberFormat="1" applyFont="1"/>
    <xf numFmtId="0" fontId="10" fillId="0" borderId="0" xfId="0" applyFont="1"/>
    <xf numFmtId="1" fontId="12" fillId="0" borderId="1" xfId="0" applyNumberFormat="1" applyFont="1" applyBorder="1" applyAlignment="1">
      <alignment horizontal="center" vertical="center" wrapText="1"/>
    </xf>
    <xf numFmtId="4" fontId="6" fillId="3" borderId="1" xfId="0" applyNumberFormat="1" applyFont="1" applyFill="1" applyBorder="1" applyAlignment="1">
      <alignment horizontal="center" vertical="center" wrapText="1"/>
    </xf>
    <xf numFmtId="1" fontId="6" fillId="3" borderId="1" xfId="0" applyNumberFormat="1" applyFont="1" applyFill="1" applyBorder="1" applyAlignment="1">
      <alignment horizontal="center" vertical="center" wrapText="1"/>
    </xf>
    <xf numFmtId="4" fontId="1" fillId="3" borderId="1" xfId="0" applyNumberFormat="1" applyFont="1" applyFill="1" applyBorder="1" applyAlignment="1">
      <alignment horizontal="center" vertical="center"/>
    </xf>
    <xf numFmtId="1" fontId="1" fillId="3" borderId="1" xfId="0" applyNumberFormat="1" applyFont="1" applyFill="1" applyBorder="1" applyAlignment="1">
      <alignment horizontal="center" vertical="center"/>
    </xf>
    <xf numFmtId="1" fontId="3" fillId="3" borderId="1" xfId="0" applyNumberFormat="1" applyFont="1" applyFill="1" applyBorder="1" applyAlignment="1">
      <alignment horizontal="center" vertical="center"/>
    </xf>
    <xf numFmtId="4" fontId="11" fillId="0" borderId="1" xfId="0" applyNumberFormat="1" applyFont="1" applyBorder="1" applyAlignment="1">
      <alignment horizontal="center" vertical="center" wrapText="1"/>
    </xf>
    <xf numFmtId="1" fontId="1" fillId="0" borderId="0" xfId="0" applyNumberFormat="1" applyFont="1" applyAlignment="1">
      <alignment horizontal="center" vertical="center"/>
    </xf>
    <xf numFmtId="4" fontId="10" fillId="0" borderId="0" xfId="0" applyNumberFormat="1" applyFont="1"/>
    <xf numFmtId="4" fontId="1"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0" fillId="0" borderId="0" xfId="0" applyFont="1" applyAlignment="1">
      <alignment horizontal="left" vertical="top"/>
    </xf>
    <xf numFmtId="0" fontId="19" fillId="0" borderId="0" xfId="0" applyFont="1" applyAlignment="1">
      <alignment horizontal="center" vertical="top"/>
    </xf>
    <xf numFmtId="0" fontId="14" fillId="0" borderId="1" xfId="0" applyFont="1" applyBorder="1" applyAlignment="1">
      <alignment horizontal="center" vertical="top"/>
    </xf>
    <xf numFmtId="0" fontId="14" fillId="2" borderId="1" xfId="0" applyFont="1" applyFill="1" applyBorder="1" applyAlignment="1">
      <alignment horizontal="center" vertical="top"/>
    </xf>
    <xf numFmtId="0" fontId="14" fillId="0" borderId="1" xfId="0" applyFont="1" applyBorder="1" applyAlignment="1">
      <alignment horizontal="center" vertical="top" wrapText="1"/>
    </xf>
    <xf numFmtId="0" fontId="14" fillId="2" borderId="1" xfId="0" applyFont="1" applyFill="1" applyBorder="1" applyAlignment="1">
      <alignment horizontal="center" vertical="top" wrapText="1"/>
    </xf>
    <xf numFmtId="0" fontId="14" fillId="0" borderId="0" xfId="0" applyFont="1" applyAlignment="1">
      <alignment horizontal="center" vertical="top"/>
    </xf>
    <xf numFmtId="4" fontId="1" fillId="4" borderId="1" xfId="0" applyNumberFormat="1" applyFont="1" applyFill="1" applyBorder="1" applyAlignment="1">
      <alignment horizontal="center" vertical="center"/>
    </xf>
    <xf numFmtId="4" fontId="1" fillId="0" borderId="0" xfId="0" applyNumberFormat="1" applyFont="1" applyAlignment="1">
      <alignment horizontal="left"/>
    </xf>
    <xf numFmtId="4" fontId="1" fillId="0" borderId="1" xfId="0" applyNumberFormat="1" applyFont="1" applyBorder="1" applyAlignment="1">
      <alignment horizontal="left" vertical="center"/>
    </xf>
    <xf numFmtId="4" fontId="1" fillId="2" borderId="1" xfId="0" applyNumberFormat="1" applyFont="1" applyFill="1" applyBorder="1" applyAlignment="1">
      <alignment horizontal="left" vertical="center"/>
    </xf>
    <xf numFmtId="4" fontId="3" fillId="0" borderId="1" xfId="0" applyNumberFormat="1" applyFont="1" applyBorder="1" applyAlignment="1">
      <alignment horizontal="left" vertical="center"/>
    </xf>
    <xf numFmtId="4" fontId="1" fillId="0" borderId="0" xfId="0" applyNumberFormat="1" applyFont="1" applyAlignment="1">
      <alignment horizontal="left" vertical="center"/>
    </xf>
    <xf numFmtId="4" fontId="1" fillId="2" borderId="1" xfId="0" applyNumberFormat="1" applyFont="1" applyFill="1" applyBorder="1" applyAlignment="1">
      <alignment horizontal="left" vertical="center" wrapText="1"/>
    </xf>
    <xf numFmtId="0" fontId="20" fillId="2" borderId="1" xfId="0" applyFont="1" applyFill="1" applyBorder="1" applyAlignment="1">
      <alignment vertical="center" wrapText="1"/>
    </xf>
    <xf numFmtId="0" fontId="20" fillId="0" borderId="1" xfId="0" applyFont="1" applyBorder="1" applyAlignment="1">
      <alignment horizontal="left" vertical="top" wrapText="1"/>
    </xf>
    <xf numFmtId="0" fontId="10" fillId="0" borderId="0" xfId="0" applyFont="1" applyAlignment="1">
      <alignment wrapText="1"/>
    </xf>
    <xf numFmtId="0" fontId="0" fillId="0" borderId="0" xfId="0" applyAlignment="1">
      <alignment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10" fillId="0" borderId="0" xfId="0" applyFont="1" applyAlignment="1">
      <alignment horizontal="left"/>
    </xf>
    <xf numFmtId="0" fontId="1"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 fillId="0" borderId="0" xfId="0" applyFont="1" applyAlignment="1">
      <alignment horizontal="center"/>
    </xf>
    <xf numFmtId="0" fontId="3" fillId="0" borderId="0" xfId="0" applyFont="1" applyAlignment="1">
      <alignment horizontal="center"/>
    </xf>
    <xf numFmtId="3" fontId="6" fillId="0" borderId="2"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4" fontId="3" fillId="3" borderId="4" xfId="0" applyNumberFormat="1" applyFont="1" applyFill="1" applyBorder="1" applyAlignment="1">
      <alignment horizontal="center"/>
    </xf>
    <xf numFmtId="4" fontId="3" fillId="3" borderId="5" xfId="0" applyNumberFormat="1" applyFont="1" applyFill="1" applyBorder="1" applyAlignment="1">
      <alignment horizontal="center"/>
    </xf>
    <xf numFmtId="4" fontId="3" fillId="3" borderId="6" xfId="0" applyNumberFormat="1" applyFont="1" applyFill="1" applyBorder="1" applyAlignment="1">
      <alignment horizontal="center"/>
    </xf>
    <xf numFmtId="4" fontId="3" fillId="0" borderId="4" xfId="0" applyNumberFormat="1" applyFont="1" applyBorder="1" applyAlignment="1">
      <alignment horizontal="center"/>
    </xf>
    <xf numFmtId="4" fontId="3" fillId="0" borderId="5" xfId="0" applyNumberFormat="1" applyFont="1" applyBorder="1" applyAlignment="1">
      <alignment horizontal="center"/>
    </xf>
    <xf numFmtId="4" fontId="3" fillId="0" borderId="6" xfId="0" applyNumberFormat="1" applyFont="1" applyBorder="1" applyAlignment="1">
      <alignment horizont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22A71-8CEB-457C-94F1-F397F2377DDE}">
  <dimension ref="A1:N7"/>
  <sheetViews>
    <sheetView workbookViewId="0">
      <selection activeCell="G9" sqref="G9"/>
    </sheetView>
  </sheetViews>
  <sheetFormatPr defaultRowHeight="15" x14ac:dyDescent="0.25"/>
  <sheetData>
    <row r="1" spans="1:14" x14ac:dyDescent="0.25">
      <c r="B1" s="14" t="s">
        <v>227</v>
      </c>
    </row>
    <row r="2" spans="1:14" s="32" customFormat="1" ht="38.25" customHeight="1" x14ac:dyDescent="0.25">
      <c r="A2" s="44"/>
      <c r="B2" s="60" t="s">
        <v>230</v>
      </c>
      <c r="C2" s="61"/>
      <c r="D2" s="61"/>
      <c r="E2" s="61"/>
      <c r="F2" s="61"/>
      <c r="G2" s="61"/>
      <c r="H2" s="61"/>
      <c r="I2" s="61"/>
      <c r="J2" s="61"/>
      <c r="K2" s="61"/>
      <c r="L2" s="61"/>
      <c r="M2" s="61"/>
      <c r="N2" s="61"/>
    </row>
    <row r="3" spans="1:14" s="32" customFormat="1" ht="15" customHeight="1" x14ac:dyDescent="0.2">
      <c r="A3" s="44"/>
      <c r="B3" s="32" t="s">
        <v>225</v>
      </c>
    </row>
    <row r="4" spans="1:14" s="32" customFormat="1" ht="30.75" customHeight="1" x14ac:dyDescent="0.2">
      <c r="A4" s="44"/>
      <c r="B4" s="62" t="s">
        <v>228</v>
      </c>
      <c r="C4" s="62"/>
      <c r="D4" s="62"/>
      <c r="E4" s="62"/>
      <c r="F4" s="62"/>
      <c r="G4" s="62"/>
      <c r="H4" s="62"/>
      <c r="I4" s="62"/>
      <c r="J4" s="62"/>
      <c r="K4" s="62"/>
      <c r="L4" s="62"/>
      <c r="M4" s="62"/>
      <c r="N4" s="62"/>
    </row>
    <row r="5" spans="1:14" s="32" customFormat="1" ht="138" customHeight="1" x14ac:dyDescent="0.2">
      <c r="A5" s="44"/>
      <c r="B5" s="63" t="s">
        <v>233</v>
      </c>
      <c r="C5" s="63"/>
      <c r="D5" s="63"/>
      <c r="E5" s="63"/>
      <c r="F5" s="63"/>
      <c r="G5" s="63"/>
      <c r="H5" s="63"/>
      <c r="I5" s="63"/>
      <c r="J5" s="63"/>
      <c r="K5" s="63"/>
      <c r="L5" s="63"/>
      <c r="M5" s="63"/>
      <c r="N5" s="63"/>
    </row>
    <row r="6" spans="1:14" s="32" customFormat="1" ht="15" customHeight="1" x14ac:dyDescent="0.2">
      <c r="A6" s="44"/>
      <c r="B6" s="64" t="s">
        <v>226</v>
      </c>
      <c r="C6" s="64"/>
      <c r="D6" s="64"/>
      <c r="E6" s="64"/>
      <c r="F6" s="64"/>
      <c r="G6" s="64"/>
      <c r="H6" s="64"/>
      <c r="I6" s="64"/>
      <c r="J6" s="64"/>
      <c r="K6" s="64"/>
      <c r="L6" s="64"/>
      <c r="M6" s="64"/>
      <c r="N6" s="64"/>
    </row>
    <row r="7" spans="1:14" ht="31.5" customHeight="1" x14ac:dyDescent="0.25">
      <c r="B7" s="65" t="s">
        <v>234</v>
      </c>
      <c r="C7" s="65"/>
      <c r="D7" s="65"/>
      <c r="E7" s="65"/>
      <c r="F7" s="65"/>
      <c r="G7" s="65"/>
      <c r="H7" s="65"/>
      <c r="I7" s="65"/>
      <c r="J7" s="65"/>
      <c r="K7" s="65"/>
      <c r="L7" s="65"/>
      <c r="M7" s="65"/>
      <c r="N7" s="65"/>
    </row>
  </sheetData>
  <mergeCells count="5">
    <mergeCell ref="B2:N2"/>
    <mergeCell ref="B4:N4"/>
    <mergeCell ref="B5:N5"/>
    <mergeCell ref="B6:N6"/>
    <mergeCell ref="B7:N7"/>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6B04E-6B47-4ABC-B853-0D6D31297EEE}">
  <dimension ref="A1:S114"/>
  <sheetViews>
    <sheetView tabSelected="1" topLeftCell="E1" zoomScale="86" zoomScaleNormal="86" workbookViewId="0">
      <selection activeCell="E45" sqref="E45"/>
    </sheetView>
  </sheetViews>
  <sheetFormatPr defaultColWidth="8.85546875" defaultRowHeight="15" x14ac:dyDescent="0.25"/>
  <cols>
    <col min="1" max="1" width="4.85546875" style="13" customWidth="1"/>
    <col min="2" max="2" width="6.140625" style="50" customWidth="1"/>
    <col min="3" max="3" width="10.5703125" style="14" customWidth="1"/>
    <col min="4" max="4" width="28.42578125" style="14" customWidth="1"/>
    <col min="5" max="5" width="60.7109375" style="14" customWidth="1"/>
    <col min="6" max="6" width="7" style="14" customWidth="1"/>
    <col min="7" max="7" width="8.7109375" style="31" customWidth="1"/>
    <col min="8" max="8" width="10.42578125" style="15" customWidth="1"/>
    <col min="9" max="9" width="6" style="28" customWidth="1"/>
    <col min="10" max="10" width="10.28515625" style="15" hidden="1" customWidth="1"/>
    <col min="11" max="11" width="12.42578125" style="15" customWidth="1"/>
    <col min="12" max="12" width="11.140625" style="15" customWidth="1"/>
    <col min="13" max="13" width="34.42578125" style="52" customWidth="1"/>
    <col min="14" max="14" width="9.85546875" style="15" customWidth="1"/>
    <col min="15" max="15" width="11.42578125" style="15" customWidth="1"/>
    <col min="16" max="16" width="5.5703125" style="28" customWidth="1"/>
    <col min="17" max="17" width="10.42578125" style="15" customWidth="1"/>
    <col min="18" max="18" width="12" style="15" customWidth="1"/>
    <col min="19" max="19" width="60.7109375" style="14" customWidth="1"/>
    <col min="20" max="29" width="8.85546875" style="14"/>
    <col min="30" max="30" width="53.42578125" style="14" customWidth="1"/>
    <col min="31" max="16384" width="8.85546875" style="14"/>
  </cols>
  <sheetData>
    <row r="1" spans="1:19" x14ac:dyDescent="0.25">
      <c r="A1" s="75" t="s">
        <v>215</v>
      </c>
      <c r="B1" s="75"/>
      <c r="C1" s="75"/>
      <c r="D1" s="75"/>
      <c r="E1" s="75"/>
      <c r="F1" s="75"/>
      <c r="G1" s="75"/>
      <c r="H1" s="75"/>
      <c r="R1" s="41" t="s">
        <v>216</v>
      </c>
    </row>
    <row r="2" spans="1:19" x14ac:dyDescent="0.25">
      <c r="A2" s="76" t="s">
        <v>232</v>
      </c>
      <c r="B2" s="76"/>
      <c r="C2" s="76"/>
      <c r="D2" s="76"/>
      <c r="E2" s="76"/>
      <c r="F2" s="76"/>
      <c r="G2" s="76"/>
      <c r="H2" s="76"/>
    </row>
    <row r="4" spans="1:19" x14ac:dyDescent="0.25">
      <c r="A4" s="67" t="s">
        <v>217</v>
      </c>
      <c r="B4" s="69" t="s">
        <v>192</v>
      </c>
      <c r="C4" s="71" t="s">
        <v>0</v>
      </c>
      <c r="D4" s="73" t="s">
        <v>1</v>
      </c>
      <c r="E4" s="73" t="s">
        <v>2</v>
      </c>
      <c r="F4" s="71" t="s">
        <v>218</v>
      </c>
      <c r="G4" s="77" t="s">
        <v>219</v>
      </c>
      <c r="H4" s="79" t="s">
        <v>193</v>
      </c>
      <c r="I4" s="80"/>
      <c r="J4" s="80"/>
      <c r="K4" s="80"/>
      <c r="L4" s="81"/>
      <c r="M4" s="85" t="s">
        <v>195</v>
      </c>
      <c r="N4" s="82" t="s">
        <v>194</v>
      </c>
      <c r="O4" s="83"/>
      <c r="P4" s="83"/>
      <c r="Q4" s="83"/>
      <c r="R4" s="84"/>
      <c r="S4" s="66" t="s">
        <v>197</v>
      </c>
    </row>
    <row r="5" spans="1:19" ht="75.75" customHeight="1" x14ac:dyDescent="0.25">
      <c r="A5" s="68"/>
      <c r="B5" s="70"/>
      <c r="C5" s="72"/>
      <c r="D5" s="74"/>
      <c r="E5" s="74"/>
      <c r="F5" s="72"/>
      <c r="G5" s="78"/>
      <c r="H5" s="34" t="s">
        <v>198</v>
      </c>
      <c r="I5" s="35" t="s">
        <v>3</v>
      </c>
      <c r="J5" s="34" t="s">
        <v>201</v>
      </c>
      <c r="K5" s="34" t="s">
        <v>202</v>
      </c>
      <c r="L5" s="34" t="s">
        <v>221</v>
      </c>
      <c r="M5" s="86"/>
      <c r="N5" s="39" t="s">
        <v>199</v>
      </c>
      <c r="O5" s="39" t="s">
        <v>200</v>
      </c>
      <c r="P5" s="33" t="s">
        <v>196</v>
      </c>
      <c r="Q5" s="39" t="s">
        <v>222</v>
      </c>
      <c r="R5" s="39" t="s">
        <v>220</v>
      </c>
      <c r="S5" s="66"/>
    </row>
    <row r="6" spans="1:19" ht="30" hidden="1" customHeight="1" x14ac:dyDescent="0.25">
      <c r="A6" s="1">
        <v>1</v>
      </c>
      <c r="B6" s="46">
        <v>28</v>
      </c>
      <c r="C6" s="8" t="s">
        <v>4</v>
      </c>
      <c r="D6" s="2" t="s">
        <v>18</v>
      </c>
      <c r="E6" s="2"/>
      <c r="F6" s="9"/>
      <c r="G6" s="29"/>
      <c r="H6" s="36"/>
      <c r="I6" s="37"/>
      <c r="J6" s="36"/>
      <c r="K6" s="36"/>
      <c r="L6" s="36"/>
      <c r="M6" s="53"/>
      <c r="N6" s="21"/>
      <c r="O6" s="21"/>
      <c r="P6" s="25"/>
      <c r="Q6" s="21"/>
      <c r="R6" s="21"/>
      <c r="S6" s="18"/>
    </row>
    <row r="7" spans="1:19" ht="61.5" hidden="1" customHeight="1" x14ac:dyDescent="0.25">
      <c r="A7" s="1" t="s">
        <v>160</v>
      </c>
      <c r="B7" s="46"/>
      <c r="C7" s="8" t="s">
        <v>4</v>
      </c>
      <c r="D7" s="2" t="s">
        <v>19</v>
      </c>
      <c r="E7" s="2" t="s">
        <v>20</v>
      </c>
      <c r="F7" s="9" t="s">
        <v>5</v>
      </c>
      <c r="G7" s="29" t="s">
        <v>21</v>
      </c>
      <c r="H7" s="36">
        <v>8000</v>
      </c>
      <c r="I7" s="37">
        <v>5</v>
      </c>
      <c r="J7" s="36">
        <f t="shared" ref="J7:J53" si="0">H7*1.05</f>
        <v>8400</v>
      </c>
      <c r="K7" s="42">
        <f>G7*H7</f>
        <v>80000</v>
      </c>
      <c r="L7" s="42">
        <f>G7*J7</f>
        <v>84000</v>
      </c>
      <c r="M7" s="53"/>
      <c r="N7" s="21"/>
      <c r="O7" s="21">
        <v>0</v>
      </c>
      <c r="P7" s="25"/>
      <c r="Q7" s="21">
        <f>SUM(O7)*0.05</f>
        <v>0</v>
      </c>
      <c r="R7" s="21">
        <f>SUM(O7+Q7)</f>
        <v>0</v>
      </c>
      <c r="S7" s="18"/>
    </row>
    <row r="8" spans="1:19" ht="17.25" hidden="1" customHeight="1" x14ac:dyDescent="0.25">
      <c r="A8" s="1" t="s">
        <v>161</v>
      </c>
      <c r="B8" s="46"/>
      <c r="C8" s="8" t="s">
        <v>4</v>
      </c>
      <c r="D8" s="2" t="s">
        <v>22</v>
      </c>
      <c r="E8" s="2" t="s">
        <v>23</v>
      </c>
      <c r="F8" s="9" t="s">
        <v>5</v>
      </c>
      <c r="G8" s="29" t="s">
        <v>21</v>
      </c>
      <c r="H8" s="36">
        <v>80</v>
      </c>
      <c r="I8" s="37">
        <v>5</v>
      </c>
      <c r="J8" s="36">
        <f t="shared" si="0"/>
        <v>84</v>
      </c>
      <c r="K8" s="42">
        <f>G8*H8</f>
        <v>800</v>
      </c>
      <c r="L8" s="42">
        <f>G8*J8</f>
        <v>840</v>
      </c>
      <c r="M8" s="53"/>
      <c r="N8" s="21"/>
      <c r="O8" s="21">
        <f t="shared" ref="O8:O71" si="1">SUM(G8*N8)</f>
        <v>0</v>
      </c>
      <c r="P8" s="25"/>
      <c r="Q8" s="21">
        <f t="shared" ref="Q8:Q71" si="2">SUM(O8)*0.05</f>
        <v>0</v>
      </c>
      <c r="R8" s="21">
        <f t="shared" ref="R8:R71" si="3">SUM(O8+Q8)</f>
        <v>0</v>
      </c>
      <c r="S8" s="18"/>
    </row>
    <row r="9" spans="1:19" ht="17.25" hidden="1" customHeight="1" x14ac:dyDescent="0.25">
      <c r="A9" s="1" t="s">
        <v>162</v>
      </c>
      <c r="B9" s="46"/>
      <c r="C9" s="8" t="s">
        <v>4</v>
      </c>
      <c r="D9" s="2" t="s">
        <v>24</v>
      </c>
      <c r="E9" s="2" t="s">
        <v>25</v>
      </c>
      <c r="F9" s="9" t="s">
        <v>5</v>
      </c>
      <c r="G9" s="29" t="s">
        <v>21</v>
      </c>
      <c r="H9" s="36">
        <v>80</v>
      </c>
      <c r="I9" s="37">
        <v>5</v>
      </c>
      <c r="J9" s="36">
        <f t="shared" si="0"/>
        <v>84</v>
      </c>
      <c r="K9" s="42">
        <f>G9*H9</f>
        <v>800</v>
      </c>
      <c r="L9" s="42">
        <f>G9*J9</f>
        <v>840</v>
      </c>
      <c r="M9" s="53"/>
      <c r="N9" s="21"/>
      <c r="O9" s="21">
        <f t="shared" si="1"/>
        <v>0</v>
      </c>
      <c r="P9" s="25"/>
      <c r="Q9" s="21">
        <f t="shared" si="2"/>
        <v>0</v>
      </c>
      <c r="R9" s="21">
        <f t="shared" si="3"/>
        <v>0</v>
      </c>
      <c r="S9" s="18"/>
    </row>
    <row r="10" spans="1:19" ht="18.75" hidden="1" customHeight="1" x14ac:dyDescent="0.25">
      <c r="A10" s="1"/>
      <c r="B10" s="46"/>
      <c r="C10" s="8"/>
      <c r="D10" s="2"/>
      <c r="E10" s="3" t="s">
        <v>223</v>
      </c>
      <c r="F10" s="9"/>
      <c r="G10" s="29"/>
      <c r="H10" s="36"/>
      <c r="I10" s="37"/>
      <c r="J10" s="36"/>
      <c r="K10" s="43">
        <f>SUM(K7:K9)</f>
        <v>81600</v>
      </c>
      <c r="L10" s="43">
        <f>SUM(L7:L9)</f>
        <v>85680</v>
      </c>
      <c r="M10" s="53"/>
      <c r="N10" s="51"/>
      <c r="O10" s="23">
        <f>SUM(O7:O9)</f>
        <v>0</v>
      </c>
      <c r="P10" s="25"/>
      <c r="Q10" s="23">
        <f>SUM(Q7:Q9)</f>
        <v>0</v>
      </c>
      <c r="R10" s="23">
        <f>SUM(R7:R9)</f>
        <v>0</v>
      </c>
      <c r="S10" s="18"/>
    </row>
    <row r="11" spans="1:19" ht="30" hidden="1" customHeight="1" x14ac:dyDescent="0.25">
      <c r="A11" s="1">
        <v>2</v>
      </c>
      <c r="B11" s="46">
        <v>30</v>
      </c>
      <c r="C11" s="8" t="s">
        <v>27</v>
      </c>
      <c r="D11" s="2" t="s">
        <v>28</v>
      </c>
      <c r="E11" s="2" t="s">
        <v>29</v>
      </c>
      <c r="F11" s="9" t="s">
        <v>5</v>
      </c>
      <c r="G11" s="29" t="s">
        <v>30</v>
      </c>
      <c r="H11" s="36">
        <v>430</v>
      </c>
      <c r="I11" s="37">
        <v>5</v>
      </c>
      <c r="J11" s="36">
        <f t="shared" si="0"/>
        <v>451.5</v>
      </c>
      <c r="K11" s="42">
        <f t="shared" ref="K11:K53" si="4">G11*H11</f>
        <v>34400</v>
      </c>
      <c r="L11" s="42">
        <f t="shared" ref="L11:L78" si="5">K11*1.05</f>
        <v>36120</v>
      </c>
      <c r="M11" s="53"/>
      <c r="N11" s="21"/>
      <c r="O11" s="21">
        <f t="shared" si="1"/>
        <v>0</v>
      </c>
      <c r="P11" s="25"/>
      <c r="Q11" s="21">
        <f t="shared" si="2"/>
        <v>0</v>
      </c>
      <c r="R11" s="21">
        <f t="shared" si="3"/>
        <v>0</v>
      </c>
      <c r="S11" s="18"/>
    </row>
    <row r="12" spans="1:19" ht="32.25" hidden="1" customHeight="1" x14ac:dyDescent="0.25">
      <c r="A12" s="1">
        <v>3</v>
      </c>
      <c r="B12" s="46">
        <v>31</v>
      </c>
      <c r="C12" s="8" t="s">
        <v>27</v>
      </c>
      <c r="D12" s="2" t="s">
        <v>31</v>
      </c>
      <c r="E12" s="2" t="s">
        <v>157</v>
      </c>
      <c r="F12" s="9" t="s">
        <v>5</v>
      </c>
      <c r="G12" s="29">
        <v>50</v>
      </c>
      <c r="H12" s="36">
        <v>325</v>
      </c>
      <c r="I12" s="37">
        <v>5</v>
      </c>
      <c r="J12" s="36">
        <f t="shared" si="0"/>
        <v>341.25</v>
      </c>
      <c r="K12" s="42">
        <f t="shared" si="4"/>
        <v>16250</v>
      </c>
      <c r="L12" s="42">
        <f t="shared" si="5"/>
        <v>17062.5</v>
      </c>
      <c r="M12" s="53"/>
      <c r="N12" s="21"/>
      <c r="O12" s="21">
        <f t="shared" si="1"/>
        <v>0</v>
      </c>
      <c r="P12" s="25"/>
      <c r="Q12" s="21">
        <f t="shared" si="2"/>
        <v>0</v>
      </c>
      <c r="R12" s="21">
        <f t="shared" si="3"/>
        <v>0</v>
      </c>
      <c r="S12" s="18"/>
    </row>
    <row r="13" spans="1:19" ht="28.5" hidden="1" customHeight="1" x14ac:dyDescent="0.25">
      <c r="A13" s="1">
        <v>4</v>
      </c>
      <c r="B13" s="46">
        <v>32</v>
      </c>
      <c r="C13" s="8" t="s">
        <v>27</v>
      </c>
      <c r="D13" s="2" t="s">
        <v>32</v>
      </c>
      <c r="E13" s="2" t="s">
        <v>33</v>
      </c>
      <c r="F13" s="9" t="s">
        <v>5</v>
      </c>
      <c r="G13" s="29" t="s">
        <v>16</v>
      </c>
      <c r="H13" s="36">
        <v>270</v>
      </c>
      <c r="I13" s="37">
        <v>5</v>
      </c>
      <c r="J13" s="36">
        <f t="shared" si="0"/>
        <v>283.5</v>
      </c>
      <c r="K13" s="42">
        <f t="shared" si="4"/>
        <v>8100</v>
      </c>
      <c r="L13" s="42">
        <f t="shared" si="5"/>
        <v>8505</v>
      </c>
      <c r="M13" s="53"/>
      <c r="N13" s="21"/>
      <c r="O13" s="21">
        <f t="shared" si="1"/>
        <v>0</v>
      </c>
      <c r="P13" s="25"/>
      <c r="Q13" s="21">
        <f t="shared" si="2"/>
        <v>0</v>
      </c>
      <c r="R13" s="21">
        <f t="shared" si="3"/>
        <v>0</v>
      </c>
      <c r="S13" s="18"/>
    </row>
    <row r="14" spans="1:19" ht="31.5" hidden="1" customHeight="1" x14ac:dyDescent="0.25">
      <c r="A14" s="1">
        <v>5</v>
      </c>
      <c r="B14" s="46">
        <v>33</v>
      </c>
      <c r="C14" s="8" t="s">
        <v>27</v>
      </c>
      <c r="D14" s="2" t="s">
        <v>34</v>
      </c>
      <c r="E14" s="2" t="s">
        <v>35</v>
      </c>
      <c r="F14" s="9" t="s">
        <v>5</v>
      </c>
      <c r="G14" s="29" t="s">
        <v>36</v>
      </c>
      <c r="H14" s="36">
        <v>220</v>
      </c>
      <c r="I14" s="37">
        <v>5</v>
      </c>
      <c r="J14" s="36">
        <f t="shared" si="0"/>
        <v>231</v>
      </c>
      <c r="K14" s="42">
        <f t="shared" si="4"/>
        <v>880</v>
      </c>
      <c r="L14" s="42">
        <f t="shared" si="5"/>
        <v>924</v>
      </c>
      <c r="M14" s="53"/>
      <c r="N14" s="21"/>
      <c r="O14" s="21">
        <f t="shared" si="1"/>
        <v>0</v>
      </c>
      <c r="P14" s="25"/>
      <c r="Q14" s="21">
        <f t="shared" si="2"/>
        <v>0</v>
      </c>
      <c r="R14" s="21">
        <f t="shared" si="3"/>
        <v>0</v>
      </c>
      <c r="S14" s="18"/>
    </row>
    <row r="15" spans="1:19" ht="30.75" hidden="1" customHeight="1" x14ac:dyDescent="0.25">
      <c r="A15" s="1">
        <v>6</v>
      </c>
      <c r="B15" s="46">
        <v>34</v>
      </c>
      <c r="C15" s="8" t="s">
        <v>27</v>
      </c>
      <c r="D15" s="2" t="s">
        <v>37</v>
      </c>
      <c r="E15" s="2" t="s">
        <v>158</v>
      </c>
      <c r="F15" s="9" t="s">
        <v>5</v>
      </c>
      <c r="G15" s="29" t="s">
        <v>21</v>
      </c>
      <c r="H15" s="36">
        <v>235</v>
      </c>
      <c r="I15" s="37">
        <v>5</v>
      </c>
      <c r="J15" s="36">
        <f t="shared" si="0"/>
        <v>246.75</v>
      </c>
      <c r="K15" s="42">
        <f t="shared" si="4"/>
        <v>2350</v>
      </c>
      <c r="L15" s="42">
        <f t="shared" si="5"/>
        <v>2467.5</v>
      </c>
      <c r="M15" s="53"/>
      <c r="N15" s="21"/>
      <c r="O15" s="21">
        <f t="shared" si="1"/>
        <v>0</v>
      </c>
      <c r="P15" s="25"/>
      <c r="Q15" s="21">
        <f t="shared" si="2"/>
        <v>0</v>
      </c>
      <c r="R15" s="21">
        <f t="shared" si="3"/>
        <v>0</v>
      </c>
      <c r="S15" s="18"/>
    </row>
    <row r="16" spans="1:19" ht="30.75" hidden="1" customHeight="1" x14ac:dyDescent="0.25">
      <c r="A16" s="1">
        <v>7</v>
      </c>
      <c r="B16" s="46">
        <v>35</v>
      </c>
      <c r="C16" s="8" t="s">
        <v>27</v>
      </c>
      <c r="D16" s="2" t="s">
        <v>38</v>
      </c>
      <c r="E16" s="2" t="s">
        <v>39</v>
      </c>
      <c r="F16" s="9" t="s">
        <v>5</v>
      </c>
      <c r="G16" s="29" t="s">
        <v>8</v>
      </c>
      <c r="H16" s="36">
        <v>880</v>
      </c>
      <c r="I16" s="37">
        <v>5</v>
      </c>
      <c r="J16" s="36">
        <f t="shared" si="0"/>
        <v>924</v>
      </c>
      <c r="K16" s="42">
        <f t="shared" si="4"/>
        <v>10560</v>
      </c>
      <c r="L16" s="42">
        <f t="shared" si="5"/>
        <v>11088</v>
      </c>
      <c r="M16" s="53"/>
      <c r="N16" s="21"/>
      <c r="O16" s="21">
        <f t="shared" si="1"/>
        <v>0</v>
      </c>
      <c r="P16" s="25"/>
      <c r="Q16" s="21">
        <f t="shared" si="2"/>
        <v>0</v>
      </c>
      <c r="R16" s="21">
        <f t="shared" si="3"/>
        <v>0</v>
      </c>
      <c r="S16" s="18"/>
    </row>
    <row r="17" spans="1:19" ht="45.75" hidden="1" customHeight="1" x14ac:dyDescent="0.25">
      <c r="A17" s="1">
        <v>8</v>
      </c>
      <c r="B17" s="46">
        <v>36</v>
      </c>
      <c r="C17" s="8" t="s">
        <v>27</v>
      </c>
      <c r="D17" s="2" t="s">
        <v>40</v>
      </c>
      <c r="E17" s="2" t="s">
        <v>166</v>
      </c>
      <c r="F17" s="9" t="s">
        <v>5</v>
      </c>
      <c r="G17" s="29">
        <v>30</v>
      </c>
      <c r="H17" s="36">
        <v>600</v>
      </c>
      <c r="I17" s="37">
        <v>5</v>
      </c>
      <c r="J17" s="36">
        <f t="shared" si="0"/>
        <v>630</v>
      </c>
      <c r="K17" s="42">
        <f t="shared" si="4"/>
        <v>18000</v>
      </c>
      <c r="L17" s="42">
        <f t="shared" si="5"/>
        <v>18900</v>
      </c>
      <c r="M17" s="53"/>
      <c r="N17" s="21"/>
      <c r="O17" s="21">
        <f t="shared" si="1"/>
        <v>0</v>
      </c>
      <c r="P17" s="25"/>
      <c r="Q17" s="21">
        <f t="shared" si="2"/>
        <v>0</v>
      </c>
      <c r="R17" s="21">
        <f t="shared" si="3"/>
        <v>0</v>
      </c>
      <c r="S17" s="18"/>
    </row>
    <row r="18" spans="1:19" ht="32.25" hidden="1" customHeight="1" x14ac:dyDescent="0.25">
      <c r="A18" s="1">
        <v>9</v>
      </c>
      <c r="B18" s="46">
        <v>37</v>
      </c>
      <c r="C18" s="8" t="s">
        <v>27</v>
      </c>
      <c r="D18" s="2" t="s">
        <v>41</v>
      </c>
      <c r="E18" s="2" t="s">
        <v>167</v>
      </c>
      <c r="F18" s="9" t="s">
        <v>5</v>
      </c>
      <c r="G18" s="29">
        <v>2</v>
      </c>
      <c r="H18" s="36">
        <v>750</v>
      </c>
      <c r="I18" s="37">
        <v>5</v>
      </c>
      <c r="J18" s="36">
        <f t="shared" si="0"/>
        <v>787.5</v>
      </c>
      <c r="K18" s="42">
        <f t="shared" si="4"/>
        <v>1500</v>
      </c>
      <c r="L18" s="42">
        <f t="shared" si="5"/>
        <v>1575</v>
      </c>
      <c r="M18" s="53"/>
      <c r="N18" s="21"/>
      <c r="O18" s="21">
        <f t="shared" si="1"/>
        <v>0</v>
      </c>
      <c r="P18" s="25"/>
      <c r="Q18" s="21">
        <f t="shared" si="2"/>
        <v>0</v>
      </c>
      <c r="R18" s="21">
        <f t="shared" si="3"/>
        <v>0</v>
      </c>
      <c r="S18" s="18"/>
    </row>
    <row r="19" spans="1:19" ht="33.75" hidden="1" customHeight="1" x14ac:dyDescent="0.25">
      <c r="A19" s="1">
        <v>10</v>
      </c>
      <c r="B19" s="46">
        <v>38</v>
      </c>
      <c r="C19" s="8" t="s">
        <v>27</v>
      </c>
      <c r="D19" s="2" t="s">
        <v>42</v>
      </c>
      <c r="E19" s="2" t="s">
        <v>168</v>
      </c>
      <c r="F19" s="9" t="s">
        <v>5</v>
      </c>
      <c r="G19" s="29">
        <v>8</v>
      </c>
      <c r="H19" s="36">
        <v>750</v>
      </c>
      <c r="I19" s="37">
        <v>5</v>
      </c>
      <c r="J19" s="36">
        <f t="shared" si="0"/>
        <v>787.5</v>
      </c>
      <c r="K19" s="42">
        <f t="shared" si="4"/>
        <v>6000</v>
      </c>
      <c r="L19" s="42">
        <f t="shared" si="5"/>
        <v>6300</v>
      </c>
      <c r="M19" s="53"/>
      <c r="N19" s="21"/>
      <c r="O19" s="21">
        <f t="shared" si="1"/>
        <v>0</v>
      </c>
      <c r="P19" s="25"/>
      <c r="Q19" s="21">
        <f t="shared" si="2"/>
        <v>0</v>
      </c>
      <c r="R19" s="21">
        <f t="shared" si="3"/>
        <v>0</v>
      </c>
      <c r="S19" s="18"/>
    </row>
    <row r="20" spans="1:19" ht="18.75" hidden="1" customHeight="1" x14ac:dyDescent="0.25">
      <c r="A20" s="1">
        <v>11</v>
      </c>
      <c r="B20" s="46">
        <v>39</v>
      </c>
      <c r="C20" s="8" t="s">
        <v>27</v>
      </c>
      <c r="D20" s="2" t="s">
        <v>44</v>
      </c>
      <c r="E20" s="2" t="s">
        <v>45</v>
      </c>
      <c r="F20" s="9" t="s">
        <v>5</v>
      </c>
      <c r="G20" s="29" t="s">
        <v>46</v>
      </c>
      <c r="H20" s="36">
        <v>440</v>
      </c>
      <c r="I20" s="37">
        <v>5</v>
      </c>
      <c r="J20" s="36">
        <f t="shared" si="0"/>
        <v>462</v>
      </c>
      <c r="K20" s="42">
        <f t="shared" si="4"/>
        <v>17600</v>
      </c>
      <c r="L20" s="42">
        <f t="shared" si="5"/>
        <v>18480</v>
      </c>
      <c r="M20" s="53"/>
      <c r="N20" s="21"/>
      <c r="O20" s="21">
        <f t="shared" si="1"/>
        <v>0</v>
      </c>
      <c r="P20" s="25"/>
      <c r="Q20" s="21">
        <f t="shared" si="2"/>
        <v>0</v>
      </c>
      <c r="R20" s="21">
        <f t="shared" si="3"/>
        <v>0</v>
      </c>
      <c r="S20" s="18"/>
    </row>
    <row r="21" spans="1:19" ht="18.75" hidden="1" customHeight="1" x14ac:dyDescent="0.25">
      <c r="A21" s="1">
        <v>12</v>
      </c>
      <c r="B21" s="46">
        <v>40</v>
      </c>
      <c r="C21" s="8" t="s">
        <v>27</v>
      </c>
      <c r="D21" s="2" t="s">
        <v>47</v>
      </c>
      <c r="E21" s="2" t="s">
        <v>48</v>
      </c>
      <c r="F21" s="9" t="s">
        <v>5</v>
      </c>
      <c r="G21" s="29" t="s">
        <v>49</v>
      </c>
      <c r="H21" s="36">
        <v>440</v>
      </c>
      <c r="I21" s="37">
        <v>5</v>
      </c>
      <c r="J21" s="36">
        <f t="shared" si="0"/>
        <v>462</v>
      </c>
      <c r="K21" s="42">
        <f t="shared" si="4"/>
        <v>6600</v>
      </c>
      <c r="L21" s="42">
        <f t="shared" si="5"/>
        <v>6930</v>
      </c>
      <c r="M21" s="53"/>
      <c r="N21" s="21"/>
      <c r="O21" s="21">
        <f t="shared" si="1"/>
        <v>0</v>
      </c>
      <c r="P21" s="25"/>
      <c r="Q21" s="21">
        <f t="shared" si="2"/>
        <v>0</v>
      </c>
      <c r="R21" s="21">
        <f t="shared" si="3"/>
        <v>0</v>
      </c>
      <c r="S21" s="18"/>
    </row>
    <row r="22" spans="1:19" ht="18.75" hidden="1" customHeight="1" x14ac:dyDescent="0.25">
      <c r="A22" s="1">
        <v>13</v>
      </c>
      <c r="B22" s="46">
        <v>41</v>
      </c>
      <c r="C22" s="8" t="s">
        <v>27</v>
      </c>
      <c r="D22" s="2" t="s">
        <v>50</v>
      </c>
      <c r="E22" s="2" t="s">
        <v>169</v>
      </c>
      <c r="F22" s="9" t="s">
        <v>5</v>
      </c>
      <c r="G22" s="29">
        <v>14</v>
      </c>
      <c r="H22" s="36">
        <v>440</v>
      </c>
      <c r="I22" s="37">
        <v>5</v>
      </c>
      <c r="J22" s="36">
        <f t="shared" si="0"/>
        <v>462</v>
      </c>
      <c r="K22" s="42">
        <f t="shared" si="4"/>
        <v>6160</v>
      </c>
      <c r="L22" s="42">
        <f t="shared" si="5"/>
        <v>6468</v>
      </c>
      <c r="M22" s="53"/>
      <c r="N22" s="21"/>
      <c r="O22" s="21">
        <f t="shared" si="1"/>
        <v>0</v>
      </c>
      <c r="P22" s="25"/>
      <c r="Q22" s="21">
        <f t="shared" si="2"/>
        <v>0</v>
      </c>
      <c r="R22" s="21">
        <f t="shared" si="3"/>
        <v>0</v>
      </c>
      <c r="S22" s="18"/>
    </row>
    <row r="23" spans="1:19" ht="45.75" hidden="1" customHeight="1" x14ac:dyDescent="0.25">
      <c r="A23" s="1">
        <v>14</v>
      </c>
      <c r="B23" s="46">
        <v>42</v>
      </c>
      <c r="C23" s="8" t="s">
        <v>27</v>
      </c>
      <c r="D23" s="2" t="s">
        <v>51</v>
      </c>
      <c r="E23" s="2" t="s">
        <v>171</v>
      </c>
      <c r="F23" s="9" t="s">
        <v>5</v>
      </c>
      <c r="G23" s="29" t="s">
        <v>43</v>
      </c>
      <c r="H23" s="36">
        <v>440</v>
      </c>
      <c r="I23" s="37">
        <v>5</v>
      </c>
      <c r="J23" s="36">
        <f t="shared" si="0"/>
        <v>462</v>
      </c>
      <c r="K23" s="42">
        <f t="shared" si="4"/>
        <v>8800</v>
      </c>
      <c r="L23" s="42">
        <f t="shared" si="5"/>
        <v>9240</v>
      </c>
      <c r="M23" s="53"/>
      <c r="N23" s="21"/>
      <c r="O23" s="21">
        <f t="shared" si="1"/>
        <v>0</v>
      </c>
      <c r="P23" s="25"/>
      <c r="Q23" s="21">
        <f t="shared" si="2"/>
        <v>0</v>
      </c>
      <c r="R23" s="21">
        <f t="shared" si="3"/>
        <v>0</v>
      </c>
      <c r="S23" s="18"/>
    </row>
    <row r="24" spans="1:19" ht="33" hidden="1" customHeight="1" x14ac:dyDescent="0.25">
      <c r="A24" s="1">
        <v>15</v>
      </c>
      <c r="B24" s="46">
        <v>43</v>
      </c>
      <c r="C24" s="8" t="s">
        <v>27</v>
      </c>
      <c r="D24" s="2" t="s">
        <v>52</v>
      </c>
      <c r="E24" s="2" t="s">
        <v>53</v>
      </c>
      <c r="F24" s="9" t="s">
        <v>5</v>
      </c>
      <c r="G24" s="29" t="s">
        <v>49</v>
      </c>
      <c r="H24" s="36">
        <v>1900</v>
      </c>
      <c r="I24" s="37">
        <v>5</v>
      </c>
      <c r="J24" s="36">
        <f t="shared" si="0"/>
        <v>1995</v>
      </c>
      <c r="K24" s="42">
        <f t="shared" si="4"/>
        <v>28500</v>
      </c>
      <c r="L24" s="42">
        <f t="shared" si="5"/>
        <v>29925</v>
      </c>
      <c r="M24" s="53"/>
      <c r="N24" s="21"/>
      <c r="O24" s="21">
        <f t="shared" si="1"/>
        <v>0</v>
      </c>
      <c r="P24" s="25"/>
      <c r="Q24" s="21">
        <f t="shared" si="2"/>
        <v>0</v>
      </c>
      <c r="R24" s="21">
        <f t="shared" si="3"/>
        <v>0</v>
      </c>
      <c r="S24" s="18"/>
    </row>
    <row r="25" spans="1:19" ht="33" hidden="1" customHeight="1" x14ac:dyDescent="0.25">
      <c r="A25" s="1">
        <v>16</v>
      </c>
      <c r="B25" s="46">
        <v>44</v>
      </c>
      <c r="C25" s="8" t="s">
        <v>27</v>
      </c>
      <c r="D25" s="2" t="s">
        <v>54</v>
      </c>
      <c r="E25" s="2" t="s">
        <v>159</v>
      </c>
      <c r="F25" s="9" t="s">
        <v>5</v>
      </c>
      <c r="G25" s="29" t="s">
        <v>13</v>
      </c>
      <c r="H25" s="36">
        <v>420</v>
      </c>
      <c r="I25" s="37">
        <v>5</v>
      </c>
      <c r="J25" s="36">
        <f t="shared" si="0"/>
        <v>441</v>
      </c>
      <c r="K25" s="42">
        <f t="shared" si="4"/>
        <v>25200</v>
      </c>
      <c r="L25" s="42">
        <f t="shared" si="5"/>
        <v>26460</v>
      </c>
      <c r="M25" s="53"/>
      <c r="N25" s="21"/>
      <c r="O25" s="21">
        <f t="shared" si="1"/>
        <v>0</v>
      </c>
      <c r="P25" s="25"/>
      <c r="Q25" s="21">
        <f t="shared" si="2"/>
        <v>0</v>
      </c>
      <c r="R25" s="21">
        <f t="shared" si="3"/>
        <v>0</v>
      </c>
      <c r="S25" s="18"/>
    </row>
    <row r="26" spans="1:19" ht="45.75" hidden="1" customHeight="1" x14ac:dyDescent="0.25">
      <c r="A26" s="1">
        <v>17</v>
      </c>
      <c r="B26" s="46">
        <v>45</v>
      </c>
      <c r="C26" s="8" t="s">
        <v>27</v>
      </c>
      <c r="D26" s="2" t="s">
        <v>55</v>
      </c>
      <c r="E26" s="2" t="s">
        <v>56</v>
      </c>
      <c r="F26" s="9" t="s">
        <v>5</v>
      </c>
      <c r="G26" s="29" t="s">
        <v>43</v>
      </c>
      <c r="H26" s="36">
        <v>660</v>
      </c>
      <c r="I26" s="37">
        <v>5</v>
      </c>
      <c r="J26" s="36">
        <f t="shared" si="0"/>
        <v>693</v>
      </c>
      <c r="K26" s="42">
        <f t="shared" si="4"/>
        <v>13200</v>
      </c>
      <c r="L26" s="42">
        <f t="shared" si="5"/>
        <v>13860</v>
      </c>
      <c r="M26" s="53"/>
      <c r="N26" s="21"/>
      <c r="O26" s="21">
        <f t="shared" si="1"/>
        <v>0</v>
      </c>
      <c r="P26" s="25"/>
      <c r="Q26" s="21">
        <f t="shared" si="2"/>
        <v>0</v>
      </c>
      <c r="R26" s="21">
        <f t="shared" si="3"/>
        <v>0</v>
      </c>
      <c r="S26" s="18"/>
    </row>
    <row r="27" spans="1:19" ht="60" hidden="1" customHeight="1" x14ac:dyDescent="0.25">
      <c r="A27" s="1">
        <v>18</v>
      </c>
      <c r="B27" s="46">
        <v>46</v>
      </c>
      <c r="C27" s="8" t="s">
        <v>27</v>
      </c>
      <c r="D27" s="2" t="s">
        <v>57</v>
      </c>
      <c r="E27" s="2" t="s">
        <v>58</v>
      </c>
      <c r="F27" s="9" t="s">
        <v>5</v>
      </c>
      <c r="G27" s="29" t="s">
        <v>17</v>
      </c>
      <c r="H27" s="36">
        <v>2350</v>
      </c>
      <c r="I27" s="37">
        <v>5</v>
      </c>
      <c r="J27" s="36">
        <f t="shared" si="0"/>
        <v>2467.5</v>
      </c>
      <c r="K27" s="42">
        <f t="shared" si="4"/>
        <v>7050</v>
      </c>
      <c r="L27" s="42">
        <f t="shared" si="5"/>
        <v>7402.5</v>
      </c>
      <c r="M27" s="53"/>
      <c r="N27" s="21"/>
      <c r="O27" s="21">
        <f t="shared" si="1"/>
        <v>0</v>
      </c>
      <c r="P27" s="25"/>
      <c r="Q27" s="21">
        <f t="shared" si="2"/>
        <v>0</v>
      </c>
      <c r="R27" s="21">
        <f t="shared" si="3"/>
        <v>0</v>
      </c>
      <c r="S27" s="18"/>
    </row>
    <row r="28" spans="1:19" ht="44.25" hidden="1" customHeight="1" x14ac:dyDescent="0.25">
      <c r="A28" s="1">
        <v>19</v>
      </c>
      <c r="B28" s="46">
        <v>47</v>
      </c>
      <c r="C28" s="8" t="s">
        <v>27</v>
      </c>
      <c r="D28" s="2" t="s">
        <v>59</v>
      </c>
      <c r="E28" s="2" t="s">
        <v>60</v>
      </c>
      <c r="F28" s="9" t="s">
        <v>5</v>
      </c>
      <c r="G28" s="29" t="s">
        <v>61</v>
      </c>
      <c r="H28" s="36">
        <v>390</v>
      </c>
      <c r="I28" s="37">
        <v>5</v>
      </c>
      <c r="J28" s="36">
        <f t="shared" si="0"/>
        <v>409.5</v>
      </c>
      <c r="K28" s="42">
        <f t="shared" si="4"/>
        <v>17550</v>
      </c>
      <c r="L28" s="42">
        <f t="shared" si="5"/>
        <v>18427.5</v>
      </c>
      <c r="M28" s="53"/>
      <c r="N28" s="21"/>
      <c r="O28" s="21">
        <f t="shared" si="1"/>
        <v>0</v>
      </c>
      <c r="P28" s="25"/>
      <c r="Q28" s="21">
        <f t="shared" si="2"/>
        <v>0</v>
      </c>
      <c r="R28" s="21">
        <f t="shared" si="3"/>
        <v>0</v>
      </c>
      <c r="S28" s="18"/>
    </row>
    <row r="29" spans="1:19" s="20" customFormat="1" ht="90.75" hidden="1" customHeight="1" x14ac:dyDescent="0.25">
      <c r="A29" s="5">
        <v>20</v>
      </c>
      <c r="B29" s="47">
        <v>48</v>
      </c>
      <c r="C29" s="10" t="s">
        <v>27</v>
      </c>
      <c r="D29" s="6" t="s">
        <v>62</v>
      </c>
      <c r="E29" s="6" t="s">
        <v>190</v>
      </c>
      <c r="F29" s="11" t="s">
        <v>5</v>
      </c>
      <c r="G29" s="30" t="s">
        <v>49</v>
      </c>
      <c r="H29" s="36">
        <v>900</v>
      </c>
      <c r="I29" s="37">
        <v>5</v>
      </c>
      <c r="J29" s="36">
        <f t="shared" si="0"/>
        <v>945</v>
      </c>
      <c r="K29" s="42">
        <f t="shared" si="4"/>
        <v>13500</v>
      </c>
      <c r="L29" s="42">
        <f t="shared" si="5"/>
        <v>14175</v>
      </c>
      <c r="M29" s="54"/>
      <c r="N29" s="22"/>
      <c r="O29" s="21">
        <f t="shared" si="1"/>
        <v>0</v>
      </c>
      <c r="P29" s="26"/>
      <c r="Q29" s="21">
        <f t="shared" si="2"/>
        <v>0</v>
      </c>
      <c r="R29" s="21">
        <f t="shared" si="3"/>
        <v>0</v>
      </c>
      <c r="S29" s="19"/>
    </row>
    <row r="30" spans="1:19" s="20" customFormat="1" ht="92.25" hidden="1" customHeight="1" x14ac:dyDescent="0.25">
      <c r="A30" s="5">
        <v>21</v>
      </c>
      <c r="B30" s="47">
        <v>49</v>
      </c>
      <c r="C30" s="10" t="s">
        <v>27</v>
      </c>
      <c r="D30" s="6" t="s">
        <v>63</v>
      </c>
      <c r="E30" s="6" t="s">
        <v>203</v>
      </c>
      <c r="F30" s="11" t="s">
        <v>5</v>
      </c>
      <c r="G30" s="30" t="s">
        <v>15</v>
      </c>
      <c r="H30" s="36">
        <v>900</v>
      </c>
      <c r="I30" s="37">
        <v>5</v>
      </c>
      <c r="J30" s="36">
        <f t="shared" si="0"/>
        <v>945</v>
      </c>
      <c r="K30" s="42">
        <f t="shared" si="4"/>
        <v>5400</v>
      </c>
      <c r="L30" s="42">
        <f t="shared" si="5"/>
        <v>5670</v>
      </c>
      <c r="M30" s="54"/>
      <c r="N30" s="22"/>
      <c r="O30" s="21">
        <f t="shared" si="1"/>
        <v>0</v>
      </c>
      <c r="P30" s="26"/>
      <c r="Q30" s="21">
        <f t="shared" si="2"/>
        <v>0</v>
      </c>
      <c r="R30" s="21">
        <f t="shared" si="3"/>
        <v>0</v>
      </c>
      <c r="S30" s="19"/>
    </row>
    <row r="31" spans="1:19" s="20" customFormat="1" ht="75" hidden="1" customHeight="1" x14ac:dyDescent="0.25">
      <c r="A31" s="5">
        <v>22</v>
      </c>
      <c r="B31" s="47">
        <v>50</v>
      </c>
      <c r="C31" s="10" t="s">
        <v>27</v>
      </c>
      <c r="D31" s="6" t="s">
        <v>64</v>
      </c>
      <c r="E31" s="6" t="s">
        <v>204</v>
      </c>
      <c r="F31" s="11" t="s">
        <v>5</v>
      </c>
      <c r="G31" s="30" t="s">
        <v>65</v>
      </c>
      <c r="H31" s="36">
        <v>400</v>
      </c>
      <c r="I31" s="37">
        <v>5</v>
      </c>
      <c r="J31" s="36">
        <f t="shared" si="0"/>
        <v>420</v>
      </c>
      <c r="K31" s="42">
        <f t="shared" si="4"/>
        <v>800</v>
      </c>
      <c r="L31" s="42">
        <f t="shared" si="5"/>
        <v>840</v>
      </c>
      <c r="M31" s="54"/>
      <c r="N31" s="22"/>
      <c r="O31" s="21">
        <f t="shared" si="1"/>
        <v>0</v>
      </c>
      <c r="P31" s="26"/>
      <c r="Q31" s="21">
        <f t="shared" si="2"/>
        <v>0</v>
      </c>
      <c r="R31" s="21">
        <f t="shared" si="3"/>
        <v>0</v>
      </c>
      <c r="S31" s="19"/>
    </row>
    <row r="32" spans="1:19" s="20" customFormat="1" ht="77.25" hidden="1" customHeight="1" x14ac:dyDescent="0.25">
      <c r="A32" s="5">
        <v>23</v>
      </c>
      <c r="B32" s="47">
        <v>51</v>
      </c>
      <c r="C32" s="10" t="s">
        <v>27</v>
      </c>
      <c r="D32" s="6" t="s">
        <v>66</v>
      </c>
      <c r="E32" s="6" t="s">
        <v>205</v>
      </c>
      <c r="F32" s="11" t="s">
        <v>5</v>
      </c>
      <c r="G32" s="30" t="s">
        <v>65</v>
      </c>
      <c r="H32" s="36">
        <v>400</v>
      </c>
      <c r="I32" s="37">
        <v>5</v>
      </c>
      <c r="J32" s="36">
        <f t="shared" si="0"/>
        <v>420</v>
      </c>
      <c r="K32" s="42">
        <f t="shared" si="4"/>
        <v>800</v>
      </c>
      <c r="L32" s="42">
        <f t="shared" si="5"/>
        <v>840</v>
      </c>
      <c r="M32" s="54"/>
      <c r="N32" s="22"/>
      <c r="O32" s="21">
        <f t="shared" si="1"/>
        <v>0</v>
      </c>
      <c r="P32" s="26"/>
      <c r="Q32" s="21">
        <f t="shared" si="2"/>
        <v>0</v>
      </c>
      <c r="R32" s="21">
        <f t="shared" si="3"/>
        <v>0</v>
      </c>
      <c r="S32" s="19"/>
    </row>
    <row r="33" spans="1:19" s="20" customFormat="1" ht="75.75" hidden="1" customHeight="1" x14ac:dyDescent="0.25">
      <c r="A33" s="5">
        <v>24</v>
      </c>
      <c r="B33" s="47">
        <v>52</v>
      </c>
      <c r="C33" s="10" t="s">
        <v>27</v>
      </c>
      <c r="D33" s="6" t="s">
        <v>67</v>
      </c>
      <c r="E33" s="6" t="s">
        <v>207</v>
      </c>
      <c r="F33" s="11" t="s">
        <v>5</v>
      </c>
      <c r="G33" s="30" t="s">
        <v>15</v>
      </c>
      <c r="H33" s="36">
        <v>400</v>
      </c>
      <c r="I33" s="37">
        <v>5</v>
      </c>
      <c r="J33" s="36">
        <f t="shared" si="0"/>
        <v>420</v>
      </c>
      <c r="K33" s="42">
        <f t="shared" si="4"/>
        <v>2400</v>
      </c>
      <c r="L33" s="42">
        <f t="shared" si="5"/>
        <v>2520</v>
      </c>
      <c r="M33" s="54"/>
      <c r="N33" s="22"/>
      <c r="O33" s="21">
        <f t="shared" si="1"/>
        <v>0</v>
      </c>
      <c r="P33" s="26"/>
      <c r="Q33" s="21">
        <f t="shared" si="2"/>
        <v>0</v>
      </c>
      <c r="R33" s="21">
        <f t="shared" si="3"/>
        <v>0</v>
      </c>
      <c r="S33" s="19"/>
    </row>
    <row r="34" spans="1:19" s="20" customFormat="1" ht="75" hidden="1" customHeight="1" x14ac:dyDescent="0.25">
      <c r="A34" s="5">
        <v>25</v>
      </c>
      <c r="B34" s="47">
        <v>53</v>
      </c>
      <c r="C34" s="10" t="s">
        <v>27</v>
      </c>
      <c r="D34" s="6" t="s">
        <v>68</v>
      </c>
      <c r="E34" s="6" t="s">
        <v>208</v>
      </c>
      <c r="F34" s="11" t="s">
        <v>5</v>
      </c>
      <c r="G34" s="30" t="s">
        <v>15</v>
      </c>
      <c r="H34" s="36">
        <v>400</v>
      </c>
      <c r="I34" s="37">
        <v>5</v>
      </c>
      <c r="J34" s="36">
        <f t="shared" si="0"/>
        <v>420</v>
      </c>
      <c r="K34" s="42">
        <f t="shared" si="4"/>
        <v>2400</v>
      </c>
      <c r="L34" s="42">
        <f t="shared" si="5"/>
        <v>2520</v>
      </c>
      <c r="M34" s="54"/>
      <c r="N34" s="22"/>
      <c r="O34" s="21">
        <f t="shared" si="1"/>
        <v>0</v>
      </c>
      <c r="P34" s="26"/>
      <c r="Q34" s="21">
        <f t="shared" si="2"/>
        <v>0</v>
      </c>
      <c r="R34" s="21">
        <f t="shared" si="3"/>
        <v>0</v>
      </c>
      <c r="S34" s="19"/>
    </row>
    <row r="35" spans="1:19" s="20" customFormat="1" ht="79.5" hidden="1" customHeight="1" x14ac:dyDescent="0.25">
      <c r="A35" s="5">
        <v>26</v>
      </c>
      <c r="B35" s="47">
        <v>54</v>
      </c>
      <c r="C35" s="10" t="s">
        <v>27</v>
      </c>
      <c r="D35" s="6" t="s">
        <v>69</v>
      </c>
      <c r="E35" s="6" t="s">
        <v>206</v>
      </c>
      <c r="F35" s="11" t="s">
        <v>5</v>
      </c>
      <c r="G35" s="30" t="s">
        <v>70</v>
      </c>
      <c r="H35" s="36">
        <v>540</v>
      </c>
      <c r="I35" s="37">
        <v>5</v>
      </c>
      <c r="J35" s="36">
        <f t="shared" si="0"/>
        <v>567</v>
      </c>
      <c r="K35" s="42">
        <f t="shared" si="4"/>
        <v>4320</v>
      </c>
      <c r="L35" s="42">
        <f t="shared" si="5"/>
        <v>4536</v>
      </c>
      <c r="M35" s="54"/>
      <c r="N35" s="22"/>
      <c r="O35" s="21">
        <f t="shared" si="1"/>
        <v>0</v>
      </c>
      <c r="P35" s="26"/>
      <c r="Q35" s="21">
        <f t="shared" si="2"/>
        <v>0</v>
      </c>
      <c r="R35" s="21">
        <f t="shared" si="3"/>
        <v>0</v>
      </c>
      <c r="S35" s="19"/>
    </row>
    <row r="36" spans="1:19" s="20" customFormat="1" ht="76.5" hidden="1" customHeight="1" x14ac:dyDescent="0.25">
      <c r="A36" s="5">
        <v>27</v>
      </c>
      <c r="B36" s="47">
        <v>55</v>
      </c>
      <c r="C36" s="10" t="s">
        <v>27</v>
      </c>
      <c r="D36" s="6" t="s">
        <v>71</v>
      </c>
      <c r="E36" s="6" t="s">
        <v>209</v>
      </c>
      <c r="F36" s="11" t="s">
        <v>5</v>
      </c>
      <c r="G36" s="30" t="s">
        <v>70</v>
      </c>
      <c r="H36" s="36">
        <v>540</v>
      </c>
      <c r="I36" s="37">
        <v>5</v>
      </c>
      <c r="J36" s="36">
        <f t="shared" si="0"/>
        <v>567</v>
      </c>
      <c r="K36" s="42">
        <f t="shared" si="4"/>
        <v>4320</v>
      </c>
      <c r="L36" s="42">
        <f t="shared" si="5"/>
        <v>4536</v>
      </c>
      <c r="M36" s="54"/>
      <c r="N36" s="22"/>
      <c r="O36" s="21">
        <f t="shared" si="1"/>
        <v>0</v>
      </c>
      <c r="P36" s="26"/>
      <c r="Q36" s="21">
        <f t="shared" si="2"/>
        <v>0</v>
      </c>
      <c r="R36" s="21">
        <f t="shared" si="3"/>
        <v>0</v>
      </c>
      <c r="S36" s="19"/>
    </row>
    <row r="37" spans="1:19" s="20" customFormat="1" ht="78" hidden="1" customHeight="1" x14ac:dyDescent="0.25">
      <c r="A37" s="5">
        <v>28</v>
      </c>
      <c r="B37" s="47">
        <v>56</v>
      </c>
      <c r="C37" s="10" t="s">
        <v>27</v>
      </c>
      <c r="D37" s="6" t="s">
        <v>72</v>
      </c>
      <c r="E37" s="6" t="s">
        <v>210</v>
      </c>
      <c r="F37" s="11" t="s">
        <v>5</v>
      </c>
      <c r="G37" s="30" t="s">
        <v>70</v>
      </c>
      <c r="H37" s="36">
        <v>540</v>
      </c>
      <c r="I37" s="37">
        <v>5</v>
      </c>
      <c r="J37" s="36">
        <f t="shared" si="0"/>
        <v>567</v>
      </c>
      <c r="K37" s="42">
        <f t="shared" si="4"/>
        <v>4320</v>
      </c>
      <c r="L37" s="42">
        <f t="shared" si="5"/>
        <v>4536</v>
      </c>
      <c r="M37" s="54"/>
      <c r="N37" s="22"/>
      <c r="O37" s="21">
        <f t="shared" si="1"/>
        <v>0</v>
      </c>
      <c r="P37" s="26"/>
      <c r="Q37" s="21">
        <f t="shared" si="2"/>
        <v>0</v>
      </c>
      <c r="R37" s="21">
        <f t="shared" si="3"/>
        <v>0</v>
      </c>
      <c r="S37" s="19"/>
    </row>
    <row r="38" spans="1:19" ht="64.5" hidden="1" customHeight="1" x14ac:dyDescent="0.25">
      <c r="A38" s="1">
        <v>29</v>
      </c>
      <c r="B38" s="46">
        <v>57</v>
      </c>
      <c r="C38" s="8" t="s">
        <v>27</v>
      </c>
      <c r="D38" s="2" t="s">
        <v>73</v>
      </c>
      <c r="E38" s="2" t="s">
        <v>74</v>
      </c>
      <c r="F38" s="9" t="s">
        <v>5</v>
      </c>
      <c r="G38" s="29" t="s">
        <v>13</v>
      </c>
      <c r="H38" s="36">
        <v>200</v>
      </c>
      <c r="I38" s="37">
        <v>5</v>
      </c>
      <c r="J38" s="36">
        <f t="shared" si="0"/>
        <v>210</v>
      </c>
      <c r="K38" s="42">
        <f t="shared" si="4"/>
        <v>12000</v>
      </c>
      <c r="L38" s="42">
        <f t="shared" si="5"/>
        <v>12600</v>
      </c>
      <c r="M38" s="53"/>
      <c r="N38" s="21"/>
      <c r="O38" s="21">
        <f t="shared" si="1"/>
        <v>0</v>
      </c>
      <c r="P38" s="25"/>
      <c r="Q38" s="21">
        <f t="shared" si="2"/>
        <v>0</v>
      </c>
      <c r="R38" s="21">
        <f t="shared" si="3"/>
        <v>0</v>
      </c>
      <c r="S38" s="18"/>
    </row>
    <row r="39" spans="1:19" ht="18" hidden="1" customHeight="1" x14ac:dyDescent="0.25">
      <c r="A39" s="1">
        <v>30</v>
      </c>
      <c r="B39" s="46">
        <v>58</v>
      </c>
      <c r="C39" s="8" t="s">
        <v>27</v>
      </c>
      <c r="D39" s="2" t="s">
        <v>75</v>
      </c>
      <c r="E39" s="2" t="s">
        <v>76</v>
      </c>
      <c r="F39" s="9" t="s">
        <v>5</v>
      </c>
      <c r="G39" s="29" t="s">
        <v>77</v>
      </c>
      <c r="H39" s="36">
        <v>65</v>
      </c>
      <c r="I39" s="37">
        <v>5</v>
      </c>
      <c r="J39" s="36">
        <f t="shared" si="0"/>
        <v>68.25</v>
      </c>
      <c r="K39" s="42">
        <f t="shared" si="4"/>
        <v>16250</v>
      </c>
      <c r="L39" s="42">
        <f t="shared" si="5"/>
        <v>17062.5</v>
      </c>
      <c r="M39" s="53"/>
      <c r="N39" s="21"/>
      <c r="O39" s="21">
        <f t="shared" si="1"/>
        <v>0</v>
      </c>
      <c r="P39" s="25"/>
      <c r="Q39" s="21">
        <f t="shared" si="2"/>
        <v>0</v>
      </c>
      <c r="R39" s="21">
        <f t="shared" si="3"/>
        <v>0</v>
      </c>
      <c r="S39" s="18"/>
    </row>
    <row r="40" spans="1:19" s="20" customFormat="1" ht="62.25" hidden="1" customHeight="1" x14ac:dyDescent="0.25">
      <c r="A40" s="5">
        <v>31</v>
      </c>
      <c r="B40" s="47">
        <v>59</v>
      </c>
      <c r="C40" s="10" t="s">
        <v>27</v>
      </c>
      <c r="D40" s="6" t="s">
        <v>78</v>
      </c>
      <c r="E40" s="6" t="s">
        <v>191</v>
      </c>
      <c r="F40" s="11" t="s">
        <v>5</v>
      </c>
      <c r="G40" s="30" t="s">
        <v>9</v>
      </c>
      <c r="H40" s="36">
        <v>110</v>
      </c>
      <c r="I40" s="37">
        <v>5</v>
      </c>
      <c r="J40" s="36">
        <f t="shared" si="0"/>
        <v>115.5</v>
      </c>
      <c r="K40" s="42">
        <f t="shared" si="4"/>
        <v>11000</v>
      </c>
      <c r="L40" s="42">
        <f t="shared" si="5"/>
        <v>11550</v>
      </c>
      <c r="M40" s="54"/>
      <c r="N40" s="22"/>
      <c r="O40" s="21">
        <f t="shared" si="1"/>
        <v>0</v>
      </c>
      <c r="P40" s="26"/>
      <c r="Q40" s="21">
        <f t="shared" si="2"/>
        <v>0</v>
      </c>
      <c r="R40" s="21">
        <f t="shared" si="3"/>
        <v>0</v>
      </c>
      <c r="S40" s="19"/>
    </row>
    <row r="41" spans="1:19" s="20" customFormat="1" ht="122.25" hidden="1" customHeight="1" x14ac:dyDescent="0.25">
      <c r="A41" s="5">
        <v>32</v>
      </c>
      <c r="B41" s="47">
        <v>60</v>
      </c>
      <c r="C41" s="10" t="s">
        <v>27</v>
      </c>
      <c r="D41" s="6" t="s">
        <v>79</v>
      </c>
      <c r="E41" s="6" t="s">
        <v>211</v>
      </c>
      <c r="F41" s="11" t="s">
        <v>5</v>
      </c>
      <c r="G41" s="30" t="s">
        <v>46</v>
      </c>
      <c r="H41" s="36">
        <v>100</v>
      </c>
      <c r="I41" s="37">
        <v>5</v>
      </c>
      <c r="J41" s="36">
        <f t="shared" si="0"/>
        <v>105</v>
      </c>
      <c r="K41" s="42">
        <f t="shared" si="4"/>
        <v>4000</v>
      </c>
      <c r="L41" s="42">
        <f t="shared" si="5"/>
        <v>4200</v>
      </c>
      <c r="M41" s="54"/>
      <c r="N41" s="22"/>
      <c r="O41" s="21">
        <f t="shared" si="1"/>
        <v>0</v>
      </c>
      <c r="P41" s="26"/>
      <c r="Q41" s="21">
        <f t="shared" si="2"/>
        <v>0</v>
      </c>
      <c r="R41" s="21">
        <f t="shared" si="3"/>
        <v>0</v>
      </c>
      <c r="S41" s="19"/>
    </row>
    <row r="42" spans="1:19" s="20" customFormat="1" ht="60.75" hidden="1" customHeight="1" x14ac:dyDescent="0.25">
      <c r="A42" s="5">
        <v>33</v>
      </c>
      <c r="B42" s="47">
        <v>61</v>
      </c>
      <c r="C42" s="10" t="s">
        <v>27</v>
      </c>
      <c r="D42" s="6" t="s">
        <v>80</v>
      </c>
      <c r="E42" s="6" t="s">
        <v>212</v>
      </c>
      <c r="F42" s="11" t="s">
        <v>5</v>
      </c>
      <c r="G42" s="30" t="s">
        <v>70</v>
      </c>
      <c r="H42" s="36">
        <v>1100</v>
      </c>
      <c r="I42" s="37">
        <v>5</v>
      </c>
      <c r="J42" s="36">
        <f t="shared" si="0"/>
        <v>1155</v>
      </c>
      <c r="K42" s="42">
        <f t="shared" si="4"/>
        <v>8800</v>
      </c>
      <c r="L42" s="42">
        <f t="shared" si="5"/>
        <v>9240</v>
      </c>
      <c r="M42" s="54"/>
      <c r="N42" s="22"/>
      <c r="O42" s="21">
        <f t="shared" si="1"/>
        <v>0</v>
      </c>
      <c r="P42" s="26"/>
      <c r="Q42" s="21">
        <f t="shared" si="2"/>
        <v>0</v>
      </c>
      <c r="R42" s="21">
        <f t="shared" si="3"/>
        <v>0</v>
      </c>
      <c r="S42" s="19"/>
    </row>
    <row r="43" spans="1:19" s="20" customFormat="1" ht="165" x14ac:dyDescent="0.25">
      <c r="A43" s="1">
        <v>34</v>
      </c>
      <c r="B43" s="46">
        <v>62</v>
      </c>
      <c r="C43" s="8" t="s">
        <v>27</v>
      </c>
      <c r="D43" s="2" t="s">
        <v>81</v>
      </c>
      <c r="E43" s="59" t="s">
        <v>235</v>
      </c>
      <c r="F43" s="9" t="s">
        <v>5</v>
      </c>
      <c r="G43" s="29" t="s">
        <v>82</v>
      </c>
      <c r="H43" s="36">
        <v>900</v>
      </c>
      <c r="I43" s="37">
        <v>5</v>
      </c>
      <c r="J43" s="36">
        <f t="shared" si="0"/>
        <v>945</v>
      </c>
      <c r="K43" s="42">
        <f t="shared" si="4"/>
        <v>22500</v>
      </c>
      <c r="L43" s="42">
        <f>K43*1.05</f>
        <v>23625</v>
      </c>
      <c r="M43" s="57" t="s">
        <v>239</v>
      </c>
      <c r="N43" s="22">
        <v>899.6</v>
      </c>
      <c r="O43" s="21">
        <f>SUM(G43*N43)</f>
        <v>22490</v>
      </c>
      <c r="P43" s="26"/>
      <c r="Q43" s="21">
        <f t="shared" si="2"/>
        <v>1124.5</v>
      </c>
      <c r="R43" s="21">
        <f t="shared" si="3"/>
        <v>23614.5</v>
      </c>
      <c r="S43" s="58" t="s">
        <v>244</v>
      </c>
    </row>
    <row r="44" spans="1:19" s="20" customFormat="1" ht="165" x14ac:dyDescent="0.25">
      <c r="A44" s="1">
        <v>35</v>
      </c>
      <c r="B44" s="46">
        <v>63</v>
      </c>
      <c r="C44" s="8" t="s">
        <v>27</v>
      </c>
      <c r="D44" s="2" t="s">
        <v>83</v>
      </c>
      <c r="E44" s="59" t="s">
        <v>236</v>
      </c>
      <c r="F44" s="9" t="s">
        <v>5</v>
      </c>
      <c r="G44" s="29" t="s">
        <v>84</v>
      </c>
      <c r="H44" s="36">
        <v>1200</v>
      </c>
      <c r="I44" s="37">
        <v>5</v>
      </c>
      <c r="J44" s="36">
        <f t="shared" si="0"/>
        <v>1260</v>
      </c>
      <c r="K44" s="42">
        <f t="shared" si="4"/>
        <v>19200</v>
      </c>
      <c r="L44" s="42">
        <f t="shared" si="5"/>
        <v>20160</v>
      </c>
      <c r="M44" s="57" t="s">
        <v>240</v>
      </c>
      <c r="N44" s="22">
        <v>1199.5999999999999</v>
      </c>
      <c r="O44" s="21">
        <f t="shared" si="1"/>
        <v>19193.599999999999</v>
      </c>
      <c r="P44" s="26"/>
      <c r="Q44" s="21">
        <f t="shared" si="2"/>
        <v>959.68</v>
      </c>
      <c r="R44" s="21">
        <f t="shared" si="3"/>
        <v>20153.28</v>
      </c>
      <c r="S44" s="58" t="s">
        <v>245</v>
      </c>
    </row>
    <row r="45" spans="1:19" s="20" customFormat="1" ht="165" x14ac:dyDescent="0.25">
      <c r="A45" s="1">
        <v>36</v>
      </c>
      <c r="B45" s="46">
        <v>64</v>
      </c>
      <c r="C45" s="8" t="s">
        <v>27</v>
      </c>
      <c r="D45" s="2" t="s">
        <v>85</v>
      </c>
      <c r="E45" s="59" t="s">
        <v>237</v>
      </c>
      <c r="F45" s="9" t="s">
        <v>5</v>
      </c>
      <c r="G45" s="29" t="s">
        <v>15</v>
      </c>
      <c r="H45" s="36">
        <v>1500</v>
      </c>
      <c r="I45" s="37">
        <v>5</v>
      </c>
      <c r="J45" s="36">
        <f t="shared" si="0"/>
        <v>1575</v>
      </c>
      <c r="K45" s="42">
        <f t="shared" si="4"/>
        <v>9000</v>
      </c>
      <c r="L45" s="42">
        <f t="shared" si="5"/>
        <v>9450</v>
      </c>
      <c r="M45" s="57" t="s">
        <v>241</v>
      </c>
      <c r="N45" s="22">
        <v>1498</v>
      </c>
      <c r="O45" s="21">
        <f t="shared" si="1"/>
        <v>8988</v>
      </c>
      <c r="P45" s="26"/>
      <c r="Q45" s="21">
        <f t="shared" si="2"/>
        <v>449.40000000000003</v>
      </c>
      <c r="R45" s="21">
        <f t="shared" si="3"/>
        <v>9437.4</v>
      </c>
      <c r="S45" s="58" t="s">
        <v>246</v>
      </c>
    </row>
    <row r="46" spans="1:19" s="20" customFormat="1" ht="165" x14ac:dyDescent="0.25">
      <c r="A46" s="1">
        <v>37</v>
      </c>
      <c r="B46" s="46">
        <v>65</v>
      </c>
      <c r="C46" s="8" t="s">
        <v>27</v>
      </c>
      <c r="D46" s="2" t="s">
        <v>86</v>
      </c>
      <c r="E46" s="59" t="s">
        <v>238</v>
      </c>
      <c r="F46" s="9" t="s">
        <v>5</v>
      </c>
      <c r="G46" s="29">
        <v>3</v>
      </c>
      <c r="H46" s="36">
        <v>1900</v>
      </c>
      <c r="I46" s="37">
        <v>5</v>
      </c>
      <c r="J46" s="36">
        <f t="shared" si="0"/>
        <v>1995</v>
      </c>
      <c r="K46" s="42">
        <f t="shared" si="4"/>
        <v>5700</v>
      </c>
      <c r="L46" s="42">
        <f t="shared" si="5"/>
        <v>5985</v>
      </c>
      <c r="M46" s="57" t="s">
        <v>242</v>
      </c>
      <c r="N46" s="22">
        <v>1898</v>
      </c>
      <c r="O46" s="21">
        <f t="shared" si="1"/>
        <v>5694</v>
      </c>
      <c r="P46" s="26"/>
      <c r="Q46" s="21">
        <f t="shared" si="2"/>
        <v>284.7</v>
      </c>
      <c r="R46" s="21">
        <f t="shared" si="3"/>
        <v>5978.7</v>
      </c>
      <c r="S46" s="58" t="s">
        <v>247</v>
      </c>
    </row>
    <row r="47" spans="1:19" s="20" customFormat="1" ht="165" x14ac:dyDescent="0.25">
      <c r="A47" s="1">
        <v>38</v>
      </c>
      <c r="B47" s="46">
        <v>66</v>
      </c>
      <c r="C47" s="8" t="s">
        <v>27</v>
      </c>
      <c r="D47" s="2" t="s">
        <v>87</v>
      </c>
      <c r="E47" s="59" t="s">
        <v>88</v>
      </c>
      <c r="F47" s="9" t="s">
        <v>5</v>
      </c>
      <c r="G47" s="29" t="s">
        <v>17</v>
      </c>
      <c r="H47" s="36">
        <v>1850</v>
      </c>
      <c r="I47" s="37">
        <v>5</v>
      </c>
      <c r="J47" s="36">
        <f t="shared" si="0"/>
        <v>1942.5</v>
      </c>
      <c r="K47" s="42">
        <f t="shared" si="4"/>
        <v>5550</v>
      </c>
      <c r="L47" s="42">
        <f t="shared" si="5"/>
        <v>5827.5</v>
      </c>
      <c r="M47" s="57" t="s">
        <v>243</v>
      </c>
      <c r="N47" s="22">
        <v>1848</v>
      </c>
      <c r="O47" s="21">
        <f t="shared" si="1"/>
        <v>5544</v>
      </c>
      <c r="P47" s="26"/>
      <c r="Q47" s="21">
        <f t="shared" si="2"/>
        <v>277.2</v>
      </c>
      <c r="R47" s="21">
        <f t="shared" si="3"/>
        <v>5821.2</v>
      </c>
      <c r="S47" s="58" t="s">
        <v>248</v>
      </c>
    </row>
    <row r="48" spans="1:19" s="20" customFormat="1" ht="61.5" hidden="1" customHeight="1" x14ac:dyDescent="0.25">
      <c r="A48" s="5">
        <v>39</v>
      </c>
      <c r="B48" s="47">
        <v>67</v>
      </c>
      <c r="C48" s="10" t="s">
        <v>27</v>
      </c>
      <c r="D48" s="6" t="s">
        <v>89</v>
      </c>
      <c r="E48" s="6" t="s">
        <v>213</v>
      </c>
      <c r="F48" s="11" t="s">
        <v>5</v>
      </c>
      <c r="G48" s="30" t="s">
        <v>15</v>
      </c>
      <c r="H48" s="36">
        <v>1580</v>
      </c>
      <c r="I48" s="37">
        <v>5</v>
      </c>
      <c r="J48" s="36">
        <f t="shared" si="0"/>
        <v>1659</v>
      </c>
      <c r="K48" s="42">
        <f t="shared" si="4"/>
        <v>9480</v>
      </c>
      <c r="L48" s="42">
        <f t="shared" si="5"/>
        <v>9954</v>
      </c>
      <c r="M48" s="54"/>
      <c r="N48" s="22"/>
      <c r="O48" s="21">
        <f t="shared" si="1"/>
        <v>0</v>
      </c>
      <c r="P48" s="26"/>
      <c r="Q48" s="21">
        <f t="shared" si="2"/>
        <v>0</v>
      </c>
      <c r="R48" s="21">
        <f t="shared" si="3"/>
        <v>0</v>
      </c>
      <c r="S48" s="19"/>
    </row>
    <row r="49" spans="1:19" s="20" customFormat="1" ht="45" hidden="1" customHeight="1" x14ac:dyDescent="0.25">
      <c r="A49" s="5">
        <v>40</v>
      </c>
      <c r="B49" s="47">
        <v>68</v>
      </c>
      <c r="C49" s="10" t="s">
        <v>4</v>
      </c>
      <c r="D49" s="6" t="s">
        <v>90</v>
      </c>
      <c r="E49" s="6" t="s">
        <v>91</v>
      </c>
      <c r="F49" s="11" t="s">
        <v>26</v>
      </c>
      <c r="G49" s="30" t="s">
        <v>9</v>
      </c>
      <c r="H49" s="36">
        <v>9.4</v>
      </c>
      <c r="I49" s="37">
        <v>5</v>
      </c>
      <c r="J49" s="36">
        <f t="shared" si="0"/>
        <v>9.870000000000001</v>
      </c>
      <c r="K49" s="42">
        <f t="shared" si="4"/>
        <v>940</v>
      </c>
      <c r="L49" s="42">
        <f t="shared" si="5"/>
        <v>987</v>
      </c>
      <c r="M49" s="54"/>
      <c r="N49" s="22"/>
      <c r="O49" s="21">
        <f t="shared" si="1"/>
        <v>0</v>
      </c>
      <c r="P49" s="26"/>
      <c r="Q49" s="21">
        <f t="shared" si="2"/>
        <v>0</v>
      </c>
      <c r="R49" s="21">
        <f t="shared" si="3"/>
        <v>0</v>
      </c>
      <c r="S49" s="19"/>
    </row>
    <row r="50" spans="1:19" ht="63.75" hidden="1" customHeight="1" x14ac:dyDescent="0.25">
      <c r="A50" s="1">
        <v>41</v>
      </c>
      <c r="B50" s="46">
        <v>69</v>
      </c>
      <c r="C50" s="8" t="s">
        <v>4</v>
      </c>
      <c r="D50" s="2" t="s">
        <v>92</v>
      </c>
      <c r="E50" s="2" t="s">
        <v>170</v>
      </c>
      <c r="F50" s="9" t="s">
        <v>5</v>
      </c>
      <c r="G50" s="29">
        <v>8</v>
      </c>
      <c r="H50" s="36">
        <v>400</v>
      </c>
      <c r="I50" s="37">
        <v>5</v>
      </c>
      <c r="J50" s="36">
        <f t="shared" si="0"/>
        <v>420</v>
      </c>
      <c r="K50" s="42">
        <f t="shared" si="4"/>
        <v>3200</v>
      </c>
      <c r="L50" s="42">
        <f t="shared" si="5"/>
        <v>3360</v>
      </c>
      <c r="M50" s="53"/>
      <c r="N50" s="21"/>
      <c r="O50" s="21">
        <f t="shared" si="1"/>
        <v>0</v>
      </c>
      <c r="P50" s="25"/>
      <c r="Q50" s="21">
        <f t="shared" si="2"/>
        <v>0</v>
      </c>
      <c r="R50" s="21">
        <f t="shared" si="3"/>
        <v>0</v>
      </c>
      <c r="S50" s="18"/>
    </row>
    <row r="51" spans="1:19" ht="45.75" hidden="1" customHeight="1" x14ac:dyDescent="0.25">
      <c r="A51" s="1">
        <v>42</v>
      </c>
      <c r="B51" s="46">
        <v>70</v>
      </c>
      <c r="C51" s="8" t="s">
        <v>4</v>
      </c>
      <c r="D51" s="2" t="s">
        <v>93</v>
      </c>
      <c r="E51" s="2" t="s">
        <v>94</v>
      </c>
      <c r="F51" s="9" t="s">
        <v>5</v>
      </c>
      <c r="G51" s="29" t="s">
        <v>9</v>
      </c>
      <c r="H51" s="36">
        <v>98</v>
      </c>
      <c r="I51" s="37">
        <v>5</v>
      </c>
      <c r="J51" s="36">
        <f t="shared" si="0"/>
        <v>102.9</v>
      </c>
      <c r="K51" s="42">
        <f t="shared" si="4"/>
        <v>9800</v>
      </c>
      <c r="L51" s="42">
        <f t="shared" si="5"/>
        <v>10290</v>
      </c>
      <c r="M51" s="53"/>
      <c r="N51" s="21"/>
      <c r="O51" s="21">
        <f t="shared" si="1"/>
        <v>0</v>
      </c>
      <c r="P51" s="25"/>
      <c r="Q51" s="21">
        <f t="shared" si="2"/>
        <v>0</v>
      </c>
      <c r="R51" s="21">
        <f t="shared" si="3"/>
        <v>0</v>
      </c>
      <c r="S51" s="18"/>
    </row>
    <row r="52" spans="1:19" ht="77.25" hidden="1" customHeight="1" x14ac:dyDescent="0.25">
      <c r="A52" s="1">
        <v>43</v>
      </c>
      <c r="B52" s="46">
        <v>76</v>
      </c>
      <c r="C52" s="8" t="s">
        <v>4</v>
      </c>
      <c r="D52" s="2" t="s">
        <v>95</v>
      </c>
      <c r="E52" s="2" t="s">
        <v>96</v>
      </c>
      <c r="F52" s="9" t="s">
        <v>5</v>
      </c>
      <c r="G52" s="29" t="s">
        <v>21</v>
      </c>
      <c r="H52" s="36">
        <v>170</v>
      </c>
      <c r="I52" s="37">
        <v>5</v>
      </c>
      <c r="J52" s="36">
        <f t="shared" si="0"/>
        <v>178.5</v>
      </c>
      <c r="K52" s="42">
        <f t="shared" si="4"/>
        <v>1700</v>
      </c>
      <c r="L52" s="42">
        <f t="shared" si="5"/>
        <v>1785</v>
      </c>
      <c r="M52" s="53"/>
      <c r="N52" s="21"/>
      <c r="O52" s="21">
        <f t="shared" si="1"/>
        <v>0</v>
      </c>
      <c r="P52" s="25"/>
      <c r="Q52" s="21">
        <f t="shared" si="2"/>
        <v>0</v>
      </c>
      <c r="R52" s="21">
        <f t="shared" si="3"/>
        <v>0</v>
      </c>
      <c r="S52" s="18"/>
    </row>
    <row r="53" spans="1:19" ht="63" hidden="1" customHeight="1" x14ac:dyDescent="0.25">
      <c r="A53" s="1">
        <v>44</v>
      </c>
      <c r="B53" s="46">
        <v>77</v>
      </c>
      <c r="C53" s="8" t="s">
        <v>4</v>
      </c>
      <c r="D53" s="2" t="s">
        <v>97</v>
      </c>
      <c r="E53" s="2" t="s">
        <v>98</v>
      </c>
      <c r="F53" s="9" t="s">
        <v>5</v>
      </c>
      <c r="G53" s="29" t="s">
        <v>49</v>
      </c>
      <c r="H53" s="36">
        <v>420</v>
      </c>
      <c r="I53" s="37">
        <v>5</v>
      </c>
      <c r="J53" s="36">
        <f t="shared" si="0"/>
        <v>441</v>
      </c>
      <c r="K53" s="42">
        <f t="shared" si="4"/>
        <v>6300</v>
      </c>
      <c r="L53" s="42">
        <f t="shared" si="5"/>
        <v>6615</v>
      </c>
      <c r="M53" s="53"/>
      <c r="N53" s="21"/>
      <c r="O53" s="21">
        <f t="shared" si="1"/>
        <v>0</v>
      </c>
      <c r="P53" s="25"/>
      <c r="Q53" s="21">
        <f t="shared" si="2"/>
        <v>0</v>
      </c>
      <c r="R53" s="21">
        <f t="shared" si="3"/>
        <v>0</v>
      </c>
      <c r="S53" s="18"/>
    </row>
    <row r="54" spans="1:19" ht="63.75" hidden="1" customHeight="1" x14ac:dyDescent="0.25">
      <c r="A54" s="1">
        <v>45</v>
      </c>
      <c r="B54" s="46">
        <v>88</v>
      </c>
      <c r="C54" s="8" t="s">
        <v>100</v>
      </c>
      <c r="D54" s="2" t="s">
        <v>101</v>
      </c>
      <c r="E54" s="4" t="s">
        <v>102</v>
      </c>
      <c r="F54" s="9"/>
      <c r="G54" s="29"/>
      <c r="H54" s="36"/>
      <c r="I54" s="37"/>
      <c r="J54" s="36"/>
      <c r="K54" s="42"/>
      <c r="L54" s="42"/>
      <c r="M54" s="53"/>
      <c r="N54" s="21"/>
      <c r="O54" s="21">
        <f t="shared" si="1"/>
        <v>0</v>
      </c>
      <c r="P54" s="25"/>
      <c r="Q54" s="21">
        <f t="shared" si="2"/>
        <v>0</v>
      </c>
      <c r="R54" s="21">
        <f t="shared" si="3"/>
        <v>0</v>
      </c>
      <c r="S54" s="18"/>
    </row>
    <row r="55" spans="1:19" ht="15.75" hidden="1" customHeight="1" x14ac:dyDescent="0.25">
      <c r="A55" s="1" t="s">
        <v>163</v>
      </c>
      <c r="B55" s="46"/>
      <c r="C55" s="8"/>
      <c r="D55" s="2"/>
      <c r="E55" s="2" t="s">
        <v>103</v>
      </c>
      <c r="F55" s="9" t="s">
        <v>5</v>
      </c>
      <c r="G55" s="29" t="s">
        <v>30</v>
      </c>
      <c r="H55" s="36">
        <v>55</v>
      </c>
      <c r="I55" s="37">
        <v>5</v>
      </c>
      <c r="J55" s="36">
        <f t="shared" ref="J55:J78" si="6">H55*1.05</f>
        <v>57.75</v>
      </c>
      <c r="K55" s="42">
        <f>G55*H55</f>
        <v>4400</v>
      </c>
      <c r="L55" s="42">
        <f t="shared" si="5"/>
        <v>4620</v>
      </c>
      <c r="M55" s="53"/>
      <c r="N55" s="21"/>
      <c r="O55" s="21">
        <f t="shared" si="1"/>
        <v>0</v>
      </c>
      <c r="P55" s="25"/>
      <c r="Q55" s="21">
        <f t="shared" si="2"/>
        <v>0</v>
      </c>
      <c r="R55" s="21">
        <f t="shared" si="3"/>
        <v>0</v>
      </c>
      <c r="S55" s="18"/>
    </row>
    <row r="56" spans="1:19" ht="15.75" hidden="1" customHeight="1" x14ac:dyDescent="0.25">
      <c r="A56" s="1" t="s">
        <v>164</v>
      </c>
      <c r="B56" s="46"/>
      <c r="C56" s="8"/>
      <c r="D56" s="2"/>
      <c r="E56" s="7" t="s">
        <v>104</v>
      </c>
      <c r="F56" s="9" t="s">
        <v>5</v>
      </c>
      <c r="G56" s="29" t="s">
        <v>7</v>
      </c>
      <c r="H56" s="36">
        <v>85</v>
      </c>
      <c r="I56" s="37">
        <v>5</v>
      </c>
      <c r="J56" s="36">
        <f t="shared" si="6"/>
        <v>89.25</v>
      </c>
      <c r="K56" s="42">
        <f>G56*H56</f>
        <v>7650</v>
      </c>
      <c r="L56" s="42">
        <f t="shared" si="5"/>
        <v>8032.5</v>
      </c>
      <c r="M56" s="53"/>
      <c r="N56" s="21"/>
      <c r="O56" s="21">
        <f t="shared" si="1"/>
        <v>0</v>
      </c>
      <c r="P56" s="25"/>
      <c r="Q56" s="21">
        <f t="shared" si="2"/>
        <v>0</v>
      </c>
      <c r="R56" s="21">
        <f t="shared" si="3"/>
        <v>0</v>
      </c>
      <c r="S56" s="18"/>
    </row>
    <row r="57" spans="1:19" ht="19.5" hidden="1" customHeight="1" x14ac:dyDescent="0.25">
      <c r="A57" s="1"/>
      <c r="B57" s="46"/>
      <c r="C57" s="8"/>
      <c r="D57" s="2"/>
      <c r="E57" s="3" t="s">
        <v>165</v>
      </c>
      <c r="F57" s="9"/>
      <c r="G57" s="29"/>
      <c r="H57" s="36"/>
      <c r="I57" s="37"/>
      <c r="J57" s="36"/>
      <c r="K57" s="43"/>
      <c r="L57" s="43"/>
      <c r="M57" s="55"/>
      <c r="N57" s="23"/>
      <c r="O57" s="21">
        <f t="shared" si="1"/>
        <v>0</v>
      </c>
      <c r="P57" s="27"/>
      <c r="Q57" s="21">
        <f t="shared" si="2"/>
        <v>0</v>
      </c>
      <c r="R57" s="21">
        <f t="shared" si="3"/>
        <v>0</v>
      </c>
      <c r="S57" s="18"/>
    </row>
    <row r="58" spans="1:19" ht="44.25" hidden="1" customHeight="1" x14ac:dyDescent="0.25">
      <c r="A58" s="1">
        <v>46</v>
      </c>
      <c r="B58" s="46">
        <v>91</v>
      </c>
      <c r="C58" s="8" t="s">
        <v>4</v>
      </c>
      <c r="D58" s="2" t="s">
        <v>105</v>
      </c>
      <c r="E58" s="2" t="s">
        <v>106</v>
      </c>
      <c r="F58" s="9" t="s">
        <v>5</v>
      </c>
      <c r="G58" s="29" t="s">
        <v>10</v>
      </c>
      <c r="H58" s="36">
        <v>10.5</v>
      </c>
      <c r="I58" s="37">
        <v>5</v>
      </c>
      <c r="J58" s="36">
        <f t="shared" si="6"/>
        <v>11.025</v>
      </c>
      <c r="K58" s="42">
        <f t="shared" ref="K58:K68" si="7">G58*H58</f>
        <v>2100</v>
      </c>
      <c r="L58" s="42">
        <f t="shared" si="5"/>
        <v>2205</v>
      </c>
      <c r="M58" s="53"/>
      <c r="N58" s="21"/>
      <c r="O58" s="21">
        <f t="shared" si="1"/>
        <v>0</v>
      </c>
      <c r="P58" s="25"/>
      <c r="Q58" s="21">
        <f t="shared" si="2"/>
        <v>0</v>
      </c>
      <c r="R58" s="21">
        <f t="shared" si="3"/>
        <v>0</v>
      </c>
      <c r="S58" s="18"/>
    </row>
    <row r="59" spans="1:19" ht="123" hidden="1" customHeight="1" x14ac:dyDescent="0.25">
      <c r="A59" s="1">
        <v>47</v>
      </c>
      <c r="B59" s="46">
        <v>93</v>
      </c>
      <c r="C59" s="8" t="s">
        <v>4</v>
      </c>
      <c r="D59" s="2" t="s">
        <v>107</v>
      </c>
      <c r="E59" s="2" t="s">
        <v>108</v>
      </c>
      <c r="F59" s="9" t="s">
        <v>5</v>
      </c>
      <c r="G59" s="29" t="s">
        <v>21</v>
      </c>
      <c r="H59" s="36">
        <v>245</v>
      </c>
      <c r="I59" s="37">
        <v>5</v>
      </c>
      <c r="J59" s="36">
        <f t="shared" si="6"/>
        <v>257.25</v>
      </c>
      <c r="K59" s="42">
        <f t="shared" si="7"/>
        <v>2450</v>
      </c>
      <c r="L59" s="42">
        <f t="shared" si="5"/>
        <v>2572.5</v>
      </c>
      <c r="M59" s="53"/>
      <c r="N59" s="21"/>
      <c r="O59" s="21">
        <f t="shared" si="1"/>
        <v>0</v>
      </c>
      <c r="P59" s="25"/>
      <c r="Q59" s="21">
        <f t="shared" si="2"/>
        <v>0</v>
      </c>
      <c r="R59" s="21">
        <f t="shared" si="3"/>
        <v>0</v>
      </c>
      <c r="S59" s="18"/>
    </row>
    <row r="60" spans="1:19" ht="95.25" hidden="1" customHeight="1" x14ac:dyDescent="0.25">
      <c r="A60" s="1">
        <v>48</v>
      </c>
      <c r="B60" s="46">
        <v>94</v>
      </c>
      <c r="C60" s="8" t="s">
        <v>4</v>
      </c>
      <c r="D60" s="2" t="s">
        <v>109</v>
      </c>
      <c r="E60" s="2" t="s">
        <v>110</v>
      </c>
      <c r="F60" s="9" t="s">
        <v>5</v>
      </c>
      <c r="G60" s="29" t="s">
        <v>13</v>
      </c>
      <c r="H60" s="36">
        <v>245</v>
      </c>
      <c r="I60" s="37">
        <v>5</v>
      </c>
      <c r="J60" s="36">
        <f t="shared" si="6"/>
        <v>257.25</v>
      </c>
      <c r="K60" s="42">
        <f t="shared" si="7"/>
        <v>14700</v>
      </c>
      <c r="L60" s="42">
        <f t="shared" si="5"/>
        <v>15435</v>
      </c>
      <c r="M60" s="53"/>
      <c r="N60" s="21"/>
      <c r="O60" s="21">
        <f t="shared" si="1"/>
        <v>0</v>
      </c>
      <c r="P60" s="25"/>
      <c r="Q60" s="21">
        <f t="shared" si="2"/>
        <v>0</v>
      </c>
      <c r="R60" s="21">
        <f t="shared" si="3"/>
        <v>0</v>
      </c>
      <c r="S60" s="18"/>
    </row>
    <row r="61" spans="1:19" ht="46.5" hidden="1" customHeight="1" x14ac:dyDescent="0.25">
      <c r="A61" s="1">
        <v>49</v>
      </c>
      <c r="B61" s="46">
        <v>95</v>
      </c>
      <c r="C61" s="8" t="s">
        <v>100</v>
      </c>
      <c r="D61" s="2" t="s">
        <v>111</v>
      </c>
      <c r="E61" s="2" t="s">
        <v>187</v>
      </c>
      <c r="F61" s="9" t="s">
        <v>5</v>
      </c>
      <c r="G61" s="29" t="s">
        <v>43</v>
      </c>
      <c r="H61" s="36">
        <v>1500</v>
      </c>
      <c r="I61" s="37">
        <v>5</v>
      </c>
      <c r="J61" s="36">
        <f t="shared" si="6"/>
        <v>1575</v>
      </c>
      <c r="K61" s="42">
        <f t="shared" si="7"/>
        <v>30000</v>
      </c>
      <c r="L61" s="42">
        <f t="shared" si="5"/>
        <v>31500</v>
      </c>
      <c r="M61" s="53"/>
      <c r="N61" s="21"/>
      <c r="O61" s="21">
        <f t="shared" si="1"/>
        <v>0</v>
      </c>
      <c r="P61" s="25"/>
      <c r="Q61" s="21">
        <f t="shared" si="2"/>
        <v>0</v>
      </c>
      <c r="R61" s="21">
        <f t="shared" si="3"/>
        <v>0</v>
      </c>
      <c r="S61" s="18"/>
    </row>
    <row r="62" spans="1:19" ht="30" hidden="1" customHeight="1" x14ac:dyDescent="0.25">
      <c r="A62" s="1">
        <v>50</v>
      </c>
      <c r="B62" s="46">
        <v>99</v>
      </c>
      <c r="C62" s="8" t="s">
        <v>112</v>
      </c>
      <c r="D62" s="2" t="s">
        <v>113</v>
      </c>
      <c r="E62" s="2" t="s">
        <v>114</v>
      </c>
      <c r="F62" s="9" t="s">
        <v>5</v>
      </c>
      <c r="G62" s="29" t="s">
        <v>99</v>
      </c>
      <c r="H62" s="36">
        <v>4</v>
      </c>
      <c r="I62" s="37">
        <v>5</v>
      </c>
      <c r="J62" s="36">
        <f t="shared" si="6"/>
        <v>4.2</v>
      </c>
      <c r="K62" s="42">
        <f t="shared" si="7"/>
        <v>4800</v>
      </c>
      <c r="L62" s="42">
        <f t="shared" si="5"/>
        <v>5040</v>
      </c>
      <c r="M62" s="53"/>
      <c r="N62" s="21"/>
      <c r="O62" s="21">
        <f t="shared" si="1"/>
        <v>0</v>
      </c>
      <c r="P62" s="25"/>
      <c r="Q62" s="21">
        <f t="shared" si="2"/>
        <v>0</v>
      </c>
      <c r="R62" s="21">
        <f t="shared" si="3"/>
        <v>0</v>
      </c>
      <c r="S62" s="18"/>
    </row>
    <row r="63" spans="1:19" ht="30.75" hidden="1" customHeight="1" x14ac:dyDescent="0.25">
      <c r="A63" s="2">
        <v>51</v>
      </c>
      <c r="B63" s="48">
        <v>108</v>
      </c>
      <c r="C63" s="8" t="s">
        <v>100</v>
      </c>
      <c r="D63" s="2" t="s">
        <v>116</v>
      </c>
      <c r="E63" s="2" t="s">
        <v>117</v>
      </c>
      <c r="F63" s="9" t="s">
        <v>5</v>
      </c>
      <c r="G63" s="29" t="s">
        <v>10</v>
      </c>
      <c r="H63" s="36">
        <v>6</v>
      </c>
      <c r="I63" s="37">
        <v>5</v>
      </c>
      <c r="J63" s="36">
        <f t="shared" si="6"/>
        <v>6.3000000000000007</v>
      </c>
      <c r="K63" s="42">
        <f t="shared" si="7"/>
        <v>1200</v>
      </c>
      <c r="L63" s="42">
        <f t="shared" si="5"/>
        <v>1260</v>
      </c>
      <c r="M63" s="53"/>
      <c r="N63" s="21"/>
      <c r="O63" s="21">
        <f t="shared" si="1"/>
        <v>0</v>
      </c>
      <c r="P63" s="25"/>
      <c r="Q63" s="21">
        <f t="shared" si="2"/>
        <v>0</v>
      </c>
      <c r="R63" s="21">
        <f t="shared" si="3"/>
        <v>0</v>
      </c>
      <c r="S63" s="18"/>
    </row>
    <row r="64" spans="1:19" ht="30" hidden="1" customHeight="1" x14ac:dyDescent="0.25">
      <c r="A64" s="2">
        <v>52</v>
      </c>
      <c r="B64" s="48">
        <v>109</v>
      </c>
      <c r="C64" s="8" t="s">
        <v>100</v>
      </c>
      <c r="D64" s="2" t="s">
        <v>118</v>
      </c>
      <c r="E64" s="2" t="s">
        <v>119</v>
      </c>
      <c r="F64" s="9" t="s">
        <v>5</v>
      </c>
      <c r="G64" s="29" t="s">
        <v>120</v>
      </c>
      <c r="H64" s="36">
        <v>6</v>
      </c>
      <c r="I64" s="37">
        <v>5</v>
      </c>
      <c r="J64" s="36">
        <f t="shared" si="6"/>
        <v>6.3000000000000007</v>
      </c>
      <c r="K64" s="42">
        <f t="shared" si="7"/>
        <v>840</v>
      </c>
      <c r="L64" s="42">
        <f t="shared" si="5"/>
        <v>882</v>
      </c>
      <c r="M64" s="53"/>
      <c r="N64" s="21"/>
      <c r="O64" s="21">
        <f t="shared" si="1"/>
        <v>0</v>
      </c>
      <c r="P64" s="25"/>
      <c r="Q64" s="21">
        <f t="shared" si="2"/>
        <v>0</v>
      </c>
      <c r="R64" s="21">
        <f t="shared" si="3"/>
        <v>0</v>
      </c>
      <c r="S64" s="18"/>
    </row>
    <row r="65" spans="1:19" ht="31.5" hidden="1" customHeight="1" x14ac:dyDescent="0.25">
      <c r="A65" s="2">
        <v>53</v>
      </c>
      <c r="B65" s="48">
        <v>110</v>
      </c>
      <c r="C65" s="8" t="s">
        <v>100</v>
      </c>
      <c r="D65" s="2" t="s">
        <v>121</v>
      </c>
      <c r="E65" s="2" t="s">
        <v>122</v>
      </c>
      <c r="F65" s="9" t="s">
        <v>5</v>
      </c>
      <c r="G65" s="29" t="s">
        <v>12</v>
      </c>
      <c r="H65" s="36">
        <v>7</v>
      </c>
      <c r="I65" s="37">
        <v>5</v>
      </c>
      <c r="J65" s="36">
        <f t="shared" si="6"/>
        <v>7.3500000000000005</v>
      </c>
      <c r="K65" s="42">
        <f t="shared" si="7"/>
        <v>840</v>
      </c>
      <c r="L65" s="42">
        <f t="shared" si="5"/>
        <v>882</v>
      </c>
      <c r="M65" s="53"/>
      <c r="N65" s="21"/>
      <c r="O65" s="21">
        <f t="shared" si="1"/>
        <v>0</v>
      </c>
      <c r="P65" s="25"/>
      <c r="Q65" s="21">
        <f t="shared" si="2"/>
        <v>0</v>
      </c>
      <c r="R65" s="21">
        <f t="shared" si="3"/>
        <v>0</v>
      </c>
      <c r="S65" s="18"/>
    </row>
    <row r="66" spans="1:19" s="20" customFormat="1" ht="30" hidden="1" customHeight="1" x14ac:dyDescent="0.25">
      <c r="A66" s="6">
        <v>54</v>
      </c>
      <c r="B66" s="49">
        <v>111</v>
      </c>
      <c r="C66" s="10" t="s">
        <v>4</v>
      </c>
      <c r="D66" s="6" t="s">
        <v>123</v>
      </c>
      <c r="E66" s="6" t="s">
        <v>124</v>
      </c>
      <c r="F66" s="11" t="s">
        <v>5</v>
      </c>
      <c r="G66" s="30">
        <v>1000</v>
      </c>
      <c r="H66" s="36">
        <v>22</v>
      </c>
      <c r="I66" s="37">
        <v>5</v>
      </c>
      <c r="J66" s="36">
        <f t="shared" si="6"/>
        <v>23.1</v>
      </c>
      <c r="K66" s="42">
        <f t="shared" si="7"/>
        <v>22000</v>
      </c>
      <c r="L66" s="42">
        <f t="shared" si="5"/>
        <v>23100</v>
      </c>
      <c r="M66" s="54"/>
      <c r="N66" s="22"/>
      <c r="O66" s="21">
        <f t="shared" si="1"/>
        <v>0</v>
      </c>
      <c r="P66" s="26"/>
      <c r="Q66" s="21">
        <f t="shared" si="2"/>
        <v>0</v>
      </c>
      <c r="R66" s="21">
        <f t="shared" si="3"/>
        <v>0</v>
      </c>
      <c r="S66" s="19"/>
    </row>
    <row r="67" spans="1:19" s="20" customFormat="1" ht="30.75" hidden="1" customHeight="1" x14ac:dyDescent="0.25">
      <c r="A67" s="6">
        <v>55</v>
      </c>
      <c r="B67" s="49">
        <v>112</v>
      </c>
      <c r="C67" s="10" t="s">
        <v>4</v>
      </c>
      <c r="D67" s="6" t="s">
        <v>125</v>
      </c>
      <c r="E67" s="6" t="s">
        <v>126</v>
      </c>
      <c r="F67" s="11" t="s">
        <v>5</v>
      </c>
      <c r="G67" s="30" t="s">
        <v>10</v>
      </c>
      <c r="H67" s="36">
        <v>66</v>
      </c>
      <c r="I67" s="37">
        <v>5</v>
      </c>
      <c r="J67" s="36">
        <f t="shared" si="6"/>
        <v>69.3</v>
      </c>
      <c r="K67" s="42">
        <f t="shared" si="7"/>
        <v>13200</v>
      </c>
      <c r="L67" s="42">
        <f t="shared" si="5"/>
        <v>13860</v>
      </c>
      <c r="M67" s="54"/>
      <c r="N67" s="22"/>
      <c r="O67" s="21">
        <f t="shared" si="1"/>
        <v>0</v>
      </c>
      <c r="P67" s="26"/>
      <c r="Q67" s="21">
        <f t="shared" si="2"/>
        <v>0</v>
      </c>
      <c r="R67" s="21">
        <f t="shared" si="3"/>
        <v>0</v>
      </c>
      <c r="S67" s="19"/>
    </row>
    <row r="68" spans="1:19" s="20" customFormat="1" ht="32.25" hidden="1" customHeight="1" x14ac:dyDescent="0.25">
      <c r="A68" s="6">
        <v>56</v>
      </c>
      <c r="B68" s="49">
        <v>113</v>
      </c>
      <c r="C68" s="10" t="s">
        <v>112</v>
      </c>
      <c r="D68" s="6" t="s">
        <v>127</v>
      </c>
      <c r="E68" s="6" t="s">
        <v>172</v>
      </c>
      <c r="F68" s="11" t="s">
        <v>5</v>
      </c>
      <c r="G68" s="30" t="s">
        <v>14</v>
      </c>
      <c r="H68" s="36">
        <v>26</v>
      </c>
      <c r="I68" s="37"/>
      <c r="J68" s="36">
        <f t="shared" si="6"/>
        <v>27.3</v>
      </c>
      <c r="K68" s="42">
        <f t="shared" si="7"/>
        <v>4160</v>
      </c>
      <c r="L68" s="42">
        <f t="shared" si="5"/>
        <v>4368</v>
      </c>
      <c r="M68" s="54"/>
      <c r="N68" s="22"/>
      <c r="O68" s="21">
        <f t="shared" si="1"/>
        <v>0</v>
      </c>
      <c r="P68" s="26"/>
      <c r="Q68" s="21">
        <f t="shared" si="2"/>
        <v>0</v>
      </c>
      <c r="R68" s="21">
        <f t="shared" si="3"/>
        <v>0</v>
      </c>
      <c r="S68" s="19"/>
    </row>
    <row r="69" spans="1:19" s="20" customFormat="1" ht="30.75" hidden="1" customHeight="1" x14ac:dyDescent="0.25">
      <c r="A69" s="6">
        <v>57</v>
      </c>
      <c r="B69" s="49">
        <v>114</v>
      </c>
      <c r="C69" s="10" t="s">
        <v>112</v>
      </c>
      <c r="D69" s="6" t="s">
        <v>128</v>
      </c>
      <c r="E69" s="6" t="s">
        <v>173</v>
      </c>
      <c r="F69" s="11"/>
      <c r="G69" s="30"/>
      <c r="H69" s="36"/>
      <c r="I69" s="37"/>
      <c r="J69" s="36"/>
      <c r="K69" s="42"/>
      <c r="L69" s="42"/>
      <c r="M69" s="54"/>
      <c r="N69" s="22"/>
      <c r="O69" s="21"/>
      <c r="P69" s="26"/>
      <c r="Q69" s="21"/>
      <c r="R69" s="21"/>
      <c r="S69" s="19"/>
    </row>
    <row r="70" spans="1:19" s="20" customFormat="1" ht="16.5" hidden="1" customHeight="1" x14ac:dyDescent="0.25">
      <c r="A70" s="6" t="s">
        <v>180</v>
      </c>
      <c r="B70" s="49" t="s">
        <v>176</v>
      </c>
      <c r="C70" s="10" t="s">
        <v>112</v>
      </c>
      <c r="D70" s="6"/>
      <c r="E70" s="6" t="s">
        <v>129</v>
      </c>
      <c r="F70" s="11" t="s">
        <v>5</v>
      </c>
      <c r="G70" s="30" t="s">
        <v>43</v>
      </c>
      <c r="H70" s="36">
        <v>4</v>
      </c>
      <c r="I70" s="37">
        <v>5</v>
      </c>
      <c r="J70" s="36">
        <f t="shared" si="6"/>
        <v>4.2</v>
      </c>
      <c r="K70" s="42">
        <f>G70*H70</f>
        <v>80</v>
      </c>
      <c r="L70" s="42">
        <f t="shared" si="5"/>
        <v>84</v>
      </c>
      <c r="M70" s="54"/>
      <c r="N70" s="22"/>
      <c r="O70" s="21">
        <f t="shared" si="1"/>
        <v>0</v>
      </c>
      <c r="P70" s="26"/>
      <c r="Q70" s="21">
        <f t="shared" si="2"/>
        <v>0</v>
      </c>
      <c r="R70" s="21">
        <f t="shared" si="3"/>
        <v>0</v>
      </c>
      <c r="S70" s="19"/>
    </row>
    <row r="71" spans="1:19" s="20" customFormat="1" ht="16.5" hidden="1" customHeight="1" x14ac:dyDescent="0.25">
      <c r="A71" s="6" t="s">
        <v>181</v>
      </c>
      <c r="B71" s="49" t="s">
        <v>177</v>
      </c>
      <c r="C71" s="10" t="s">
        <v>112</v>
      </c>
      <c r="D71" s="6"/>
      <c r="E71" s="6" t="s">
        <v>130</v>
      </c>
      <c r="F71" s="11" t="s">
        <v>5</v>
      </c>
      <c r="G71" s="30" t="s">
        <v>6</v>
      </c>
      <c r="H71" s="36">
        <v>5</v>
      </c>
      <c r="I71" s="37">
        <v>5</v>
      </c>
      <c r="J71" s="36">
        <f t="shared" si="6"/>
        <v>5.25</v>
      </c>
      <c r="K71" s="42">
        <f>G71*H71</f>
        <v>2500</v>
      </c>
      <c r="L71" s="42">
        <f t="shared" si="5"/>
        <v>2625</v>
      </c>
      <c r="M71" s="54"/>
      <c r="N71" s="22"/>
      <c r="O71" s="21">
        <f t="shared" si="1"/>
        <v>0</v>
      </c>
      <c r="P71" s="26"/>
      <c r="Q71" s="21">
        <f t="shared" si="2"/>
        <v>0</v>
      </c>
      <c r="R71" s="21">
        <f t="shared" si="3"/>
        <v>0</v>
      </c>
      <c r="S71" s="19"/>
    </row>
    <row r="72" spans="1:19" s="20" customFormat="1" ht="16.5" hidden="1" customHeight="1" x14ac:dyDescent="0.25">
      <c r="A72" s="6" t="s">
        <v>182</v>
      </c>
      <c r="B72" s="49" t="s">
        <v>178</v>
      </c>
      <c r="C72" s="10" t="s">
        <v>112</v>
      </c>
      <c r="D72" s="6"/>
      <c r="E72" s="6" t="s">
        <v>131</v>
      </c>
      <c r="F72" s="11" t="s">
        <v>5</v>
      </c>
      <c r="G72" s="30" t="s">
        <v>132</v>
      </c>
      <c r="H72" s="36">
        <v>11</v>
      </c>
      <c r="I72" s="37">
        <v>5</v>
      </c>
      <c r="J72" s="36">
        <f t="shared" si="6"/>
        <v>11.55</v>
      </c>
      <c r="K72" s="42">
        <f>G72*H72</f>
        <v>4400</v>
      </c>
      <c r="L72" s="42">
        <f t="shared" si="5"/>
        <v>4620</v>
      </c>
      <c r="M72" s="54"/>
      <c r="N72" s="22"/>
      <c r="O72" s="21">
        <f t="shared" ref="O72:O86" si="8">SUM(G72*N72)</f>
        <v>0</v>
      </c>
      <c r="P72" s="26"/>
      <c r="Q72" s="21">
        <f t="shared" ref="Q72:Q86" si="9">SUM(O72)*0.05</f>
        <v>0</v>
      </c>
      <c r="R72" s="21">
        <f t="shared" ref="R72:R86" si="10">SUM(O72+Q72)</f>
        <v>0</v>
      </c>
      <c r="S72" s="19"/>
    </row>
    <row r="73" spans="1:19" s="20" customFormat="1" ht="16.5" hidden="1" customHeight="1" x14ac:dyDescent="0.25">
      <c r="A73" s="6" t="s">
        <v>183</v>
      </c>
      <c r="B73" s="49" t="s">
        <v>179</v>
      </c>
      <c r="C73" s="10" t="s">
        <v>112</v>
      </c>
      <c r="D73" s="6"/>
      <c r="E73" s="6" t="s">
        <v>133</v>
      </c>
      <c r="F73" s="11" t="s">
        <v>5</v>
      </c>
      <c r="G73" s="30" t="s">
        <v>11</v>
      </c>
      <c r="H73" s="36">
        <v>11.6</v>
      </c>
      <c r="I73" s="37">
        <v>5</v>
      </c>
      <c r="J73" s="36">
        <f t="shared" si="6"/>
        <v>12.18</v>
      </c>
      <c r="K73" s="42">
        <f>G73*H73</f>
        <v>417.59999999999997</v>
      </c>
      <c r="L73" s="42">
        <f t="shared" si="5"/>
        <v>438.47999999999996</v>
      </c>
      <c r="M73" s="54"/>
      <c r="N73" s="22"/>
      <c r="O73" s="21">
        <f t="shared" si="8"/>
        <v>0</v>
      </c>
      <c r="P73" s="26"/>
      <c r="Q73" s="21">
        <f t="shared" si="9"/>
        <v>0</v>
      </c>
      <c r="R73" s="21">
        <f t="shared" si="10"/>
        <v>0</v>
      </c>
      <c r="S73" s="19"/>
    </row>
    <row r="74" spans="1:19" ht="15" hidden="1" customHeight="1" x14ac:dyDescent="0.25">
      <c r="A74" s="2"/>
      <c r="B74" s="48"/>
      <c r="C74" s="8"/>
      <c r="D74" s="2"/>
      <c r="E74" s="3" t="s">
        <v>224</v>
      </c>
      <c r="F74" s="9"/>
      <c r="G74" s="29"/>
      <c r="H74" s="36"/>
      <c r="I74" s="37"/>
      <c r="J74" s="36"/>
      <c r="K74" s="43">
        <f>SUM(K70:K73)</f>
        <v>7397.6</v>
      </c>
      <c r="L74" s="43">
        <f>SUM(L70:L73)</f>
        <v>7767.48</v>
      </c>
      <c r="M74" s="53"/>
      <c r="N74" s="51"/>
      <c r="O74" s="23">
        <f>SUM(O70:O73)</f>
        <v>0</v>
      </c>
      <c r="P74" s="25"/>
      <c r="Q74" s="23">
        <f>SUM(Q70:Q73)</f>
        <v>0</v>
      </c>
      <c r="R74" s="23">
        <f>SUM(R70:R73)</f>
        <v>0</v>
      </c>
      <c r="S74" s="18"/>
    </row>
    <row r="75" spans="1:19" ht="30.75" hidden="1" customHeight="1" x14ac:dyDescent="0.25">
      <c r="A75" s="2">
        <v>58</v>
      </c>
      <c r="B75" s="48">
        <v>115</v>
      </c>
      <c r="C75" s="8" t="s">
        <v>112</v>
      </c>
      <c r="D75" s="2" t="s">
        <v>134</v>
      </c>
      <c r="E75" s="2" t="s">
        <v>174</v>
      </c>
      <c r="F75" s="9" t="s">
        <v>5</v>
      </c>
      <c r="G75" s="29" t="s">
        <v>135</v>
      </c>
      <c r="H75" s="36">
        <v>23</v>
      </c>
      <c r="I75" s="37">
        <v>5</v>
      </c>
      <c r="J75" s="36">
        <f t="shared" si="6"/>
        <v>24.150000000000002</v>
      </c>
      <c r="K75" s="42">
        <f t="shared" ref="K75:K86" si="11">G75*H75</f>
        <v>5520</v>
      </c>
      <c r="L75" s="42">
        <f t="shared" si="5"/>
        <v>5796</v>
      </c>
      <c r="M75" s="53"/>
      <c r="N75" s="21"/>
      <c r="O75" s="21">
        <f t="shared" si="8"/>
        <v>0</v>
      </c>
      <c r="P75" s="25"/>
      <c r="Q75" s="21">
        <f t="shared" si="9"/>
        <v>0</v>
      </c>
      <c r="R75" s="21">
        <f t="shared" si="10"/>
        <v>0</v>
      </c>
      <c r="S75" s="18"/>
    </row>
    <row r="76" spans="1:19" ht="30.75" hidden="1" customHeight="1" x14ac:dyDescent="0.25">
      <c r="A76" s="2">
        <v>59</v>
      </c>
      <c r="B76" s="48">
        <v>116</v>
      </c>
      <c r="C76" s="8" t="s">
        <v>112</v>
      </c>
      <c r="D76" s="2" t="s">
        <v>136</v>
      </c>
      <c r="E76" s="2" t="s">
        <v>175</v>
      </c>
      <c r="F76" s="9" t="s">
        <v>5</v>
      </c>
      <c r="G76" s="29" t="s">
        <v>12</v>
      </c>
      <c r="H76" s="36">
        <v>38</v>
      </c>
      <c r="I76" s="37">
        <v>5</v>
      </c>
      <c r="J76" s="36">
        <f t="shared" si="6"/>
        <v>39.9</v>
      </c>
      <c r="K76" s="42">
        <f t="shared" si="11"/>
        <v>4560</v>
      </c>
      <c r="L76" s="42">
        <f t="shared" si="5"/>
        <v>4788</v>
      </c>
      <c r="M76" s="53"/>
      <c r="N76" s="21"/>
      <c r="O76" s="21">
        <f t="shared" si="8"/>
        <v>0</v>
      </c>
      <c r="P76" s="25"/>
      <c r="Q76" s="21">
        <f t="shared" si="9"/>
        <v>0</v>
      </c>
      <c r="R76" s="21">
        <f t="shared" si="10"/>
        <v>0</v>
      </c>
      <c r="S76" s="18"/>
    </row>
    <row r="77" spans="1:19" ht="15" hidden="1" customHeight="1" x14ac:dyDescent="0.25">
      <c r="A77" s="2">
        <v>60</v>
      </c>
      <c r="B77" s="48">
        <v>117</v>
      </c>
      <c r="C77" s="8" t="s">
        <v>112</v>
      </c>
      <c r="D77" s="2" t="s">
        <v>137</v>
      </c>
      <c r="E77" s="2" t="s">
        <v>138</v>
      </c>
      <c r="F77" s="9" t="s">
        <v>5</v>
      </c>
      <c r="G77" s="29">
        <v>4000</v>
      </c>
      <c r="H77" s="36">
        <v>1.5</v>
      </c>
      <c r="I77" s="37">
        <v>5</v>
      </c>
      <c r="J77" s="36">
        <f t="shared" si="6"/>
        <v>1.5750000000000002</v>
      </c>
      <c r="K77" s="42">
        <f t="shared" si="11"/>
        <v>6000</v>
      </c>
      <c r="L77" s="42">
        <f t="shared" si="5"/>
        <v>6300</v>
      </c>
      <c r="M77" s="53"/>
      <c r="N77" s="21"/>
      <c r="O77" s="21">
        <f t="shared" si="8"/>
        <v>0</v>
      </c>
      <c r="P77" s="25"/>
      <c r="Q77" s="21">
        <f t="shared" si="9"/>
        <v>0</v>
      </c>
      <c r="R77" s="21">
        <f t="shared" si="10"/>
        <v>0</v>
      </c>
      <c r="S77" s="18"/>
    </row>
    <row r="78" spans="1:19" ht="33" hidden="1" customHeight="1" x14ac:dyDescent="0.25">
      <c r="A78" s="2">
        <v>61</v>
      </c>
      <c r="B78" s="48">
        <v>118</v>
      </c>
      <c r="C78" s="8" t="s">
        <v>112</v>
      </c>
      <c r="D78" s="2" t="s">
        <v>139</v>
      </c>
      <c r="E78" s="2" t="s">
        <v>140</v>
      </c>
      <c r="F78" s="9" t="s">
        <v>5</v>
      </c>
      <c r="G78" s="29">
        <v>1200</v>
      </c>
      <c r="H78" s="36">
        <v>3.4</v>
      </c>
      <c r="I78" s="37">
        <v>5</v>
      </c>
      <c r="J78" s="36">
        <f t="shared" si="6"/>
        <v>3.57</v>
      </c>
      <c r="K78" s="42">
        <f t="shared" si="11"/>
        <v>4080</v>
      </c>
      <c r="L78" s="42">
        <f t="shared" si="5"/>
        <v>4284</v>
      </c>
      <c r="M78" s="53"/>
      <c r="N78" s="21"/>
      <c r="O78" s="21">
        <f t="shared" si="8"/>
        <v>0</v>
      </c>
      <c r="P78" s="25"/>
      <c r="Q78" s="21">
        <f t="shared" si="9"/>
        <v>0</v>
      </c>
      <c r="R78" s="21">
        <f t="shared" si="10"/>
        <v>0</v>
      </c>
      <c r="S78" s="18"/>
    </row>
    <row r="79" spans="1:19" ht="18" hidden="1" customHeight="1" x14ac:dyDescent="0.25">
      <c r="A79" s="2">
        <v>62</v>
      </c>
      <c r="B79" s="48">
        <v>119</v>
      </c>
      <c r="C79" s="8" t="s">
        <v>188</v>
      </c>
      <c r="D79" s="2" t="s">
        <v>141</v>
      </c>
      <c r="E79" s="2" t="s">
        <v>142</v>
      </c>
      <c r="F79" s="9" t="s">
        <v>5</v>
      </c>
      <c r="G79" s="29" t="s">
        <v>143</v>
      </c>
      <c r="H79" s="36">
        <v>52</v>
      </c>
      <c r="I79" s="38">
        <v>21</v>
      </c>
      <c r="J79" s="36">
        <f>H79*1.21</f>
        <v>62.92</v>
      </c>
      <c r="K79" s="42">
        <f t="shared" si="11"/>
        <v>2600</v>
      </c>
      <c r="L79" s="42">
        <f>K79*1.21</f>
        <v>3146</v>
      </c>
      <c r="M79" s="53"/>
      <c r="N79" s="21"/>
      <c r="O79" s="21">
        <f t="shared" si="8"/>
        <v>0</v>
      </c>
      <c r="P79" s="25"/>
      <c r="Q79" s="21">
        <f t="shared" si="9"/>
        <v>0</v>
      </c>
      <c r="R79" s="21">
        <f t="shared" si="10"/>
        <v>0</v>
      </c>
      <c r="S79" s="18"/>
    </row>
    <row r="80" spans="1:19" ht="33" hidden="1" customHeight="1" x14ac:dyDescent="0.25">
      <c r="A80" s="2">
        <v>63</v>
      </c>
      <c r="B80" s="48">
        <v>120</v>
      </c>
      <c r="C80" s="8" t="s">
        <v>100</v>
      </c>
      <c r="D80" s="2" t="s">
        <v>144</v>
      </c>
      <c r="E80" s="2" t="s">
        <v>186</v>
      </c>
      <c r="F80" s="9" t="s">
        <v>5</v>
      </c>
      <c r="G80" s="29">
        <v>3000</v>
      </c>
      <c r="H80" s="36">
        <v>0.4</v>
      </c>
      <c r="I80" s="37">
        <v>5</v>
      </c>
      <c r="J80" s="36">
        <f>H80*1.05</f>
        <v>0.42000000000000004</v>
      </c>
      <c r="K80" s="42">
        <f t="shared" si="11"/>
        <v>1200</v>
      </c>
      <c r="L80" s="42">
        <f>K80*1.05</f>
        <v>1260</v>
      </c>
      <c r="M80" s="53"/>
      <c r="N80" s="21"/>
      <c r="O80" s="21">
        <f t="shared" si="8"/>
        <v>0</v>
      </c>
      <c r="P80" s="25"/>
      <c r="Q80" s="21">
        <f t="shared" si="9"/>
        <v>0</v>
      </c>
      <c r="R80" s="21">
        <f t="shared" si="10"/>
        <v>0</v>
      </c>
      <c r="S80" s="18"/>
    </row>
    <row r="81" spans="1:19" s="20" customFormat="1" ht="93" hidden="1" customHeight="1" x14ac:dyDescent="0.25">
      <c r="A81" s="6">
        <v>64</v>
      </c>
      <c r="B81" s="49">
        <v>133</v>
      </c>
      <c r="C81" s="10" t="s">
        <v>145</v>
      </c>
      <c r="D81" s="6" t="s">
        <v>146</v>
      </c>
      <c r="E81" s="6" t="s">
        <v>231</v>
      </c>
      <c r="F81" s="11" t="s">
        <v>5</v>
      </c>
      <c r="G81" s="30">
        <v>38400</v>
      </c>
      <c r="H81" s="36">
        <v>0.33</v>
      </c>
      <c r="I81" s="37">
        <v>5</v>
      </c>
      <c r="J81" s="36">
        <f t="shared" ref="J81:J86" si="12">H81*1.05</f>
        <v>0.34650000000000003</v>
      </c>
      <c r="K81" s="42">
        <f t="shared" si="11"/>
        <v>12672</v>
      </c>
      <c r="L81" s="42">
        <f t="shared" ref="L81:L86" si="13">K81*1.05</f>
        <v>13305.6</v>
      </c>
      <c r="M81" s="54"/>
      <c r="N81" s="22"/>
      <c r="O81" s="21">
        <f t="shared" si="8"/>
        <v>0</v>
      </c>
      <c r="P81" s="26"/>
      <c r="Q81" s="21">
        <f t="shared" si="9"/>
        <v>0</v>
      </c>
      <c r="R81" s="21">
        <f t="shared" si="10"/>
        <v>0</v>
      </c>
      <c r="S81" s="19"/>
    </row>
    <row r="82" spans="1:19" ht="49.5" hidden="1" customHeight="1" x14ac:dyDescent="0.25">
      <c r="A82" s="2">
        <v>65</v>
      </c>
      <c r="B82" s="48">
        <v>147</v>
      </c>
      <c r="C82" s="8" t="s">
        <v>145</v>
      </c>
      <c r="D82" s="2" t="s">
        <v>147</v>
      </c>
      <c r="E82" s="2" t="s">
        <v>229</v>
      </c>
      <c r="F82" s="9" t="s">
        <v>5</v>
      </c>
      <c r="G82" s="29">
        <v>10000</v>
      </c>
      <c r="H82" s="36">
        <v>0.22</v>
      </c>
      <c r="I82" s="37">
        <v>5</v>
      </c>
      <c r="J82" s="36">
        <f t="shared" si="12"/>
        <v>0.23100000000000001</v>
      </c>
      <c r="K82" s="42">
        <f t="shared" si="11"/>
        <v>2200</v>
      </c>
      <c r="L82" s="42">
        <f t="shared" si="13"/>
        <v>2310</v>
      </c>
      <c r="M82" s="53"/>
      <c r="N82" s="21"/>
      <c r="O82" s="21">
        <f t="shared" si="8"/>
        <v>0</v>
      </c>
      <c r="P82" s="25"/>
      <c r="Q82" s="21">
        <f t="shared" si="9"/>
        <v>0</v>
      </c>
      <c r="R82" s="21">
        <f t="shared" si="10"/>
        <v>0</v>
      </c>
      <c r="S82" s="18"/>
    </row>
    <row r="83" spans="1:19" ht="92.25" hidden="1" customHeight="1" x14ac:dyDescent="0.25">
      <c r="A83" s="2">
        <v>66</v>
      </c>
      <c r="B83" s="48">
        <v>169</v>
      </c>
      <c r="C83" s="8" t="s">
        <v>145</v>
      </c>
      <c r="D83" s="2" t="s">
        <v>149</v>
      </c>
      <c r="E83" s="2" t="s">
        <v>185</v>
      </c>
      <c r="F83" s="9" t="s">
        <v>5</v>
      </c>
      <c r="G83" s="29" t="s">
        <v>150</v>
      </c>
      <c r="H83" s="36">
        <v>7</v>
      </c>
      <c r="I83" s="37">
        <v>5</v>
      </c>
      <c r="J83" s="36">
        <f t="shared" si="12"/>
        <v>7.3500000000000005</v>
      </c>
      <c r="K83" s="42">
        <f t="shared" si="11"/>
        <v>504</v>
      </c>
      <c r="L83" s="42">
        <f t="shared" si="13"/>
        <v>529.20000000000005</v>
      </c>
      <c r="M83" s="53"/>
      <c r="N83" s="21"/>
      <c r="O83" s="21">
        <f t="shared" si="8"/>
        <v>0</v>
      </c>
      <c r="P83" s="25"/>
      <c r="Q83" s="21">
        <f t="shared" si="9"/>
        <v>0</v>
      </c>
      <c r="R83" s="21">
        <f t="shared" si="10"/>
        <v>0</v>
      </c>
      <c r="S83" s="18"/>
    </row>
    <row r="84" spans="1:19" ht="47.25" hidden="1" customHeight="1" x14ac:dyDescent="0.25">
      <c r="A84" s="2">
        <v>67</v>
      </c>
      <c r="B84" s="48">
        <v>176</v>
      </c>
      <c r="C84" s="8" t="s">
        <v>145</v>
      </c>
      <c r="D84" s="2" t="s">
        <v>151</v>
      </c>
      <c r="E84" s="12" t="s">
        <v>214</v>
      </c>
      <c r="F84" s="9" t="s">
        <v>184</v>
      </c>
      <c r="G84" s="29" t="s">
        <v>115</v>
      </c>
      <c r="H84" s="36">
        <v>2</v>
      </c>
      <c r="I84" s="37">
        <v>5</v>
      </c>
      <c r="J84" s="36">
        <f t="shared" si="12"/>
        <v>2.1</v>
      </c>
      <c r="K84" s="42">
        <f t="shared" si="11"/>
        <v>1200</v>
      </c>
      <c r="L84" s="42">
        <f t="shared" si="13"/>
        <v>1260</v>
      </c>
      <c r="M84" s="53"/>
      <c r="N84" s="21"/>
      <c r="O84" s="21">
        <f t="shared" si="8"/>
        <v>0</v>
      </c>
      <c r="P84" s="25"/>
      <c r="Q84" s="21">
        <f t="shared" si="9"/>
        <v>0</v>
      </c>
      <c r="R84" s="21">
        <f t="shared" si="10"/>
        <v>0</v>
      </c>
      <c r="S84" s="18"/>
    </row>
    <row r="85" spans="1:19" ht="19.5" hidden="1" customHeight="1" x14ac:dyDescent="0.25">
      <c r="A85" s="2">
        <v>68</v>
      </c>
      <c r="B85" s="48">
        <v>180</v>
      </c>
      <c r="C85" s="8" t="s">
        <v>4</v>
      </c>
      <c r="D85" s="2" t="s">
        <v>152</v>
      </c>
      <c r="E85" s="12" t="s">
        <v>153</v>
      </c>
      <c r="F85" s="9" t="s">
        <v>148</v>
      </c>
      <c r="G85" s="29" t="s">
        <v>10</v>
      </c>
      <c r="H85" s="36">
        <v>1.1000000000000001</v>
      </c>
      <c r="I85" s="37">
        <v>5</v>
      </c>
      <c r="J85" s="36">
        <f t="shared" si="12"/>
        <v>1.1550000000000002</v>
      </c>
      <c r="K85" s="42">
        <f t="shared" si="11"/>
        <v>220.00000000000003</v>
      </c>
      <c r="L85" s="42">
        <f t="shared" si="13"/>
        <v>231.00000000000003</v>
      </c>
      <c r="M85" s="53"/>
      <c r="N85" s="21"/>
      <c r="O85" s="21">
        <f t="shared" si="8"/>
        <v>0</v>
      </c>
      <c r="P85" s="25"/>
      <c r="Q85" s="21">
        <f t="shared" si="9"/>
        <v>0</v>
      </c>
      <c r="R85" s="21">
        <f t="shared" si="10"/>
        <v>0</v>
      </c>
      <c r="S85" s="18"/>
    </row>
    <row r="86" spans="1:19" ht="30" hidden="1" customHeight="1" x14ac:dyDescent="0.25">
      <c r="A86" s="2">
        <v>69</v>
      </c>
      <c r="B86" s="48">
        <v>181</v>
      </c>
      <c r="C86" s="8" t="s">
        <v>4</v>
      </c>
      <c r="D86" s="2" t="s">
        <v>154</v>
      </c>
      <c r="E86" s="12" t="s">
        <v>155</v>
      </c>
      <c r="F86" s="9" t="s">
        <v>156</v>
      </c>
      <c r="G86" s="29">
        <v>2000</v>
      </c>
      <c r="H86" s="36">
        <v>6.7</v>
      </c>
      <c r="I86" s="37">
        <v>5</v>
      </c>
      <c r="J86" s="36">
        <f t="shared" si="12"/>
        <v>7.0350000000000001</v>
      </c>
      <c r="K86" s="42">
        <f t="shared" si="11"/>
        <v>13400</v>
      </c>
      <c r="L86" s="42">
        <f t="shared" si="13"/>
        <v>14070</v>
      </c>
      <c r="M86" s="53"/>
      <c r="N86" s="21"/>
      <c r="O86" s="21">
        <f t="shared" si="8"/>
        <v>0</v>
      </c>
      <c r="P86" s="25"/>
      <c r="Q86" s="21">
        <f t="shared" si="9"/>
        <v>0</v>
      </c>
      <c r="R86" s="21">
        <f t="shared" si="10"/>
        <v>0</v>
      </c>
      <c r="S86" s="18"/>
    </row>
    <row r="87" spans="1:19" x14ac:dyDescent="0.25">
      <c r="J87" s="15" t="s">
        <v>189</v>
      </c>
      <c r="L87" s="24"/>
      <c r="M87" s="56"/>
      <c r="N87" s="24"/>
      <c r="O87" s="24"/>
      <c r="P87" s="40"/>
      <c r="Q87" s="24"/>
      <c r="R87" s="24"/>
    </row>
    <row r="103" spans="1:2" x14ac:dyDescent="0.25">
      <c r="A103" s="16"/>
      <c r="B103" s="45"/>
    </row>
    <row r="106" spans="1:2" x14ac:dyDescent="0.25">
      <c r="A106" s="17"/>
      <c r="B106" s="45"/>
    </row>
    <row r="107" spans="1:2" x14ac:dyDescent="0.25">
      <c r="A107" s="17"/>
      <c r="B107" s="45"/>
    </row>
    <row r="108" spans="1:2" x14ac:dyDescent="0.25">
      <c r="A108" s="17"/>
      <c r="B108" s="45"/>
    </row>
    <row r="109" spans="1:2" x14ac:dyDescent="0.25">
      <c r="A109" s="17"/>
      <c r="B109" s="45"/>
    </row>
    <row r="110" spans="1:2" x14ac:dyDescent="0.25">
      <c r="A110" s="17"/>
      <c r="B110" s="45"/>
    </row>
    <row r="111" spans="1:2" x14ac:dyDescent="0.25">
      <c r="A111" s="17"/>
      <c r="B111" s="45"/>
    </row>
    <row r="112" spans="1:2" x14ac:dyDescent="0.25">
      <c r="A112" s="17"/>
      <c r="B112" s="45"/>
    </row>
    <row r="113" spans="1:2" x14ac:dyDescent="0.25">
      <c r="A113" s="17"/>
      <c r="B113" s="45"/>
    </row>
    <row r="114" spans="1:2" x14ac:dyDescent="0.25">
      <c r="A114" s="17"/>
      <c r="B114" s="45"/>
    </row>
  </sheetData>
  <mergeCells count="13">
    <mergeCell ref="A1:H1"/>
    <mergeCell ref="A2:H2"/>
    <mergeCell ref="G4:G5"/>
    <mergeCell ref="H4:L4"/>
    <mergeCell ref="N4:R4"/>
    <mergeCell ref="M4:M5"/>
    <mergeCell ref="S4:S5"/>
    <mergeCell ref="A4:A5"/>
    <mergeCell ref="B4:B5"/>
    <mergeCell ref="C4:C5"/>
    <mergeCell ref="D4:D5"/>
    <mergeCell ref="E4:E5"/>
    <mergeCell ref="F4:F5"/>
  </mergeCells>
  <pageMargins left="0.31496062992125984" right="0.31496062992125984" top="0.35433070866141736" bottom="0.35433070866141736" header="0.31496062992125984" footer="0.31496062992125984"/>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Bendrieji reikalavimai</vt:lpstr>
      <vt:lpstr>Techninė specifikacija</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Alfonsas Šerkšnas | APEX Medicus</cp:lastModifiedBy>
  <cp:lastPrinted>2024-04-29T09:45:28Z</cp:lastPrinted>
  <dcterms:created xsi:type="dcterms:W3CDTF">2024-02-09T12:59:41Z</dcterms:created>
  <dcterms:modified xsi:type="dcterms:W3CDTF">2024-04-29T09:45:33Z</dcterms:modified>
</cp:coreProperties>
</file>