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letic-my.sharepoint.com/personal/giedre_kauneckiene_eso_lt/Documents/Desktop/"/>
    </mc:Choice>
  </mc:AlternateContent>
  <xr:revisionPtr revIDLastSave="20" documentId="8_{65F230CF-CFEC-4C83-8BAB-82C88CCA43C0}" xr6:coauthVersionLast="47" xr6:coauthVersionMax="47" xr10:uidLastSave="{20047657-6559-4EA5-8ACA-533AADC6DC36}"/>
  <bookViews>
    <workbookView xWindow="-120" yWindow="-120" windowWidth="29040" windowHeight="15840" activeTab="1" xr2:uid="{A3F0BF71-A252-4F37-B913-1DB67B9D3A00}"/>
  </bookViews>
  <sheets>
    <sheet name="Skaičiuoklė" sheetId="2" r:id="rId1"/>
    <sheet name="Darbų įkainiai" sheetId="1" r:id="rId2"/>
    <sheet name="Sistelos koeficienta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2" i="1"/>
  <c r="A9" i="3"/>
  <c r="A8" i="3"/>
  <c r="B8" i="3" s="1"/>
  <c r="R4" i="3"/>
  <c r="Q4" i="3"/>
  <c r="P4" i="3"/>
  <c r="O4" i="3"/>
  <c r="N4" i="3"/>
  <c r="M4" i="3"/>
  <c r="L4" i="3"/>
  <c r="K4" i="3"/>
  <c r="J4" i="3"/>
  <c r="I4" i="3"/>
  <c r="H4" i="3"/>
  <c r="G4" i="3"/>
  <c r="F4" i="3"/>
  <c r="E4" i="3"/>
  <c r="D4" i="3"/>
  <c r="C4" i="3"/>
  <c r="B4" i="3"/>
  <c r="F93" i="1" l="1"/>
  <c r="F92" i="1"/>
  <c r="F91" i="1"/>
  <c r="F90" i="1"/>
  <c r="F89" i="1"/>
  <c r="F87" i="1"/>
  <c r="F86" i="1"/>
  <c r="F32" i="1"/>
  <c r="F25" i="1"/>
  <c r="F24" i="1"/>
  <c r="F54" i="1"/>
  <c r="F7" i="1" l="1"/>
  <c r="F6" i="1"/>
  <c r="F74" i="1"/>
  <c r="F39" i="1"/>
  <c r="F45" i="1"/>
  <c r="F94" i="1"/>
  <c r="F95" i="1"/>
  <c r="F96" i="1"/>
  <c r="F97" i="1"/>
  <c r="F98" i="1"/>
  <c r="F99" i="1"/>
  <c r="F100" i="1"/>
  <c r="F101" i="1"/>
  <c r="F102" i="1"/>
  <c r="F103" i="1"/>
  <c r="F105" i="1"/>
  <c r="F104" i="1"/>
  <c r="F106" i="1"/>
  <c r="F88" i="1"/>
  <c r="F85" i="1"/>
  <c r="F84" i="1"/>
  <c r="F83" i="1"/>
  <c r="F82" i="1"/>
  <c r="F81" i="1"/>
  <c r="F80" i="1"/>
  <c r="F79" i="1"/>
  <c r="F78" i="1"/>
  <c r="F77" i="1"/>
  <c r="F76" i="1"/>
  <c r="F75" i="1"/>
  <c r="F73" i="1"/>
  <c r="F72" i="1"/>
  <c r="F71" i="1"/>
  <c r="F70" i="1"/>
  <c r="F69" i="1"/>
  <c r="F68" i="1"/>
  <c r="F67" i="1"/>
  <c r="F66" i="1"/>
  <c r="F65" i="1"/>
  <c r="F64" i="1"/>
  <c r="F63" i="1"/>
  <c r="F62" i="1"/>
  <c r="F61" i="1"/>
  <c r="F60" i="1"/>
  <c r="F59" i="1"/>
  <c r="F58" i="1"/>
  <c r="F57" i="1"/>
  <c r="F56" i="1"/>
  <c r="F55" i="1"/>
  <c r="F53" i="1"/>
  <c r="F52" i="1"/>
  <c r="F51" i="1"/>
  <c r="F50" i="1"/>
  <c r="F49" i="1"/>
  <c r="F48" i="1"/>
  <c r="F47" i="1"/>
  <c r="F46" i="1"/>
  <c r="F44" i="1"/>
  <c r="F43" i="1"/>
  <c r="F42" i="1"/>
  <c r="F41" i="1"/>
  <c r="F40" i="1"/>
  <c r="F38" i="1"/>
  <c r="F37" i="1"/>
  <c r="F36" i="1"/>
  <c r="F35" i="1"/>
  <c r="F34" i="1"/>
  <c r="F33" i="1"/>
  <c r="F31" i="1"/>
  <c r="F30" i="1"/>
  <c r="F29" i="1"/>
  <c r="F28" i="1"/>
  <c r="F27" i="1"/>
  <c r="F26" i="1"/>
  <c r="F23" i="1"/>
  <c r="F22" i="1"/>
  <c r="F21" i="1"/>
  <c r="F20" i="1"/>
  <c r="F19" i="1"/>
  <c r="F18" i="1"/>
  <c r="F17" i="1"/>
  <c r="F16" i="1"/>
  <c r="F15" i="1"/>
  <c r="F14" i="1"/>
  <c r="F13" i="1"/>
  <c r="F12" i="1"/>
  <c r="F11" i="1"/>
  <c r="F10" i="1"/>
  <c r="F9" i="1"/>
  <c r="F8" i="1"/>
  <c r="F5" i="1"/>
  <c r="F4" i="1"/>
  <c r="F3" i="1"/>
  <c r="F2" i="1"/>
  <c r="F107" i="1" l="1"/>
  <c r="C1" i="2" s="1"/>
  <c r="A7" i="3" l="1"/>
  <c r="B11" i="3" s="1"/>
  <c r="C2" i="2" s="1"/>
  <c r="C3" i="2" s="1"/>
  <c r="C4" i="2" s="1"/>
  <c r="C5" i="2" s="1"/>
</calcChain>
</file>

<file path=xl/sharedStrings.xml><?xml version="1.0" encoding="utf-8"?>
<sst xmlns="http://schemas.openxmlformats.org/spreadsheetml/2006/main" count="269" uniqueCount="169">
  <si>
    <t>Eil. Nr.</t>
  </si>
  <si>
    <t>Darbų pavadinimas</t>
  </si>
  <si>
    <t>Matavimo vnt.</t>
  </si>
  <si>
    <t>m</t>
  </si>
  <si>
    <t>Latakų iš cinkuotos skardos su laikikliais pakeitimas</t>
  </si>
  <si>
    <t>Plastikinių lietvamzdžių ir latakų remontas</t>
  </si>
  <si>
    <t>Latakų valymas</t>
  </si>
  <si>
    <t>vnt.</t>
  </si>
  <si>
    <t>Bituminės ritininės stogo dangos nuardymas</t>
  </si>
  <si>
    <t>m²</t>
  </si>
  <si>
    <t>Stogo išlyginamojo sluoksnio iš cementinio skiedinio remontas</t>
  </si>
  <si>
    <t>Stogo gruntavimas (bituminis gruntas)</t>
  </si>
  <si>
    <t>Parapetų ir stogų kraštų sujungimo su stogo plokštuma sandarinimas</t>
  </si>
  <si>
    <t>Stogo ventiliacijos kaminėlio įrengimas</t>
  </si>
  <si>
    <t>Fasadų plovimas</t>
  </si>
  <si>
    <t>Tinko nuo fasado nukirtimas</t>
  </si>
  <si>
    <t>Fasado tinko remontas</t>
  </si>
  <si>
    <t>Fasadų gruntavimas giliai įsigeriančiais gruntais</t>
  </si>
  <si>
    <t>Dažytų fasadų lygių paviršių dažymas, nuvalant senus dažus</t>
  </si>
  <si>
    <t xml:space="preserve">Plyšių mūrinėse sienose užtaisymas cemento skiediniu   </t>
  </si>
  <si>
    <t xml:space="preserve">Plokščių siūlių užtepimas ir rievėjimas iš apačios cementiniu skiediniu  </t>
  </si>
  <si>
    <t>Nuogrindos valymas nuo žolės ir sąmanų</t>
  </si>
  <si>
    <t>Priešgaisriniu pertvaru iš smėlio kanaluose įrengimas ir pažymėjimas</t>
  </si>
  <si>
    <t>Gelžbetoninių portalų remontas</t>
  </si>
  <si>
    <t>Anksčiau dažytu elektrotechniniu įrenginiu valymas, paruošimas dažymui, dažymas</t>
  </si>
  <si>
    <t>Gaisrinės technikos įžeminimo vietos įrengimas</t>
  </si>
  <si>
    <t>Fiksatorių vartams sumontavimas</t>
  </si>
  <si>
    <t>Gelžbetoninių tvoros stulpelių remontas</t>
  </si>
  <si>
    <t>Tvoros stulpelių lyginimas</t>
  </si>
  <si>
    <t>Tvoros konstrukcijų valymas, paruošimas dažymui, dažymas</t>
  </si>
  <si>
    <t>Lanksčiu jungčių tvoros vartų ir vartelių įžeminimui įrengimas</t>
  </si>
  <si>
    <t>Alyvos surinkimo duobės dugno atšokusių vietų išmušimas, išvalymas, užbetonavimas</t>
  </si>
  <si>
    <t>Alyvos surinkimo duobės bortų remontas</t>
  </si>
  <si>
    <t>Alyvos surinkimo duobės plovimas aukšto slėgio plovimo mašina</t>
  </si>
  <si>
    <t>Skaldos alyvos surinkimo duobėje perkasimas pašalinant augalus</t>
  </si>
  <si>
    <t>Duobių teritorijoje užpylimas, lyginimas</t>
  </si>
  <si>
    <t>Betoninių grindų remontas</t>
  </si>
  <si>
    <t>Grindų pagrindo gruntavimas</t>
  </si>
  <si>
    <t>Betoninių grindų dažymas</t>
  </si>
  <si>
    <t>Anksčiau dažytų sienų nuvalymas</t>
  </si>
  <si>
    <t>Sienų vidinių paviršių pagrindo gruntavimas</t>
  </si>
  <si>
    <t>Sienų vidinių paviršių glaistymas</t>
  </si>
  <si>
    <t>Sienų dažymas vandens emulsiniais dažais gerasis</t>
  </si>
  <si>
    <t>Anksčiau dažytų lubų nuvalymas</t>
  </si>
  <si>
    <t>Lubų vidinių paviršių pagrindo gruntavimas</t>
  </si>
  <si>
    <t>Lubų vidinių paviršių glaistymas</t>
  </si>
  <si>
    <t>Lubų dažymas vandens emulsiniais dažais gerasis</t>
  </si>
  <si>
    <t>Nuogrindos betonavimas, įrengiant pagrindus</t>
  </si>
  <si>
    <t>Siūlių tarp keraminių plytelių užtaisymas</t>
  </si>
  <si>
    <t>Keraminių plytelių dangos remontas</t>
  </si>
  <si>
    <t>Metalinių apšiltintų durų keitimas su avarinio atidarymo mechanizmu ir ABLOY spyna</t>
  </si>
  <si>
    <t>Saugos ženklų ant tvoros įrengimas</t>
  </si>
  <si>
    <t>Asfalto, betono dangos valymas nuo žolės ir grunto</t>
  </si>
  <si>
    <t>Krūmų kirtimas ir išvežimas</t>
  </si>
  <si>
    <t>Betoninės nuogrindos remontas</t>
  </si>
  <si>
    <t>Vidaus sienų ir lubų tinko remontas</t>
  </si>
  <si>
    <t>t</t>
  </si>
  <si>
    <t>Grunto kasimas rankiniu būdu</t>
  </si>
  <si>
    <t>Tranšejų užpylimas  rankiniu būdu sutankinant</t>
  </si>
  <si>
    <t xml:space="preserve">Grindų betonavimas     </t>
  </si>
  <si>
    <t>Statybinių šiūkšlių išvežimas pakraunant į savivarčius</t>
  </si>
  <si>
    <t>Transformatorinių durų, grotų, laiptų valymas, paruošimas dažymui, dažymas du kartus</t>
  </si>
  <si>
    <t>Skaldos dangos atnaujinimas teritorijoje perkasant, pašalinant augmeniją, sąnašas, D 16/32 mm</t>
  </si>
  <si>
    <t>Betoninių vandens nuvedimo latakų ties lietvamzdžių galais įrengimas</t>
  </si>
  <si>
    <t>Kabelių kanalų valymas nuo augmenijos</t>
  </si>
  <si>
    <t>Betono stogelių uždengimas ant tvoros mūrinio intarpo viršaus</t>
  </si>
  <si>
    <t>Skląsčio įrengimas WC duryse</t>
  </si>
  <si>
    <t>Gelžbetoninių pamatų demontavimas</t>
  </si>
  <si>
    <t>m³</t>
  </si>
  <si>
    <t>Nuotekų šulinio hidroizoliacijos įrengimas</t>
  </si>
  <si>
    <t>Metalinių stogelių virš durų įrengimas</t>
  </si>
  <si>
    <t>Vėdinimo grotų aptaisymas metaliniais lakštais, sumažinant vėdinimo angą</t>
  </si>
  <si>
    <t>Privažiavimo kelio remontas, užpilant duobes skaldos mišiniu</t>
  </si>
  <si>
    <t>Medžių pjovimas (skersmuo iki 16 cm), medienos išvežimas</t>
  </si>
  <si>
    <t>Medžių pjovimas (skersmuo virš 16 cm), medienos išvežimas</t>
  </si>
  <si>
    <t>Tvoros atkasimas</t>
  </si>
  <si>
    <t>Priešgaisrinio skydo perdažymas paruošiant paviršių</t>
  </si>
  <si>
    <t>Plastikinių latakų su laikikliais pakeitimas</t>
  </si>
  <si>
    <t>Alyvos surinkimo duobių izoliavimas alyvai atspariais mišiniais</t>
  </si>
  <si>
    <t>Fasado apšvietimo liuminescencinių spalvotų lempų G13 36W keitimas dirbant iš bokštelio</t>
  </si>
  <si>
    <t>Anksčiau dažytų metalinių grotelių, aptvarų ir vamzdžių dažymas du kartus</t>
  </si>
  <si>
    <t>Grunto kasimas 0,15 m3 kaušo talpos ekskavatoriumi</t>
  </si>
  <si>
    <t>Nuotekų vamzdyno vamzdžių sandūrų su šuliniu sandarinimas</t>
  </si>
  <si>
    <t>Transformatorinių karnizų dangos pakeitimas</t>
  </si>
  <si>
    <t>Kabelių kanalų gelžbetoninių dangčių keitimas pastotėse</t>
  </si>
  <si>
    <t>Medžių, kai kamieno storis iki 40 cm, šakų genėjimas rankiniu būdu (1 medis)</t>
  </si>
  <si>
    <t>Pastočių metalinių durų remontas, keičiant durų varčių iki 80 cm pločio apatines dalis (m2 pakeistos dalies)</t>
  </si>
  <si>
    <t>Tvoros su betoniniais stulpais ir metaliniais vartais bei varteliais demontavimas</t>
  </si>
  <si>
    <t>Tvoros cokolinių gelžbetoninių plokščių montavimas</t>
  </si>
  <si>
    <t>Tvoros vartų montavimas (karštai cinkuotų, dvivėrių,  1700x4800mm, su auselėmis pakabinamai spynai ir fiksatoriais viršuje ir apačioje)</t>
  </si>
  <si>
    <t>Tvoros vartelių montavimas (karštai cinkuotų, 1700x1000mm, su auselėmis pakabinamai spynai)</t>
  </si>
  <si>
    <t>Tvoros h=1,85 m cinkuotos vielos segmentų su cinkuoto metalo stulpeliais montavimas</t>
  </si>
  <si>
    <t>Nuogrindos iš plytelių, trinkelių remontas, panaudojant esamas</t>
  </si>
  <si>
    <t xml:space="preserve">Parapetų apskardinimo pakeitimas kai dangos plotis iki 1m </t>
  </si>
  <si>
    <t>Lietvamzdžių iš cinkuotos skardos su laikikliais pakeitimas d80mm</t>
  </si>
  <si>
    <t>Plastikinių lietvamzdžių su laikikliais pakeitimas d80mm</t>
  </si>
  <si>
    <t>Latakų siūlių sandarinimas</t>
  </si>
  <si>
    <t>Bituminių ritininių stogų dangos pūslių atskirų vietų remontas</t>
  </si>
  <si>
    <t>Išorės sienų plokščių sandūrų siūlių hermetizavimas</t>
  </si>
  <si>
    <t>Fasado 6 mm storio apdailos polikarbonadinių plokščių keitimas dirbant iš bokštelio</t>
  </si>
  <si>
    <t>Mūrinių sienų išorės kampų remontas, kai užtaisomos vietos storis 1/2 plytos</t>
  </si>
  <si>
    <t>Kabelių kanalų lovių lyginimas</t>
  </si>
  <si>
    <t>Metalo aikštelių laiptų pakopų prie skirstyklų tiesinimas</t>
  </si>
  <si>
    <t>Metalinių vartų remontas</t>
  </si>
  <si>
    <t>Metalinio regsto tvoros tinklo pakeitimas</t>
  </si>
  <si>
    <t>Metalinių kanalų uždengimo dangčių valymas, paruošimas dažymui, dažymas</t>
  </si>
  <si>
    <t>Duobių asfalto dangoje atskirų vietų remontas</t>
  </si>
  <si>
    <t>D100 mm angų 380 mm storio mūro sienose vėdinimo ortakiams pragrežimas</t>
  </si>
  <si>
    <t>Difuzorių vėdinimo grotelių d100 mm sumontavimas</t>
  </si>
  <si>
    <t>Vėdinimo grotelių d100 mm montavimas</t>
  </si>
  <si>
    <t>Apsauginio cinkuotos vielos tinklelių, kurių akies dydis ne didesnis negu 0,01x0,01m uždėjimas  ant vėdinimo grotų iš vidinės pusės</t>
  </si>
  <si>
    <t>Bituminės prilydomosios ritininės stogo dangos klijavimas (apatinis sluoksnis)</t>
  </si>
  <si>
    <t>Bituminės prilydomosios ritininės stogo dangos klijavimas (viršutinis sluoksnis)</t>
  </si>
  <si>
    <t xml:space="preserve"> Kiekis (4)</t>
  </si>
  <si>
    <t>Siūloma remonto darbų tiesioginių išlaidų vertė su priskaičiavimais už vnt.,  Eur be PVM (1)</t>
  </si>
  <si>
    <t>Siūloma sąmatinė vertė visam sąlyginiam darbų kiekiui su priskaičiavimais, Eur be PVM (2)</t>
  </si>
  <si>
    <t>Iš viso siūloma sąmatinė vertė visam sąlyginiam darbų kiekiui su priskaičiavimais, Eur be PVM (3)</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</si>
  <si>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</si>
  <si>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(2) Siūloma sąmatinė vertė visam sąlyginiam darbų kiekiui su priskaičiavimais, Eur be PVM apskaičiuota Sąlyginį kiekį padauginus iš siūlomos remonto darbų tiesioginių išlaidų vertės su priskaičiavimais už vnt., Eur be PVM (F  = D x E).</t>
  </si>
  <si>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</si>
  <si>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 xml:space="preserve">(5) Sutartis bus sudaroma Preliminariai pirkimo vertei, Užsakovas teiks daugkartinius užsakymus, kurie bus apmokami pagal E stulpelio įkainius. </t>
  </si>
  <si>
    <r>
      <t xml:space="preserve">(3) Iš viso siūloma sąmatinė vertė visam sąlyginiam darbų kiekiui su priskaičiavimais, Eur be PVM negali viršyti </t>
    </r>
    <r>
      <rPr>
        <u/>
        <sz val="11"/>
        <color theme="1"/>
        <rFont val="Arial"/>
        <family val="2"/>
        <charset val="186"/>
      </rPr>
      <t>350 000,00 Eur be PVM</t>
    </r>
    <r>
      <rPr>
        <sz val="11"/>
        <color theme="1"/>
        <rFont val="Arial"/>
        <family val="2"/>
        <charset val="186"/>
      </rPr>
      <t>. Pasiūlymai viršyję šią sumą bus atmesti kaip neatitinkantys reikalavimų.</t>
    </r>
  </si>
  <si>
    <t>Darbų įkainiai</t>
  </si>
  <si>
    <t>A</t>
  </si>
  <si>
    <t>Sistelos koeficientai</t>
  </si>
  <si>
    <t>B</t>
  </si>
  <si>
    <t>Pasiūlymo kaina (A*×0,9+B**×0,10) Eur be PVM VISO:</t>
  </si>
  <si>
    <t>PVM:</t>
  </si>
  <si>
    <t>Pasiūlymo kaina Eur su PVM VISO:</t>
  </si>
  <si>
    <t>**  (B) nurodoma kortelės "Sistelos koeficientai" laukelio B11 reikšmė</t>
  </si>
  <si>
    <t>*  (A) nurodoma kortelės "Darbų įkainiai" laukelio F107 reikšmė</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</si>
  <si>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</si>
  <si>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</si>
  <si>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</si>
  <si>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</si>
  <si>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</si>
  <si>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</si>
  <si>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</si>
  <si>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</si>
  <si>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</si>
  <si>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</si>
  <si>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</si>
  <si>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</si>
  <si>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</si>
  <si>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</si>
  <si>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</si>
  <si>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</si>
  <si>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</si>
  <si>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</si>
  <si>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</si>
  <si>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</si>
  <si>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</si>
  <si>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</si>
  <si>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</si>
  <si>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</si>
  <si>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</si>
  <si>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</si>
  <si>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</si>
  <si>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</si>
  <si>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</si>
  <si>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</si>
  <si>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</si>
  <si>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Pildo Rangovas</t>
  </si>
  <si>
    <t>Pildoma automatiškai</t>
  </si>
  <si>
    <t>Užpildyta ne pagal reikalavimus (viršyta maksimali leistina reikšmė)
(užpildžius visas pozicijas teisingai - neužsidega)</t>
  </si>
  <si>
    <t>TP SP statybinės dalies remonto Kauno reg., darbų kaina, Eur be PVM (nurodoma automatiškai iš skilties "Įkainiai" F107 laukelio)</t>
  </si>
  <si>
    <t>A = TP SP statybinės dalies remonto Kauno reg., darbų kaina, Eur be PVM (nurodoma automatiškai iš skilties "Įkainiai" F107 laukelio.
Sistelos koeficientai=(A*R1+A*R2+A*R3+A*R4+A*R5+A*R6+A*R7+A*R8+A*K11+A*K21+A*K31+A*K41+A*K1+A*K2+A*K3+A*K4+A*K8)/1000</t>
  </si>
  <si>
    <t>(6) Kiekvieno Užsakymo vertė turi būti ne mažesnė kaip 300,00 (trys šimtai) Eurų be PVM, tačiau abipusio Užsakovo ir Rangovo sutarimu, gali būti teikiamas ir mažesnės vertės Užsakymas be papildomo apmokėjimo.</t>
  </si>
  <si>
    <t>Perskaičiuota siūloma remonto darbų tiesioginių išlaidų vertė su priskaičiavimais už vnt.,  Eur be PVM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</si>
</sst>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numFmt numFmtId="166" formatCode="#,##0.0"/>
  </numFmts>
  <fonts count="21" x14ac:knownFonts="1">
    <font>
      <sz val="11"/>
      <color theme="1"/>
      <name val="Calibri"/>
      <family val="2"/>
      <charset val="186"/>
      <scheme val="minor"/>
    </font>
    <font>
      <sz val="11"/>
      <name val="Calibri"/>
      <family val="2"/>
      <charset val="186"/>
      <scheme val="minor"/>
    </font>
    <font>
      <sz val="10"/>
      <name val="Arial"/>
      <family val="2"/>
      <charset val="186"/>
    </font>
    <font>
      <b/>
      <sz val="11"/>
      <name val="Calibri"/>
      <family val="2"/>
      <charset val="186"/>
      <scheme val="minor"/>
    </font>
    <font>
      <sz val="8"/>
      <name val="Calibri"/>
      <family val="2"/>
      <charset val="186"/>
      <scheme val="minor"/>
    </font>
    <font>
      <b/>
      <sz val="11"/>
      <color theme="1"/>
      <name val="Calibri"/>
      <family val="2"/>
      <charset val="186"/>
      <scheme val="minor"/>
    </font>
    <font>
      <sz val="11"/>
      <color theme="0"/>
      <name val="Calibri"/>
      <family val="2"/>
      <charset val="186"/>
      <scheme val="minor"/>
    </font>
    <font>
      <b/>
      <sz val="11"/>
      <name val="Arial"/>
      <family val="2"/>
      <charset val="186"/>
    </font>
    <font>
      <sz val="11"/>
      <name val="Arial"/>
      <family val="2"/>
      <charset val="186"/>
    </font>
    <font>
      <b/>
      <sz val="11"/>
      <color theme="1"/>
      <name val="Arial"/>
      <family val="2"/>
      <charset val="186"/>
    </font>
    <font>
      <sz val="11"/>
      <color theme="1"/>
      <name val="Arial"/>
      <family val="2"/>
      <charset val="186"/>
    </font>
    <font>
      <u/>
      <sz val="11"/>
      <color theme="1"/>
      <name val="Arial"/>
      <family val="2"/>
      <charset val="186"/>
    </font>
    <font>
      <sz val="11"/>
      <color theme="1"/>
      <name val="Calibri"/>
      <family val="2"/>
      <scheme val="minor"/>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s>
  <fills count="9">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2" fillId="0" borderId="0"/>
  </cellStyleXfs>
  <cellXfs count="73">
    <xf numFmtId="0" fontId="0" fillId="0" borderId="0" xfId="0"/>
    <xf numFmtId="0" fontId="1" fillId="0" borderId="0" xfId="0" applyFont="1" applyFill="1" applyProtection="1">
      <protection locked="0"/>
    </xf>
    <xf numFmtId="0" fontId="3" fillId="0" borderId="0" xfId="0" applyFont="1" applyFill="1" applyProtection="1">
      <protection locked="0"/>
    </xf>
    <xf numFmtId="2" fontId="3" fillId="0" borderId="0" xfId="0" applyNumberFormat="1" applyFont="1" applyFill="1" applyAlignment="1" applyProtection="1">
      <alignment vertical="center"/>
      <protection locked="0"/>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2" fontId="8" fillId="0" borderId="1" xfId="0" applyNumberFormat="1" applyFont="1" applyFill="1" applyBorder="1" applyProtection="1">
      <protection locked="0"/>
    </xf>
    <xf numFmtId="2" fontId="8" fillId="0" borderId="1" xfId="0" applyNumberFormat="1"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2" fontId="8" fillId="0" borderId="1" xfId="0" applyNumberFormat="1" applyFont="1" applyFill="1" applyBorder="1" applyAlignment="1" applyProtection="1">
      <alignment vertical="center"/>
      <protection locked="0"/>
    </xf>
    <xf numFmtId="3" fontId="8" fillId="0" borderId="1" xfId="0" applyNumberFormat="1" applyFont="1" applyFill="1" applyBorder="1" applyAlignment="1">
      <alignment horizontal="left" vertical="center" wrapText="1"/>
    </xf>
    <xf numFmtId="0" fontId="8" fillId="0" borderId="1" xfId="0" applyFont="1" applyFill="1" applyBorder="1"/>
    <xf numFmtId="0" fontId="8" fillId="0" borderId="1" xfId="0" applyFont="1" applyFill="1" applyBorder="1" applyAlignment="1">
      <alignment horizontal="center"/>
    </xf>
    <xf numFmtId="0" fontId="8" fillId="0" borderId="1" xfId="0" applyFont="1" applyFill="1" applyBorder="1" applyAlignment="1">
      <alignment wrapText="1"/>
    </xf>
    <xf numFmtId="2" fontId="8" fillId="0" borderId="1" xfId="0" applyNumberFormat="1" applyFont="1" applyFill="1" applyBorder="1" applyAlignment="1" applyProtection="1">
      <alignment horizontal="right" vertical="center"/>
      <protection locked="0"/>
    </xf>
    <xf numFmtId="2" fontId="7" fillId="0" borderId="1" xfId="0" applyNumberFormat="1" applyFont="1" applyFill="1" applyBorder="1"/>
    <xf numFmtId="0" fontId="13" fillId="0" borderId="3" xfId="0" applyFont="1" applyBorder="1" applyAlignment="1">
      <alignment horizontal="left" vertical="center" wrapText="1"/>
    </xf>
    <xf numFmtId="0" fontId="14" fillId="0" borderId="4" xfId="0" applyFont="1" applyBorder="1" applyAlignment="1">
      <alignment horizontal="center" vertical="center" wrapText="1"/>
    </xf>
    <xf numFmtId="44" fontId="13" fillId="2" borderId="5" xfId="0" applyNumberFormat="1" applyFont="1" applyFill="1" applyBorder="1" applyAlignment="1">
      <alignment horizontal="right"/>
    </xf>
    <xf numFmtId="0" fontId="2" fillId="0" borderId="6" xfId="0" applyFont="1" applyBorder="1" applyAlignment="1">
      <alignment horizontal="left" vertical="center" wrapText="1"/>
    </xf>
    <xf numFmtId="0" fontId="14" fillId="0" borderId="1" xfId="0" applyFont="1" applyBorder="1" applyAlignment="1">
      <alignment horizontal="center" vertical="center" wrapText="1"/>
    </xf>
    <xf numFmtId="44" fontId="13" fillId="3" borderId="7" xfId="0" applyNumberFormat="1" applyFont="1" applyFill="1" applyBorder="1" applyAlignment="1">
      <alignment horizontal="right"/>
    </xf>
    <xf numFmtId="44" fontId="13" fillId="0" borderId="7" xfId="0" applyNumberFormat="1" applyFont="1" applyBorder="1"/>
    <xf numFmtId="44" fontId="14" fillId="0" borderId="10" xfId="0" applyNumberFormat="1" applyFont="1" applyBorder="1"/>
    <xf numFmtId="0" fontId="2" fillId="0" borderId="0" xfId="0" applyFont="1"/>
    <xf numFmtId="0" fontId="2" fillId="0" borderId="0" xfId="0" applyFont="1" applyAlignment="1">
      <alignment vertical="center"/>
    </xf>
    <xf numFmtId="0" fontId="5"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164" fontId="17" fillId="0" borderId="1" xfId="0" applyNumberFormat="1" applyFont="1" applyBorder="1" applyAlignment="1">
      <alignment horizontal="center" vertical="center" wrapText="1"/>
    </xf>
    <xf numFmtId="164" fontId="1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6" fillId="0" borderId="0" xfId="0" applyFont="1" applyAlignment="1">
      <alignment horizontal="center" vertical="center"/>
    </xf>
    <xf numFmtId="0" fontId="5" fillId="0" borderId="0" xfId="0" applyFont="1" applyAlignment="1">
      <alignment horizontal="center" vertical="center" wrapText="1"/>
    </xf>
    <xf numFmtId="0" fontId="12" fillId="0" borderId="0" xfId="2" applyAlignment="1">
      <alignment vertical="center"/>
    </xf>
    <xf numFmtId="0" fontId="12" fillId="0" borderId="0" xfId="2" applyAlignment="1">
      <alignment vertical="center" wrapText="1"/>
    </xf>
    <xf numFmtId="0" fontId="5" fillId="0" borderId="1" xfId="0" applyFont="1" applyBorder="1" applyAlignment="1">
      <alignment horizontal="center" vertical="center" wrapText="1"/>
    </xf>
    <xf numFmtId="165" fontId="2" fillId="5" borderId="1" xfId="0" applyNumberFormat="1" applyFont="1" applyFill="1" applyBorder="1" applyAlignment="1">
      <alignment horizontal="center" vertical="top" wrapText="1"/>
    </xf>
    <xf numFmtId="0" fontId="0" fillId="0" borderId="0" xfId="0" applyProtection="1">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12" xfId="0" applyBorder="1" applyAlignment="1">
      <alignment horizontal="center" vertical="center"/>
    </xf>
    <xf numFmtId="4" fontId="5"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19" fillId="0" borderId="0" xfId="0" applyFont="1"/>
    <xf numFmtId="0" fontId="7" fillId="0" borderId="2" xfId="1"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9" fillId="0" borderId="1" xfId="0" applyFont="1" applyBorder="1" applyAlignment="1">
      <alignment horizontal="right" vertical="center" wrapText="1"/>
    </xf>
    <xf numFmtId="0" fontId="10" fillId="0" borderId="0" xfId="0" applyFont="1" applyAlignment="1">
      <alignment horizontal="left" vertical="center" wrapText="1"/>
    </xf>
    <xf numFmtId="0" fontId="10" fillId="7" borderId="0" xfId="0" applyFont="1" applyFill="1" applyAlignment="1">
      <alignment horizontal="left" wrapText="1"/>
    </xf>
    <xf numFmtId="0" fontId="3" fillId="0" borderId="0" xfId="0" applyFont="1" applyFill="1" applyAlignment="1" applyProtection="1">
      <alignment horizontal="right"/>
      <protection locked="0"/>
    </xf>
    <xf numFmtId="166" fontId="20" fillId="4" borderId="0" xfId="0" applyNumberFormat="1" applyFont="1" applyFill="1" applyAlignment="1">
      <alignment horizontal="left" vertical="center"/>
    </xf>
    <xf numFmtId="49" fontId="2" fillId="5" borderId="0" xfId="0" applyNumberFormat="1" applyFont="1" applyFill="1" applyAlignment="1">
      <alignment horizontal="left" vertical="top" wrapText="1"/>
    </xf>
    <xf numFmtId="49" fontId="14" fillId="6" borderId="0" xfId="0" applyNumberFormat="1" applyFont="1" applyFill="1" applyAlignment="1">
      <alignment horizontal="left" vertical="top" wrapText="1"/>
    </xf>
    <xf numFmtId="0" fontId="18" fillId="0" borderId="0" xfId="0" applyFont="1" applyAlignment="1">
      <alignment horizontal="center" vertical="center"/>
    </xf>
    <xf numFmtId="0" fontId="0" fillId="0" borderId="1" xfId="0" applyBorder="1" applyAlignment="1">
      <alignment horizontal="left"/>
    </xf>
    <xf numFmtId="0" fontId="0" fillId="0" borderId="11" xfId="0"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7" fillId="8" borderId="1" xfId="1" applyFont="1" applyFill="1" applyBorder="1" applyAlignment="1" applyProtection="1">
      <alignment horizontal="center" vertical="center" wrapText="1"/>
      <protection locked="0"/>
    </xf>
    <xf numFmtId="4" fontId="8" fillId="8" borderId="1" xfId="0" applyNumberFormat="1" applyFont="1" applyFill="1" applyBorder="1" applyProtection="1">
      <protection locked="0"/>
    </xf>
    <xf numFmtId="4" fontId="1" fillId="0" borderId="0" xfId="0" applyNumberFormat="1" applyFont="1" applyFill="1" applyProtection="1">
      <protection locked="0"/>
    </xf>
    <xf numFmtId="2" fontId="1" fillId="0" borderId="0" xfId="0" applyNumberFormat="1" applyFont="1" applyFill="1" applyProtection="1">
      <protection locked="0"/>
    </xf>
  </cellXfs>
  <cellStyles count="3">
    <cellStyle name="Normal" xfId="0" builtinId="0"/>
    <cellStyle name="Normal 2" xfId="2" xr:uid="{3CC44A9E-FB15-45FD-8C61-3D6C8CC7B28D}"/>
    <cellStyle name="Normal 3" xfId="1" xr:uid="{FD1E2B5F-5201-4B9A-B240-482A0D657447}"/>
  </cellStyles>
  <dxfs count="37">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2" name="TextBox 1">
          <a:extLst>
            <a:ext uri="{FF2B5EF4-FFF2-40B4-BE49-F238E27FC236}">
              <a16:creationId xmlns:a16="http://schemas.microsoft.com/office/drawing/2014/main" id="{CBAE7214-B7E0-4259-8B83-F503A4897D9A}"/>
            </a:ext>
          </a:extLst>
        </xdr:cNvPr>
        <xdr:cNvSpPr txBox="1"/>
      </xdr:nvSpPr>
      <xdr:spPr>
        <a:xfrm>
          <a:off x="6084570" y="390810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F5B8-91E6-4C64-9DEB-54266C6195A3}">
  <dimension ref="A1:C8"/>
  <sheetViews>
    <sheetView workbookViewId="0">
      <selection activeCell="C2" sqref="C2"/>
    </sheetView>
  </sheetViews>
  <sheetFormatPr defaultRowHeight="15" x14ac:dyDescent="0.25"/>
  <cols>
    <col min="1" max="1" width="29.7109375" customWidth="1"/>
    <col min="2" max="2" width="13.28515625" customWidth="1"/>
    <col min="3" max="3" width="17.5703125" customWidth="1"/>
  </cols>
  <sheetData>
    <row r="1" spans="1:3" x14ac:dyDescent="0.25">
      <c r="A1" s="21" t="s">
        <v>122</v>
      </c>
      <c r="B1" s="22" t="s">
        <v>123</v>
      </c>
      <c r="C1" s="23">
        <f>+'Darbų įkainiai'!F107</f>
        <v>258456.1</v>
      </c>
    </row>
    <row r="2" spans="1:3" x14ac:dyDescent="0.25">
      <c r="A2" s="24" t="s">
        <v>124</v>
      </c>
      <c r="B2" s="25" t="s">
        <v>125</v>
      </c>
      <c r="C2" s="26">
        <f>+'Sistelos koeficientai'!B11</f>
        <v>13698.173299999997</v>
      </c>
    </row>
    <row r="3" spans="1:3" ht="29.45" customHeight="1" x14ac:dyDescent="0.25">
      <c r="A3" s="53" t="s">
        <v>126</v>
      </c>
      <c r="B3" s="54"/>
      <c r="C3" s="27">
        <f>ROUND((C1*0.9+C2*0.1),2)</f>
        <v>233980.31</v>
      </c>
    </row>
    <row r="4" spans="1:3" x14ac:dyDescent="0.25">
      <c r="A4" s="53" t="s">
        <v>127</v>
      </c>
      <c r="B4" s="54"/>
      <c r="C4" s="27">
        <f>ROUND((C3*0.21),2)</f>
        <v>49135.87</v>
      </c>
    </row>
    <row r="5" spans="1:3" ht="15.75" thickBot="1" x14ac:dyDescent="0.3">
      <c r="A5" s="55" t="s">
        <v>128</v>
      </c>
      <c r="B5" s="56"/>
      <c r="C5" s="28">
        <f>ROUND((C3+C4),2)</f>
        <v>283116.18</v>
      </c>
    </row>
    <row r="6" spans="1:3" x14ac:dyDescent="0.25">
      <c r="A6" s="29"/>
      <c r="B6" s="29"/>
      <c r="C6" s="29"/>
    </row>
    <row r="7" spans="1:3" x14ac:dyDescent="0.25">
      <c r="A7" s="30" t="s">
        <v>130</v>
      </c>
      <c r="B7" s="30"/>
      <c r="C7" s="30"/>
    </row>
    <row r="8" spans="1:3" x14ac:dyDescent="0.25">
      <c r="A8" s="30" t="s">
        <v>129</v>
      </c>
      <c r="B8" s="30"/>
      <c r="C8" s="30"/>
    </row>
  </sheetData>
  <sheetProtection algorithmName="SHA-512" hashValue="PfnsE7S/MxesyfMj6Cc3WiTcNcL9Ys+v+m1TbmokIYhKfDzOTlTFXeX3lbtAjCM0+Q1FBr0dxniPZfwz8WsFjA==" saltValue="d1DW5zdMOqwTBQQevRKFZg==" spinCount="100000" sheet="1" objects="1" scenarios="1"/>
  <mergeCells count="3">
    <mergeCell ref="A3:B3"/>
    <mergeCell ref="A4:B4"/>
    <mergeCell ref="A5:B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0859C-CC69-49E8-90E8-A31352918682}">
  <dimension ref="A1:I114"/>
  <sheetViews>
    <sheetView tabSelected="1" workbookViewId="0">
      <selection activeCell="I105" sqref="I105"/>
    </sheetView>
  </sheetViews>
  <sheetFormatPr defaultColWidth="9.28515625" defaultRowHeight="15" x14ac:dyDescent="0.25"/>
  <cols>
    <col min="1" max="1" width="6.42578125" style="1" customWidth="1"/>
    <col min="2" max="2" width="77.7109375" style="1" customWidth="1"/>
    <col min="3" max="3" width="9.7109375" style="1" customWidth="1"/>
    <col min="4" max="4" width="12.28515625" style="1" bestFit="1" customWidth="1"/>
    <col min="5" max="5" width="21.42578125" style="1" customWidth="1"/>
    <col min="6" max="6" width="24.42578125" style="1" customWidth="1"/>
    <col min="7" max="7" width="24.7109375" style="1" customWidth="1"/>
    <col min="8" max="16384" width="9.28515625" style="1"/>
  </cols>
  <sheetData>
    <row r="1" spans="1:7" ht="75.75" customHeight="1" x14ac:dyDescent="0.25">
      <c r="A1" s="6" t="s">
        <v>0</v>
      </c>
      <c r="B1" s="6" t="s">
        <v>1</v>
      </c>
      <c r="C1" s="7" t="s">
        <v>2</v>
      </c>
      <c r="D1" s="4" t="s">
        <v>113</v>
      </c>
      <c r="E1" s="52" t="s">
        <v>114</v>
      </c>
      <c r="F1" s="5" t="s">
        <v>115</v>
      </c>
      <c r="G1" s="69" t="s">
        <v>168</v>
      </c>
    </row>
    <row r="2" spans="1:7" x14ac:dyDescent="0.25">
      <c r="A2" s="8">
        <v>1</v>
      </c>
      <c r="B2" s="9" t="s">
        <v>93</v>
      </c>
      <c r="C2" s="13" t="s">
        <v>3</v>
      </c>
      <c r="D2" s="8">
        <v>257</v>
      </c>
      <c r="E2" s="10">
        <v>22.8</v>
      </c>
      <c r="F2" s="11">
        <f>D2*E2</f>
        <v>5859.6</v>
      </c>
      <c r="G2" s="70">
        <f>+E2*1.1133</f>
        <v>25.383240000000001</v>
      </c>
    </row>
    <row r="3" spans="1:7" x14ac:dyDescent="0.25">
      <c r="A3" s="8">
        <v>2</v>
      </c>
      <c r="B3" s="12" t="s">
        <v>4</v>
      </c>
      <c r="C3" s="13" t="s">
        <v>3</v>
      </c>
      <c r="D3" s="8">
        <v>65</v>
      </c>
      <c r="E3" s="14">
        <v>19</v>
      </c>
      <c r="F3" s="11">
        <f t="shared" ref="F3:F70" si="0">D3*E3</f>
        <v>1235</v>
      </c>
      <c r="G3" s="70">
        <f t="shared" ref="G3:G66" si="1">+E3*1.1133</f>
        <v>21.152699999999999</v>
      </c>
    </row>
    <row r="4" spans="1:7" ht="15" customHeight="1" x14ac:dyDescent="0.25">
      <c r="A4" s="8">
        <v>3</v>
      </c>
      <c r="B4" s="12" t="s">
        <v>94</v>
      </c>
      <c r="C4" s="13" t="s">
        <v>3</v>
      </c>
      <c r="D4" s="8">
        <v>40</v>
      </c>
      <c r="E4" s="14">
        <v>21</v>
      </c>
      <c r="F4" s="11">
        <f t="shared" si="0"/>
        <v>840</v>
      </c>
      <c r="G4" s="70">
        <f t="shared" si="1"/>
        <v>23.379300000000001</v>
      </c>
    </row>
    <row r="5" spans="1:7" x14ac:dyDescent="0.25">
      <c r="A5" s="8">
        <v>4</v>
      </c>
      <c r="B5" s="12" t="s">
        <v>5</v>
      </c>
      <c r="C5" s="13" t="s">
        <v>3</v>
      </c>
      <c r="D5" s="8">
        <v>30</v>
      </c>
      <c r="E5" s="14">
        <v>18</v>
      </c>
      <c r="F5" s="11">
        <f t="shared" si="0"/>
        <v>540</v>
      </c>
      <c r="G5" s="70">
        <f t="shared" si="1"/>
        <v>20.039400000000001</v>
      </c>
    </row>
    <row r="6" spans="1:7" x14ac:dyDescent="0.25">
      <c r="A6" s="8">
        <v>5</v>
      </c>
      <c r="B6" s="12" t="s">
        <v>77</v>
      </c>
      <c r="C6" s="13" t="s">
        <v>3</v>
      </c>
      <c r="D6" s="8">
        <v>24</v>
      </c>
      <c r="E6" s="14">
        <v>21</v>
      </c>
      <c r="F6" s="11">
        <f t="shared" si="0"/>
        <v>504</v>
      </c>
      <c r="G6" s="70">
        <f t="shared" si="1"/>
        <v>23.379300000000001</v>
      </c>
    </row>
    <row r="7" spans="1:7" x14ac:dyDescent="0.25">
      <c r="A7" s="8">
        <v>6</v>
      </c>
      <c r="B7" s="12" t="s">
        <v>95</v>
      </c>
      <c r="C7" s="13" t="s">
        <v>3</v>
      </c>
      <c r="D7" s="8">
        <v>8</v>
      </c>
      <c r="E7" s="14">
        <v>21</v>
      </c>
      <c r="F7" s="11">
        <f t="shared" si="0"/>
        <v>168</v>
      </c>
      <c r="G7" s="70">
        <f t="shared" si="1"/>
        <v>23.379300000000001</v>
      </c>
    </row>
    <row r="8" spans="1:7" x14ac:dyDescent="0.25">
      <c r="A8" s="8">
        <v>7</v>
      </c>
      <c r="B8" s="12" t="s">
        <v>6</v>
      </c>
      <c r="C8" s="13" t="s">
        <v>3</v>
      </c>
      <c r="D8" s="8">
        <v>620</v>
      </c>
      <c r="E8" s="14">
        <v>2</v>
      </c>
      <c r="F8" s="11">
        <f t="shared" si="0"/>
        <v>1240</v>
      </c>
      <c r="G8" s="70">
        <f t="shared" si="1"/>
        <v>2.2265999999999999</v>
      </c>
    </row>
    <row r="9" spans="1:7" x14ac:dyDescent="0.25">
      <c r="A9" s="8">
        <v>8</v>
      </c>
      <c r="B9" s="12" t="s">
        <v>96</v>
      </c>
      <c r="C9" s="13" t="s">
        <v>7</v>
      </c>
      <c r="D9" s="8">
        <v>24</v>
      </c>
      <c r="E9" s="14">
        <v>3.8</v>
      </c>
      <c r="F9" s="11">
        <f t="shared" si="0"/>
        <v>91.199999999999989</v>
      </c>
      <c r="G9" s="70">
        <f t="shared" si="1"/>
        <v>4.2305399999999995</v>
      </c>
    </row>
    <row r="10" spans="1:7" x14ac:dyDescent="0.25">
      <c r="A10" s="8">
        <v>9</v>
      </c>
      <c r="B10" s="9" t="s">
        <v>8</v>
      </c>
      <c r="C10" s="13" t="s">
        <v>9</v>
      </c>
      <c r="D10" s="8">
        <v>680</v>
      </c>
      <c r="E10" s="14">
        <v>5</v>
      </c>
      <c r="F10" s="11">
        <f t="shared" si="0"/>
        <v>3400</v>
      </c>
      <c r="G10" s="70">
        <f t="shared" si="1"/>
        <v>5.5664999999999996</v>
      </c>
    </row>
    <row r="11" spans="1:7" ht="15" customHeight="1" x14ac:dyDescent="0.25">
      <c r="A11" s="8">
        <v>10</v>
      </c>
      <c r="B11" s="9" t="s">
        <v>10</v>
      </c>
      <c r="C11" s="13" t="s">
        <v>9</v>
      </c>
      <c r="D11" s="8">
        <v>10</v>
      </c>
      <c r="E11" s="14">
        <v>10</v>
      </c>
      <c r="F11" s="11">
        <f>D11*E11</f>
        <v>100</v>
      </c>
      <c r="G11" s="70">
        <f t="shared" si="1"/>
        <v>11.132999999999999</v>
      </c>
    </row>
    <row r="12" spans="1:7" x14ac:dyDescent="0.25">
      <c r="A12" s="8">
        <v>11</v>
      </c>
      <c r="B12" s="9" t="s">
        <v>11</v>
      </c>
      <c r="C12" s="13" t="s">
        <v>9</v>
      </c>
      <c r="D12" s="8">
        <v>680</v>
      </c>
      <c r="E12" s="14">
        <v>2.2000000000000002</v>
      </c>
      <c r="F12" s="11">
        <f t="shared" si="0"/>
        <v>1496.0000000000002</v>
      </c>
      <c r="G12" s="70">
        <f t="shared" si="1"/>
        <v>2.4492600000000002</v>
      </c>
    </row>
    <row r="13" spans="1:7" x14ac:dyDescent="0.25">
      <c r="A13" s="8">
        <v>12</v>
      </c>
      <c r="B13" s="9" t="s">
        <v>97</v>
      </c>
      <c r="C13" s="13" t="s">
        <v>9</v>
      </c>
      <c r="D13" s="8">
        <v>25</v>
      </c>
      <c r="E13" s="14">
        <v>21</v>
      </c>
      <c r="F13" s="11">
        <f t="shared" si="0"/>
        <v>525</v>
      </c>
      <c r="G13" s="70">
        <f t="shared" si="1"/>
        <v>23.379300000000001</v>
      </c>
    </row>
    <row r="14" spans="1:7" ht="33" customHeight="1" x14ac:dyDescent="0.25">
      <c r="A14" s="8">
        <v>13</v>
      </c>
      <c r="B14" s="9" t="s">
        <v>111</v>
      </c>
      <c r="C14" s="13" t="s">
        <v>9</v>
      </c>
      <c r="D14" s="8">
        <v>680</v>
      </c>
      <c r="E14" s="14">
        <v>21</v>
      </c>
      <c r="F14" s="11">
        <f t="shared" si="0"/>
        <v>14280</v>
      </c>
      <c r="G14" s="70">
        <f t="shared" si="1"/>
        <v>23.379300000000001</v>
      </c>
    </row>
    <row r="15" spans="1:7" ht="33" customHeight="1" x14ac:dyDescent="0.25">
      <c r="A15" s="8">
        <v>14</v>
      </c>
      <c r="B15" s="9" t="s">
        <v>112</v>
      </c>
      <c r="C15" s="13" t="s">
        <v>9</v>
      </c>
      <c r="D15" s="8">
        <v>680</v>
      </c>
      <c r="E15" s="14">
        <v>21</v>
      </c>
      <c r="F15" s="11">
        <f t="shared" si="0"/>
        <v>14280</v>
      </c>
      <c r="G15" s="70">
        <f t="shared" si="1"/>
        <v>23.379300000000001</v>
      </c>
    </row>
    <row r="16" spans="1:7" ht="15" customHeight="1" x14ac:dyDescent="0.25">
      <c r="A16" s="8">
        <v>15</v>
      </c>
      <c r="B16" s="15" t="s">
        <v>12</v>
      </c>
      <c r="C16" s="13" t="s">
        <v>9</v>
      </c>
      <c r="D16" s="8">
        <v>165</v>
      </c>
      <c r="E16" s="14">
        <v>21</v>
      </c>
      <c r="F16" s="11">
        <f t="shared" si="0"/>
        <v>3465</v>
      </c>
      <c r="G16" s="70">
        <f t="shared" si="1"/>
        <v>23.379300000000001</v>
      </c>
    </row>
    <row r="17" spans="1:7" x14ac:dyDescent="0.25">
      <c r="A17" s="8">
        <v>16</v>
      </c>
      <c r="B17" s="9" t="s">
        <v>13</v>
      </c>
      <c r="C17" s="13" t="s">
        <v>7</v>
      </c>
      <c r="D17" s="8">
        <v>25</v>
      </c>
      <c r="E17" s="14">
        <v>32</v>
      </c>
      <c r="F17" s="11">
        <f t="shared" si="0"/>
        <v>800</v>
      </c>
      <c r="G17" s="70">
        <f t="shared" si="1"/>
        <v>35.625599999999999</v>
      </c>
    </row>
    <row r="18" spans="1:7" x14ac:dyDescent="0.25">
      <c r="A18" s="8">
        <v>17</v>
      </c>
      <c r="B18" s="9" t="s">
        <v>14</v>
      </c>
      <c r="C18" s="13" t="s">
        <v>9</v>
      </c>
      <c r="D18" s="8">
        <v>180</v>
      </c>
      <c r="E18" s="14">
        <v>3</v>
      </c>
      <c r="F18" s="11">
        <f t="shared" si="0"/>
        <v>540</v>
      </c>
      <c r="G18" s="70">
        <f t="shared" si="1"/>
        <v>3.3399000000000001</v>
      </c>
    </row>
    <row r="19" spans="1:7" x14ac:dyDescent="0.25">
      <c r="A19" s="8">
        <v>18</v>
      </c>
      <c r="B19" s="9" t="s">
        <v>15</v>
      </c>
      <c r="C19" s="13" t="s">
        <v>9</v>
      </c>
      <c r="D19" s="8">
        <v>23</v>
      </c>
      <c r="E19" s="14">
        <v>1.8</v>
      </c>
      <c r="F19" s="11">
        <f t="shared" si="0"/>
        <v>41.4</v>
      </c>
      <c r="G19" s="70">
        <f t="shared" si="1"/>
        <v>2.0039400000000001</v>
      </c>
    </row>
    <row r="20" spans="1:7" ht="15" customHeight="1" x14ac:dyDescent="0.25">
      <c r="A20" s="8">
        <v>19</v>
      </c>
      <c r="B20" s="9" t="s">
        <v>98</v>
      </c>
      <c r="C20" s="13" t="s">
        <v>3</v>
      </c>
      <c r="D20" s="8">
        <v>78</v>
      </c>
      <c r="E20" s="14">
        <v>4.2</v>
      </c>
      <c r="F20" s="11">
        <f t="shared" si="0"/>
        <v>327.60000000000002</v>
      </c>
      <c r="G20" s="70">
        <f t="shared" si="1"/>
        <v>4.6758600000000001</v>
      </c>
    </row>
    <row r="21" spans="1:7" x14ac:dyDescent="0.25">
      <c r="A21" s="8">
        <v>20</v>
      </c>
      <c r="B21" s="9" t="s">
        <v>16</v>
      </c>
      <c r="C21" s="13" t="s">
        <v>9</v>
      </c>
      <c r="D21" s="8">
        <v>98</v>
      </c>
      <c r="E21" s="14">
        <v>21.5</v>
      </c>
      <c r="F21" s="11">
        <f t="shared" si="0"/>
        <v>2107</v>
      </c>
      <c r="G21" s="70">
        <f t="shared" si="1"/>
        <v>23.935949999999998</v>
      </c>
    </row>
    <row r="22" spans="1:7" x14ac:dyDescent="0.25">
      <c r="A22" s="8">
        <v>21</v>
      </c>
      <c r="B22" s="9" t="s">
        <v>17</v>
      </c>
      <c r="C22" s="13" t="s">
        <v>9</v>
      </c>
      <c r="D22" s="8">
        <v>860</v>
      </c>
      <c r="E22" s="14">
        <v>1.8</v>
      </c>
      <c r="F22" s="11">
        <f t="shared" si="0"/>
        <v>1548</v>
      </c>
      <c r="G22" s="70">
        <f t="shared" si="1"/>
        <v>2.0039400000000001</v>
      </c>
    </row>
    <row r="23" spans="1:7" ht="15" customHeight="1" x14ac:dyDescent="0.25">
      <c r="A23" s="8">
        <v>22</v>
      </c>
      <c r="B23" s="9" t="s">
        <v>18</v>
      </c>
      <c r="C23" s="13" t="s">
        <v>9</v>
      </c>
      <c r="D23" s="8">
        <v>860</v>
      </c>
      <c r="E23" s="14">
        <v>13.5</v>
      </c>
      <c r="F23" s="11">
        <f t="shared" si="0"/>
        <v>11610</v>
      </c>
      <c r="G23" s="70">
        <f t="shared" si="1"/>
        <v>15.029549999999999</v>
      </c>
    </row>
    <row r="24" spans="1:7" ht="30" customHeight="1" x14ac:dyDescent="0.25">
      <c r="A24" s="8">
        <v>23</v>
      </c>
      <c r="B24" s="9" t="s">
        <v>79</v>
      </c>
      <c r="C24" s="13" t="s">
        <v>7</v>
      </c>
      <c r="D24" s="8">
        <v>42</v>
      </c>
      <c r="E24" s="14">
        <v>220</v>
      </c>
      <c r="F24" s="11">
        <f t="shared" si="0"/>
        <v>9240</v>
      </c>
      <c r="G24" s="70">
        <f t="shared" si="1"/>
        <v>244.92599999999999</v>
      </c>
    </row>
    <row r="25" spans="1:7" ht="15" customHeight="1" x14ac:dyDescent="0.25">
      <c r="A25" s="8">
        <v>24</v>
      </c>
      <c r="B25" s="9" t="s">
        <v>99</v>
      </c>
      <c r="C25" s="13" t="s">
        <v>9</v>
      </c>
      <c r="D25" s="8">
        <v>45</v>
      </c>
      <c r="E25" s="14">
        <v>60</v>
      </c>
      <c r="F25" s="11">
        <f t="shared" si="0"/>
        <v>2700</v>
      </c>
      <c r="G25" s="70">
        <f t="shared" si="1"/>
        <v>66.798000000000002</v>
      </c>
    </row>
    <row r="26" spans="1:7" x14ac:dyDescent="0.25">
      <c r="A26" s="8">
        <v>25</v>
      </c>
      <c r="B26" s="9" t="s">
        <v>19</v>
      </c>
      <c r="C26" s="13" t="s">
        <v>3</v>
      </c>
      <c r="D26" s="8">
        <v>55</v>
      </c>
      <c r="E26" s="14">
        <v>3</v>
      </c>
      <c r="F26" s="11">
        <f t="shared" si="0"/>
        <v>165</v>
      </c>
      <c r="G26" s="70">
        <f t="shared" si="1"/>
        <v>3.3399000000000001</v>
      </c>
    </row>
    <row r="27" spans="1:7" ht="18" customHeight="1" x14ac:dyDescent="0.25">
      <c r="A27" s="8">
        <v>26</v>
      </c>
      <c r="B27" s="9" t="s">
        <v>100</v>
      </c>
      <c r="C27" s="13" t="s">
        <v>9</v>
      </c>
      <c r="D27" s="8">
        <v>3</v>
      </c>
      <c r="E27" s="14">
        <v>122</v>
      </c>
      <c r="F27" s="11">
        <f t="shared" si="0"/>
        <v>366</v>
      </c>
      <c r="G27" s="70">
        <f t="shared" si="1"/>
        <v>135.82259999999999</v>
      </c>
    </row>
    <row r="28" spans="1:7" ht="15" customHeight="1" x14ac:dyDescent="0.25">
      <c r="A28" s="8">
        <v>27</v>
      </c>
      <c r="B28" s="9" t="s">
        <v>20</v>
      </c>
      <c r="C28" s="13" t="s">
        <v>3</v>
      </c>
      <c r="D28" s="8">
        <v>18</v>
      </c>
      <c r="E28" s="14">
        <v>3.8</v>
      </c>
      <c r="F28" s="11">
        <f t="shared" si="0"/>
        <v>68.399999999999991</v>
      </c>
      <c r="G28" s="70">
        <f t="shared" si="1"/>
        <v>4.2305399999999995</v>
      </c>
    </row>
    <row r="29" spans="1:7" x14ac:dyDescent="0.25">
      <c r="A29" s="8">
        <v>28</v>
      </c>
      <c r="B29" s="9" t="s">
        <v>83</v>
      </c>
      <c r="C29" s="13" t="s">
        <v>3</v>
      </c>
      <c r="D29" s="8">
        <v>195</v>
      </c>
      <c r="E29" s="14">
        <v>19</v>
      </c>
      <c r="F29" s="11">
        <f t="shared" si="0"/>
        <v>3705</v>
      </c>
      <c r="G29" s="70">
        <f t="shared" si="1"/>
        <v>21.152699999999999</v>
      </c>
    </row>
    <row r="30" spans="1:7" ht="30.75" customHeight="1" x14ac:dyDescent="0.25">
      <c r="A30" s="8">
        <v>29</v>
      </c>
      <c r="B30" s="9" t="s">
        <v>86</v>
      </c>
      <c r="C30" s="13" t="s">
        <v>9</v>
      </c>
      <c r="D30" s="8">
        <v>4</v>
      </c>
      <c r="E30" s="14">
        <v>110</v>
      </c>
      <c r="F30" s="11">
        <f t="shared" si="0"/>
        <v>440</v>
      </c>
      <c r="G30" s="70">
        <f t="shared" si="1"/>
        <v>122.46299999999999</v>
      </c>
    </row>
    <row r="31" spans="1:7" ht="17.25" customHeight="1" x14ac:dyDescent="0.25">
      <c r="A31" s="8">
        <v>30</v>
      </c>
      <c r="B31" s="9" t="s">
        <v>61</v>
      </c>
      <c r="C31" s="13" t="s">
        <v>9</v>
      </c>
      <c r="D31" s="8">
        <v>655</v>
      </c>
      <c r="E31" s="14">
        <v>10.199999999999999</v>
      </c>
      <c r="F31" s="11">
        <f t="shared" si="0"/>
        <v>6680.9999999999991</v>
      </c>
      <c r="G31" s="70">
        <f t="shared" si="1"/>
        <v>11.355659999999999</v>
      </c>
    </row>
    <row r="32" spans="1:7" x14ac:dyDescent="0.25">
      <c r="A32" s="8">
        <v>31</v>
      </c>
      <c r="B32" s="9" t="s">
        <v>80</v>
      </c>
      <c r="C32" s="13" t="s">
        <v>9</v>
      </c>
      <c r="D32" s="8">
        <v>36</v>
      </c>
      <c r="E32" s="14">
        <v>10.8</v>
      </c>
      <c r="F32" s="11">
        <f t="shared" si="0"/>
        <v>388.8</v>
      </c>
      <c r="G32" s="70">
        <f t="shared" si="1"/>
        <v>12.02364</v>
      </c>
    </row>
    <row r="33" spans="1:7" x14ac:dyDescent="0.25">
      <c r="A33" s="8">
        <v>32</v>
      </c>
      <c r="B33" s="9" t="s">
        <v>21</v>
      </c>
      <c r="C33" s="13" t="s">
        <v>9</v>
      </c>
      <c r="D33" s="8">
        <v>690</v>
      </c>
      <c r="E33" s="14">
        <v>4</v>
      </c>
      <c r="F33" s="11">
        <f t="shared" si="0"/>
        <v>2760</v>
      </c>
      <c r="G33" s="70">
        <f t="shared" si="1"/>
        <v>4.4531999999999998</v>
      </c>
    </row>
    <row r="34" spans="1:7" ht="15" customHeight="1" x14ac:dyDescent="0.25">
      <c r="A34" s="8">
        <v>33</v>
      </c>
      <c r="B34" s="9" t="s">
        <v>22</v>
      </c>
      <c r="C34" s="8" t="s">
        <v>68</v>
      </c>
      <c r="D34" s="8">
        <v>25</v>
      </c>
      <c r="E34" s="14">
        <v>38</v>
      </c>
      <c r="F34" s="11">
        <f t="shared" si="0"/>
        <v>950</v>
      </c>
      <c r="G34" s="70">
        <f t="shared" si="1"/>
        <v>42.305399999999999</v>
      </c>
    </row>
    <row r="35" spans="1:7" x14ac:dyDescent="0.25">
      <c r="A35" s="8">
        <v>34</v>
      </c>
      <c r="B35" s="9" t="s">
        <v>84</v>
      </c>
      <c r="C35" s="13" t="s">
        <v>7</v>
      </c>
      <c r="D35" s="8">
        <v>10</v>
      </c>
      <c r="E35" s="14">
        <v>69</v>
      </c>
      <c r="F35" s="11">
        <f t="shared" si="0"/>
        <v>690</v>
      </c>
      <c r="G35" s="70">
        <f t="shared" si="1"/>
        <v>76.817700000000002</v>
      </c>
    </row>
    <row r="36" spans="1:7" x14ac:dyDescent="0.25">
      <c r="A36" s="8">
        <v>35</v>
      </c>
      <c r="B36" s="9" t="s">
        <v>101</v>
      </c>
      <c r="C36" s="13" t="s">
        <v>3</v>
      </c>
      <c r="D36" s="8">
        <v>48</v>
      </c>
      <c r="E36" s="14">
        <v>20</v>
      </c>
      <c r="F36" s="11">
        <f t="shared" si="0"/>
        <v>960</v>
      </c>
      <c r="G36" s="70">
        <f t="shared" si="1"/>
        <v>22.265999999999998</v>
      </c>
    </row>
    <row r="37" spans="1:7" x14ac:dyDescent="0.25">
      <c r="A37" s="8">
        <v>36</v>
      </c>
      <c r="B37" s="9" t="s">
        <v>102</v>
      </c>
      <c r="C37" s="13" t="s">
        <v>7</v>
      </c>
      <c r="D37" s="8">
        <v>3</v>
      </c>
      <c r="E37" s="14">
        <v>119</v>
      </c>
      <c r="F37" s="11">
        <f t="shared" si="0"/>
        <v>357</v>
      </c>
      <c r="G37" s="70">
        <f t="shared" si="1"/>
        <v>132.48269999999999</v>
      </c>
    </row>
    <row r="38" spans="1:7" x14ac:dyDescent="0.25">
      <c r="A38" s="8">
        <v>37</v>
      </c>
      <c r="B38" s="9" t="s">
        <v>23</v>
      </c>
      <c r="C38" s="8" t="s">
        <v>9</v>
      </c>
      <c r="D38" s="8">
        <v>24</v>
      </c>
      <c r="E38" s="14">
        <v>22.5</v>
      </c>
      <c r="F38" s="11">
        <f t="shared" si="0"/>
        <v>540</v>
      </c>
      <c r="G38" s="70">
        <f t="shared" si="1"/>
        <v>25.049250000000001</v>
      </c>
    </row>
    <row r="39" spans="1:7" x14ac:dyDescent="0.25">
      <c r="A39" s="8">
        <v>38</v>
      </c>
      <c r="B39" s="9" t="s">
        <v>76</v>
      </c>
      <c r="C39" s="13" t="s">
        <v>9</v>
      </c>
      <c r="D39" s="8">
        <v>168</v>
      </c>
      <c r="E39" s="14">
        <v>10.3</v>
      </c>
      <c r="F39" s="11">
        <f t="shared" si="0"/>
        <v>1730.4</v>
      </c>
      <c r="G39" s="70">
        <f t="shared" si="1"/>
        <v>11.466990000000001</v>
      </c>
    </row>
    <row r="40" spans="1:7" ht="28.5" x14ac:dyDescent="0.25">
      <c r="A40" s="8">
        <v>39</v>
      </c>
      <c r="B40" s="9" t="s">
        <v>24</v>
      </c>
      <c r="C40" s="8" t="s">
        <v>9</v>
      </c>
      <c r="D40" s="8">
        <v>330</v>
      </c>
      <c r="E40" s="14">
        <v>11.5</v>
      </c>
      <c r="F40" s="11">
        <f t="shared" si="0"/>
        <v>3795</v>
      </c>
      <c r="G40" s="70">
        <f t="shared" si="1"/>
        <v>12.802949999999999</v>
      </c>
    </row>
    <row r="41" spans="1:7" x14ac:dyDescent="0.25">
      <c r="A41" s="8">
        <v>40</v>
      </c>
      <c r="B41" s="9" t="s">
        <v>25</v>
      </c>
      <c r="C41" s="13" t="s">
        <v>3</v>
      </c>
      <c r="D41" s="8">
        <v>1</v>
      </c>
      <c r="E41" s="14">
        <v>45</v>
      </c>
      <c r="F41" s="11">
        <f t="shared" si="0"/>
        <v>45</v>
      </c>
      <c r="G41" s="70">
        <f t="shared" si="1"/>
        <v>50.098500000000001</v>
      </c>
    </row>
    <row r="42" spans="1:7" x14ac:dyDescent="0.25">
      <c r="A42" s="8">
        <v>41</v>
      </c>
      <c r="B42" s="9" t="s">
        <v>103</v>
      </c>
      <c r="C42" s="13" t="s">
        <v>7</v>
      </c>
      <c r="D42" s="8">
        <v>15</v>
      </c>
      <c r="E42" s="14">
        <v>210</v>
      </c>
      <c r="F42" s="11">
        <f t="shared" si="0"/>
        <v>3150</v>
      </c>
      <c r="G42" s="70">
        <f t="shared" si="1"/>
        <v>233.79299999999998</v>
      </c>
    </row>
    <row r="43" spans="1:7" x14ac:dyDescent="0.25">
      <c r="A43" s="8">
        <v>42</v>
      </c>
      <c r="B43" s="9" t="s">
        <v>26</v>
      </c>
      <c r="C43" s="13" t="s">
        <v>7</v>
      </c>
      <c r="D43" s="8">
        <v>10</v>
      </c>
      <c r="E43" s="14">
        <v>45</v>
      </c>
      <c r="F43" s="11">
        <f t="shared" si="0"/>
        <v>450</v>
      </c>
      <c r="G43" s="70">
        <f t="shared" si="1"/>
        <v>50.098500000000001</v>
      </c>
    </row>
    <row r="44" spans="1:7" x14ac:dyDescent="0.25">
      <c r="A44" s="8">
        <v>43</v>
      </c>
      <c r="B44" s="9" t="s">
        <v>104</v>
      </c>
      <c r="C44" s="8" t="s">
        <v>9</v>
      </c>
      <c r="D44" s="8">
        <v>15</v>
      </c>
      <c r="E44" s="14">
        <v>22</v>
      </c>
      <c r="F44" s="11">
        <f t="shared" si="0"/>
        <v>330</v>
      </c>
      <c r="G44" s="70">
        <f t="shared" si="1"/>
        <v>24.492599999999999</v>
      </c>
    </row>
    <row r="45" spans="1:7" x14ac:dyDescent="0.25">
      <c r="A45" s="8">
        <v>44</v>
      </c>
      <c r="B45" s="9" t="s">
        <v>75</v>
      </c>
      <c r="C45" s="13" t="s">
        <v>3</v>
      </c>
      <c r="D45" s="8">
        <v>182</v>
      </c>
      <c r="E45" s="14">
        <v>6</v>
      </c>
      <c r="F45" s="11">
        <f t="shared" si="0"/>
        <v>1092</v>
      </c>
      <c r="G45" s="70">
        <f t="shared" si="1"/>
        <v>6.6798000000000002</v>
      </c>
    </row>
    <row r="46" spans="1:7" x14ac:dyDescent="0.25">
      <c r="A46" s="8">
        <v>45</v>
      </c>
      <c r="B46" s="9" t="s">
        <v>27</v>
      </c>
      <c r="C46" s="8" t="s">
        <v>9</v>
      </c>
      <c r="D46" s="8">
        <v>40</v>
      </c>
      <c r="E46" s="14">
        <v>21.2</v>
      </c>
      <c r="F46" s="11">
        <f t="shared" si="0"/>
        <v>848</v>
      </c>
      <c r="G46" s="70">
        <f t="shared" si="1"/>
        <v>23.601959999999998</v>
      </c>
    </row>
    <row r="47" spans="1:7" x14ac:dyDescent="0.25">
      <c r="A47" s="8">
        <v>46</v>
      </c>
      <c r="B47" s="9" t="s">
        <v>28</v>
      </c>
      <c r="C47" s="13" t="s">
        <v>7</v>
      </c>
      <c r="D47" s="8">
        <v>14</v>
      </c>
      <c r="E47" s="14">
        <v>22</v>
      </c>
      <c r="F47" s="11">
        <f t="shared" si="0"/>
        <v>308</v>
      </c>
      <c r="G47" s="70">
        <f t="shared" si="1"/>
        <v>24.492599999999999</v>
      </c>
    </row>
    <row r="48" spans="1:7" ht="15" customHeight="1" x14ac:dyDescent="0.25">
      <c r="A48" s="8">
        <v>47</v>
      </c>
      <c r="B48" s="9" t="s">
        <v>29</v>
      </c>
      <c r="C48" s="8" t="s">
        <v>9</v>
      </c>
      <c r="D48" s="8">
        <v>2862</v>
      </c>
      <c r="E48" s="14">
        <v>9.5500000000000007</v>
      </c>
      <c r="F48" s="11">
        <f t="shared" si="0"/>
        <v>27332.100000000002</v>
      </c>
      <c r="G48" s="70">
        <f t="shared" si="1"/>
        <v>10.632015000000001</v>
      </c>
    </row>
    <row r="49" spans="1:7" ht="15" customHeight="1" x14ac:dyDescent="0.25">
      <c r="A49" s="8">
        <v>48</v>
      </c>
      <c r="B49" s="9" t="s">
        <v>30</v>
      </c>
      <c r="C49" s="13" t="s">
        <v>7</v>
      </c>
      <c r="D49" s="8">
        <v>3</v>
      </c>
      <c r="E49" s="14">
        <v>24</v>
      </c>
      <c r="F49" s="11">
        <f t="shared" si="0"/>
        <v>72</v>
      </c>
      <c r="G49" s="70">
        <f t="shared" si="1"/>
        <v>26.719200000000001</v>
      </c>
    </row>
    <row r="50" spans="1:7" ht="28.5" x14ac:dyDescent="0.25">
      <c r="A50" s="8">
        <v>49</v>
      </c>
      <c r="B50" s="9" t="s">
        <v>31</v>
      </c>
      <c r="C50" s="8" t="s">
        <v>9</v>
      </c>
      <c r="D50" s="8">
        <v>24</v>
      </c>
      <c r="E50" s="14">
        <v>22</v>
      </c>
      <c r="F50" s="11">
        <f t="shared" si="0"/>
        <v>528</v>
      </c>
      <c r="G50" s="70">
        <f t="shared" si="1"/>
        <v>24.492599999999999</v>
      </c>
    </row>
    <row r="51" spans="1:7" x14ac:dyDescent="0.25">
      <c r="A51" s="8">
        <v>50</v>
      </c>
      <c r="B51" s="9" t="s">
        <v>32</v>
      </c>
      <c r="C51" s="8" t="s">
        <v>9</v>
      </c>
      <c r="D51" s="8">
        <v>36</v>
      </c>
      <c r="E51" s="14">
        <v>22</v>
      </c>
      <c r="F51" s="11">
        <f t="shared" si="0"/>
        <v>792</v>
      </c>
      <c r="G51" s="70">
        <f t="shared" si="1"/>
        <v>24.492599999999999</v>
      </c>
    </row>
    <row r="52" spans="1:7" ht="15" customHeight="1" x14ac:dyDescent="0.25">
      <c r="A52" s="8">
        <v>51</v>
      </c>
      <c r="B52" s="9" t="s">
        <v>33</v>
      </c>
      <c r="C52" s="8" t="s">
        <v>9</v>
      </c>
      <c r="D52" s="8">
        <v>2450</v>
      </c>
      <c r="E52" s="14">
        <v>1.2</v>
      </c>
      <c r="F52" s="11">
        <f t="shared" si="0"/>
        <v>2940</v>
      </c>
      <c r="G52" s="70">
        <f t="shared" si="1"/>
        <v>1.3359599999999998</v>
      </c>
    </row>
    <row r="53" spans="1:7" ht="15" customHeight="1" x14ac:dyDescent="0.25">
      <c r="A53" s="8">
        <v>52</v>
      </c>
      <c r="B53" s="9" t="s">
        <v>34</v>
      </c>
      <c r="C53" s="8" t="s">
        <v>68</v>
      </c>
      <c r="D53" s="8">
        <v>30</v>
      </c>
      <c r="E53" s="14">
        <v>32</v>
      </c>
      <c r="F53" s="11">
        <f t="shared" si="0"/>
        <v>960</v>
      </c>
      <c r="G53" s="70">
        <f t="shared" si="1"/>
        <v>35.625599999999999</v>
      </c>
    </row>
    <row r="54" spans="1:7" ht="15" customHeight="1" x14ac:dyDescent="0.25">
      <c r="A54" s="8">
        <v>53</v>
      </c>
      <c r="B54" s="9" t="s">
        <v>78</v>
      </c>
      <c r="C54" s="13" t="s">
        <v>9</v>
      </c>
      <c r="D54" s="8">
        <v>360</v>
      </c>
      <c r="E54" s="14">
        <v>12.2</v>
      </c>
      <c r="F54" s="11">
        <f t="shared" si="0"/>
        <v>4392</v>
      </c>
      <c r="G54" s="70">
        <f t="shared" si="1"/>
        <v>13.582259999999998</v>
      </c>
    </row>
    <row r="55" spans="1:7" x14ac:dyDescent="0.25">
      <c r="A55" s="8">
        <v>54</v>
      </c>
      <c r="B55" s="9" t="s">
        <v>35</v>
      </c>
      <c r="C55" s="8" t="s">
        <v>68</v>
      </c>
      <c r="D55" s="8">
        <v>16</v>
      </c>
      <c r="E55" s="14">
        <v>28</v>
      </c>
      <c r="F55" s="11">
        <f t="shared" si="0"/>
        <v>448</v>
      </c>
      <c r="G55" s="70">
        <f t="shared" si="1"/>
        <v>31.1724</v>
      </c>
    </row>
    <row r="56" spans="1:7" x14ac:dyDescent="0.25">
      <c r="A56" s="8">
        <v>55</v>
      </c>
      <c r="B56" s="12" t="s">
        <v>36</v>
      </c>
      <c r="C56" s="8" t="s">
        <v>9</v>
      </c>
      <c r="D56" s="8">
        <v>56</v>
      </c>
      <c r="E56" s="14">
        <v>18</v>
      </c>
      <c r="F56" s="11">
        <f t="shared" si="0"/>
        <v>1008</v>
      </c>
      <c r="G56" s="70">
        <f t="shared" si="1"/>
        <v>20.039400000000001</v>
      </c>
    </row>
    <row r="57" spans="1:7" x14ac:dyDescent="0.25">
      <c r="A57" s="8">
        <v>56</v>
      </c>
      <c r="B57" s="12" t="s">
        <v>37</v>
      </c>
      <c r="C57" s="8" t="s">
        <v>9</v>
      </c>
      <c r="D57" s="8">
        <v>620</v>
      </c>
      <c r="E57" s="14">
        <v>1.8</v>
      </c>
      <c r="F57" s="11">
        <f t="shared" si="0"/>
        <v>1116</v>
      </c>
      <c r="G57" s="70">
        <f t="shared" si="1"/>
        <v>2.0039400000000001</v>
      </c>
    </row>
    <row r="58" spans="1:7" x14ac:dyDescent="0.25">
      <c r="A58" s="8">
        <v>57</v>
      </c>
      <c r="B58" s="12" t="s">
        <v>38</v>
      </c>
      <c r="C58" s="8" t="s">
        <v>9</v>
      </c>
      <c r="D58" s="8">
        <v>620</v>
      </c>
      <c r="E58" s="14">
        <v>9.1999999999999993</v>
      </c>
      <c r="F58" s="11">
        <f t="shared" si="0"/>
        <v>5704</v>
      </c>
      <c r="G58" s="70">
        <f t="shared" si="1"/>
        <v>10.24236</v>
      </c>
    </row>
    <row r="59" spans="1:7" ht="19.5" customHeight="1" x14ac:dyDescent="0.25">
      <c r="A59" s="8">
        <v>58</v>
      </c>
      <c r="B59" s="12" t="s">
        <v>105</v>
      </c>
      <c r="C59" s="8" t="s">
        <v>9</v>
      </c>
      <c r="D59" s="8">
        <v>620</v>
      </c>
      <c r="E59" s="14">
        <v>10</v>
      </c>
      <c r="F59" s="11">
        <f t="shared" si="0"/>
        <v>6200</v>
      </c>
      <c r="G59" s="70">
        <f t="shared" si="1"/>
        <v>11.132999999999999</v>
      </c>
    </row>
    <row r="60" spans="1:7" x14ac:dyDescent="0.25">
      <c r="A60" s="8">
        <v>59</v>
      </c>
      <c r="B60" s="9" t="s">
        <v>39</v>
      </c>
      <c r="C60" s="8" t="s">
        <v>9</v>
      </c>
      <c r="D60" s="8">
        <v>360</v>
      </c>
      <c r="E60" s="14">
        <v>1.6</v>
      </c>
      <c r="F60" s="11">
        <f t="shared" si="0"/>
        <v>576</v>
      </c>
      <c r="G60" s="70">
        <f t="shared" si="1"/>
        <v>1.78128</v>
      </c>
    </row>
    <row r="61" spans="1:7" x14ac:dyDescent="0.25">
      <c r="A61" s="8">
        <v>60</v>
      </c>
      <c r="B61" s="9" t="s">
        <v>40</v>
      </c>
      <c r="C61" s="8" t="s">
        <v>9</v>
      </c>
      <c r="D61" s="8">
        <v>360</v>
      </c>
      <c r="E61" s="14">
        <v>1.8</v>
      </c>
      <c r="F61" s="11">
        <f t="shared" si="0"/>
        <v>648</v>
      </c>
      <c r="G61" s="70">
        <f t="shared" si="1"/>
        <v>2.0039400000000001</v>
      </c>
    </row>
    <row r="62" spans="1:7" x14ac:dyDescent="0.25">
      <c r="A62" s="8">
        <v>61</v>
      </c>
      <c r="B62" s="9" t="s">
        <v>41</v>
      </c>
      <c r="C62" s="8" t="s">
        <v>9</v>
      </c>
      <c r="D62" s="8">
        <v>150</v>
      </c>
      <c r="E62" s="14">
        <v>3.85</v>
      </c>
      <c r="F62" s="11">
        <f t="shared" si="0"/>
        <v>577.5</v>
      </c>
      <c r="G62" s="70">
        <f t="shared" si="1"/>
        <v>4.2862049999999998</v>
      </c>
    </row>
    <row r="63" spans="1:7" x14ac:dyDescent="0.25">
      <c r="A63" s="8">
        <v>62</v>
      </c>
      <c r="B63" s="9" t="s">
        <v>42</v>
      </c>
      <c r="C63" s="8" t="s">
        <v>9</v>
      </c>
      <c r="D63" s="8">
        <v>620</v>
      </c>
      <c r="E63" s="14">
        <v>7.8</v>
      </c>
      <c r="F63" s="11">
        <f t="shared" si="0"/>
        <v>4836</v>
      </c>
      <c r="G63" s="70">
        <f t="shared" si="1"/>
        <v>8.6837400000000002</v>
      </c>
    </row>
    <row r="64" spans="1:7" x14ac:dyDescent="0.25">
      <c r="A64" s="8">
        <v>63</v>
      </c>
      <c r="B64" s="9" t="s">
        <v>43</v>
      </c>
      <c r="C64" s="8" t="s">
        <v>9</v>
      </c>
      <c r="D64" s="8">
        <v>180</v>
      </c>
      <c r="E64" s="14">
        <v>1.9</v>
      </c>
      <c r="F64" s="11">
        <f t="shared" si="0"/>
        <v>342</v>
      </c>
      <c r="G64" s="70">
        <f t="shared" si="1"/>
        <v>2.1152699999999998</v>
      </c>
    </row>
    <row r="65" spans="1:7" x14ac:dyDescent="0.25">
      <c r="A65" s="8">
        <v>64</v>
      </c>
      <c r="B65" s="9" t="s">
        <v>44</v>
      </c>
      <c r="C65" s="8" t="s">
        <v>9</v>
      </c>
      <c r="D65" s="8">
        <v>180</v>
      </c>
      <c r="E65" s="14">
        <v>2</v>
      </c>
      <c r="F65" s="11">
        <f t="shared" si="0"/>
        <v>360</v>
      </c>
      <c r="G65" s="70">
        <f t="shared" si="1"/>
        <v>2.2265999999999999</v>
      </c>
    </row>
    <row r="66" spans="1:7" x14ac:dyDescent="0.25">
      <c r="A66" s="8">
        <v>65</v>
      </c>
      <c r="B66" s="9" t="s">
        <v>45</v>
      </c>
      <c r="C66" s="8" t="s">
        <v>9</v>
      </c>
      <c r="D66" s="8">
        <v>45</v>
      </c>
      <c r="E66" s="14">
        <v>3.9</v>
      </c>
      <c r="F66" s="11">
        <f t="shared" si="0"/>
        <v>175.5</v>
      </c>
      <c r="G66" s="70">
        <f t="shared" si="1"/>
        <v>4.3418700000000001</v>
      </c>
    </row>
    <row r="67" spans="1:7" x14ac:dyDescent="0.25">
      <c r="A67" s="8">
        <v>66</v>
      </c>
      <c r="B67" s="9" t="s">
        <v>46</v>
      </c>
      <c r="C67" s="8" t="s">
        <v>9</v>
      </c>
      <c r="D67" s="8">
        <v>180</v>
      </c>
      <c r="E67" s="14">
        <v>8.5</v>
      </c>
      <c r="F67" s="11">
        <f t="shared" si="0"/>
        <v>1530</v>
      </c>
      <c r="G67" s="70">
        <f t="shared" ref="G67:G106" si="2">+E67*1.1133</f>
        <v>9.4630499999999991</v>
      </c>
    </row>
    <row r="68" spans="1:7" x14ac:dyDescent="0.25">
      <c r="A68" s="8">
        <v>67</v>
      </c>
      <c r="B68" s="12" t="s">
        <v>47</v>
      </c>
      <c r="C68" s="8" t="s">
        <v>9</v>
      </c>
      <c r="D68" s="8">
        <v>264</v>
      </c>
      <c r="E68" s="14">
        <v>23.5</v>
      </c>
      <c r="F68" s="11">
        <f t="shared" si="0"/>
        <v>6204</v>
      </c>
      <c r="G68" s="70">
        <f t="shared" si="2"/>
        <v>26.16255</v>
      </c>
    </row>
    <row r="69" spans="1:7" x14ac:dyDescent="0.25">
      <c r="A69" s="8">
        <v>68</v>
      </c>
      <c r="B69" s="12" t="s">
        <v>48</v>
      </c>
      <c r="C69" s="13" t="s">
        <v>3</v>
      </c>
      <c r="D69" s="8">
        <v>28</v>
      </c>
      <c r="E69" s="14">
        <v>2.5</v>
      </c>
      <c r="F69" s="11">
        <f t="shared" si="0"/>
        <v>70</v>
      </c>
      <c r="G69" s="70">
        <f t="shared" si="2"/>
        <v>2.7832499999999998</v>
      </c>
    </row>
    <row r="70" spans="1:7" x14ac:dyDescent="0.25">
      <c r="A70" s="8">
        <v>69</v>
      </c>
      <c r="B70" s="12" t="s">
        <v>49</v>
      </c>
      <c r="C70" s="8" t="s">
        <v>9</v>
      </c>
      <c r="D70" s="8">
        <v>12</v>
      </c>
      <c r="E70" s="14">
        <v>41</v>
      </c>
      <c r="F70" s="11">
        <f t="shared" si="0"/>
        <v>492</v>
      </c>
      <c r="G70" s="70">
        <f t="shared" si="2"/>
        <v>45.645299999999999</v>
      </c>
    </row>
    <row r="71" spans="1:7" ht="17.25" customHeight="1" x14ac:dyDescent="0.25">
      <c r="A71" s="8">
        <v>70</v>
      </c>
      <c r="B71" s="9" t="s">
        <v>50</v>
      </c>
      <c r="C71" s="8" t="s">
        <v>9</v>
      </c>
      <c r="D71" s="8">
        <v>24</v>
      </c>
      <c r="E71" s="14">
        <v>505</v>
      </c>
      <c r="F71" s="11">
        <f t="shared" ref="F71:F106" si="3">D71*E71</f>
        <v>12120</v>
      </c>
      <c r="G71" s="70">
        <f t="shared" si="2"/>
        <v>562.2165</v>
      </c>
    </row>
    <row r="72" spans="1:7" x14ac:dyDescent="0.25">
      <c r="A72" s="8">
        <v>71</v>
      </c>
      <c r="B72" s="9" t="s">
        <v>51</v>
      </c>
      <c r="C72" s="13" t="s">
        <v>7</v>
      </c>
      <c r="D72" s="8">
        <v>119</v>
      </c>
      <c r="E72" s="14">
        <v>15</v>
      </c>
      <c r="F72" s="11">
        <f t="shared" si="3"/>
        <v>1785</v>
      </c>
      <c r="G72" s="70">
        <f t="shared" si="2"/>
        <v>16.6995</v>
      </c>
    </row>
    <row r="73" spans="1:7" x14ac:dyDescent="0.25">
      <c r="A73" s="8">
        <v>72</v>
      </c>
      <c r="B73" s="12" t="s">
        <v>52</v>
      </c>
      <c r="C73" s="8" t="s">
        <v>9</v>
      </c>
      <c r="D73" s="8">
        <v>870</v>
      </c>
      <c r="E73" s="14">
        <v>5</v>
      </c>
      <c r="F73" s="11">
        <f t="shared" si="3"/>
        <v>4350</v>
      </c>
      <c r="G73" s="70">
        <f t="shared" si="2"/>
        <v>5.5664999999999996</v>
      </c>
    </row>
    <row r="74" spans="1:7" x14ac:dyDescent="0.25">
      <c r="A74" s="8">
        <v>73</v>
      </c>
      <c r="B74" s="12" t="s">
        <v>106</v>
      </c>
      <c r="C74" s="13" t="s">
        <v>9</v>
      </c>
      <c r="D74" s="8">
        <v>26</v>
      </c>
      <c r="E74" s="14">
        <v>25</v>
      </c>
      <c r="F74" s="11">
        <f t="shared" si="3"/>
        <v>650</v>
      </c>
      <c r="G74" s="70">
        <f t="shared" si="2"/>
        <v>27.8325</v>
      </c>
    </row>
    <row r="75" spans="1:7" x14ac:dyDescent="0.25">
      <c r="A75" s="8">
        <v>74</v>
      </c>
      <c r="B75" s="12" t="s">
        <v>53</v>
      </c>
      <c r="C75" s="8" t="s">
        <v>9</v>
      </c>
      <c r="D75" s="8">
        <v>277</v>
      </c>
      <c r="E75" s="10">
        <v>8</v>
      </c>
      <c r="F75" s="11">
        <f t="shared" si="3"/>
        <v>2216</v>
      </c>
      <c r="G75" s="70">
        <f t="shared" si="2"/>
        <v>8.9063999999999997</v>
      </c>
    </row>
    <row r="76" spans="1:7" ht="19.5" customHeight="1" x14ac:dyDescent="0.25">
      <c r="A76" s="8">
        <v>75</v>
      </c>
      <c r="B76" s="12" t="s">
        <v>85</v>
      </c>
      <c r="C76" s="13" t="s">
        <v>7</v>
      </c>
      <c r="D76" s="8">
        <v>12</v>
      </c>
      <c r="E76" s="10">
        <v>22</v>
      </c>
      <c r="F76" s="11">
        <f t="shared" si="3"/>
        <v>264</v>
      </c>
      <c r="G76" s="70">
        <f t="shared" si="2"/>
        <v>24.492599999999999</v>
      </c>
    </row>
    <row r="77" spans="1:7" x14ac:dyDescent="0.25">
      <c r="A77" s="8">
        <v>76</v>
      </c>
      <c r="B77" s="12" t="s">
        <v>92</v>
      </c>
      <c r="C77" s="8" t="s">
        <v>9</v>
      </c>
      <c r="D77" s="8">
        <v>36</v>
      </c>
      <c r="E77" s="10">
        <v>24</v>
      </c>
      <c r="F77" s="11">
        <f t="shared" si="3"/>
        <v>864</v>
      </c>
      <c r="G77" s="70">
        <f t="shared" si="2"/>
        <v>26.719200000000001</v>
      </c>
    </row>
    <row r="78" spans="1:7" x14ac:dyDescent="0.25">
      <c r="A78" s="8">
        <v>77</v>
      </c>
      <c r="B78" s="12" t="s">
        <v>54</v>
      </c>
      <c r="C78" s="8" t="s">
        <v>9</v>
      </c>
      <c r="D78" s="8">
        <v>38</v>
      </c>
      <c r="E78" s="10">
        <v>25</v>
      </c>
      <c r="F78" s="11">
        <f t="shared" si="3"/>
        <v>950</v>
      </c>
      <c r="G78" s="70">
        <f t="shared" si="2"/>
        <v>27.8325</v>
      </c>
    </row>
    <row r="79" spans="1:7" x14ac:dyDescent="0.25">
      <c r="A79" s="8">
        <v>78</v>
      </c>
      <c r="B79" s="16" t="s">
        <v>107</v>
      </c>
      <c r="C79" s="17" t="s">
        <v>7</v>
      </c>
      <c r="D79" s="8">
        <v>12</v>
      </c>
      <c r="E79" s="10">
        <v>41</v>
      </c>
      <c r="F79" s="11">
        <f t="shared" si="3"/>
        <v>492</v>
      </c>
      <c r="G79" s="70">
        <f t="shared" si="2"/>
        <v>45.645299999999999</v>
      </c>
    </row>
    <row r="80" spans="1:7" x14ac:dyDescent="0.25">
      <c r="A80" s="8">
        <v>79</v>
      </c>
      <c r="B80" s="16" t="s">
        <v>108</v>
      </c>
      <c r="C80" s="17" t="s">
        <v>7</v>
      </c>
      <c r="D80" s="8">
        <v>12</v>
      </c>
      <c r="E80" s="10">
        <v>34</v>
      </c>
      <c r="F80" s="11">
        <f t="shared" si="3"/>
        <v>408</v>
      </c>
      <c r="G80" s="70">
        <f t="shared" si="2"/>
        <v>37.852199999999996</v>
      </c>
    </row>
    <row r="81" spans="1:7" x14ac:dyDescent="0.25">
      <c r="A81" s="8">
        <v>80</v>
      </c>
      <c r="B81" s="16" t="s">
        <v>109</v>
      </c>
      <c r="C81" s="17" t="s">
        <v>7</v>
      </c>
      <c r="D81" s="8">
        <v>12</v>
      </c>
      <c r="E81" s="10">
        <v>145</v>
      </c>
      <c r="F81" s="11">
        <f t="shared" si="3"/>
        <v>1740</v>
      </c>
      <c r="G81" s="70">
        <f t="shared" si="2"/>
        <v>161.42849999999999</v>
      </c>
    </row>
    <row r="82" spans="1:7" x14ac:dyDescent="0.25">
      <c r="A82" s="8">
        <v>81</v>
      </c>
      <c r="B82" s="16" t="s">
        <v>55</v>
      </c>
      <c r="C82" s="8" t="s">
        <v>9</v>
      </c>
      <c r="D82" s="8">
        <v>5</v>
      </c>
      <c r="E82" s="10">
        <v>22</v>
      </c>
      <c r="F82" s="11">
        <f t="shared" si="3"/>
        <v>110</v>
      </c>
      <c r="G82" s="70">
        <f t="shared" si="2"/>
        <v>24.492599999999999</v>
      </c>
    </row>
    <row r="83" spans="1:7" ht="29.25" x14ac:dyDescent="0.25">
      <c r="A83" s="8">
        <v>82</v>
      </c>
      <c r="B83" s="18" t="s">
        <v>62</v>
      </c>
      <c r="C83" s="8" t="s">
        <v>9</v>
      </c>
      <c r="D83" s="8">
        <v>36</v>
      </c>
      <c r="E83" s="10">
        <v>10.4</v>
      </c>
      <c r="F83" s="11">
        <f t="shared" si="3"/>
        <v>374.40000000000003</v>
      </c>
      <c r="G83" s="70">
        <f t="shared" si="2"/>
        <v>11.57832</v>
      </c>
    </row>
    <row r="84" spans="1:7" x14ac:dyDescent="0.25">
      <c r="A84" s="8">
        <v>83</v>
      </c>
      <c r="B84" s="16" t="s">
        <v>57</v>
      </c>
      <c r="C84" s="8" t="s">
        <v>68</v>
      </c>
      <c r="D84" s="8">
        <v>32</v>
      </c>
      <c r="E84" s="10">
        <v>31</v>
      </c>
      <c r="F84" s="11">
        <f t="shared" si="3"/>
        <v>992</v>
      </c>
      <c r="G84" s="70">
        <f t="shared" si="2"/>
        <v>34.512299999999996</v>
      </c>
    </row>
    <row r="85" spans="1:7" x14ac:dyDescent="0.25">
      <c r="A85" s="8">
        <v>84</v>
      </c>
      <c r="B85" s="16" t="s">
        <v>58</v>
      </c>
      <c r="C85" s="8" t="s">
        <v>68</v>
      </c>
      <c r="D85" s="8">
        <v>72</v>
      </c>
      <c r="E85" s="10">
        <v>18</v>
      </c>
      <c r="F85" s="11">
        <f t="shared" si="3"/>
        <v>1296</v>
      </c>
      <c r="G85" s="70">
        <f t="shared" si="2"/>
        <v>20.039400000000001</v>
      </c>
    </row>
    <row r="86" spans="1:7" x14ac:dyDescent="0.25">
      <c r="A86" s="8">
        <v>85</v>
      </c>
      <c r="B86" s="16" t="s">
        <v>81</v>
      </c>
      <c r="C86" s="8" t="s">
        <v>68</v>
      </c>
      <c r="D86" s="8">
        <v>40</v>
      </c>
      <c r="E86" s="10">
        <v>25</v>
      </c>
      <c r="F86" s="11">
        <f t="shared" si="3"/>
        <v>1000</v>
      </c>
      <c r="G86" s="70">
        <f t="shared" si="2"/>
        <v>27.8325</v>
      </c>
    </row>
    <row r="87" spans="1:7" x14ac:dyDescent="0.25">
      <c r="A87" s="8">
        <v>86</v>
      </c>
      <c r="B87" s="16" t="s">
        <v>82</v>
      </c>
      <c r="C87" s="17" t="s">
        <v>7</v>
      </c>
      <c r="D87" s="8">
        <v>15</v>
      </c>
      <c r="E87" s="10">
        <v>25</v>
      </c>
      <c r="F87" s="11">
        <f t="shared" si="3"/>
        <v>375</v>
      </c>
      <c r="G87" s="70">
        <f t="shared" si="2"/>
        <v>27.8325</v>
      </c>
    </row>
    <row r="88" spans="1:7" x14ac:dyDescent="0.25">
      <c r="A88" s="8">
        <v>87</v>
      </c>
      <c r="B88" s="16" t="s">
        <v>59</v>
      </c>
      <c r="C88" s="8" t="s">
        <v>9</v>
      </c>
      <c r="D88" s="8">
        <v>28</v>
      </c>
      <c r="E88" s="10">
        <v>21</v>
      </c>
      <c r="F88" s="11">
        <f t="shared" si="3"/>
        <v>588</v>
      </c>
      <c r="G88" s="70">
        <f t="shared" si="2"/>
        <v>23.379300000000001</v>
      </c>
    </row>
    <row r="89" spans="1:7" x14ac:dyDescent="0.25">
      <c r="A89" s="8">
        <v>88</v>
      </c>
      <c r="B89" s="16" t="s">
        <v>87</v>
      </c>
      <c r="C89" s="17" t="s">
        <v>3</v>
      </c>
      <c r="D89" s="8">
        <v>160</v>
      </c>
      <c r="E89" s="10">
        <v>28</v>
      </c>
      <c r="F89" s="11">
        <f t="shared" si="3"/>
        <v>4480</v>
      </c>
      <c r="G89" s="70">
        <f t="shared" si="2"/>
        <v>31.1724</v>
      </c>
    </row>
    <row r="90" spans="1:7" x14ac:dyDescent="0.25">
      <c r="A90" s="8">
        <v>89</v>
      </c>
      <c r="B90" s="16" t="s">
        <v>91</v>
      </c>
      <c r="C90" s="17" t="s">
        <v>3</v>
      </c>
      <c r="D90" s="8">
        <v>160</v>
      </c>
      <c r="E90" s="10">
        <v>102</v>
      </c>
      <c r="F90" s="11">
        <f t="shared" si="3"/>
        <v>16320</v>
      </c>
      <c r="G90" s="70">
        <f t="shared" si="2"/>
        <v>113.55659999999999</v>
      </c>
    </row>
    <row r="91" spans="1:7" x14ac:dyDescent="0.25">
      <c r="A91" s="8">
        <v>90</v>
      </c>
      <c r="B91" s="16" t="s">
        <v>88</v>
      </c>
      <c r="C91" s="17" t="s">
        <v>3</v>
      </c>
      <c r="D91" s="8">
        <v>160</v>
      </c>
      <c r="E91" s="10">
        <v>65</v>
      </c>
      <c r="F91" s="11">
        <f t="shared" si="3"/>
        <v>10400</v>
      </c>
      <c r="G91" s="70">
        <f t="shared" si="2"/>
        <v>72.364499999999992</v>
      </c>
    </row>
    <row r="92" spans="1:7" ht="29.25" x14ac:dyDescent="0.25">
      <c r="A92" s="8">
        <v>91</v>
      </c>
      <c r="B92" s="18" t="s">
        <v>89</v>
      </c>
      <c r="C92" s="17" t="s">
        <v>7</v>
      </c>
      <c r="D92" s="8">
        <v>2</v>
      </c>
      <c r="E92" s="10">
        <v>3100.5</v>
      </c>
      <c r="F92" s="11">
        <f t="shared" si="3"/>
        <v>6201</v>
      </c>
      <c r="G92" s="70">
        <f t="shared" si="2"/>
        <v>3451.78665</v>
      </c>
    </row>
    <row r="93" spans="1:7" ht="29.25" x14ac:dyDescent="0.25">
      <c r="A93" s="8">
        <v>92</v>
      </c>
      <c r="B93" s="18" t="s">
        <v>90</v>
      </c>
      <c r="C93" s="17" t="s">
        <v>7</v>
      </c>
      <c r="D93" s="8">
        <v>2</v>
      </c>
      <c r="E93" s="10">
        <v>950</v>
      </c>
      <c r="F93" s="11">
        <f t="shared" si="3"/>
        <v>1900</v>
      </c>
      <c r="G93" s="70">
        <f t="shared" si="2"/>
        <v>1057.635</v>
      </c>
    </row>
    <row r="94" spans="1:7" ht="15" customHeight="1" x14ac:dyDescent="0.25">
      <c r="A94" s="8">
        <v>93</v>
      </c>
      <c r="B94" s="18" t="s">
        <v>73</v>
      </c>
      <c r="C94" s="8" t="s">
        <v>7</v>
      </c>
      <c r="D94" s="8">
        <v>8</v>
      </c>
      <c r="E94" s="19">
        <v>22</v>
      </c>
      <c r="F94" s="11">
        <f t="shared" si="3"/>
        <v>176</v>
      </c>
      <c r="G94" s="70">
        <f t="shared" si="2"/>
        <v>24.492599999999999</v>
      </c>
    </row>
    <row r="95" spans="1:7" ht="15" customHeight="1" x14ac:dyDescent="0.25">
      <c r="A95" s="8">
        <v>94</v>
      </c>
      <c r="B95" s="18" t="s">
        <v>74</v>
      </c>
      <c r="C95" s="8" t="s">
        <v>7</v>
      </c>
      <c r="D95" s="8">
        <v>8</v>
      </c>
      <c r="E95" s="19">
        <v>26</v>
      </c>
      <c r="F95" s="11">
        <f t="shared" si="3"/>
        <v>208</v>
      </c>
      <c r="G95" s="70">
        <f t="shared" si="2"/>
        <v>28.945799999999998</v>
      </c>
    </row>
    <row r="96" spans="1:7" ht="15" customHeight="1" x14ac:dyDescent="0.25">
      <c r="A96" s="8">
        <v>95</v>
      </c>
      <c r="B96" s="18" t="s">
        <v>72</v>
      </c>
      <c r="C96" s="8" t="s">
        <v>9</v>
      </c>
      <c r="D96" s="8">
        <v>266</v>
      </c>
      <c r="E96" s="19">
        <v>18.5</v>
      </c>
      <c r="F96" s="11">
        <f t="shared" si="3"/>
        <v>4921</v>
      </c>
      <c r="G96" s="70">
        <f t="shared" si="2"/>
        <v>20.596049999999998</v>
      </c>
    </row>
    <row r="97" spans="1:9" ht="15" customHeight="1" x14ac:dyDescent="0.25">
      <c r="A97" s="8">
        <v>96</v>
      </c>
      <c r="B97" s="18" t="s">
        <v>71</v>
      </c>
      <c r="C97" s="8" t="s">
        <v>9</v>
      </c>
      <c r="D97" s="8">
        <v>8</v>
      </c>
      <c r="E97" s="19">
        <v>37</v>
      </c>
      <c r="F97" s="11">
        <f t="shared" si="3"/>
        <v>296</v>
      </c>
      <c r="G97" s="70">
        <f t="shared" si="2"/>
        <v>41.192099999999996</v>
      </c>
    </row>
    <row r="98" spans="1:9" ht="30" customHeight="1" x14ac:dyDescent="0.25">
      <c r="A98" s="8">
        <v>97</v>
      </c>
      <c r="B98" s="18" t="s">
        <v>110</v>
      </c>
      <c r="C98" s="8" t="s">
        <v>9</v>
      </c>
      <c r="D98" s="8">
        <v>50</v>
      </c>
      <c r="E98" s="19">
        <v>18</v>
      </c>
      <c r="F98" s="11">
        <f t="shared" si="3"/>
        <v>900</v>
      </c>
      <c r="G98" s="70">
        <f t="shared" si="2"/>
        <v>20.039400000000001</v>
      </c>
    </row>
    <row r="99" spans="1:9" ht="15" customHeight="1" x14ac:dyDescent="0.25">
      <c r="A99" s="8">
        <v>98</v>
      </c>
      <c r="B99" s="18" t="s">
        <v>70</v>
      </c>
      <c r="C99" s="8" t="s">
        <v>9</v>
      </c>
      <c r="D99" s="8">
        <v>8</v>
      </c>
      <c r="E99" s="19">
        <v>165</v>
      </c>
      <c r="F99" s="11">
        <f t="shared" si="3"/>
        <v>1320</v>
      </c>
      <c r="G99" s="70">
        <f t="shared" si="2"/>
        <v>183.69450000000001</v>
      </c>
    </row>
    <row r="100" spans="1:9" ht="15" customHeight="1" x14ac:dyDescent="0.25">
      <c r="A100" s="8">
        <v>99</v>
      </c>
      <c r="B100" s="18" t="s">
        <v>69</v>
      </c>
      <c r="C100" s="8" t="s">
        <v>9</v>
      </c>
      <c r="D100" s="8">
        <v>16</v>
      </c>
      <c r="E100" s="19">
        <v>7.2</v>
      </c>
      <c r="F100" s="11">
        <f t="shared" si="3"/>
        <v>115.2</v>
      </c>
      <c r="G100" s="70">
        <f t="shared" si="2"/>
        <v>8.0157600000000002</v>
      </c>
    </row>
    <row r="101" spans="1:9" ht="15" customHeight="1" x14ac:dyDescent="0.25">
      <c r="A101" s="8">
        <v>100</v>
      </c>
      <c r="B101" s="18" t="s">
        <v>67</v>
      </c>
      <c r="C101" s="8" t="s">
        <v>68</v>
      </c>
      <c r="D101" s="8">
        <v>8</v>
      </c>
      <c r="E101" s="19">
        <v>105</v>
      </c>
      <c r="F101" s="11">
        <f t="shared" si="3"/>
        <v>840</v>
      </c>
      <c r="G101" s="70">
        <f t="shared" si="2"/>
        <v>116.89649999999999</v>
      </c>
    </row>
    <row r="102" spans="1:9" ht="15" customHeight="1" x14ac:dyDescent="0.25">
      <c r="A102" s="8">
        <v>101</v>
      </c>
      <c r="B102" s="18" t="s">
        <v>66</v>
      </c>
      <c r="C102" s="8" t="s">
        <v>7</v>
      </c>
      <c r="D102" s="8">
        <v>4</v>
      </c>
      <c r="E102" s="19">
        <v>36</v>
      </c>
      <c r="F102" s="11">
        <f t="shared" si="3"/>
        <v>144</v>
      </c>
      <c r="G102" s="70">
        <f t="shared" si="2"/>
        <v>40.078800000000001</v>
      </c>
    </row>
    <row r="103" spans="1:9" ht="15" customHeight="1" x14ac:dyDescent="0.25">
      <c r="A103" s="8">
        <v>102</v>
      </c>
      <c r="B103" s="18" t="s">
        <v>65</v>
      </c>
      <c r="C103" s="8" t="s">
        <v>3</v>
      </c>
      <c r="D103" s="8">
        <v>8</v>
      </c>
      <c r="E103" s="19">
        <v>14</v>
      </c>
      <c r="F103" s="11">
        <f t="shared" si="3"/>
        <v>112</v>
      </c>
      <c r="G103" s="70">
        <f t="shared" si="2"/>
        <v>15.5862</v>
      </c>
    </row>
    <row r="104" spans="1:9" ht="15" customHeight="1" x14ac:dyDescent="0.25">
      <c r="A104" s="8">
        <v>103</v>
      </c>
      <c r="B104" s="18" t="s">
        <v>63</v>
      </c>
      <c r="C104" s="8" t="s">
        <v>3</v>
      </c>
      <c r="D104" s="8">
        <v>18</v>
      </c>
      <c r="E104" s="19">
        <v>68</v>
      </c>
      <c r="F104" s="11">
        <f t="shared" si="3"/>
        <v>1224</v>
      </c>
      <c r="G104" s="70">
        <f t="shared" si="2"/>
        <v>75.704399999999993</v>
      </c>
    </row>
    <row r="105" spans="1:9" ht="15" customHeight="1" x14ac:dyDescent="0.25">
      <c r="A105" s="8">
        <v>104</v>
      </c>
      <c r="B105" s="18" t="s">
        <v>64</v>
      </c>
      <c r="C105" s="8" t="s">
        <v>3</v>
      </c>
      <c r="D105" s="8">
        <v>182</v>
      </c>
      <c r="E105" s="19">
        <v>4</v>
      </c>
      <c r="F105" s="11">
        <f t="shared" si="3"/>
        <v>728</v>
      </c>
      <c r="G105" s="70">
        <f t="shared" si="2"/>
        <v>4.4531999999999998</v>
      </c>
    </row>
    <row r="106" spans="1:9" x14ac:dyDescent="0.25">
      <c r="A106" s="8">
        <v>105</v>
      </c>
      <c r="B106" s="16" t="s">
        <v>60</v>
      </c>
      <c r="C106" s="17" t="s">
        <v>56</v>
      </c>
      <c r="D106" s="8">
        <v>68</v>
      </c>
      <c r="E106" s="10">
        <v>52</v>
      </c>
      <c r="F106" s="11">
        <f t="shared" si="3"/>
        <v>3536</v>
      </c>
      <c r="G106" s="70">
        <f t="shared" si="2"/>
        <v>57.891599999999997</v>
      </c>
    </row>
    <row r="107" spans="1:9" x14ac:dyDescent="0.25">
      <c r="A107" s="57" t="s">
        <v>116</v>
      </c>
      <c r="B107" s="57"/>
      <c r="C107" s="57"/>
      <c r="D107" s="57"/>
      <c r="E107" s="57"/>
      <c r="F107" s="20">
        <f>SUM(F2:F106)</f>
        <v>258456.1</v>
      </c>
    </row>
    <row r="108" spans="1:9" x14ac:dyDescent="0.25">
      <c r="B108" s="2"/>
      <c r="D108" s="60"/>
      <c r="E108" s="60"/>
      <c r="F108" s="3"/>
      <c r="G108" s="71"/>
      <c r="I108" s="72"/>
    </row>
    <row r="109" spans="1:9" ht="33.6" customHeight="1" x14ac:dyDescent="0.25">
      <c r="A109" s="58" t="s">
        <v>117</v>
      </c>
      <c r="B109" s="58"/>
      <c r="C109" s="58"/>
      <c r="D109" s="58"/>
      <c r="E109" s="58"/>
      <c r="F109" s="58"/>
    </row>
    <row r="110" spans="1:9" ht="31.9" customHeight="1" x14ac:dyDescent="0.25">
      <c r="A110" s="58" t="s">
        <v>118</v>
      </c>
      <c r="B110" s="58"/>
      <c r="C110" s="58"/>
      <c r="D110" s="58"/>
      <c r="E110" s="58"/>
      <c r="F110" s="58"/>
    </row>
    <row r="111" spans="1:9" ht="34.9" customHeight="1" x14ac:dyDescent="0.25">
      <c r="A111" s="58" t="s">
        <v>121</v>
      </c>
      <c r="B111" s="58"/>
      <c r="C111" s="58"/>
      <c r="D111" s="58"/>
      <c r="E111" s="58"/>
      <c r="F111" s="58"/>
    </row>
    <row r="112" spans="1:9" ht="27" customHeight="1" x14ac:dyDescent="0.25">
      <c r="A112" s="58" t="s">
        <v>119</v>
      </c>
      <c r="B112" s="58"/>
      <c r="C112" s="58"/>
      <c r="D112" s="58"/>
      <c r="E112" s="58"/>
      <c r="F112" s="58"/>
    </row>
    <row r="113" spans="1:6" ht="31.15" customHeight="1" x14ac:dyDescent="0.25">
      <c r="A113" s="58" t="s">
        <v>120</v>
      </c>
      <c r="B113" s="58"/>
      <c r="C113" s="58"/>
      <c r="D113" s="58"/>
      <c r="E113" s="58"/>
      <c r="F113" s="58"/>
    </row>
    <row r="114" spans="1:6" ht="28.9" customHeight="1" x14ac:dyDescent="0.25">
      <c r="A114" s="59" t="s">
        <v>167</v>
      </c>
      <c r="B114" s="59"/>
      <c r="C114" s="59"/>
      <c r="D114" s="59"/>
      <c r="E114" s="59"/>
      <c r="F114" s="59"/>
    </row>
  </sheetData>
  <mergeCells count="8">
    <mergeCell ref="A107:E107"/>
    <mergeCell ref="A109:F109"/>
    <mergeCell ref="A110:F110"/>
    <mergeCell ref="A114:F114"/>
    <mergeCell ref="A111:F111"/>
    <mergeCell ref="A112:F112"/>
    <mergeCell ref="A113:F113"/>
    <mergeCell ref="D108:E108"/>
  </mergeCells>
  <phoneticPr fontId="4" type="noConversion"/>
  <conditionalFormatting sqref="A109:A113">
    <cfRule type="duplicateValues" dxfId="36" priority="1"/>
    <cfRule type="duplicateValues" dxfId="35" priority="2"/>
    <cfRule type="duplicateValues" dxfId="34" priority="3"/>
  </conditionalFormatting>
  <pageMargins left="0.7" right="0.7" top="0.75" bottom="0.75" header="0.3" footer="0.3"/>
  <pageSetup paperSize="9" orientation="portrait" r:id="rId1"/>
  <ignoredErrors>
    <ignoredError sqref="G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CD01-6F88-4C86-B761-E05AA53209EE}">
  <dimension ref="A1:R15"/>
  <sheetViews>
    <sheetView topLeftCell="A4" workbookViewId="0">
      <selection activeCell="H4" sqref="H4"/>
    </sheetView>
  </sheetViews>
  <sheetFormatPr defaultRowHeight="15" x14ac:dyDescent="0.25"/>
  <cols>
    <col min="1" max="1" width="35" customWidth="1"/>
    <col min="2" max="2" width="11.85546875" customWidth="1"/>
    <col min="3" max="3" width="12.7109375" customWidth="1"/>
    <col min="4" max="4" width="12.140625" customWidth="1"/>
    <col min="5" max="5" width="13.42578125" customWidth="1"/>
    <col min="6" max="6" width="10.7109375" customWidth="1"/>
    <col min="7" max="7" width="11.28515625" customWidth="1"/>
    <col min="8" max="8" width="9.85546875" customWidth="1"/>
  </cols>
  <sheetData>
    <row r="1" spans="1:18" ht="78" customHeight="1" x14ac:dyDescent="0.25">
      <c r="A1" s="31" t="s">
        <v>131</v>
      </c>
      <c r="B1" s="32" t="s">
        <v>132</v>
      </c>
      <c r="C1" s="32" t="s">
        <v>133</v>
      </c>
      <c r="D1" s="32" t="s">
        <v>134</v>
      </c>
      <c r="E1" s="32" t="s">
        <v>135</v>
      </c>
      <c r="F1" s="32" t="s">
        <v>136</v>
      </c>
      <c r="G1" s="32" t="s">
        <v>137</v>
      </c>
      <c r="H1" s="32" t="s">
        <v>138</v>
      </c>
      <c r="I1" s="32" t="s">
        <v>139</v>
      </c>
      <c r="J1" s="33" t="s">
        <v>140</v>
      </c>
      <c r="K1" s="33" t="s">
        <v>141</v>
      </c>
      <c r="L1" s="33" t="s">
        <v>142</v>
      </c>
      <c r="M1" s="33" t="s">
        <v>143</v>
      </c>
      <c r="N1" s="33" t="s">
        <v>144</v>
      </c>
      <c r="O1" s="33" t="s">
        <v>145</v>
      </c>
      <c r="P1" s="33" t="s">
        <v>146</v>
      </c>
      <c r="Q1" s="33" t="s">
        <v>147</v>
      </c>
      <c r="R1" s="33" t="s">
        <v>148</v>
      </c>
    </row>
    <row r="2" spans="1:18" ht="22.15" customHeight="1" x14ac:dyDescent="0.25">
      <c r="A2" s="34" t="s">
        <v>149</v>
      </c>
      <c r="B2" s="35">
        <v>3</v>
      </c>
      <c r="C2" s="35">
        <v>3</v>
      </c>
      <c r="D2" s="35">
        <v>15</v>
      </c>
      <c r="E2" s="35">
        <v>17</v>
      </c>
      <c r="F2" s="35">
        <v>8</v>
      </c>
      <c r="G2" s="35">
        <v>9</v>
      </c>
      <c r="H2" s="35">
        <v>20.9</v>
      </c>
      <c r="I2" s="35">
        <v>5</v>
      </c>
      <c r="J2" s="35">
        <v>1</v>
      </c>
      <c r="K2" s="35">
        <v>1</v>
      </c>
      <c r="L2" s="35">
        <v>1</v>
      </c>
      <c r="M2" s="35">
        <v>1</v>
      </c>
      <c r="N2" s="35">
        <v>1</v>
      </c>
      <c r="O2" s="35">
        <v>1</v>
      </c>
      <c r="P2" s="35">
        <v>1</v>
      </c>
      <c r="Q2" s="35">
        <v>1</v>
      </c>
      <c r="R2" s="35">
        <v>1</v>
      </c>
    </row>
    <row r="3" spans="1:18" ht="52.9" customHeight="1" x14ac:dyDescent="0.25">
      <c r="A3" s="34" t="s">
        <v>150</v>
      </c>
      <c r="B3" s="36">
        <v>2</v>
      </c>
      <c r="C3" s="36">
        <v>2</v>
      </c>
      <c r="D3" s="36">
        <v>0</v>
      </c>
      <c r="E3" s="36">
        <v>0</v>
      </c>
      <c r="F3" s="36">
        <v>8</v>
      </c>
      <c r="G3" s="36">
        <v>8</v>
      </c>
      <c r="H3" s="36">
        <v>20</v>
      </c>
      <c r="I3" s="36">
        <v>4</v>
      </c>
      <c r="J3" s="36">
        <v>1</v>
      </c>
      <c r="K3" s="36">
        <v>1</v>
      </c>
      <c r="L3" s="36">
        <v>1</v>
      </c>
      <c r="M3" s="36">
        <v>1</v>
      </c>
      <c r="N3" s="36">
        <v>1</v>
      </c>
      <c r="O3" s="36">
        <v>1</v>
      </c>
      <c r="P3" s="36">
        <v>1</v>
      </c>
      <c r="Q3" s="36">
        <v>1</v>
      </c>
      <c r="R3" s="36">
        <v>1</v>
      </c>
    </row>
    <row r="4" spans="1:18" x14ac:dyDescent="0.25">
      <c r="A4" s="37"/>
      <c r="B4" s="38" t="str">
        <f>IF(AND(ISNUMBER(B3),ISNUMBER(FIND(",",B3)),LEN(B3)-LEN(SUBSTITUTE(B3,",",""))=1),IF(LEN(RIGHT(B3,LEN(B3)-FIND(",",B3)))&gt;3,ROW(),""),"")</f>
        <v/>
      </c>
      <c r="C4" s="38" t="str">
        <f>IF(AND(ISNUMBER(C3),ISNUMBER(FIND(",",C3)),LEN(C3)-LEN(SUBSTITUTE(C3,",",""))=1),IF(LEN(RIGHT(C3,LEN(C3)-FIND(",",C3)))&gt;3,ROW(),""),"")</f>
        <v/>
      </c>
      <c r="D4" s="38" t="str">
        <f t="shared" ref="D4:R4" si="0">IF(AND(ISNUMBER(D3),ISNUMBER(FIND(",",D3)),LEN(D3)-LEN(SUBSTITUTE(D3,",",""))=1),IF(LEN(RIGHT(D3,LEN(D3)-FIND(",",D3)))&gt;3,ROW(),""),"")</f>
        <v/>
      </c>
      <c r="E4" s="38" t="str">
        <f t="shared" si="0"/>
        <v/>
      </c>
      <c r="F4" s="38" t="str">
        <f t="shared" si="0"/>
        <v/>
      </c>
      <c r="G4" s="38" t="str">
        <f t="shared" si="0"/>
        <v/>
      </c>
      <c r="H4" s="38" t="str">
        <f t="shared" si="0"/>
        <v/>
      </c>
      <c r="I4" s="38" t="str">
        <f t="shared" si="0"/>
        <v/>
      </c>
      <c r="J4" s="38" t="str">
        <f t="shared" si="0"/>
        <v/>
      </c>
      <c r="K4" s="38" t="str">
        <f t="shared" si="0"/>
        <v/>
      </c>
      <c r="L4" s="38" t="str">
        <f t="shared" si="0"/>
        <v/>
      </c>
      <c r="M4" s="38" t="str">
        <f t="shared" si="0"/>
        <v/>
      </c>
      <c r="N4" s="38" t="str">
        <f t="shared" si="0"/>
        <v/>
      </c>
      <c r="O4" s="38" t="str">
        <f t="shared" si="0"/>
        <v/>
      </c>
      <c r="P4" s="38" t="str">
        <f t="shared" si="0"/>
        <v/>
      </c>
      <c r="Q4" s="38" t="str">
        <f t="shared" si="0"/>
        <v/>
      </c>
      <c r="R4" s="38" t="str">
        <f t="shared" si="0"/>
        <v/>
      </c>
    </row>
    <row r="5" spans="1:18" x14ac:dyDescent="0.25">
      <c r="A5" s="39"/>
      <c r="B5" s="40"/>
      <c r="C5" s="40"/>
      <c r="D5" s="40"/>
      <c r="E5" s="40"/>
      <c r="F5" s="40"/>
      <c r="G5" s="40"/>
      <c r="H5" s="41"/>
      <c r="I5" s="40"/>
      <c r="J5" s="40"/>
      <c r="K5" s="40"/>
      <c r="L5" s="40"/>
      <c r="M5" s="40"/>
      <c r="N5" s="40"/>
      <c r="O5" s="40"/>
      <c r="P5" s="40"/>
      <c r="Q5" s="40"/>
      <c r="R5" s="40"/>
    </row>
    <row r="6" spans="1:18" ht="64.150000000000006" customHeight="1" x14ac:dyDescent="0.25">
      <c r="A6" s="42" t="s">
        <v>165</v>
      </c>
      <c r="F6" s="65" t="s">
        <v>151</v>
      </c>
      <c r="G6" s="65"/>
      <c r="H6" s="65"/>
      <c r="I6" s="65"/>
      <c r="J6" s="65" t="s">
        <v>152</v>
      </c>
      <c r="K6" s="65"/>
      <c r="L6" s="65"/>
      <c r="M6" s="65"/>
      <c r="N6" s="65" t="s">
        <v>153</v>
      </c>
      <c r="O6" s="65"/>
      <c r="P6" s="65"/>
      <c r="Q6" s="65"/>
      <c r="R6" s="65"/>
    </row>
    <row r="7" spans="1:18" x14ac:dyDescent="0.25">
      <c r="A7" s="43">
        <f>+'Darbų įkainiai'!F107</f>
        <v>258456.1</v>
      </c>
      <c r="B7" s="44"/>
      <c r="C7" s="44"/>
      <c r="D7" s="44"/>
      <c r="F7" s="65" t="s">
        <v>154</v>
      </c>
      <c r="G7" s="65"/>
      <c r="H7" s="65"/>
      <c r="I7" s="65"/>
      <c r="J7" s="65" t="s">
        <v>155</v>
      </c>
      <c r="K7" s="65"/>
      <c r="L7" s="65"/>
      <c r="M7" s="65"/>
      <c r="N7" s="65" t="s">
        <v>156</v>
      </c>
      <c r="O7" s="65"/>
      <c r="P7" s="65"/>
      <c r="Q7" s="65"/>
      <c r="R7" s="65"/>
    </row>
    <row r="8" spans="1:18" ht="15.75" x14ac:dyDescent="0.25">
      <c r="A8" s="38" t="str">
        <f>IF(AND(ISNUMBER(B7),ISNUMBER(FIND(",",B7)),LEN(B7)-LEN(SUBSTITUTE(B7,",",""))=1),IF(LEN(RIGHT(B7,LEN(B7)-FIND(",",B7)))&gt;2,ROW(),""),"")</f>
        <v/>
      </c>
      <c r="B8" s="64" t="str">
        <f>IF(ISNUMBER(LOOKUP(2,1/(A8:A9&lt;&gt;""),A8:A9))," Įrašyti daugiau nei 2 skaičiai po kablelio!","")</f>
        <v/>
      </c>
      <c r="C8" s="64"/>
      <c r="D8" s="45"/>
      <c r="F8" s="65" t="s">
        <v>157</v>
      </c>
      <c r="G8" s="65"/>
      <c r="H8" s="65"/>
      <c r="I8" s="65"/>
      <c r="J8" s="65" t="s">
        <v>158</v>
      </c>
      <c r="K8" s="65"/>
      <c r="L8" s="65"/>
      <c r="M8" s="65"/>
      <c r="N8" s="65" t="s">
        <v>159</v>
      </c>
      <c r="O8" s="65"/>
      <c r="P8" s="65"/>
      <c r="Q8" s="65"/>
      <c r="R8" s="65"/>
    </row>
    <row r="9" spans="1:18" x14ac:dyDescent="0.25">
      <c r="A9" s="38" t="str">
        <f>IF(AND(ISNUMBER(C7),ISNUMBER(FIND(",",C7)),LEN(C7)-LEN(SUBSTITUTE(C7,",",""))=1),IF(LEN(RIGHT(C7,LEN(C7)-FIND(",",C7)))&gt;2,ROW(),""),"")</f>
        <v/>
      </c>
      <c r="B9" s="45"/>
      <c r="C9" s="45"/>
    </row>
    <row r="10" spans="1:18" ht="60" x14ac:dyDescent="0.25">
      <c r="A10" s="66"/>
      <c r="B10" s="42" t="s">
        <v>160</v>
      </c>
      <c r="C10" s="45"/>
      <c r="D10" s="46"/>
      <c r="E10" s="47"/>
      <c r="F10" s="48" t="s">
        <v>161</v>
      </c>
      <c r="G10" s="67" t="s">
        <v>166</v>
      </c>
      <c r="H10" s="67"/>
      <c r="I10" s="67"/>
      <c r="J10" s="67"/>
      <c r="K10" s="67"/>
      <c r="L10" s="67"/>
      <c r="M10" s="67"/>
      <c r="N10" s="67"/>
      <c r="O10" s="67"/>
      <c r="P10" s="67"/>
      <c r="Q10" s="67"/>
      <c r="R10" s="68"/>
    </row>
    <row r="11" spans="1:18" x14ac:dyDescent="0.25">
      <c r="A11" s="66"/>
      <c r="B11" s="49">
        <f>(SUM(A7)*B3+SUM(A7)*C3+SUM(A7)*D3+SUM(A7)*E3+SUM(A7)*F3+SUM(A7)*G3+SUM(A7)*H3+SUM(A7)*I3+SUM(A7)*J3+SUM(A7)*K3+SUM(A7)*L3+SUM(A7)*M3+SUM(A7)*N3+SUM(A7)*O3+SUM(A7)*P3+SUM(A7)*Q3+SUM(A7)*R3)/1000</f>
        <v>13698.173299999997</v>
      </c>
      <c r="C11" s="50"/>
      <c r="E11" s="47"/>
      <c r="F11" s="47"/>
      <c r="G11" s="47"/>
      <c r="H11" s="47"/>
      <c r="I11" s="47"/>
      <c r="J11" s="47"/>
      <c r="K11" s="47"/>
      <c r="L11" s="47"/>
      <c r="M11" s="47"/>
      <c r="N11" s="47"/>
      <c r="O11" s="47"/>
      <c r="P11" s="47"/>
      <c r="Q11" s="47"/>
      <c r="R11" s="47"/>
    </row>
    <row r="12" spans="1:18" x14ac:dyDescent="0.25">
      <c r="F12" s="51"/>
    </row>
    <row r="13" spans="1:18" x14ac:dyDescent="0.25">
      <c r="A13" s="61" t="s">
        <v>162</v>
      </c>
      <c r="B13" s="61"/>
      <c r="C13" s="61"/>
    </row>
    <row r="14" spans="1:18" x14ac:dyDescent="0.25">
      <c r="A14" s="62" t="s">
        <v>163</v>
      </c>
      <c r="B14" s="62"/>
      <c r="C14" s="62"/>
    </row>
    <row r="15" spans="1:18" x14ac:dyDescent="0.25">
      <c r="A15" s="63" t="s">
        <v>164</v>
      </c>
      <c r="B15" s="63"/>
      <c r="C15" s="63"/>
    </row>
  </sheetData>
  <sheetProtection algorithmName="SHA-512" hashValue="1f3ac1dqbDvkrZt8f/J/864p3VxEy9C20SLPLk4qYK/KnqkdxT5B/kB0AQd6kgjlOYpgnHbxGT4LOqz4TrCDdA==" saltValue="/Mr80uqx5snjCqkvituM/g==" spinCount="100000" sheet="1" objects="1" scenarios="1"/>
  <mergeCells count="15">
    <mergeCell ref="J8:M8"/>
    <mergeCell ref="N8:R8"/>
    <mergeCell ref="A10:A11"/>
    <mergeCell ref="G10:R10"/>
    <mergeCell ref="F6:I6"/>
    <mergeCell ref="J6:M6"/>
    <mergeCell ref="N6:R6"/>
    <mergeCell ref="F7:I7"/>
    <mergeCell ref="J7:M7"/>
    <mergeCell ref="N7:R7"/>
    <mergeCell ref="A13:C13"/>
    <mergeCell ref="A14:C14"/>
    <mergeCell ref="A15:C15"/>
    <mergeCell ref="B8:C8"/>
    <mergeCell ref="F8:I8"/>
  </mergeCells>
  <conditionalFormatting sqref="B3">
    <cfRule type="cellIs" dxfId="33" priority="34" operator="greaterThan">
      <formula>B2</formula>
    </cfRule>
  </conditionalFormatting>
  <conditionalFormatting sqref="B3">
    <cfRule type="containsBlanks" dxfId="32" priority="33">
      <formula>LEN(TRIM(B3))=0</formula>
    </cfRule>
  </conditionalFormatting>
  <conditionalFormatting sqref="C3">
    <cfRule type="cellIs" dxfId="31" priority="32" operator="greaterThan">
      <formula>C2</formula>
    </cfRule>
  </conditionalFormatting>
  <conditionalFormatting sqref="C3">
    <cfRule type="containsBlanks" dxfId="30" priority="31">
      <formula>LEN(TRIM(C3))=0</formula>
    </cfRule>
  </conditionalFormatting>
  <conditionalFormatting sqref="D3">
    <cfRule type="cellIs" dxfId="29" priority="30" operator="greaterThan">
      <formula>D2</formula>
    </cfRule>
  </conditionalFormatting>
  <conditionalFormatting sqref="D3">
    <cfRule type="containsBlanks" dxfId="28" priority="29">
      <formula>LEN(TRIM(D3))=0</formula>
    </cfRule>
  </conditionalFormatting>
  <conditionalFormatting sqref="E3">
    <cfRule type="cellIs" dxfId="27" priority="28" operator="greaterThan">
      <formula>E2</formula>
    </cfRule>
  </conditionalFormatting>
  <conditionalFormatting sqref="E3">
    <cfRule type="containsBlanks" dxfId="26" priority="27">
      <formula>LEN(TRIM(E3))=0</formula>
    </cfRule>
  </conditionalFormatting>
  <conditionalFormatting sqref="F3">
    <cfRule type="cellIs" dxfId="25" priority="26" operator="greaterThan">
      <formula>F2</formula>
    </cfRule>
  </conditionalFormatting>
  <conditionalFormatting sqref="F3">
    <cfRule type="containsBlanks" dxfId="24" priority="25">
      <formula>LEN(TRIM(F3))=0</formula>
    </cfRule>
  </conditionalFormatting>
  <conditionalFormatting sqref="G3">
    <cfRule type="cellIs" dxfId="23" priority="24" operator="greaterThan">
      <formula>G2</formula>
    </cfRule>
  </conditionalFormatting>
  <conditionalFormatting sqref="G3">
    <cfRule type="containsBlanks" dxfId="22" priority="23">
      <formula>LEN(TRIM(G3))=0</formula>
    </cfRule>
  </conditionalFormatting>
  <conditionalFormatting sqref="H3">
    <cfRule type="cellIs" dxfId="21" priority="22" operator="greaterThan">
      <formula>H2</formula>
    </cfRule>
  </conditionalFormatting>
  <conditionalFormatting sqref="H3">
    <cfRule type="containsBlanks" dxfId="20" priority="21">
      <formula>LEN(TRIM(H3))=0</formula>
    </cfRule>
  </conditionalFormatting>
  <conditionalFormatting sqref="I3">
    <cfRule type="cellIs" dxfId="19" priority="20" operator="greaterThan">
      <formula>I2</formula>
    </cfRule>
  </conditionalFormatting>
  <conditionalFormatting sqref="I3">
    <cfRule type="containsBlanks" dxfId="18" priority="19">
      <formula>LEN(TRIM(I3))=0</formula>
    </cfRule>
  </conditionalFormatting>
  <conditionalFormatting sqref="J3">
    <cfRule type="cellIs" dxfId="17" priority="18" operator="greaterThan">
      <formula>J2</formula>
    </cfRule>
  </conditionalFormatting>
  <conditionalFormatting sqref="J3">
    <cfRule type="containsBlanks" dxfId="16" priority="17">
      <formula>LEN(TRIM(J3))=0</formula>
    </cfRule>
  </conditionalFormatting>
  <conditionalFormatting sqref="K3">
    <cfRule type="cellIs" dxfId="15" priority="16" operator="greaterThan">
      <formula>K2</formula>
    </cfRule>
  </conditionalFormatting>
  <conditionalFormatting sqref="K3">
    <cfRule type="containsBlanks" dxfId="14" priority="15">
      <formula>LEN(TRIM(K3))=0</formula>
    </cfRule>
  </conditionalFormatting>
  <conditionalFormatting sqref="L3">
    <cfRule type="cellIs" dxfId="13" priority="14" operator="greaterThan">
      <formula>L2</formula>
    </cfRule>
  </conditionalFormatting>
  <conditionalFormatting sqref="L3">
    <cfRule type="containsBlanks" dxfId="12" priority="13">
      <formula>LEN(TRIM(L3))=0</formula>
    </cfRule>
  </conditionalFormatting>
  <conditionalFormatting sqref="M3">
    <cfRule type="cellIs" dxfId="11" priority="12" operator="greaterThan">
      <formula>M2</formula>
    </cfRule>
  </conditionalFormatting>
  <conditionalFormatting sqref="M3">
    <cfRule type="containsBlanks" dxfId="10" priority="11">
      <formula>LEN(TRIM(M3))=0</formula>
    </cfRule>
  </conditionalFormatting>
  <conditionalFormatting sqref="N3">
    <cfRule type="cellIs" dxfId="9" priority="10" operator="greaterThan">
      <formula>N2</formula>
    </cfRule>
  </conditionalFormatting>
  <conditionalFormatting sqref="N3">
    <cfRule type="containsBlanks" dxfId="8" priority="9">
      <formula>LEN(TRIM(N3))=0</formula>
    </cfRule>
  </conditionalFormatting>
  <conditionalFormatting sqref="O3">
    <cfRule type="cellIs" dxfId="7" priority="8" operator="greaterThan">
      <formula>O2</formula>
    </cfRule>
  </conditionalFormatting>
  <conditionalFormatting sqref="O3">
    <cfRule type="containsBlanks" dxfId="6" priority="7">
      <formula>LEN(TRIM(O3))=0</formula>
    </cfRule>
  </conditionalFormatting>
  <conditionalFormatting sqref="P3">
    <cfRule type="cellIs" dxfId="5" priority="6" operator="greaterThan">
      <formula>P2</formula>
    </cfRule>
  </conditionalFormatting>
  <conditionalFormatting sqref="P3">
    <cfRule type="containsBlanks" dxfId="4" priority="5">
      <formula>LEN(TRIM(P3))=0</formula>
    </cfRule>
  </conditionalFormatting>
  <conditionalFormatting sqref="Q3">
    <cfRule type="cellIs" dxfId="3" priority="4" operator="greaterThan">
      <formula>Q2</formula>
    </cfRule>
  </conditionalFormatting>
  <conditionalFormatting sqref="Q3">
    <cfRule type="containsBlanks" dxfId="2" priority="3">
      <formula>LEN(TRIM(Q3))=0</formula>
    </cfRule>
  </conditionalFormatting>
  <conditionalFormatting sqref="R3">
    <cfRule type="cellIs" dxfId="1" priority="2" operator="greaterThan">
      <formula>R2</formula>
    </cfRule>
  </conditionalFormatting>
  <conditionalFormatting sqref="R3">
    <cfRule type="containsBlanks" dxfId="0" priority="1">
      <formula>LEN(TRIM(R3))=0</formula>
    </cfRule>
  </conditionalFormatting>
  <dataValidations count="2">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AA827410-C47E-4EB0-A0E7-7F1E7B2C381E}">
      <formula1>ROUND(A7,2)=A7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A27EEDDE-5FFA-4A46-9A02-1B20A922EFE2}">
      <formula1>ROUND(B3,3)=B3</formula1>
    </dataValidation>
  </dataValidations>
  <pageMargins left="0.7" right="0.7" top="0.75" bottom="0.75" header="0.3" footer="0.3"/>
  <pageSetup paperSize="9" orientation="portrait" horizontalDpi="1200" verticalDpi="1200" r:id="rId1"/>
  <drawing r:id="rId2"/>
</worksheet>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Regimantas Linas Šukys</dc:creator>
  <cp:lastModifiedBy>Giedrė Kauneckienė</cp:lastModifiedBy>
  <dcterms:created xsi:type="dcterms:W3CDTF">2022-01-05T05:59:30Z</dcterms:created>
  <dcterms:modified xsi:type="dcterms:W3CDTF">2023-03-30T07:13:27Z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2022-01-05T05:59:50Z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e204f775-09da-4222-a5df-2f03153f28a2</vt:lpwstr>
  </property>
  <property fmtid="{D5CDD505-2E9C-101B-9397-08002B2CF9AE}" pid="8" name="MSIP_Label_190751af-2442-49a7-b7b9-9f0bcce858c9_ContentBits">
    <vt:lpwstr>0</vt:lpwstr>
  </property>
</Properties>
</file>