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\\192.168.225.3\grupes\Viesieji konkursai\2021 konkursai\4,5,6 ketvirtis\04.28_Santaros klinikos_Darbo priemonių patologiniams tyrimams pirkimas_536082+\Skenuoti\"/>
    </mc:Choice>
  </mc:AlternateContent>
  <xr:revisionPtr revIDLastSave="0" documentId="13_ncr:1_{133E4342-DFDC-46E0-B25E-049ABEB7F1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I6" i="1"/>
  <c r="J6" i="1"/>
  <c r="L6" i="1"/>
  <c r="K6" i="1"/>
  <c r="K5" i="1"/>
  <c r="L5" i="1"/>
  <c r="J5" i="1"/>
  <c r="I5" i="1"/>
  <c r="K11" i="1"/>
  <c r="J11" i="1"/>
  <c r="L11" i="1"/>
  <c r="K8" i="1"/>
  <c r="K9" i="1"/>
  <c r="K10" i="1"/>
  <c r="J9" i="1"/>
  <c r="L9" i="1"/>
  <c r="L10" i="1"/>
  <c r="J10" i="1"/>
  <c r="J8" i="1"/>
  <c r="L8" i="1"/>
  <c r="J12" i="1"/>
  <c r="L12" i="1"/>
  <c r="J13" i="1"/>
  <c r="L13" i="1"/>
  <c r="I13" i="1"/>
  <c r="K13" i="1"/>
  <c r="K12" i="1"/>
</calcChain>
</file>

<file path=xl/sharedStrings.xml><?xml version="1.0" encoding="utf-8"?>
<sst xmlns="http://schemas.openxmlformats.org/spreadsheetml/2006/main" count="60" uniqueCount="50">
  <si>
    <t>Pirkimo dalies Nr.</t>
  </si>
  <si>
    <t>Pavadinimas</t>
  </si>
  <si>
    <t>Techniniai  reikalavimai/paskirtis</t>
  </si>
  <si>
    <t>Pageidaujama pakuotė/rinkinys</t>
  </si>
  <si>
    <t>Mato vienetas</t>
  </si>
  <si>
    <t xml:space="preserve"> Maksimalus perkamų prekių mato vnt. kiekis  </t>
  </si>
  <si>
    <t>Tiekėjo siūloma pakuotė</t>
  </si>
  <si>
    <t>PVM (xx %) suma</t>
  </si>
  <si>
    <t>Siūlomos prekės pavadinimas, gamintojas, katalogo Nr, prekės kodas, psl.</t>
  </si>
  <si>
    <t>vnt</t>
  </si>
  <si>
    <t>Mikrotominiai peiliukai</t>
  </si>
  <si>
    <t>10.1 Mikrotominiai peiliukai universalūs</t>
  </si>
  <si>
    <t xml:space="preserve">Plonų parafininių audinių pjūvių kokybiškam pjovimui. Universalūs, žemo profilio; pagaminti iš nerūdijančio plieno; ašmens kampas-35°, ašmens ilgis-80 (±1) mm, ašmuo užapvalintais galais. </t>
  </si>
  <si>
    <t>10.2 Mikrotominiai peiliukai ploniems pjūviams</t>
  </si>
  <si>
    <t xml:space="preserve">Plonų parafininių audinių pjūvių kokybiškam pjovimui. Minkštų audinių ploniems pjūviams, žemo profilio; pagaminti iš nerūdijančio plieno; ašmens kampas-22°, ašmens ilgis-80 (±1) mm. Ašmuo užapvalintais galais. </t>
  </si>
  <si>
    <t>Dėžutė 100 stiklelių  laikymui</t>
  </si>
  <si>
    <t xml:space="preserve">Plastikinė dėžutė su dangteliu, skirta 100 standartinio dydžio objektinių stiklelių  laikymui/saugojimui. Dangtelis turi susiimti, nebūti pritvirtintas prie dėžutės. </t>
  </si>
  <si>
    <t>Dėžutė 50 stiklelių laikymui</t>
  </si>
  <si>
    <t>Plastikinė dėžutė su dangteliu skirta 50 standartinio dydžio objektinių stiklelių  laikymui/saugojimui. Dangtelis turi susiimti, nebūti pritvirtintas prie dėžutės.</t>
  </si>
  <si>
    <t>Dėžutė 25 stiklelių laikymui</t>
  </si>
  <si>
    <t>Plastikinė dėžutė su dangteliu skirta 25 standartinio dydžio objektinių stilelių  laikymui/saugojimui. Dangtelis turi susiimti, nebūti pritvirtintas prie dėžutės.</t>
  </si>
  <si>
    <t>Dėžutė 5 stiklelių laikymui</t>
  </si>
  <si>
    <t>Plastikinė dėžutė su dangteliu skirta 5 standartinio dydžio objektinių stilelių  laikymui/saugojimui</t>
  </si>
  <si>
    <t>Antgaliai 5000µl</t>
  </si>
  <si>
    <t xml:space="preserve">Antgalis 1000-5000 µl tūrio, 120 mm ilgio, be filtro, nesterilūs. Antgaliai turi būti suderinami su tokio paties tūrio Eppendorf mikrodozatoriais. </t>
  </si>
  <si>
    <t xml:space="preserve">Mėgintuvėlis 2 ml </t>
  </si>
  <si>
    <r>
      <t>Eppendorf tipo 2 ml talpos, pagamintas iš PP;  neutralios spalvos, standartinio tipo, užapvalintu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galu, nesterilus, graduotas; dangtelis pritvirtintas prie mėgintuvėlio</t>
    </r>
  </si>
  <si>
    <t>PASTABA:</t>
  </si>
  <si>
    <r>
      <rPr>
        <sz val="10"/>
        <color rgb="FFFF0000"/>
        <rFont val="Times New Roman"/>
        <family val="1"/>
        <charset val="186"/>
      </rPr>
      <t>* *</t>
    </r>
    <r>
      <rPr>
        <sz val="10"/>
        <rFont val="Times New Roman"/>
        <family val="1"/>
        <charset val="186"/>
      </rPr>
      <t xml:space="preserve"> Tiekėjo siūlomos pakuotės kaina, Eur be PVM</t>
    </r>
  </si>
  <si>
    <r>
      <t xml:space="preserve"> </t>
    </r>
    <r>
      <rPr>
        <sz val="12"/>
        <color rgb="FFFF0000"/>
        <rFont val="Times New Roman"/>
        <family val="1"/>
        <charset val="186"/>
      </rPr>
      <t>*</t>
    </r>
    <r>
      <rPr>
        <sz val="12"/>
        <rFont val="Times New Roman"/>
        <family val="1"/>
        <charset val="186"/>
      </rPr>
      <t xml:space="preserve"> 1 mato vnt. įkainis, Eur be PVM</t>
    </r>
  </si>
  <si>
    <r>
      <rPr>
        <sz val="12"/>
        <color rgb="FFFF0000"/>
        <rFont val="Times New Roman"/>
        <family val="1"/>
        <charset val="186"/>
      </rPr>
      <t>* *</t>
    </r>
    <r>
      <rPr>
        <sz val="12"/>
        <color theme="1"/>
        <rFont val="Times New Roman"/>
        <family val="1"/>
        <charset val="186"/>
      </rPr>
      <t xml:space="preserve"> 2. Kiekvienos pozicijos suma ir pirkimo dalies suma turi būti išreikšta cento tikslumu (du skaičiai po kablelio).</t>
    </r>
  </si>
  <si>
    <t xml:space="preserve">DARBO PRIEMONIŲ TECHNINĖS SPECIFIKACIJOS PROJEKTAS BEI PASIŪLYMO LENTELĖS FORMA                                                          SPS 1 priedas                                                                                               </t>
  </si>
  <si>
    <r>
      <rPr>
        <b/>
        <sz val="16"/>
        <color theme="1"/>
        <rFont val="Times New Roman"/>
        <family val="1"/>
        <charset val="186"/>
      </rPr>
      <t xml:space="preserve"> VšĮ VILNIAUS UNIVERSITETO LIGONINĖ SANTAROS KLINIKOS</t>
    </r>
    <r>
      <rPr>
        <sz val="16"/>
        <color theme="1"/>
        <rFont val="Times New Roman"/>
        <family val="1"/>
        <charset val="186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Santariškių g. 2, LT-08661 Vilnius, įmonės kodas 124364561, PVM kodas LT243645610 Tel. (85) 247 7365, faksas (85) 272 0044, el. pašto adresas: algimantas.varzgalys@vpc.lt                                                                                                                                </t>
    </r>
    <r>
      <rPr>
        <b/>
        <sz val="16"/>
        <color theme="1"/>
        <rFont val="Times New Roman"/>
        <family val="1"/>
        <charset val="186"/>
      </rPr>
      <t xml:space="preserve">                         </t>
    </r>
  </si>
  <si>
    <r>
      <rPr>
        <sz val="12"/>
        <color rgb="FFFF0000"/>
        <rFont val="Times New Roman"/>
        <family val="1"/>
        <charset val="186"/>
      </rPr>
      <t>* *</t>
    </r>
    <r>
      <rPr>
        <sz val="12"/>
        <rFont val="Times New Roman"/>
        <family val="1"/>
        <charset val="186"/>
      </rPr>
      <t xml:space="preserve"> Perkamo maksimalaus kiekio suma, Eur be PVM</t>
    </r>
  </si>
  <si>
    <r>
      <rPr>
        <sz val="12"/>
        <color rgb="FFFF0000"/>
        <rFont val="Times New Roman"/>
        <family val="1"/>
        <charset val="186"/>
      </rPr>
      <t>*</t>
    </r>
    <r>
      <rPr>
        <sz val="12"/>
        <color theme="1"/>
        <rFont val="Times New Roman"/>
        <family val="1"/>
        <charset val="186"/>
      </rPr>
      <t xml:space="preserve"> 1.Vieneto įkainis, Eur be PVM pasiūlyme turi būti pateikiamas suapvalintas pagal aritmetikos taisykles iki dešimt tūkstantųjų (keturi skaičiai po kablelio) skaičiaus dalių. </t>
    </r>
  </si>
  <si>
    <r>
      <rPr>
        <sz val="12"/>
        <color rgb="FFFF0000"/>
        <rFont val="Times New Roman"/>
        <family val="1"/>
        <charset val="186"/>
      </rPr>
      <t>* *</t>
    </r>
    <r>
      <rPr>
        <sz val="12"/>
        <rFont val="Times New Roman"/>
        <family val="1"/>
        <charset val="186"/>
      </rPr>
      <t xml:space="preserve"> Perkamo maksimalaus  kiekio suma, Eur su PVM</t>
    </r>
  </si>
  <si>
    <r>
      <rPr>
        <sz val="12"/>
        <color rgb="FFFF0000"/>
        <rFont val="Times New Roman"/>
        <family val="1"/>
        <charset val="186"/>
      </rPr>
      <t>* *</t>
    </r>
    <r>
      <rPr>
        <sz val="12"/>
        <color theme="1"/>
        <rFont val="Times New Roman"/>
        <family val="1"/>
        <charset val="186"/>
      </rPr>
      <t xml:space="preserve"> 10 pirkimo dalies perkamo maksimalaus  kiekio suma, Eur su PVM</t>
    </r>
  </si>
  <si>
    <t>1vnt.</t>
  </si>
  <si>
    <t>1000vnt.</t>
  </si>
  <si>
    <t>1 vnt.</t>
  </si>
  <si>
    <t xml:space="preserve">50 vnt. </t>
  </si>
  <si>
    <t xml:space="preserve">10 vnt. </t>
  </si>
  <si>
    <t>Objektyvinių stiklelių dėklas 100 vietų, plastikinis 44-13073 /Bio Optica/ žr. „Gamintojų Katalogai (kopijos)“.pdf, psl. 5-6</t>
  </si>
  <si>
    <t>Objektyvinių stiklelių dėklas 50 vietų, plastikinis 44-13072 /Bio Optica/ žr. „Gamintojų Katalogai (kopijos)“.pdf, psl. 5-6</t>
  </si>
  <si>
    <t>Objektyvinių stiklelių dėklas 25 vietų, plastikinis 44-13071 /Bio Optica/ žr. „Gamintojų Katalogai (kopijos)“.pdf, psl. 5-6</t>
  </si>
  <si>
    <t>Objektyvinių stiklelių dėklas 5/10 vietų, plastikinis 44-13061 /Bio Optica/žr. „Gamintojų Katalogai (kopijos)“.pdf, psl. 7-8</t>
  </si>
  <si>
    <t>Eppendorf tipo antgalis, FL Medical 28075. žr. „Gamintojų Katalogai (kopijos)“.pdf, psl.9</t>
  </si>
  <si>
    <t>Mikro mėgintuvėlis 2ml., FL Medical 23073. žr. „Gamintojų Katalogai (kopijos)“.pdf, psl.10</t>
  </si>
  <si>
    <t>Histologiniai ašmenys ACCUTEC blades Low profile,  N50. ACCUTEC BLADES, 72-0110. žr. „Gamintojų Katalogai (kopijos)“.pdf, psl. 1-4, 11-12</t>
  </si>
  <si>
    <t>Histologiniai ašmenys ACCUTEC blades Low profile,  N10. ACCUTEC BLADES, 72-0133 žr. „Gamintojų Katalogai (kopijos)“.pdf, psl. 1-4, 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</si>
</sst>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&quot;   &quot;;\-#,##0.00&quot;   &quot;;&quot; -&quot;00&quot;   &quot;;@\ "/>
    <numFmt numFmtId="166" formatCode="#,##0.0000"/>
  </numFmts>
  <fonts count="1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1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color indexed="8"/>
      <name val="Times New Roman"/>
      <family val="1"/>
      <charset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8">
    <xf numFmtId="0" fontId="0" fillId="0" borderId="0"/>
    <xf numFmtId="0" fontId="5" fillId="0" borderId="0"/>
    <xf numFmtId="0" fontId="11" fillId="0" borderId="0"/>
    <xf numFmtId="165" fontId="12" fillId="0" borderId="0" applyBorder="0" applyProtection="0"/>
    <xf numFmtId="165" fontId="12" fillId="0" borderId="0" applyBorder="0" applyProtection="0"/>
    <xf numFmtId="165" fontId="12" fillId="0" borderId="0" applyBorder="0" applyProtection="0"/>
    <xf numFmtId="165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 applyBorder="0" applyProtection="0"/>
    <xf numFmtId="0" fontId="13" fillId="0" borderId="0" applyBorder="0" applyProtection="0"/>
    <xf numFmtId="0" fontId="12" fillId="0" borderId="0" applyBorder="0" applyProtection="0"/>
    <xf numFmtId="0" fontId="13" fillId="0" borderId="0" applyBorder="0" applyProtection="0"/>
  </cellStyleXfs>
  <cellXfs count="52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1" fillId="4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5" borderId="0" xfId="0" applyFont="1" applyFill="1"/>
    <xf numFmtId="0" fontId="4" fillId="5" borderId="0" xfId="0" applyFont="1" applyFill="1"/>
    <xf numFmtId="0" fontId="3" fillId="0" borderId="5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2" fontId="3" fillId="5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0" fillId="4" borderId="0" xfId="0" applyFill="1"/>
    <xf numFmtId="0" fontId="1" fillId="4" borderId="4" xfId="0" applyFont="1" applyFill="1" applyBorder="1" applyAlignment="1">
      <alignment horizontal="left" wrapText="1"/>
    </xf>
    <xf numFmtId="0" fontId="8" fillId="4" borderId="4" xfId="0" applyFont="1" applyFill="1" applyBorder="1"/>
    <xf numFmtId="166" fontId="3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left" vertical="center" wrapText="1"/>
    </xf>
    <xf numFmtId="0" fontId="3" fillId="4" borderId="4" xfId="0" applyFont="1" applyFill="1" applyBorder="1"/>
    <xf numFmtId="0" fontId="14" fillId="4" borderId="10" xfId="17" applyNumberFormat="1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>
      <alignment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</cellXfs>
  <cellStyles count="18">
    <cellStyle name="Comma 2" xfId="3" xr:uid="{D7F1E395-178D-4C18-8E3F-78F71CEB012D}"/>
    <cellStyle name="Comma 3" xfId="4" xr:uid="{AF1D5BE1-FEB2-4402-B0E5-D3AC6B34E595}"/>
    <cellStyle name="Comma 4" xfId="5" xr:uid="{DD2D5AFB-3E3E-4D43-8AA0-0D0B5CF73A87}"/>
    <cellStyle name="Comma 5" xfId="6" xr:uid="{3A4ED11E-4952-4077-8285-57B833E68A33}"/>
    <cellStyle name="Excel Built-in Normal" xfId="17" xr:uid="{285011AE-0548-480E-8641-8ED1690ADCC7}"/>
    <cellStyle name="Įprastas 2" xfId="2" xr:uid="{EE56ED13-0FE3-4266-8943-56A04B8922DD}"/>
    <cellStyle name="Normal" xfId="0" builtinId="0"/>
    <cellStyle name="Normal 2" xfId="7" xr:uid="{1EB19382-248C-454F-AC9F-F620D4ADA5B7}"/>
    <cellStyle name="Normal 2 2" xfId="8" xr:uid="{EFF819B0-E86A-4D28-A4E9-6BFBC70F0E26}"/>
    <cellStyle name="Normal 3" xfId="9" xr:uid="{C3B84139-3338-4320-BDF6-57C75720BC46}"/>
    <cellStyle name="Normal 3 2" xfId="10" xr:uid="{E9F30504-222F-4E21-87F9-7D14F29D6418}"/>
    <cellStyle name="Normal 4" xfId="11" xr:uid="{2321B306-07DA-4C05-8B77-008B8B9196AF}"/>
    <cellStyle name="Normal 5" xfId="12" xr:uid="{4C6E17DF-D20D-4A72-BA7D-242AE5EF04EA}"/>
    <cellStyle name="Normal 5 2" xfId="13" xr:uid="{976B89F7-1E37-485C-ACE5-FC43D2BA767B}"/>
    <cellStyle name="Normal 6" xfId="14" xr:uid="{64558A49-EC0F-4C2B-A737-B3D631E86433}"/>
    <cellStyle name="Normal 7" xfId="15" xr:uid="{31D9B43A-0C85-4458-A23F-CE12D54155B4}"/>
    <cellStyle name="Normal 8" xfId="1" xr:uid="{00000000-0005-0000-0000-000001000000}"/>
    <cellStyle name="Normal 8 2" xfId="16" xr:uid="{091CF60B-233B-4985-A6A4-313BFCCB02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"/>
  <sheetViews>
    <sheetView tabSelected="1" zoomScale="70" zoomScaleNormal="70" workbookViewId="0">
      <pane xSplit="12" ySplit="4" topLeftCell="M11" activePane="bottomRight" state="frozen"/>
      <selection pane="topRight" activeCell="M1" sqref="M1"/>
      <selection pane="bottomLeft" activeCell="A5" sqref="A5"/>
      <selection pane="bottomRight" activeCell="K25" sqref="K25"/>
    </sheetView>
  </sheetViews>
  <sheetFormatPr defaultRowHeight="15" x14ac:dyDescent="0.25"/>
  <cols>
    <col min="2" max="2" width="35" style="12" customWidth="1"/>
    <col min="3" max="3" width="34.85546875" customWidth="1"/>
    <col min="4" max="4" width="32.5703125" customWidth="1"/>
    <col min="5" max="5" width="10.28515625" customWidth="1"/>
    <col min="6" max="6" width="14.140625" customWidth="1"/>
    <col min="7" max="7" width="12.7109375" customWidth="1"/>
    <col min="8" max="9" width="11.42578125" customWidth="1"/>
    <col min="10" max="10" width="12.85546875" customWidth="1"/>
    <col min="11" max="11" width="15.7109375" customWidth="1"/>
    <col min="12" max="12" width="14.140625" customWidth="1"/>
    <col min="13" max="13" width="29.42578125" customWidth="1"/>
    <col min="16" max="16" width="33" customWidth="1"/>
  </cols>
  <sheetData>
    <row r="1" spans="1:16" ht="20.25" x14ac:dyDescent="0.3">
      <c r="A1" s="42" t="s">
        <v>32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6" ht="20.25" x14ac:dyDescent="0.3">
      <c r="A2" s="45" t="s">
        <v>31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6" ht="108.7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6" t="s">
        <v>29</v>
      </c>
      <c r="H3" s="1" t="s">
        <v>6</v>
      </c>
      <c r="I3" s="17" t="s">
        <v>28</v>
      </c>
      <c r="J3" s="16" t="s">
        <v>33</v>
      </c>
      <c r="K3" s="1" t="s">
        <v>7</v>
      </c>
      <c r="L3" s="16" t="s">
        <v>35</v>
      </c>
      <c r="M3" s="1" t="s">
        <v>8</v>
      </c>
    </row>
    <row r="4" spans="1:16" x14ac:dyDescent="0.25">
      <c r="A4" s="2">
        <v>1</v>
      </c>
      <c r="B4" s="2">
        <v>2</v>
      </c>
      <c r="C4" s="3">
        <v>3</v>
      </c>
      <c r="D4" s="4">
        <v>4</v>
      </c>
      <c r="E4" s="3">
        <v>5</v>
      </c>
      <c r="F4" s="3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  <c r="L4" s="5">
        <v>12</v>
      </c>
      <c r="M4" s="5">
        <v>13</v>
      </c>
    </row>
    <row r="5" spans="1:16" s="31" customFormat="1" ht="117" customHeight="1" x14ac:dyDescent="0.25">
      <c r="A5" s="48">
        <v>10</v>
      </c>
      <c r="B5" s="50" t="s">
        <v>10</v>
      </c>
      <c r="C5" s="25" t="s">
        <v>11</v>
      </c>
      <c r="D5" s="26" t="s">
        <v>12</v>
      </c>
      <c r="E5" s="27" t="s">
        <v>9</v>
      </c>
      <c r="F5" s="27">
        <v>240000</v>
      </c>
      <c r="G5" s="28">
        <v>0.82</v>
      </c>
      <c r="H5" s="27" t="s">
        <v>40</v>
      </c>
      <c r="I5" s="28">
        <f>G5*50</f>
        <v>41</v>
      </c>
      <c r="J5" s="29">
        <f>I5*4800</f>
        <v>196800</v>
      </c>
      <c r="K5" s="29">
        <f>L5-J5</f>
        <v>9840</v>
      </c>
      <c r="L5" s="29">
        <f>J5*1.05</f>
        <v>206640</v>
      </c>
      <c r="M5" s="30" t="s">
        <v>48</v>
      </c>
    </row>
    <row r="6" spans="1:16" s="31" customFormat="1" ht="127.5" customHeight="1" x14ac:dyDescent="0.25">
      <c r="A6" s="49"/>
      <c r="B6" s="51"/>
      <c r="C6" s="25" t="s">
        <v>13</v>
      </c>
      <c r="D6" s="26" t="s">
        <v>14</v>
      </c>
      <c r="E6" s="27" t="s">
        <v>9</v>
      </c>
      <c r="F6" s="27">
        <v>2000</v>
      </c>
      <c r="G6" s="28">
        <v>0.8</v>
      </c>
      <c r="H6" s="27" t="s">
        <v>41</v>
      </c>
      <c r="I6" s="28">
        <f>G6*10</f>
        <v>8</v>
      </c>
      <c r="J6" s="29">
        <f>I6*40</f>
        <v>320</v>
      </c>
      <c r="K6" s="29">
        <f>L6-J6</f>
        <v>16</v>
      </c>
      <c r="L6" s="29">
        <f>J6*1.05</f>
        <v>336</v>
      </c>
      <c r="M6" s="30" t="s">
        <v>49</v>
      </c>
    </row>
    <row r="7" spans="1:16" ht="83.25" customHeight="1" x14ac:dyDescent="0.25">
      <c r="A7" s="22"/>
      <c r="B7" s="14"/>
      <c r="C7" s="8"/>
      <c r="D7" s="9"/>
      <c r="E7" s="6"/>
      <c r="F7" s="7"/>
      <c r="G7" s="13"/>
      <c r="H7" s="6"/>
      <c r="I7" s="6"/>
      <c r="J7" s="6"/>
      <c r="K7" s="23" t="s">
        <v>36</v>
      </c>
      <c r="L7" s="24">
        <f>SUM(L5:L6)</f>
        <v>206976</v>
      </c>
      <c r="M7" s="6"/>
    </row>
    <row r="8" spans="1:16" s="31" customFormat="1" ht="104.25" customHeight="1" x14ac:dyDescent="0.25">
      <c r="A8" s="27">
        <v>16</v>
      </c>
      <c r="B8" s="25" t="s">
        <v>15</v>
      </c>
      <c r="C8" s="32" t="s">
        <v>16</v>
      </c>
      <c r="D8" s="33"/>
      <c r="E8" s="27" t="s">
        <v>9</v>
      </c>
      <c r="F8" s="27">
        <v>200</v>
      </c>
      <c r="G8" s="28">
        <v>7.5</v>
      </c>
      <c r="H8" s="27" t="s">
        <v>39</v>
      </c>
      <c r="I8" s="34">
        <v>7.5</v>
      </c>
      <c r="J8" s="29">
        <f>SUM(G8*F8)</f>
        <v>1500</v>
      </c>
      <c r="K8" s="29">
        <f t="shared" ref="K8:K13" si="0">SUM(L8-J8)</f>
        <v>75</v>
      </c>
      <c r="L8" s="29">
        <f>J8*1.05</f>
        <v>1575</v>
      </c>
      <c r="M8" s="30" t="s">
        <v>42</v>
      </c>
    </row>
    <row r="9" spans="1:16" s="31" customFormat="1" ht="94.5" customHeight="1" x14ac:dyDescent="0.25">
      <c r="A9" s="27">
        <v>17</v>
      </c>
      <c r="B9" s="35" t="s">
        <v>17</v>
      </c>
      <c r="C9" s="36" t="s">
        <v>18</v>
      </c>
      <c r="D9" s="37"/>
      <c r="E9" s="27" t="s">
        <v>9</v>
      </c>
      <c r="F9" s="27">
        <v>200</v>
      </c>
      <c r="G9" s="28">
        <v>4.5</v>
      </c>
      <c r="H9" s="27" t="s">
        <v>39</v>
      </c>
      <c r="I9" s="34">
        <v>4.5</v>
      </c>
      <c r="J9" s="29">
        <f t="shared" ref="J9:J10" si="1">SUM(G9*F9)</f>
        <v>900</v>
      </c>
      <c r="K9" s="29">
        <f t="shared" si="0"/>
        <v>45</v>
      </c>
      <c r="L9" s="29">
        <f t="shared" ref="L9:L11" si="2">J9*1.05</f>
        <v>945</v>
      </c>
      <c r="M9" s="30" t="s">
        <v>43</v>
      </c>
    </row>
    <row r="10" spans="1:16" s="31" customFormat="1" ht="99.75" customHeight="1" x14ac:dyDescent="0.25">
      <c r="A10" s="27">
        <v>18</v>
      </c>
      <c r="B10" s="35" t="s">
        <v>19</v>
      </c>
      <c r="C10" s="36" t="s">
        <v>20</v>
      </c>
      <c r="D10" s="37"/>
      <c r="E10" s="27" t="s">
        <v>9</v>
      </c>
      <c r="F10" s="27">
        <v>200</v>
      </c>
      <c r="G10" s="28">
        <v>4</v>
      </c>
      <c r="H10" s="27" t="s">
        <v>39</v>
      </c>
      <c r="I10" s="34">
        <v>4</v>
      </c>
      <c r="J10" s="29">
        <f t="shared" si="1"/>
        <v>800</v>
      </c>
      <c r="K10" s="29">
        <f t="shared" si="0"/>
        <v>40</v>
      </c>
      <c r="L10" s="29">
        <f t="shared" si="2"/>
        <v>840</v>
      </c>
      <c r="M10" s="30" t="s">
        <v>44</v>
      </c>
      <c r="P10" s="38"/>
    </row>
    <row r="11" spans="1:16" s="31" customFormat="1" ht="106.5" customHeight="1" x14ac:dyDescent="0.25">
      <c r="A11" s="27">
        <v>19</v>
      </c>
      <c r="B11" s="35" t="s">
        <v>21</v>
      </c>
      <c r="C11" s="36" t="s">
        <v>22</v>
      </c>
      <c r="D11" s="37"/>
      <c r="E11" s="27" t="s">
        <v>9</v>
      </c>
      <c r="F11" s="27">
        <v>100</v>
      </c>
      <c r="G11" s="28">
        <v>1.5</v>
      </c>
      <c r="H11" s="27" t="s">
        <v>39</v>
      </c>
      <c r="I11" s="28">
        <v>1.5</v>
      </c>
      <c r="J11" s="29">
        <f>I11*F11</f>
        <v>150</v>
      </c>
      <c r="K11" s="29">
        <f t="shared" si="0"/>
        <v>7.5</v>
      </c>
      <c r="L11" s="29">
        <f t="shared" si="2"/>
        <v>157.5</v>
      </c>
      <c r="M11" s="30" t="s">
        <v>45</v>
      </c>
    </row>
    <row r="12" spans="1:16" s="31" customFormat="1" ht="86.25" customHeight="1" x14ac:dyDescent="0.25">
      <c r="A12" s="27">
        <v>38</v>
      </c>
      <c r="B12" s="30" t="s">
        <v>23</v>
      </c>
      <c r="C12" s="39" t="s">
        <v>24</v>
      </c>
      <c r="D12" s="37"/>
      <c r="E12" s="27" t="s">
        <v>9</v>
      </c>
      <c r="F12" s="27">
        <v>35000</v>
      </c>
      <c r="G12" s="28">
        <v>5.5E-2</v>
      </c>
      <c r="H12" s="27" t="s">
        <v>37</v>
      </c>
      <c r="I12" s="28">
        <v>5.5E-2</v>
      </c>
      <c r="J12" s="29">
        <f>SUM(F12*G12)</f>
        <v>1925</v>
      </c>
      <c r="K12" s="29">
        <f t="shared" si="0"/>
        <v>96.25</v>
      </c>
      <c r="L12" s="27">
        <f>SUM(J12*1.05)</f>
        <v>2021.25</v>
      </c>
      <c r="M12" s="30" t="s">
        <v>46</v>
      </c>
    </row>
    <row r="13" spans="1:16" s="31" customFormat="1" ht="78.75" x14ac:dyDescent="0.25">
      <c r="A13" s="27">
        <v>39</v>
      </c>
      <c r="B13" s="40" t="s">
        <v>25</v>
      </c>
      <c r="C13" s="41" t="s">
        <v>26</v>
      </c>
      <c r="D13" s="37"/>
      <c r="E13" s="27" t="s">
        <v>9</v>
      </c>
      <c r="F13" s="27">
        <v>5000</v>
      </c>
      <c r="G13" s="28">
        <v>8.6999999999999994E-3</v>
      </c>
      <c r="H13" s="27" t="s">
        <v>38</v>
      </c>
      <c r="I13" s="28">
        <f>SUM(G13*1000)</f>
        <v>8.6999999999999993</v>
      </c>
      <c r="J13" s="29">
        <f>SUM(F13*G13)</f>
        <v>43.5</v>
      </c>
      <c r="K13" s="29">
        <f t="shared" si="0"/>
        <v>2.1750000000000043</v>
      </c>
      <c r="L13" s="29">
        <f>SUM(J13*1.05)</f>
        <v>45.675000000000004</v>
      </c>
      <c r="M13" s="30" t="s">
        <v>47</v>
      </c>
    </row>
    <row r="14" spans="1:16" ht="15.75" x14ac:dyDescent="0.25">
      <c r="A14" s="10"/>
      <c r="E14" s="11"/>
      <c r="F14" s="12"/>
    </row>
    <row r="15" spans="1:16" ht="15.75" x14ac:dyDescent="0.25">
      <c r="A15" s="10"/>
      <c r="E15" s="11"/>
      <c r="F15" s="12"/>
    </row>
    <row r="16" spans="1:16" ht="15.75" x14ac:dyDescent="0.25">
      <c r="A16" s="10"/>
      <c r="E16" s="11"/>
      <c r="F16" s="12"/>
    </row>
    <row r="17" spans="2:11" x14ac:dyDescent="0.25">
      <c r="B17" s="15"/>
      <c r="C17" s="13"/>
      <c r="D17" s="13"/>
      <c r="E17" s="13"/>
      <c r="F17" s="13"/>
      <c r="G17" s="13"/>
      <c r="H17" s="13"/>
      <c r="I17" s="13"/>
      <c r="J17" s="13"/>
      <c r="K17" s="13"/>
    </row>
    <row r="18" spans="2:11" ht="15.75" x14ac:dyDescent="0.25">
      <c r="B18" s="18" t="s">
        <v>27</v>
      </c>
      <c r="C18" s="20" t="s">
        <v>34</v>
      </c>
      <c r="D18" s="20"/>
      <c r="E18" s="20"/>
      <c r="F18" s="20"/>
      <c r="G18" s="20"/>
      <c r="H18" s="20"/>
      <c r="I18" s="20"/>
      <c r="J18" s="20"/>
      <c r="K18" s="21"/>
    </row>
    <row r="19" spans="2:11" ht="15.75" hidden="1" x14ac:dyDescent="0.25">
      <c r="B19" s="19"/>
      <c r="C19" s="20"/>
      <c r="D19" s="20"/>
      <c r="E19" s="20"/>
      <c r="F19" s="20"/>
      <c r="G19" s="20"/>
      <c r="H19" s="20"/>
      <c r="I19" s="20"/>
      <c r="J19" s="20"/>
      <c r="K19" s="21"/>
    </row>
    <row r="20" spans="2:11" ht="15.75" x14ac:dyDescent="0.25">
      <c r="B20" s="19"/>
      <c r="C20" s="20" t="s">
        <v>30</v>
      </c>
      <c r="D20" s="20"/>
      <c r="E20" s="20"/>
      <c r="F20" s="20"/>
      <c r="G20" s="20"/>
      <c r="H20" s="20"/>
      <c r="I20" s="20"/>
      <c r="J20" s="20"/>
      <c r="K20" s="21"/>
    </row>
    <row r="21" spans="2:11" x14ac:dyDescent="0.25"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5"/>
      <c r="C22" s="13"/>
      <c r="D22" s="13"/>
      <c r="E22" s="13"/>
      <c r="F22" s="13"/>
      <c r="G22" s="13"/>
      <c r="H22" s="13"/>
      <c r="I22" s="13"/>
      <c r="J22" s="13"/>
      <c r="K22" s="13"/>
    </row>
  </sheetData>
  <mergeCells count="4">
    <mergeCell ref="A1:M1"/>
    <mergeCell ref="A2:M2"/>
    <mergeCell ref="A5:A6"/>
    <mergeCell ref="B5:B6"/>
  </mergeCells>
  <phoneticPr fontId="15" type="noConversion"/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Juknienė</dc:creator>
  <cp:lastModifiedBy>Labas</cp:lastModifiedBy>
  <cp:lastPrinted>2021-04-28T06:18:16Z</cp:lastPrinted>
  <dcterms:created xsi:type="dcterms:W3CDTF">2021-03-08T08:25:50Z</dcterms:created>
  <dcterms:modified xsi:type="dcterms:W3CDTF">2021-06-22T05:27:37Z</dcterms:modified>
</cp:coreProperties>
</file>