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k\Desktop\Viešieji pirkimai\2024 m pirkimai\Konkursiniai\Remontas\CVP IS\"/>
    </mc:Choice>
  </mc:AlternateContent>
  <xr:revisionPtr revIDLastSave="0" documentId="8_{74E20538-9CEC-4FF6-877B-768957F6690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BJ" sheetId="2" r:id="rId1"/>
    <sheet name="30%" sheetId="16" r:id="rId2"/>
    <sheet name="7pr_langai" sheetId="15" r:id="rId3"/>
    <sheet name="5pr_ER" sheetId="14" r:id="rId4"/>
    <sheet name="5pr_1a. apd" sheetId="13" r:id="rId5"/>
    <sheet name="3pr_rūs." sheetId="10" r:id="rId6"/>
    <sheet name="3pr_1a." sheetId="1" r:id="rId7"/>
    <sheet name="3pr_2a." sheetId="3" r:id="rId8"/>
    <sheet name="3pr_3a." sheetId="5" r:id="rId9"/>
    <sheet name="3pr_4a." sheetId="4" r:id="rId10"/>
    <sheet name="3pr_5a." sheetId="6" r:id="rId11"/>
    <sheet name="3pr_C.laipt." sheetId="7" r:id="rId12"/>
    <sheet name="3pr_kond_nuo stogo" sheetId="8" r:id="rId13"/>
    <sheet name="3pr_antstatas" sheetId="9" r:id="rId14"/>
    <sheet name="3pr_VOK" sheetId="11" r:id="rId15"/>
    <sheet name="3pr_VOK_įreng" sheetId="12" r:id="rId16"/>
    <sheet name="Lapas1" sheetId="17" r:id="rId17"/>
  </sheets>
  <definedNames>
    <definedName name="_xlnm.Print_Area" localSheetId="0">OBJ!$A$2:$E$55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" l="1"/>
  <c r="C66" i="2"/>
  <c r="C64" i="2"/>
  <c r="C63" i="2"/>
  <c r="C65" i="2" l="1"/>
  <c r="C67" i="2" s="1"/>
  <c r="H12" i="16"/>
  <c r="H41" i="13"/>
  <c r="D57" i="2"/>
  <c r="D55" i="2"/>
  <c r="I12" i="16" l="1"/>
  <c r="I13" i="16" s="1"/>
  <c r="I14" i="16" s="1"/>
  <c r="I16" i="16" l="1"/>
  <c r="I15" i="16" s="1"/>
  <c r="C56" i="2"/>
  <c r="G51" i="5"/>
  <c r="G72" i="12"/>
  <c r="G73" i="12"/>
  <c r="G74" i="12"/>
  <c r="G75" i="12"/>
  <c r="G76" i="12"/>
  <c r="G77" i="12"/>
  <c r="G71" i="12"/>
  <c r="G63" i="12"/>
  <c r="G64" i="12"/>
  <c r="G65" i="12"/>
  <c r="G66" i="12"/>
  <c r="G62" i="12"/>
  <c r="G54" i="12"/>
  <c r="G55" i="12"/>
  <c r="G56" i="12"/>
  <c r="G57" i="12"/>
  <c r="G53" i="12"/>
  <c r="G47" i="12"/>
  <c r="G48" i="12"/>
  <c r="G46" i="12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15" i="15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12" i="14"/>
  <c r="G157" i="11"/>
  <c r="G158" i="11"/>
  <c r="G159" i="11"/>
  <c r="G160" i="11"/>
  <c r="G161" i="11"/>
  <c r="G162" i="11"/>
  <c r="G163" i="11"/>
  <c r="G164" i="11"/>
  <c r="G165" i="11"/>
  <c r="G156" i="11"/>
  <c r="G166" i="11" s="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38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22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06" i="11"/>
  <c r="G93" i="11"/>
  <c r="G94" i="11"/>
  <c r="G95" i="11"/>
  <c r="G96" i="11"/>
  <c r="G97" i="11"/>
  <c r="G98" i="11"/>
  <c r="G99" i="11"/>
  <c r="G100" i="11"/>
  <c r="G101" i="11"/>
  <c r="G102" i="11"/>
  <c r="G103" i="11"/>
  <c r="G92" i="11"/>
  <c r="G53" i="11"/>
  <c r="G54" i="11"/>
  <c r="G55" i="11"/>
  <c r="G56" i="11"/>
  <c r="G57" i="11"/>
  <c r="G58" i="11"/>
  <c r="G59" i="11"/>
  <c r="G60" i="11"/>
  <c r="G61" i="11"/>
  <c r="G52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15" i="11"/>
  <c r="G15" i="12"/>
  <c r="G18" i="12" s="1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39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49" i="10"/>
  <c r="G315" i="10"/>
  <c r="G316" i="10"/>
  <c r="G317" i="10"/>
  <c r="G318" i="10"/>
  <c r="G314" i="10"/>
  <c r="G313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260" i="10"/>
  <c r="G226" i="10"/>
  <c r="G227" i="10"/>
  <c r="G228" i="10"/>
  <c r="G229" i="10"/>
  <c r="G225" i="10"/>
  <c r="G219" i="10"/>
  <c r="G220" i="10"/>
  <c r="G218" i="10"/>
  <c r="G211" i="10"/>
  <c r="G212" i="10"/>
  <c r="G213" i="10"/>
  <c r="G214" i="10"/>
  <c r="G215" i="10"/>
  <c r="G210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18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56" i="10"/>
  <c r="G125" i="10"/>
  <c r="G124" i="10"/>
  <c r="G126" i="10" s="1"/>
  <c r="G114" i="10"/>
  <c r="G115" i="10"/>
  <c r="G116" i="10"/>
  <c r="G117" i="10"/>
  <c r="G118" i="10"/>
  <c r="G119" i="10"/>
  <c r="G120" i="10"/>
  <c r="G121" i="10"/>
  <c r="G113" i="10"/>
  <c r="G104" i="10"/>
  <c r="G105" i="10"/>
  <c r="G106" i="10"/>
  <c r="G107" i="10"/>
  <c r="G108" i="10"/>
  <c r="G109" i="10"/>
  <c r="G110" i="10"/>
  <c r="G103" i="10"/>
  <c r="G98" i="10"/>
  <c r="G99" i="10"/>
  <c r="G100" i="10"/>
  <c r="G97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80" i="10"/>
  <c r="G71" i="10"/>
  <c r="G72" i="10"/>
  <c r="G73" i="10"/>
  <c r="G74" i="10"/>
  <c r="G75" i="10"/>
  <c r="G76" i="10"/>
  <c r="G77" i="10"/>
  <c r="G70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43" i="10"/>
  <c r="G39" i="10"/>
  <c r="G38" i="10"/>
  <c r="G37" i="10"/>
  <c r="G34" i="10"/>
  <c r="G35" i="10" s="1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15" i="10"/>
  <c r="E56" i="2" l="1"/>
  <c r="C57" i="2"/>
  <c r="G58" i="12"/>
  <c r="G60" i="12" s="1"/>
  <c r="G59" i="12" s="1"/>
  <c r="G67" i="12"/>
  <c r="G69" i="12" s="1"/>
  <c r="G68" i="12" s="1"/>
  <c r="G368" i="10"/>
  <c r="G369" i="10" s="1"/>
  <c r="G371" i="10" s="1"/>
  <c r="G370" i="10" s="1"/>
  <c r="G319" i="10"/>
  <c r="G311" i="10"/>
  <c r="G221" i="10"/>
  <c r="G216" i="10"/>
  <c r="G136" i="11"/>
  <c r="G78" i="12"/>
  <c r="G80" i="12" s="1"/>
  <c r="G79" i="12" s="1"/>
  <c r="G49" i="12"/>
  <c r="G81" i="12" s="1"/>
  <c r="D48" i="2" s="1"/>
  <c r="G19" i="12"/>
  <c r="G16" i="12"/>
  <c r="D47" i="2" s="1"/>
  <c r="G230" i="10"/>
  <c r="G450" i="10"/>
  <c r="G451" i="10" s="1"/>
  <c r="C12" i="2"/>
  <c r="G453" i="10"/>
  <c r="G452" i="10" s="1"/>
  <c r="I81" i="13"/>
  <c r="I82" i="13" s="1"/>
  <c r="I84" i="13" s="1"/>
  <c r="I83" i="13" s="1"/>
  <c r="G95" i="10"/>
  <c r="G101" i="10"/>
  <c r="G53" i="15"/>
  <c r="G54" i="15" s="1"/>
  <c r="I29" i="14"/>
  <c r="I30" i="14" s="1"/>
  <c r="G154" i="11"/>
  <c r="G50" i="11"/>
  <c r="G62" i="11"/>
  <c r="G104" i="11"/>
  <c r="G120" i="11"/>
  <c r="G208" i="10"/>
  <c r="G184" i="10"/>
  <c r="G122" i="10"/>
  <c r="G78" i="10"/>
  <c r="G40" i="10"/>
  <c r="G111" i="10"/>
  <c r="G68" i="10"/>
  <c r="G32" i="10"/>
  <c r="C11" i="2" l="1"/>
  <c r="E11" i="2" s="1"/>
  <c r="G320" i="10"/>
  <c r="C10" i="2" s="1"/>
  <c r="G167" i="11"/>
  <c r="C48" i="2" s="1"/>
  <c r="G51" i="12"/>
  <c r="G50" i="12" s="1"/>
  <c r="G82" i="12" s="1"/>
  <c r="G83" i="12" s="1"/>
  <c r="D46" i="2"/>
  <c r="G17" i="12"/>
  <c r="G231" i="10"/>
  <c r="G56" i="15"/>
  <c r="G55" i="15" s="1"/>
  <c r="C53" i="2"/>
  <c r="C50" i="2"/>
  <c r="C55" i="2" s="1"/>
  <c r="I32" i="14"/>
  <c r="I31" i="14" s="1"/>
  <c r="C51" i="2"/>
  <c r="G127" i="10"/>
  <c r="C8" i="2" s="1"/>
  <c r="G63" i="11"/>
  <c r="E12" i="2"/>
  <c r="G89" i="9"/>
  <c r="G90" i="9"/>
  <c r="G91" i="9"/>
  <c r="G92" i="9"/>
  <c r="G93" i="9"/>
  <c r="G94" i="9"/>
  <c r="G88" i="9"/>
  <c r="G83" i="9"/>
  <c r="G84" i="9"/>
  <c r="G85" i="9"/>
  <c r="G82" i="9"/>
  <c r="G86" i="9" s="1"/>
  <c r="G73" i="9"/>
  <c r="G74" i="9"/>
  <c r="G75" i="9"/>
  <c r="G76" i="9"/>
  <c r="G77" i="9"/>
  <c r="G78" i="9"/>
  <c r="G79" i="9"/>
  <c r="G72" i="9"/>
  <c r="G61" i="9"/>
  <c r="G62" i="9"/>
  <c r="G63" i="9"/>
  <c r="G64" i="9"/>
  <c r="G70" i="9" s="1"/>
  <c r="G65" i="9"/>
  <c r="G66" i="9"/>
  <c r="G67" i="9"/>
  <c r="G68" i="9"/>
  <c r="G69" i="9"/>
  <c r="G60" i="9"/>
  <c r="G54" i="9"/>
  <c r="G55" i="9"/>
  <c r="G56" i="9"/>
  <c r="G57" i="9"/>
  <c r="G53" i="9"/>
  <c r="G51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34" i="9"/>
  <c r="G31" i="9"/>
  <c r="G30" i="9"/>
  <c r="G29" i="9"/>
  <c r="G28" i="9"/>
  <c r="G27" i="9"/>
  <c r="G16" i="9"/>
  <c r="G17" i="9"/>
  <c r="G18" i="9"/>
  <c r="G19" i="9"/>
  <c r="G20" i="9"/>
  <c r="G21" i="9"/>
  <c r="G22" i="9"/>
  <c r="G23" i="9"/>
  <c r="G24" i="9"/>
  <c r="G15" i="9"/>
  <c r="G16" i="8"/>
  <c r="G17" i="8"/>
  <c r="G18" i="8"/>
  <c r="G19" i="8"/>
  <c r="G20" i="8"/>
  <c r="G15" i="8"/>
  <c r="G57" i="7"/>
  <c r="G58" i="7"/>
  <c r="G59" i="7"/>
  <c r="G60" i="7"/>
  <c r="G61" i="7"/>
  <c r="G56" i="7"/>
  <c r="G42" i="7"/>
  <c r="G43" i="7"/>
  <c r="G44" i="7"/>
  <c r="G45" i="7"/>
  <c r="G46" i="7"/>
  <c r="G47" i="7"/>
  <c r="G48" i="7"/>
  <c r="G49" i="7"/>
  <c r="G50" i="7"/>
  <c r="G51" i="7"/>
  <c r="G52" i="7"/>
  <c r="G53" i="7"/>
  <c r="G41" i="7"/>
  <c r="G30" i="7"/>
  <c r="G31" i="7"/>
  <c r="G32" i="7"/>
  <c r="G33" i="7"/>
  <c r="G34" i="7"/>
  <c r="G35" i="7"/>
  <c r="G36" i="7"/>
  <c r="G37" i="7"/>
  <c r="G38" i="7"/>
  <c r="G29" i="7"/>
  <c r="G16" i="7"/>
  <c r="G17" i="7"/>
  <c r="G18" i="7"/>
  <c r="G19" i="7"/>
  <c r="G20" i="7"/>
  <c r="G21" i="7"/>
  <c r="G22" i="7"/>
  <c r="G23" i="7"/>
  <c r="G24" i="7"/>
  <c r="G25" i="7"/>
  <c r="G15" i="7"/>
  <c r="E10" i="2" l="1"/>
  <c r="G322" i="10"/>
  <c r="G321" i="10" s="1"/>
  <c r="G21" i="8"/>
  <c r="G22" i="8" s="1"/>
  <c r="G24" i="8" s="1"/>
  <c r="G23" i="8" s="1"/>
  <c r="C45" i="2"/>
  <c r="C44" i="2" s="1"/>
  <c r="G169" i="11"/>
  <c r="G168" i="11" s="1"/>
  <c r="E48" i="2"/>
  <c r="G233" i="10"/>
  <c r="G232" i="10" s="1"/>
  <c r="C9" i="2"/>
  <c r="E50" i="2"/>
  <c r="E55" i="2" s="1"/>
  <c r="E57" i="2" s="1"/>
  <c r="E53" i="2"/>
  <c r="E51" i="2"/>
  <c r="G95" i="9"/>
  <c r="G129" i="10"/>
  <c r="G128" i="10" s="1"/>
  <c r="E8" i="2"/>
  <c r="C47" i="2"/>
  <c r="G65" i="11"/>
  <c r="G64" i="11" s="1"/>
  <c r="G80" i="9"/>
  <c r="G58" i="9"/>
  <c r="G25" i="9"/>
  <c r="G62" i="7"/>
  <c r="G54" i="7"/>
  <c r="G39" i="7"/>
  <c r="G26" i="7"/>
  <c r="G63" i="7" s="1"/>
  <c r="E45" i="2" l="1"/>
  <c r="C46" i="2"/>
  <c r="E9" i="2"/>
  <c r="E7" i="2" s="1"/>
  <c r="C7" i="2"/>
  <c r="G96" i="9"/>
  <c r="C43" i="2" s="1"/>
  <c r="C42" i="2" s="1"/>
  <c r="G65" i="7"/>
  <c r="G64" i="7" s="1"/>
  <c r="C41" i="2"/>
  <c r="C40" i="2" s="1"/>
  <c r="E47" i="2"/>
  <c r="E46" i="2" s="1"/>
  <c r="E44" i="2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28" i="6"/>
  <c r="G329" i="6"/>
  <c r="G327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74" i="6"/>
  <c r="G240" i="6"/>
  <c r="G241" i="6"/>
  <c r="G242" i="6"/>
  <c r="G243" i="6"/>
  <c r="G239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16" i="6"/>
  <c r="G183" i="6"/>
  <c r="G184" i="6"/>
  <c r="G185" i="6"/>
  <c r="G182" i="6"/>
  <c r="G177" i="6"/>
  <c r="G178" i="6"/>
  <c r="G179" i="6"/>
  <c r="G176" i="6"/>
  <c r="G165" i="6"/>
  <c r="G166" i="6"/>
  <c r="G167" i="6"/>
  <c r="G168" i="6"/>
  <c r="G169" i="6"/>
  <c r="G170" i="6"/>
  <c r="G171" i="6"/>
  <c r="G172" i="6"/>
  <c r="G173" i="6"/>
  <c r="G164" i="6"/>
  <c r="G152" i="6"/>
  <c r="G153" i="6"/>
  <c r="G154" i="6"/>
  <c r="G155" i="6"/>
  <c r="G156" i="6"/>
  <c r="G157" i="6"/>
  <c r="G158" i="6"/>
  <c r="G159" i="6"/>
  <c r="G160" i="6"/>
  <c r="G161" i="6"/>
  <c r="G15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31" i="6"/>
  <c r="G96" i="6"/>
  <c r="G97" i="6"/>
  <c r="G98" i="6"/>
  <c r="G99" i="6"/>
  <c r="G100" i="6"/>
  <c r="G95" i="6"/>
  <c r="G92" i="6"/>
  <c r="G91" i="6"/>
  <c r="G77" i="6"/>
  <c r="G78" i="6"/>
  <c r="G79" i="6"/>
  <c r="G80" i="6"/>
  <c r="G81" i="6"/>
  <c r="G82" i="6"/>
  <c r="G83" i="6"/>
  <c r="G84" i="6"/>
  <c r="G85" i="6"/>
  <c r="G86" i="6"/>
  <c r="G87" i="6"/>
  <c r="G88" i="6"/>
  <c r="G76" i="6"/>
  <c r="G68" i="6"/>
  <c r="G69" i="6"/>
  <c r="G70" i="6"/>
  <c r="G71" i="6"/>
  <c r="G72" i="6"/>
  <c r="G73" i="6"/>
  <c r="G67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44" i="6"/>
  <c r="G38" i="6"/>
  <c r="G39" i="6"/>
  <c r="G40" i="6"/>
  <c r="G37" i="6"/>
  <c r="G41" i="6" s="1"/>
  <c r="G34" i="6"/>
  <c r="G35" i="6" s="1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15" i="6"/>
  <c r="G296" i="6" l="1"/>
  <c r="G297" i="6" s="1"/>
  <c r="C38" i="2" s="1"/>
  <c r="E38" i="2" s="1"/>
  <c r="G244" i="6"/>
  <c r="G237" i="6"/>
  <c r="G245" i="6" s="1"/>
  <c r="G186" i="6"/>
  <c r="G180" i="6"/>
  <c r="G149" i="6"/>
  <c r="G174" i="6"/>
  <c r="G93" i="6"/>
  <c r="G162" i="6"/>
  <c r="G378" i="6"/>
  <c r="G379" i="6" s="1"/>
  <c r="C39" i="2" s="1"/>
  <c r="E41" i="2"/>
  <c r="E40" i="2" s="1"/>
  <c r="E43" i="2"/>
  <c r="E42" i="2" s="1"/>
  <c r="G98" i="9"/>
  <c r="G97" i="9" s="1"/>
  <c r="G32" i="6"/>
  <c r="G65" i="6"/>
  <c r="G101" i="6"/>
  <c r="G89" i="6"/>
  <c r="G74" i="6"/>
  <c r="G299" i="6" l="1"/>
  <c r="G298" i="6" s="1"/>
  <c r="G187" i="6"/>
  <c r="G189" i="6" s="1"/>
  <c r="G188" i="6" s="1"/>
  <c r="G381" i="6"/>
  <c r="G380" i="6" s="1"/>
  <c r="G247" i="6"/>
  <c r="G246" i="6" s="1"/>
  <c r="C37" i="2"/>
  <c r="E39" i="2"/>
  <c r="G102" i="6"/>
  <c r="C35" i="2" s="1"/>
  <c r="G170" i="4"/>
  <c r="G169" i="4"/>
  <c r="G136" i="4"/>
  <c r="G137" i="4"/>
  <c r="G138" i="4"/>
  <c r="G135" i="4"/>
  <c r="G139" i="4" s="1"/>
  <c r="G140" i="4" s="1"/>
  <c r="C31" i="2"/>
  <c r="G108" i="4"/>
  <c r="G107" i="4"/>
  <c r="G106" i="4"/>
  <c r="G105" i="4"/>
  <c r="G99" i="4"/>
  <c r="G61" i="4"/>
  <c r="G53" i="4"/>
  <c r="G54" i="4" s="1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33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15" i="4"/>
  <c r="G176" i="5"/>
  <c r="G175" i="5"/>
  <c r="G142" i="5"/>
  <c r="G143" i="5"/>
  <c r="G144" i="5"/>
  <c r="G141" i="5"/>
  <c r="G110" i="5"/>
  <c r="G109" i="5"/>
  <c r="G108" i="5"/>
  <c r="G107" i="5"/>
  <c r="G98" i="5"/>
  <c r="G99" i="5"/>
  <c r="G100" i="5"/>
  <c r="G101" i="5"/>
  <c r="G102" i="5"/>
  <c r="G103" i="5"/>
  <c r="G104" i="5"/>
  <c r="G97" i="5"/>
  <c r="G64" i="5"/>
  <c r="G65" i="5"/>
  <c r="G66" i="5"/>
  <c r="G63" i="5"/>
  <c r="G58" i="5"/>
  <c r="G61" i="5" s="1"/>
  <c r="G40" i="5"/>
  <c r="G41" i="5"/>
  <c r="G42" i="5"/>
  <c r="G43" i="5"/>
  <c r="G44" i="5"/>
  <c r="G45" i="5"/>
  <c r="G46" i="5"/>
  <c r="G47" i="5"/>
  <c r="G48" i="5"/>
  <c r="G49" i="5"/>
  <c r="G50" i="5"/>
  <c r="G52" i="5"/>
  <c r="G53" i="5"/>
  <c r="G54" i="5"/>
  <c r="G55" i="5"/>
  <c r="G39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15" i="5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42" i="3"/>
  <c r="G340" i="3"/>
  <c r="G339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283" i="3"/>
  <c r="G249" i="3"/>
  <c r="G248" i="3"/>
  <c r="G247" i="3"/>
  <c r="G246" i="3"/>
  <c r="G245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22" i="3"/>
  <c r="G183" i="3"/>
  <c r="G184" i="3"/>
  <c r="G185" i="3"/>
  <c r="G186" i="3"/>
  <c r="G187" i="3"/>
  <c r="G188" i="3"/>
  <c r="G182" i="3"/>
  <c r="G177" i="3"/>
  <c r="G178" i="3" s="1"/>
  <c r="G176" i="3"/>
  <c r="G166" i="3"/>
  <c r="G167" i="3"/>
  <c r="G168" i="3"/>
  <c r="G169" i="3"/>
  <c r="G170" i="3"/>
  <c r="G171" i="3"/>
  <c r="G172" i="3"/>
  <c r="G173" i="3"/>
  <c r="G165" i="3"/>
  <c r="G153" i="3"/>
  <c r="G154" i="3"/>
  <c r="G155" i="3"/>
  <c r="G156" i="3"/>
  <c r="G157" i="3"/>
  <c r="G158" i="3"/>
  <c r="G159" i="3"/>
  <c r="G160" i="3"/>
  <c r="G161" i="3"/>
  <c r="G162" i="3"/>
  <c r="G152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27" i="3"/>
  <c r="G88" i="3"/>
  <c r="G89" i="3"/>
  <c r="G90" i="3"/>
  <c r="G91" i="3"/>
  <c r="G92" i="3"/>
  <c r="G93" i="3"/>
  <c r="G87" i="3"/>
  <c r="G85" i="3"/>
  <c r="G84" i="3"/>
  <c r="G83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67" i="3"/>
  <c r="G81" i="3" s="1"/>
  <c r="G59" i="3"/>
  <c r="G60" i="3"/>
  <c r="G61" i="3"/>
  <c r="G62" i="3"/>
  <c r="G63" i="3"/>
  <c r="G64" i="3"/>
  <c r="G58" i="3"/>
  <c r="G65" i="3" s="1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2" i="3"/>
  <c r="G36" i="3"/>
  <c r="G37" i="3"/>
  <c r="G38" i="3"/>
  <c r="G3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5" i="3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37" i="1"/>
  <c r="G199" i="1"/>
  <c r="G200" i="1"/>
  <c r="G201" i="1"/>
  <c r="G202" i="1"/>
  <c r="G203" i="1"/>
  <c r="G204" i="1"/>
  <c r="G205" i="1"/>
  <c r="G19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68" i="1"/>
  <c r="G134" i="1"/>
  <c r="G135" i="1"/>
  <c r="G136" i="1"/>
  <c r="G137" i="1"/>
  <c r="G13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13" i="1"/>
  <c r="G80" i="1"/>
  <c r="G81" i="1"/>
  <c r="G82" i="1"/>
  <c r="G79" i="1"/>
  <c r="G74" i="1"/>
  <c r="G73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55" i="1"/>
  <c r="G41" i="1"/>
  <c r="G42" i="1"/>
  <c r="G43" i="1"/>
  <c r="G44" i="1"/>
  <c r="G45" i="1"/>
  <c r="G46" i="1"/>
  <c r="G47" i="1"/>
  <c r="G48" i="1"/>
  <c r="G49" i="1"/>
  <c r="G50" i="1"/>
  <c r="G51" i="1"/>
  <c r="G52" i="1"/>
  <c r="G40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5" i="1"/>
  <c r="C32" i="2" l="1"/>
  <c r="G142" i="4"/>
  <c r="G141" i="4" s="1"/>
  <c r="G145" i="5"/>
  <c r="G146" i="5" s="1"/>
  <c r="G148" i="5" s="1"/>
  <c r="G147" i="5" s="1"/>
  <c r="C27" i="2"/>
  <c r="E27" i="2" s="1"/>
  <c r="G206" i="1"/>
  <c r="G111" i="5"/>
  <c r="G112" i="5" s="1"/>
  <c r="G114" i="5" s="1"/>
  <c r="G113" i="5" s="1"/>
  <c r="G105" i="5"/>
  <c r="G243" i="3"/>
  <c r="G131" i="1"/>
  <c r="C36" i="2"/>
  <c r="C34" i="2" s="1"/>
  <c r="G51" i="4"/>
  <c r="G31" i="4"/>
  <c r="G67" i="5"/>
  <c r="G56" i="5"/>
  <c r="G37" i="5"/>
  <c r="G174" i="3"/>
  <c r="G163" i="3"/>
  <c r="G150" i="3"/>
  <c r="G75" i="1"/>
  <c r="G71" i="1"/>
  <c r="G53" i="1"/>
  <c r="G38" i="1"/>
  <c r="E32" i="2"/>
  <c r="G39" i="3"/>
  <c r="G56" i="3"/>
  <c r="G305" i="3"/>
  <c r="G306" i="3" s="1"/>
  <c r="G94" i="3"/>
  <c r="G189" i="3"/>
  <c r="G250" i="3"/>
  <c r="G177" i="5"/>
  <c r="G178" i="5" s="1"/>
  <c r="G180" i="5" s="1"/>
  <c r="G179" i="5" s="1"/>
  <c r="C28" i="2"/>
  <c r="G171" i="4"/>
  <c r="G172" i="4" s="1"/>
  <c r="E37" i="2"/>
  <c r="E31" i="2"/>
  <c r="E35" i="2"/>
  <c r="G104" i="6"/>
  <c r="G103" i="6" s="1"/>
  <c r="G385" i="3"/>
  <c r="G386" i="3" s="1"/>
  <c r="G32" i="3"/>
  <c r="G95" i="3" s="1"/>
  <c r="G284" i="1"/>
  <c r="G285" i="1" s="1"/>
  <c r="G196" i="1"/>
  <c r="G138" i="1"/>
  <c r="G83" i="1"/>
  <c r="G207" i="1" l="1"/>
  <c r="G209" i="1" s="1"/>
  <c r="G208" i="1" s="1"/>
  <c r="C26" i="2"/>
  <c r="G251" i="3"/>
  <c r="E36" i="2"/>
  <c r="E34" i="2" s="1"/>
  <c r="G62" i="4"/>
  <c r="C30" i="2" s="1"/>
  <c r="G68" i="5"/>
  <c r="G70" i="5" s="1"/>
  <c r="G69" i="5" s="1"/>
  <c r="G190" i="3"/>
  <c r="C20" i="2" s="1"/>
  <c r="E20" i="2" s="1"/>
  <c r="G84" i="1"/>
  <c r="C14" i="2" s="1"/>
  <c r="G139" i="1"/>
  <c r="C15" i="2" s="1"/>
  <c r="G287" i="1"/>
  <c r="G286" i="1" s="1"/>
  <c r="C17" i="2"/>
  <c r="C22" i="2"/>
  <c r="G308" i="3"/>
  <c r="G307" i="3" s="1"/>
  <c r="G388" i="3"/>
  <c r="G387" i="3" s="1"/>
  <c r="C23" i="2"/>
  <c r="E28" i="2"/>
  <c r="G174" i="4"/>
  <c r="G173" i="4" s="1"/>
  <c r="C33" i="2"/>
  <c r="C19" i="2"/>
  <c r="G97" i="3"/>
  <c r="G96" i="3" s="1"/>
  <c r="C16" i="2" l="1"/>
  <c r="C13" i="2" s="1"/>
  <c r="E26" i="2"/>
  <c r="C21" i="2"/>
  <c r="C18" i="2" s="1"/>
  <c r="G253" i="3"/>
  <c r="G252" i="3" s="1"/>
  <c r="G64" i="4"/>
  <c r="G63" i="4" s="1"/>
  <c r="E30" i="2"/>
  <c r="C25" i="2"/>
  <c r="C24" i="2" s="1"/>
  <c r="G192" i="3"/>
  <c r="G191" i="3" s="1"/>
  <c r="E15" i="2"/>
  <c r="G141" i="1"/>
  <c r="G140" i="1" s="1"/>
  <c r="E14" i="2"/>
  <c r="E16" i="2"/>
  <c r="G86" i="1"/>
  <c r="G85" i="1" s="1"/>
  <c r="E17" i="2"/>
  <c r="E22" i="2"/>
  <c r="E23" i="2"/>
  <c r="C29" i="2"/>
  <c r="E33" i="2"/>
  <c r="E29" i="2" s="1"/>
  <c r="E19" i="2"/>
  <c r="E21" i="2" l="1"/>
  <c r="E18" i="2" s="1"/>
  <c r="E25" i="2"/>
  <c r="E24" i="2" s="1"/>
  <c r="E13" i="2"/>
</calcChain>
</file>

<file path=xl/sharedStrings.xml><?xml version="1.0" encoding="utf-8"?>
<sst xmlns="http://schemas.openxmlformats.org/spreadsheetml/2006/main" count="4218" uniqueCount="756">
  <si>
    <t>DARBŲ  KIEKIŲ  ŽINIARAŠTIS</t>
  </si>
  <si>
    <t>Sudaryta pagal 2024.04 kainas</t>
  </si>
  <si>
    <t>Statinių grupė 2024-06-21 Administracinio pastato, A. Jakšto g. 6, Vilniuje, paprastojo remonto projektas (tvarkomieji statybos darbai)_x0002_</t>
  </si>
  <si>
    <t>Statinys                2 Pirmas aukštas</t>
  </si>
  <si>
    <t>Žiniaraštis             1 Vandentiekio ir nuotekų tinklai</t>
  </si>
  <si>
    <t>Suma objektui  EUR</t>
  </si>
  <si>
    <t>2024.09.10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</si>
  <si>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</si>
  <si>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</si>
  <si>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</si>
  <si>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</si>
  <si>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</si>
  <si>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</si>
  <si>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</si>
  <si>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</si>
  <si>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</si>
  <si>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</si>
  <si>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</si>
  <si>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</si>
  <si>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</si>
  <si>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Vandentiekis</t>
  </si>
  <si>
    <t>Pastatų vidaus plastikinio slėginio vamzdyno D15-32 mm tiesimas, tvirtinant prie sienos</t>
  </si>
  <si>
    <t>m</t>
  </si>
  <si>
    <t>Frankische daugiasluoksniai vamzdžiai PE-RT/Al/PE-RT, 20x2mm</t>
  </si>
  <si>
    <t>Frankische daugiasluoksniai vamzdžiai PE-RT/Al/PE-RT, 26x3mm</t>
  </si>
  <si>
    <t>Frankische daugiasluoksniai vamzdžiai PE-RT/Al/PE-RT, 32x3mm</t>
  </si>
  <si>
    <t>Fasoninės dalys</t>
  </si>
  <si>
    <t>kompl.</t>
  </si>
  <si>
    <t>Movinių ventilių, čiaupų, vožtuvų, kurių D iki 50mm, prijung.</t>
  </si>
  <si>
    <t>vnt.</t>
  </si>
  <si>
    <t>Rutuliniai ventiliai ilga rankenėle diam. 1/2`, PP V/V sriegis</t>
  </si>
  <si>
    <t>Rutuliniai ventiliai ilga rankenėle diam. 3/4`, PP I/V sriegis</t>
  </si>
  <si>
    <t>Rutuliniai ventiliai ilga rankenėle diam. 1`, PP I/V sriegis</t>
  </si>
  <si>
    <t>Šiluminė izoliacija- šarvas daugiasluoksniams vamzdžiams d20</t>
  </si>
  <si>
    <t>Vamzdynų, kurių skersmuo iki 32 mm, izoliavimas garui nelaidžiais polietileno ar porėtos gumos kevalais</t>
  </si>
  <si>
    <t>100m</t>
  </si>
  <si>
    <t>Vamzdžių izoliacija 20x9</t>
  </si>
  <si>
    <t>Vamzdynų, kurių skersmuo iki 32 mm, izoliavimas folija padengtais kevalais</t>
  </si>
  <si>
    <t>Kevalai Paroc Hvac Section AluCoat T, izoliac. diam. 22mm, storis 20mm</t>
  </si>
  <si>
    <t>Kevalai Paroc Hvac Section AluCoat T, izoliac. diam. 28mm, storis 20mm</t>
  </si>
  <si>
    <t>Kevalai Paroc Hvac Section AluCoat T, izoliac. diam. 35mm, storis 20mm</t>
  </si>
  <si>
    <t>Tūrinių šildytuvų montavimas , kai šildytuvo talpa iki 200 l</t>
  </si>
  <si>
    <t>Tūriniai vandens šildytuvai 50l</t>
  </si>
  <si>
    <t>Spintų mazgams montavimas*durelių įstatymas  k1=0.60</t>
  </si>
  <si>
    <t>Plastikinės durelės</t>
  </si>
  <si>
    <t>Vandentiekio ir šildymo sistemų vamzdynų hidraulinis bandymas</t>
  </si>
  <si>
    <t>Vamzdynų iki 400 mm skersmens praplovimas su dezinfekcija , kai vamzdžių skersmuo iki 65 mm  k9=1.15</t>
  </si>
  <si>
    <t xml:space="preserve">                         Skyriuje      1</t>
  </si>
  <si>
    <t>Nuotekynė</t>
  </si>
  <si>
    <t>Plast.kanalizac.vamzdžių, kurių D 50-100mm, tiesimas</t>
  </si>
  <si>
    <t>Triukšmą mažinantys vamzdžiai d50</t>
  </si>
  <si>
    <t>Vidaus nuotekų plastikinių vamzdynų jungiamųjų (fasoninių) dalių montavimas , kai nominalusis vidinis skersmuo iki 110 mm</t>
  </si>
  <si>
    <t>Pravala 110</t>
  </si>
  <si>
    <t>Vamzdžių kirtimosi su pastato konstrukcijomis vietų užtaisymas ugniai atspariais žiedais</t>
  </si>
  <si>
    <t>Priešgaisrinė apkaba THALE SP.Z O. O. sp.k vamzdžiui 100 mm</t>
  </si>
  <si>
    <t>Praustuvų su vandens maišytuvais montavimas , tvirtinant prie sienų</t>
  </si>
  <si>
    <t>Unitazų montavimas ( su prijungtais nuplovimo bakeliais)</t>
  </si>
  <si>
    <t xml:space="preserve">                         Skyriuje      2</t>
  </si>
  <si>
    <t>Kondensato nuvedimas nuo kondicionierių</t>
  </si>
  <si>
    <t>Pastatų vidaus plastikinio slėginio vamzdyno D40-63 mm tiesimas, tvirtinant prie sienos</t>
  </si>
  <si>
    <t>FV-plast vamzdžiai PN 20, d25 (plast.vir.vamzdyn. PPR)</t>
  </si>
  <si>
    <t>FV-plast vamzdžiai PN 20, d32 (plast.vir.vamzdyn. PPR)</t>
  </si>
  <si>
    <t>FV-plast vamzdžiai PN 20, d40 (plast.vir.vamzdyn. PPR)</t>
  </si>
  <si>
    <t>FV-plast vamzdžiai PN 20, d50 (plast.vir.vamzdyn. PPR)</t>
  </si>
  <si>
    <t>FV-plast vamzdžiai PN 20, d63 (plast.vir.vamzdyn. PPR)</t>
  </si>
  <si>
    <t>Sifonų montavimas</t>
  </si>
  <si>
    <t>Kondensato nuvedimo sifonas</t>
  </si>
  <si>
    <t>FV-plast vamzdžiai PN 20, 32x4.4 (plast.vir.vamzdyn. PPR)</t>
  </si>
  <si>
    <t>FV-plast vamzdžiai PN 20, 40x5.5 (plast.vir.vamzdyn. PPR)</t>
  </si>
  <si>
    <t>Šildymo kabelių montavimas įrenginiuose, tvirtinant lipnia aliuminio juosta (kabelio ilgis)</t>
  </si>
  <si>
    <t xml:space="preserve">                         Skyriuje      3</t>
  </si>
  <si>
    <t>Naikinami tinklai. Vandentiekis</t>
  </si>
  <si>
    <t>Vidaus vamzdynų iš plieninių vandentiekio - dujotiekio iki 32 mm skersmens vamzdžių ardymas</t>
  </si>
  <si>
    <t>Tūrinių šildytuvų montavimas , kai šildytuvo talpa iki 200 l*demontavimas  k3=0.000,k4=0.600</t>
  </si>
  <si>
    <t>Statybinių šiukšlių išvežimas 10 km atstumu automobiliais-savivarčiais, pakraunant ekskavatoriais 0,25 m3 talpos kaušais</t>
  </si>
  <si>
    <t>t</t>
  </si>
  <si>
    <t>Transportuojant statybines šiukšles už kiekvieną papildomą kilometrą pridėti  k4=31.000</t>
  </si>
  <si>
    <t xml:space="preserve">                         Skyriuje      4</t>
  </si>
  <si>
    <t>Naikinami tinklai. Nuotekynė</t>
  </si>
  <si>
    <t>Ketinių vidaus kanalizacijos 50 mm skersmens vamzdynų ardymas</t>
  </si>
  <si>
    <t>Ketinių vidaus kanalizacijos 100 mm skersmens vamzdynų ardymas</t>
  </si>
  <si>
    <t xml:space="preserve">                         Skyriuje      5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</si>
  <si>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</si>
  <si>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</si>
  <si>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</si>
  <si>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</si>
  <si>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Žiniaraštis             2 Šildymo dalis</t>
  </si>
  <si>
    <t>Montavimo darbai ir medžiagos</t>
  </si>
  <si>
    <t>Plieninių šildymo radiatorių iki 1600 mm ilgio montavimas ( dviejų šildymo plokščių)</t>
  </si>
  <si>
    <t>Aliuminis sekcijinis radiatorius šoninio pajungimo. Aukštis=55,6cm; plotis=9,7cm; ilgis=48,0cm; galia=759W (80/60/16?C). 6 sekcijos</t>
  </si>
  <si>
    <t>Aliuminis sekcijinis radiatorius šoninio pajungimo. Aukštis=55,6cm; plotis=9,7cm; ilgis=64,0cm; galia=963W (80/60/18?C). 8 sekcijos</t>
  </si>
  <si>
    <t>Aliuminis sekcijinis radiatorius šoninio pajungimo. Aukštis=55,6cm; plotis=9,7cm; ilgis=72,0cm; galia=1031W (80/60/20?C). 9 sekcijos</t>
  </si>
  <si>
    <t>Aliuminis sekcijinis radiatorius šoninio pajungimo. Aukštis=55,6cm; plotis=9,7cm; ilgis=88,0cm; galia=1391W (80/60/16?C). 11 sekcijų</t>
  </si>
  <si>
    <t>Aliuminis sekcijinis radiatorius šoninio pajungimo. Aukštis=55,6cm; plotis=9,7cm; ilgis=104,0cm; galia=1489W (80/60/20?C). 13 sekcijų</t>
  </si>
  <si>
    <t>Aliuminis sekcijinis radiatorius šoninio pajungimo. Aukštis=55,6cm; plotis=9,7cm; ilgis=120,0cm; galia=1718W (80/60/20?C). 15 sekcijų</t>
  </si>
  <si>
    <t>Reguliuojamosios armatūros priedų montavimas ( termostatiniai elementai)</t>
  </si>
  <si>
    <t>Išankstinio nustatymo ventilis dn15 šoninio pajungimo radiatoriui</t>
  </si>
  <si>
    <t>Termostatinis daviklis radiatoriams</t>
  </si>
  <si>
    <t>Vandentiekio, šildymo, dujotiekio vamzdynų iš plieninių vamzdžių tiesimas, tvirtinant prie konstrukcijų ( vamzdžio išorinis skersmuo iki 22 mm)</t>
  </si>
  <si>
    <t>Presuojami plieniniai vamzdžiai išorėje cinkuoti, diš18x1.5</t>
  </si>
  <si>
    <t>Presuojami plieniniai vamzdžiai išorėje cinkuoti, diš22x1.5</t>
  </si>
  <si>
    <t>Vamzdžių kirtimosi su pastato konstrukcijomis vietų užtaisymas ugniai atspariomis mastikomis ( perdangose)</t>
  </si>
  <si>
    <t>Ženklinimas</t>
  </si>
  <si>
    <t>Šildymo sistemos paleidimas ir nuorinimas (stovas)</t>
  </si>
  <si>
    <t>Demontavimo darbai</t>
  </si>
  <si>
    <t>Ketaus radiatoriaus ardymas į blokus arba atskiras sekcijas (blokas arba sekcija)</t>
  </si>
  <si>
    <t>Centrinio šildymo iki 32 mm skersmens vamzdynų išardymas, neišsaugojant medžiagų</t>
  </si>
  <si>
    <t>Ūkinių šiukšlių valymas iš patalpų</t>
  </si>
  <si>
    <t xml:space="preserve">                         žiniaraštyje     2</t>
  </si>
  <si>
    <t xml:space="preserve">                         Iš viso žiniaraštyje   2</t>
  </si>
  <si>
    <t>Žiniaraštis             3 Elektroniniai ryšiai</t>
  </si>
  <si>
    <t>Kompiuterinių komutacinių panelių montavimas komutacinėse spintose</t>
  </si>
  <si>
    <t>Kompiuterinė komutacinė panelė 24 portų, 1SC - SM, 19“ 1U, 6e cat.</t>
  </si>
  <si>
    <t>Kompiuterinių komutatorių montavimas, tvirtinant komutacinėse spintose</t>
  </si>
  <si>
    <t>ODF blokas 1U, 24 lizdai, 2 kasetės, 24 jungtys</t>
  </si>
  <si>
    <t>Kompiuterinio kištukinio lizdo montavimas</t>
  </si>
  <si>
    <t>Kompiuteriniai lizdai 2xRJ45, 6a cat.</t>
  </si>
  <si>
    <t>Kompiuterinio kištukinio lizdo montavimas*Optinis lizdas</t>
  </si>
  <si>
    <t>Optinis lizdas, komplektuojamas su dežute, rėmeliu, adapteriais</t>
  </si>
  <si>
    <t>Pirmų laidų, kabelių įtraukimas į sumontuotus vamzdžius , kai laidų skerspjūvio plotas iki 6 mm2</t>
  </si>
  <si>
    <t>Šviesolaidinio kabelio įpūtimas į polietileninį vamzdį  k9=1.15</t>
  </si>
  <si>
    <t>km</t>
  </si>
  <si>
    <t>UTP kabelis 6a cat. LZOH</t>
  </si>
  <si>
    <t>Optinis kabelis OM3 LZOH</t>
  </si>
  <si>
    <t>Garsiakalbio arba garso kolonėlės montavimas patalpoje*Audio aparatūra</t>
  </si>
  <si>
    <t>Garsiakalbio arba garso kolonėlės montavimas patalpoje</t>
  </si>
  <si>
    <t>Garsiakalbis, 6W</t>
  </si>
  <si>
    <t>Kabelio tarp sistemos elementų tiesimas</t>
  </si>
  <si>
    <t>Audio kabelis 2x1,5</t>
  </si>
  <si>
    <t>Vagų iškirtimas paslėptai elektros instalicijai vagotuvu tinkuotose sienose</t>
  </si>
  <si>
    <t>Vagų užtaisymas (tinkavimas), nutiesus apšvietimo tinklo laidus sienų paviršiuose</t>
  </si>
  <si>
    <t>.Iki 25mm skersmens viniplastinių vamzdžių montavimas sienomis ir kolonomis su nejudomu tvirtinimu</t>
  </si>
  <si>
    <t>Iki 32mm skersmens viniplastinių vamzdžių montavimas sienomis ir kolonomis su nejudomu tvirtinimu</t>
  </si>
  <si>
    <t>Gofruotas elektros instaliacijos vamzdis d 25</t>
  </si>
  <si>
    <t>Gofruotas elektros instaliacijos vamzdis d 32</t>
  </si>
  <si>
    <t>El. instaliacijos plastikinių kanalų iki 200x60 mm skersmens montavimas, tvirtinant prie mūro sienos</t>
  </si>
  <si>
    <t>Grindinis kabelinis kanalas 200mm</t>
  </si>
  <si>
    <t>Jungiklių, perjungiklių, rozečių demontavimas</t>
  </si>
  <si>
    <t>100vnt</t>
  </si>
  <si>
    <t>Kabelio su gumine izoliacija, nutiesto sienomis, demontavimas</t>
  </si>
  <si>
    <t>Multimedia</t>
  </si>
  <si>
    <t>Vidinės videokameros montavimas, tvirtinant prie lubų</t>
  </si>
  <si>
    <t>Videokameros sąveikos sistemoje derinimas (kanalas)</t>
  </si>
  <si>
    <t>Komutatorių montavimas</t>
  </si>
  <si>
    <t>Iki 0.015 t masės aparatūros montavimas</t>
  </si>
  <si>
    <t>Kompiuterių instaliavimas ir derinimas</t>
  </si>
  <si>
    <t>Monitoriaus montavimas</t>
  </si>
  <si>
    <t>Monitoriaus sąveikos sistemoje derinimas</t>
  </si>
  <si>
    <t xml:space="preserve">                         žiniaraštyje     3</t>
  </si>
  <si>
    <t xml:space="preserve">                         Iš viso žiniaraštyje   3</t>
  </si>
  <si>
    <t>Žiniaraštis             4 Elektrotechnika</t>
  </si>
  <si>
    <t>SKYDAI</t>
  </si>
  <si>
    <t>Modulinių paskirstymo virštinkinių skydelių surinkimas ir montavimas, tvirtinant medsraigčiais, kai skydelyje (modulių 72 vnt)</t>
  </si>
  <si>
    <t>Modulinių paskirstymo virštinkinių skydelių surinkimas ir montavimas, tvirtinant medsraigčiais, kai skydelyje (modulių 24 vnt)</t>
  </si>
  <si>
    <t>KABELIAI</t>
  </si>
  <si>
    <t>Pirmų laidų, kabelių įtraukimas į sumontuotus vamzdžius, kai laidų skerspjūvio plotas  daugiau 6 mm2 iki 16 mm2</t>
  </si>
  <si>
    <t>Behalogeniai balti instaliaciniai kabeliai Cca XPJ-HF C Pro 500V 3X1,5 R100/4800, pak.100</t>
  </si>
  <si>
    <t>Behalogeniai balti instaliaciniai kabeliai Cca XPJ-HF C Pro 500V 3G2,5 R100/3600, pak.100</t>
  </si>
  <si>
    <t>Behalogeniai balti instaliaciniai kabeliai Cca XPJ-HF C Pro 500V 5G4 RE T500, pak.500 m</t>
  </si>
  <si>
    <t>Behalogeniai balti instaliaciniai kabeliai Cca XPJ-HF C Pro 500V 5G6 RE T500, pak.500 m</t>
  </si>
  <si>
    <t>Variniai galios kabeliai 5x16.0</t>
  </si>
  <si>
    <t>Behalogeniai balti instaliaciniai kabeliai Dca XPJ-HF D 500V 3G1,5 R100, pak.100 m</t>
  </si>
  <si>
    <t>Behalogeniai balti instaliaciniai kabeliai Dca XPJ-HF D 500V 3G2,5 R100, pak.100 m</t>
  </si>
  <si>
    <t>ŠVIESTUVAI</t>
  </si>
  <si>
    <t>Šviestuvų montavimas</t>
  </si>
  <si>
    <t>Lengvų profilių metalinio karkaso tvirtinimas prie paviršių*LED juosta  k1=1.25,k2=1.25</t>
  </si>
  <si>
    <t>Rezervinio maitinimo šaltinio montavimas</t>
  </si>
  <si>
    <t>Akumuliatorius šviestuvui 1h</t>
  </si>
  <si>
    <t>Signalinių žibintų su užrašu "įėjimas", "išėjimas" ir pan. montavimas</t>
  </si>
  <si>
    <t>Evakuacinis šviestuvas</t>
  </si>
  <si>
    <t>INSTALIACINIAI GAMINIAI</t>
  </si>
  <si>
    <t>Grindinės dėžutės montavimas</t>
  </si>
  <si>
    <t>Grindinė dėžė (4 x 230V buitiniai lizdai; +1 HDMI jungtis +1 USB jungtis +2 x RJ45 lizdai)</t>
  </si>
  <si>
    <t>Grindinė dėžė (4 x 230V buitiniai lizdai; +1 HDMI jungtis +1 USB jungtis +1 x RJ45 lizdai)</t>
  </si>
  <si>
    <t>Lizdų paskirstymo dėžutėms, jungikliams, kištukiniams lizdams gręžimas žiediniais grąžtais mūro sienose</t>
  </si>
  <si>
    <t>Perjungiklių montavimas, kai instaliacija paslėptoji</t>
  </si>
  <si>
    <t>Jungiklio montavimas, kai instaliacija paslėptoji</t>
  </si>
  <si>
    <t>Jutiklio montavimas, tvirtinant medsraigčiais</t>
  </si>
  <si>
    <t>Būvio ir šviesos jutiklis 360 o C</t>
  </si>
  <si>
    <t>KITOS MEDŽIAGOS</t>
  </si>
  <si>
    <t>Iki 25mm skersmens viniplastinių vamzdžių montavimas sienomis ir kolonomis su nejudomu tvirtinimu</t>
  </si>
  <si>
    <t>Iki 50mm skersmens viniplastinių vamzdžių montavimas sienomis ir kolonomis su nejudomu tvirtinimu*d63</t>
  </si>
  <si>
    <t>Gofruotas elektros instaliacijos vamzdis d 20</t>
  </si>
  <si>
    <t>Gofruotas elektros instaliacijos vamzdis d63</t>
  </si>
  <si>
    <t>Priešgaisriniai dažai</t>
  </si>
  <si>
    <t>kg</t>
  </si>
  <si>
    <t>Prišgaisrinis gruntas</t>
  </si>
  <si>
    <t>DEMONTAVIMO DARBAI</t>
  </si>
  <si>
    <t>Skydelių demontavimas</t>
  </si>
  <si>
    <t xml:space="preserve">                         žiniaraštyje     4</t>
  </si>
  <si>
    <t xml:space="preserve">                         Iš viso žiniaraštyje   4</t>
  </si>
  <si>
    <t>Dvisluoksniai slėg.nuotekų vamzdžiai , PN 10, SDR 17 110x6.6mm</t>
  </si>
  <si>
    <t>.Rozečių montavimas, kai instaliacija paslėptoji (Vokiško standarto rozetės 'Sagane')</t>
  </si>
  <si>
    <t>Šviestuvų vidaus apšvietimui montavimas pakabinamų lubų konstrukcijose (Užsakomi šviestuvai "Think light", "Gitoma")</t>
  </si>
  <si>
    <t>Pirmas aukštas</t>
  </si>
  <si>
    <t>1 Vandentiekis</t>
  </si>
  <si>
    <t>2 Šildymo dalis</t>
  </si>
  <si>
    <t>3 Elektroniniai ryšiai</t>
  </si>
  <si>
    <t>Antras aukštas</t>
  </si>
  <si>
    <t>Statinys                3 Antras aukštas</t>
  </si>
  <si>
    <t>Žiniaraštis             1 Architektūrinė dalis</t>
  </si>
  <si>
    <t>Medinių durų angų užpildymo išardymas mūro sienose, nukapojant tinką</t>
  </si>
  <si>
    <t>100m2</t>
  </si>
  <si>
    <t>Klozeto puodų arba pisuarų nuėmimas</t>
  </si>
  <si>
    <t>Klozeto bakelio nuėmimas</t>
  </si>
  <si>
    <t>Praustuvų arba kriauklių nuėmimas</t>
  </si>
  <si>
    <t>Lubų aptaisymas  medinėmis dailylentėmis*metalinių dailylenčių demontavimas  k3=0.000,k4=0.800</t>
  </si>
  <si>
    <t>Pakabinamų lubų iš plokščių "Amstrong" išardymas</t>
  </si>
  <si>
    <t>Keraminių plytelių dangos ir grindjuosčių išardymas</t>
  </si>
  <si>
    <t>Sienų aptaisymo glazūruotomis plytelėmis išardymas, be plytelių išsaugojimo</t>
  </si>
  <si>
    <t>m2</t>
  </si>
  <si>
    <t>Seno linoleumo nuėmimas</t>
  </si>
  <si>
    <t>Grindjuosčių nuardymas*PVC grindjuosčių</t>
  </si>
  <si>
    <t>Sienų tinko pertrynimas, nuvalant dažus arba tapetus, kai pertrynimo vietos plotas daugiau kaip 5 m2</t>
  </si>
  <si>
    <t>Sienų tinko pertrynimas, nuvalant dažus arba tapetus, kai pertrynimo vietos plotas daugiau kaip 5 m2*angokraščiai</t>
  </si>
  <si>
    <t>Juodgrindžių išardymas</t>
  </si>
  <si>
    <t>Gulekšnių išardymas</t>
  </si>
  <si>
    <t>m3</t>
  </si>
  <si>
    <t>Grindų įrengimo darbai</t>
  </si>
  <si>
    <t>Fibrobetoninių grindų įrengimas, vakuumuojant , paduodant betoną siurbliu, kai sluoksnio storis  70.00 mm  k8=1.06</t>
  </si>
  <si>
    <t>Grindų ritininių hidroizoliacijų įrengimas , klojant plėvelę, suklijuojant siūles  k8=1.14</t>
  </si>
  <si>
    <t>Grindų šiltinamųjų (garso) izoliacijų įrengimas, naudojant izoliacines plokštes , kai pagrindo mineralinės vatos plokštės storis  20.00 mm</t>
  </si>
  <si>
    <t>Šilumos ir garso izoliavimas smėliu, paduodant medžiagas keltuvu</t>
  </si>
  <si>
    <t>Vidaus apdailos darbai</t>
  </si>
  <si>
    <t>SIENOS</t>
  </si>
  <si>
    <t>Sienų atskirų vietų iki 1 m2 ploto tinko remontas cemento-kalkių skiediniu  k8=1.15</t>
  </si>
  <si>
    <t>Vidaus angokraščių tinko remontas cemento-kalkių skiediniu  k8=1.15</t>
  </si>
  <si>
    <t>Sienų vidinių paviršių pagrindo gruntavimas sukibimą gerinančiais gruntais voleliu</t>
  </si>
  <si>
    <t>Sienų vidinių paviršių tarpinis gruntavimas voleliu</t>
  </si>
  <si>
    <t>Sienų vidinių paviršių glaistymas organiniais arba akriliniais glaistais (pirmasis 1.00 mm  storio sluoksnis)</t>
  </si>
  <si>
    <t>Sienų vidinių paviršių glaistymas organiniais arba akriliniais glaistais (kartotinis 1.00 mm  storio sluoksnis)</t>
  </si>
  <si>
    <t>Sienų vidinių paviršių dažymas vienu sluoksniu voleliu</t>
  </si>
  <si>
    <t>Sienų vidinių paviršių dažymas antru arba kartotiniu sluoksniu voleliu</t>
  </si>
  <si>
    <t>Sienų vidinių paviršių aptaisymas plytelėmis, kai siūlių plotis iki 5 mm *akmens masės plytelės</t>
  </si>
  <si>
    <t>Lengvų profilių metalinio karkaso tvirtinimas prie paviršių</t>
  </si>
  <si>
    <t>Sienų vidinių paviršių aptaisymas plokštėmis, tvirtinant prie įrengto metalinio karkaso , kai plokštės gipskartonio*2 sl.  k4=2.000</t>
  </si>
  <si>
    <t>Vertikali dviejų sluoksnių teptinė hidroizoliacija  k8=1.14,k9=1.15</t>
  </si>
  <si>
    <t>Grindų danga</t>
  </si>
  <si>
    <t>.Laminuotų grindų dangų įrengimas</t>
  </si>
  <si>
    <t>Grindjuosčių tvirtinimas parketo (laminuotų) dangų grindims , kai grindjuostės minkštosios medienos</t>
  </si>
  <si>
    <t>Medinės grindjuostės MDF</t>
  </si>
  <si>
    <t>Keraminių plytelių grindų dangos įrengimas ant išlyginto pagrindo, kai siūlės iki 8mm pločio*akmens masės</t>
  </si>
  <si>
    <t>Sienų, grindų sandūrų izoliavimas hidroizoliacine juosta</t>
  </si>
  <si>
    <t>Grindų teptinių (dviejų komponentų masės) hidroizoliacijų įrengimas po keraminių plytelių danga , šlifuojant ir gruntuojant pagrindą</t>
  </si>
  <si>
    <t>Grindjuosčių arba porankių iki 100mm pločio geras dažymas</t>
  </si>
  <si>
    <t>Lubų apdailos ir lubų pakabinimo darbai</t>
  </si>
  <si>
    <t>Lubų aptaisymas gipskartonio plokštėmis, įrengiant metalinį karkasą, užtaisant ir glaistant siūles</t>
  </si>
  <si>
    <t>Lubų atskirų vietų iki 1 m2 ploto tinko remontas cemento-kalkių skiediniu  k8=1.15</t>
  </si>
  <si>
    <t>Lubų paviršių pagrindo gruntavimas sukibimą gerinančiais gruntais voleliu</t>
  </si>
  <si>
    <t>Lubų paviršių tarpinis gruntavimas voleliu</t>
  </si>
  <si>
    <t>Lubų paviršių glaistymas organiniais arba akriliniais glaistais (pirmasis 1.00 mm  storio sluoksnis)</t>
  </si>
  <si>
    <t>Lubų paviršių glaistymas organiniais arba akriliniais glaistais (kartotinis 1.00 mm  storio sluoksnis)</t>
  </si>
  <si>
    <t>Lubų paviršių dažymas vienu sluoksniu voleliu</t>
  </si>
  <si>
    <t>Lubų paviršių dažymas antru arba kartotiniu sluoksniu voleliu</t>
  </si>
  <si>
    <t>Sanitarinė įranga</t>
  </si>
  <si>
    <t>Plautuvių su vandens maišytuvais, tvirtinamų prie sienų, montavimas ( vieno skyriaus plautuvės)</t>
  </si>
  <si>
    <t xml:space="preserve">                         Skyriuje      6</t>
  </si>
  <si>
    <t>Vidaus durys</t>
  </si>
  <si>
    <t>Medinių durų blokų montavimas mūrinėse sienose, kai staktos tradicinės ( vidinių durų blokų plotas iki 2 m2)</t>
  </si>
  <si>
    <t>VD-1</t>
  </si>
  <si>
    <t>VD-3</t>
  </si>
  <si>
    <t>VD-4</t>
  </si>
  <si>
    <t>VD-5</t>
  </si>
  <si>
    <t>Durelių montavimas  k1=0.80</t>
  </si>
  <si>
    <t>Revizinės durelės</t>
  </si>
  <si>
    <t xml:space="preserve">                                   </t>
  </si>
  <si>
    <t>Žiniaraštis             2 Vandentiekis ir nuotekų tinklai</t>
  </si>
  <si>
    <t>.Dvisluoksniai slėg.nuotekų vamzdžiai , PN 10, SDR 17 110x6.6mm</t>
  </si>
  <si>
    <t>Vidaus nuotekų plastikinių vamzdynų trapų montavimas , kai trapo skersmuo iki 50 mm*demontavimas  k3=0.000,k4=0.600</t>
  </si>
  <si>
    <t xml:space="preserve">S                                                                                </t>
  </si>
  <si>
    <t>Žiniaraštis             3 Šildymo dalis</t>
  </si>
  <si>
    <t>Plieninių šildymo radiatorių daugiau kaip 1600 mm ilgio montavimas ( dviejų šildymo plokščių)</t>
  </si>
  <si>
    <t>Aliuminis sekcijinis radiatorius šoninio pajungimo. Aukštis=55,6cm; plotis=9,7cm; ilgis=56,0cm; galia=802W (80/60/20?C). 7 sekcijos</t>
  </si>
  <si>
    <t>Aliuminis sekcijinis radiatorius šoninio pajungimo. Aukštis=55,6cm; plotis=9,7cm; ilgis=80,0cm; galia=1145W (80/60/20?C). 10 sekcijos</t>
  </si>
  <si>
    <t>Aliuminis sekcijinis radiatorius šoninio pajungimo. Aukštis=55,6cm; plotis=9,7cm; ilgis=128,0cm; galia=1832W (80/60/20?C). 16 sekcijų</t>
  </si>
  <si>
    <t>Aliuminis sekcijinis radiatorius šoninio pajungimo. Aukštis=55,6cm; plotis=9,7cm; ilgis=200,0cm; galia=2977W (80/60/20?C). 25 sekcijos</t>
  </si>
  <si>
    <t>Žiniaraštis             4 Elektroniniai ryšiai</t>
  </si>
  <si>
    <t>Gofruotas elektros instaliacijos vamzdis  d 25</t>
  </si>
  <si>
    <t>Žiniaraštis             5 Elektrotechnika</t>
  </si>
  <si>
    <t>Modulinių paskirstymo virštinkinių skydelių surinkimas ir montavimas, tvirtinant medsraigčiais, kai skydelyje (modulių 48 vnt)</t>
  </si>
  <si>
    <t>Pirmų laidų, kabelių įtraukimas į sumontuotus vamzdžius , kai laidų skerspjūvio plotas daugiau 6 mm2 iki 16 mm2</t>
  </si>
  <si>
    <t>Variniai galios kabeliai  5x16.0</t>
  </si>
  <si>
    <t>Šviestuvų vidaus apšvietimui montavimas pakabinamų lubų konstrukcijose</t>
  </si>
  <si>
    <t>Įleidžiamas į lubas šviestuvas R100H 9W 840 LDO AL WH</t>
  </si>
  <si>
    <t>Įleidžiamas į lubas šviestuvas R100H 9W 840 LDO AL</t>
  </si>
  <si>
    <t>Paviršinis apvalus šviestuvas LED3800-840 D450</t>
  </si>
  <si>
    <t>Paviršinis kvadratinis šviestuvas LED3800-840 Q600</t>
  </si>
  <si>
    <t>Paviršinis pailgas šviestuvas LED3800-840 L1200</t>
  </si>
  <si>
    <t>Cilindrinis šviestuvas R200H 2500-927-65 LDO AL</t>
  </si>
  <si>
    <t>Paviršinis apvalus šviestuvas 3500-940 OP DI LDE</t>
  </si>
  <si>
    <t>Rozečių montavimas, kai instaliacija paslėptoji</t>
  </si>
  <si>
    <t>Priešgaisriniai dažai skiediklio pagrindu</t>
  </si>
  <si>
    <t xml:space="preserve">                         žiniaraštyje     5</t>
  </si>
  <si>
    <t xml:space="preserve">                         Iš viso žiniaraštyje   5</t>
  </si>
  <si>
    <t>1 Architektūrinė dalis</t>
  </si>
  <si>
    <t>2 Vandentiekis ir nuotekų tinklai</t>
  </si>
  <si>
    <t>3 Šildymo dalis</t>
  </si>
  <si>
    <t>4 Elektroniniai ryšiai</t>
  </si>
  <si>
    <t>5 Elektrotechnika</t>
  </si>
  <si>
    <t>4 Elektrotechnika</t>
  </si>
  <si>
    <t>Trečias aukštas</t>
  </si>
  <si>
    <t>Statinys                4 Trečias aukštas</t>
  </si>
  <si>
    <t>Vamzd., kurių D iki 25mm, prijung.prie veik.vid.šild.ir vandent.sist.  k8=1.03</t>
  </si>
  <si>
    <t>Vamzd., kurių D iki 50mm, prijung.prie veik.vid.šild.ir vandent.sist.  k8=1.03</t>
  </si>
  <si>
    <t>Vamzdžių, kurių D 50mm, prijungimas prie veikiančių kanalizac.tinklų  k8=1.03</t>
  </si>
  <si>
    <t>Vamzdžių, kurių D 100mm, prijungimas prie veikiančių kanalizac.tinklų  k8=1.03</t>
  </si>
  <si>
    <t>Gipso ir šlakbetonio plokščių pertvarų išardymas*sienų ir apdailos išardymas</t>
  </si>
  <si>
    <t>Sienų vidinių paviršių aptaisymas plokštėmis, tvirtinant prie įrengto metalinio karkaso , kai plokštės gipskartonio</t>
  </si>
  <si>
    <t>Sienų vidinių paviršių dažymas emulsiniais dažais vienu sluoksniu voleliu</t>
  </si>
  <si>
    <t>Sienų vidinių paviršių dažymas emulsiniais dažais antru arba kartotiniu sluoksniu voleliu</t>
  </si>
  <si>
    <t>.Garsiakalbio arba garso kolonėlės montavimas patalpoje</t>
  </si>
  <si>
    <t>.Paviršinis apvalus šviestuvas 3500-940 OP DI LDE</t>
  </si>
  <si>
    <t>Statinys                5 Ketvirtas aukštas</t>
  </si>
  <si>
    <t>Gipso ir šlakbetonio plokščių pertvarų išardymas*sienų ir apdailos ardymas</t>
  </si>
  <si>
    <t>.Išankstinio nustatymo ventilis dn15 šoninio pajungimo radiatoriui</t>
  </si>
  <si>
    <t>Ketvirtas aukštas</t>
  </si>
  <si>
    <t>Penktas aukštas</t>
  </si>
  <si>
    <t>Statinys                6 Penktas aukštas</t>
  </si>
  <si>
    <t>Medinių lentinių grindų išardymas</t>
  </si>
  <si>
    <t>Mūro darbai</t>
  </si>
  <si>
    <t>Sienų atskirų vietų mūrijimas ir angų užtaisymas, kai mūro tūris vienoje vietoje iki 5 m3, kai angos stačiak. formos  k8=1.07</t>
  </si>
  <si>
    <t>Grindų šiltinamųjų (garso) izoliacijų įrengimas, naudojant izoliacines plokštes,kai universalios mineralinės vatos plokštės storis  20 mm</t>
  </si>
  <si>
    <t xml:space="preserve">                         Skyriuje      7</t>
  </si>
  <si>
    <t xml:space="preserve">                         Skyriuje      9</t>
  </si>
  <si>
    <t>Žiniaraštis             2 Vandentiekio ir nuotekų tinklai</t>
  </si>
  <si>
    <t>Aliuminis sekcijinis radiatorius šoninio pajungimo. Aukštis=55,6cm; plotis=9,7cm; ilgis=56,0cm; galia=885W (80/60/16?C). 7 sekcijos</t>
  </si>
  <si>
    <t>Aliuminis sekcijinis radiatorius šoninio pajungimo. Aukštis=55,6cm; plotis=9,7cm; ilgis=80,0cm; galia=1145W (80/60/20?C). 10 sekcijų</t>
  </si>
  <si>
    <t>Aliuminis sekcijinis radiatorius šoninio pajungimo. Aukštis=55,6cm; plotis=9,7cm; ilgis=96,0cm; galia=1374W (80/60/20?C). 12 sekcijų</t>
  </si>
  <si>
    <t>.Aliuminis sekcijinis radiatorius šoninio pajungimo. Aukštis=55,6cm; plotis=9,7cm; ilgis=112,0cm; galia=1603W (80/60/20?C). 14 sekcijų</t>
  </si>
  <si>
    <t>Aliuminis sekcijinis radiatorius šoninio pajungimo. Aukštis=55,6cm; plotis=9,7cm; ilgis=144,0cm; galia=2061W (80/60/20?C). 18 sekcijų</t>
  </si>
  <si>
    <t>Aliuminis sekcijinis radiatorius šoninio pajungimo. Aukštis=55,6cm; plotis=9,7cm; ilgis=160,0cm; galia=2290W (80/60/20?C). 20 sekcijų</t>
  </si>
  <si>
    <t>Behalogeniai balti instaliaciniai kabeliai Dca XPJ-HF D 750V 5G6 RE T500, pak.500 m</t>
  </si>
  <si>
    <t>Įleidžiamas į lubas šviestuvas R100H 15W 840 LDO</t>
  </si>
  <si>
    <t>Paviršinis kvadratinis šviestuvas LED5200-840 Q620</t>
  </si>
  <si>
    <t>Industrinis šviestuvas LED4300-840 PC WB HF</t>
  </si>
  <si>
    <t>Kvadratinis įleidžiamas į pakabinamas lubas 3200-840 HF LRO Q600</t>
  </si>
  <si>
    <t>Grindinė dėžė (4 x 230V buitiniai lizdai)</t>
  </si>
  <si>
    <t>Centrinė laiptinė</t>
  </si>
  <si>
    <t>Antstatas</t>
  </si>
  <si>
    <t>Stogas</t>
  </si>
  <si>
    <t>1 Vandentiekis ir nuotekų tinklai</t>
  </si>
  <si>
    <t>Vėdinimo ir oro kondicionavimo sistema</t>
  </si>
  <si>
    <t>1 Vėdinimo sistema</t>
  </si>
  <si>
    <t>2 Kondicionavimo sistema</t>
  </si>
  <si>
    <t>Statinys                7 Centrinė laiptinė</t>
  </si>
  <si>
    <t>25 mm storio cementinių ir betoninių dangų išardymas</t>
  </si>
  <si>
    <t>Kiekvieniems 5 mm pagal įkainį N46-179 pridėti arba atimti  k4=35.000</t>
  </si>
  <si>
    <t>Pertvaros su įstiklinimu*demontavimas  k3=0.000,k4=0.600</t>
  </si>
  <si>
    <t>Ašinių ventiliatorių montavimas sienose (languose) , kai ventiliatoriaus našumas iki 500 m3/val.*demontavimas  k3=0.000,k4=0.600</t>
  </si>
  <si>
    <t>Įvairių paviršių valymas metaliniu šepečiu rankiniu būdu*laiptų</t>
  </si>
  <si>
    <t>10m2</t>
  </si>
  <si>
    <t>Įvairių paviršių valymas metaliniu šepečiu rankiniu būdu*lauko durų</t>
  </si>
  <si>
    <t>Įvairių paviršių valymas metaliniu šepečiu rankiniu būdu</t>
  </si>
  <si>
    <t>Sienų vidinių paviršių pagrindo gruntavimas drėgmę atstumiančiais gruntais voleliu*padengimas biocidiniais priešpelėsiniais preparatais</t>
  </si>
  <si>
    <t>Sienų vidinių paviršių pagrindo gruntavimas drėgmę atstumiančiais gruntais voleliu*padengimas biocidiniais priešpelėsiniais preparatais, angokraščių</t>
  </si>
  <si>
    <t>Lubų paviršių pagrindo gruntavimas sukibimą gerinančiais gruntais voleliu*laiptasijų</t>
  </si>
  <si>
    <t>Lubų paviršių tarpinis gruntavimas voleliu*laiptasijų</t>
  </si>
  <si>
    <t>Lubų paviršių glaistymas organiniais arba akriliniais glaistais (pirmasis 1.00 mm  storio sluoksnis)*laiptasijų</t>
  </si>
  <si>
    <t>Lubų paviršių glaistymas organiniais arba akriliniais glaistais (kartotinis 1.00 mm  storio sluoksnis)*laiptasijų</t>
  </si>
  <si>
    <t>Lubų paviršių dažymas vienu sluoksniu voleliu*laiptasijų</t>
  </si>
  <si>
    <t>Lubų paviršių dažymas antru arba kartotiniu sluoksniu voleliu*laiptasijų</t>
  </si>
  <si>
    <t>Kiti darbai</t>
  </si>
  <si>
    <t>Įvairių paviršių valymas rankiniu būdu</t>
  </si>
  <si>
    <t>Medinių porankių dažymas, padengiant laku*su glaistymu ir gruntavimu</t>
  </si>
  <si>
    <t>Durų uždarymo prietaisų montavimas ( vyriai)</t>
  </si>
  <si>
    <t>Anksčiau dažytų durų labai geras dažymas, nuvalant 75% senų dažų*100%  k4=1.250</t>
  </si>
  <si>
    <t>Medinių paviršių padengimas dekoratyviniais medienos apsaugos skiediniais (impregnantais) 2 sluoksniais  k9=1.15</t>
  </si>
  <si>
    <t>.Aliuminio arba plastiko langų blokų su varstomomis sąvaromis montavimas mūrinėse sienose , kai langų blokų plotas daugiau 3 m2</t>
  </si>
  <si>
    <t>Statinys                9 Stogas</t>
  </si>
  <si>
    <t>Statinys                8 Antstatas</t>
  </si>
  <si>
    <t>Durų angų užpildymo išardymas mūro sienose, nukapojant tinką*metalinių</t>
  </si>
  <si>
    <t>Tinko nudaužymas nuo mūrinių sienų ir lubų  k8=1.17</t>
  </si>
  <si>
    <t>Tinko nudaužymas nuo mūrinių stulpų, kolonų, piliastrų*angokraščių  k8=1.17</t>
  </si>
  <si>
    <t>Kiekvieniems 5 mm pagal įkainį N46-179 pridėti arba atimti  k4=25.000</t>
  </si>
  <si>
    <t>Smulkių konstrukcijų, vamzdžių, kurių D iki 500mm paviršių valymas metaliniu smėliu pagal Sa2 paruošimo laipsnį  k8=1.15</t>
  </si>
  <si>
    <t>Įvairių tipų plieninių štampuotų žaliuzi grotelių, kurių plotas iki 0,25m2 šviesoje, montavimas*demontavimas  k3=0.000,k4=0.600,k8=1.02</t>
  </si>
  <si>
    <t>.Sienų atskirų vietų iki 1 m2 ploto tinko remontas cemento-kalkių skiediniu  k8=1.15</t>
  </si>
  <si>
    <t>Laminuotų grindų dangų įrengimas</t>
  </si>
  <si>
    <t>Metalinių sijų, kolonų ir panašių paviršių labai geras dažymas (glaistant, šlifuojant ir gruntuojant)</t>
  </si>
  <si>
    <t>Lauko durys</t>
  </si>
  <si>
    <t>Plieninių durų blokų montavimas mūrinėse sienose ( išorės durų blokų plotas iki 2 m2)</t>
  </si>
  <si>
    <t>Durys LD-1</t>
  </si>
  <si>
    <t>LD-3</t>
  </si>
  <si>
    <t>LD-4</t>
  </si>
  <si>
    <t>LD-5</t>
  </si>
  <si>
    <t>LD-6</t>
  </si>
  <si>
    <t>LD-7</t>
  </si>
  <si>
    <t>Medinių (dažytų ir įstiklintų) langų blokų montavimas mūrinėse sienose , kai langų blokų plotas iki 1 m2</t>
  </si>
  <si>
    <t>Metalinių grotelių paviršių (langų grotelių ir pan.) labai geras dažymas emalėmis (glaistant, šlifuojant ir gruntuojant)</t>
  </si>
  <si>
    <t>Medinių laiptų su turėklais ir aikštelėmis  įrengimas , gaminant elementus iš tašų ir lentų*pakopų ir aikštelės</t>
  </si>
  <si>
    <t>Medinių porankių įrengimas</t>
  </si>
  <si>
    <t>Vidaus juostinių (iki 20 cm pločio)paviršių lakavimas vienu sluoksniu teptuku*laiptų ir aikštelės</t>
  </si>
  <si>
    <t>Vidaus juostinių (iki 20 cm pločio)paviršių lakavimas antru arba kartotiniu sluoksniu teptuku*laiptų ir aikštelės</t>
  </si>
  <si>
    <t>Vidaus juostinių (iki 20 cm pločio)paviršių lakavimas vienu sluoksniu teptuku</t>
  </si>
  <si>
    <t>Vidaus juostinių (iki 20 cm pločio)paviršių lakavimas antru arba kartotiniu sluoksniu teptuku</t>
  </si>
  <si>
    <t xml:space="preserve">                         Skyriuje      8</t>
  </si>
  <si>
    <t>Rūsys</t>
  </si>
  <si>
    <t>Statinys                1 Rūsys</t>
  </si>
  <si>
    <t>Vandens maišytuvų nuėmimas*dušo galvutė su maišytuvu</t>
  </si>
  <si>
    <t>Ketinio trapo arba plovimo vamzdžių nuėmimas</t>
  </si>
  <si>
    <t>Grindų šiltinamųjų (garso) izoliacijų įrengimas, naudojant izoliacines plokštes , kai putų polistireno plokštės storis  100 mm</t>
  </si>
  <si>
    <t>Sienų paviršiaus valymas vandeniu, naudojant aukšto slėgio plovimo įrenginį ( paviršiaus valymas)  k8=1.09</t>
  </si>
  <si>
    <t>Sienų paviršiaus valymas vandeniu, naudojant aukšto slėgio plovimo įrenginį ( paviršiaus valymas)*angokraščių  k8=1.09</t>
  </si>
  <si>
    <t>Sienų vidinių paviršių aptaisymas keraminėmis plytelėmis, kai siūlių plotis iki 5 mm , plytelės plotas daugiau 0,012 m2 iki 0,05 m2</t>
  </si>
  <si>
    <t>Grindjuosčių įrengimas plytelių grindų dangoms , keramines grindų plyteles padarant grindjuostėmis*akmens masės</t>
  </si>
  <si>
    <t>"Amstrong" akustinių pakabinamų lubų su metalo konstrukcija ir plokštėmis 600x600 mm įrengimas</t>
  </si>
  <si>
    <t>Lubų paviršių pagrindo gruntavimas drėgmę atstumiančiais gruntais voleliu*padengimas biocidiniais priešpelėsiniais preparatais</t>
  </si>
  <si>
    <t>Įvairių rūšių ir tipų vandens maišytuvų montavimas</t>
  </si>
  <si>
    <t>Vidaus nuotekų plastikinių vamzdynų trapų montavimas , kai trapo skersmuo iki 100 mm</t>
  </si>
  <si>
    <t>Langų apdailos darbai</t>
  </si>
  <si>
    <t>Gipskartonio plokščių sienų siūlių glaistymas, armuojant siūles , kai siūlės glaistomos dviem sluoksniais (100 m2 gipskartonio plokščių)</t>
  </si>
  <si>
    <t>Durys VD-1</t>
  </si>
  <si>
    <t>Durys VD-2</t>
  </si>
  <si>
    <t>Durys VD-3</t>
  </si>
  <si>
    <t>Durys VD-4</t>
  </si>
  <si>
    <t>Durys VD-6</t>
  </si>
  <si>
    <t>Paviršių apklijavimas</t>
  </si>
  <si>
    <t>Plėvelė tamsinti stiklams</t>
  </si>
  <si>
    <t xml:space="preserve">                         Skyriuje     11</t>
  </si>
  <si>
    <t>Šiluminė izoliacija- šarvas daugiasluoksniams vamzdžiams d25</t>
  </si>
  <si>
    <t>Šiluminė izoliacija- šarvas daugiasluoksniams vamzdžiams d32</t>
  </si>
  <si>
    <t>Elektrinių rankšluosčių montavimas</t>
  </si>
  <si>
    <t>Elektriniai rankšluosčių džiovintuvai</t>
  </si>
  <si>
    <t>Tūriniai vandens šildytuvai 80l</t>
  </si>
  <si>
    <t>Dvisluoksniai slėg.nuotekų vamzdžiai , PN 10, SDR 17 110x6.6mm (renovacijai)</t>
  </si>
  <si>
    <t>PVC vamzdžiai su movomis 50x1.8x1000, su gum. tarpin.(vid.nuotek.Optima)</t>
  </si>
  <si>
    <t>PVC vamzdžiai su movomis 110x3.2x1000, su gum.tarpin.(vid. nuotek.Optima)</t>
  </si>
  <si>
    <t>PVC pravalos  d 110mm (vid. nuotek. Optima)</t>
  </si>
  <si>
    <t>Plastmasinių sklendžių d 110 mm montavimas, jungiant movomis  k9=1.15</t>
  </si>
  <si>
    <t>Vykdymo mechanizmo montavimas, kai jo masė iki 20 kg</t>
  </si>
  <si>
    <t>Atbulinis vožtuvas nuotekynei d110 su dvejomis užsklandomis, kompl. su elektros privedimu</t>
  </si>
  <si>
    <t>Trapas-atbulinis vožtuvas nuotekynei d100 su dvejomis užsklandomis</t>
  </si>
  <si>
    <t>Vidaus nuotekų plastikinių vamzdynų trapų montavimas , kai trapo skersmuo iki 50 mm</t>
  </si>
  <si>
    <t>Trapas 50</t>
  </si>
  <si>
    <t>FV-plast vamzdžiai PN 20, 25x3.5 (plast.vir.vamzdyn. PPR)</t>
  </si>
  <si>
    <t>Vandens maišytuvų nuėmimas</t>
  </si>
  <si>
    <t>.Ketinių vidaus kanalizacijos 100 mm skersmens vamzdynų ardymas</t>
  </si>
  <si>
    <t>Aliuminis sekcijinis radiatorius šoninio pajungimo. Aukštis=55,6cm; plotis=9,7cm; ilgis=32cm; galia=506W (80/60/16?C). 4 sekcijos</t>
  </si>
  <si>
    <t>Aliuminis sekcijinis radiatorius šoninio pajungimo. Aukštis=55,6cm; plotis=9,7cm; ilgis=40,0cm; galia=632W (80/60/16?C). 5 sekcijos</t>
  </si>
  <si>
    <t>Aliuminis sekcijinis radiatorius šoninio pajungimo. Aukštis=55,6cm; plotis=9,7cm; ilgis=152,0cm; galia=2402W (80/60/16?C). 19 sekcijų</t>
  </si>
  <si>
    <t>Aliuminis sekcijinis radiatorius šoninio pajungimo. Aukštis=55,6cm; plotis=9,7cm; ilgis=208,0cm; galia=3286W (80/60/16?C). 26 sekcijos</t>
  </si>
  <si>
    <t>50 mm skersmens movinės uždaromosios armatūros montavimas, pjaunant sriegius ant vamzdžių galų</t>
  </si>
  <si>
    <t>Rutuliniai ventiliai ilga rankenėle diam. 2`, PP V/V sriegis</t>
  </si>
  <si>
    <t>Iki 15 mm skersmens balansinių ventilių įrengimas stovuose</t>
  </si>
  <si>
    <t>20 mm skersmens balansinių ventilių įrengimas stovuose</t>
  </si>
  <si>
    <t>25 mm skersmens balansinių ventilių įrengimas stovuose</t>
  </si>
  <si>
    <t>Iki 25 mm skersmens trieigio movinio ventilio arba vožtuvo montavimas, įpjaunant sriegius</t>
  </si>
  <si>
    <t>Iki 15 mm skersmens movinės uždaromosios armatūros montavimas, pjaunant sriegius ant vamzdžių galų</t>
  </si>
  <si>
    <t>20 mm skersmens movinės uždaromosios armatūros montavimas, pjaunant sriegius ant vamzdžių galų</t>
  </si>
  <si>
    <t>25 mm skersmens movinės uždaromosios armatūros montavimas, pjaunant sriegius ant vamzdžių galų</t>
  </si>
  <si>
    <t>Tiesioginio veikimo temperatūros reguliatoriaus DN15</t>
  </si>
  <si>
    <t>Tiesioginio veikimo temperatūros reguliatoriaus DN20</t>
  </si>
  <si>
    <t>Tiesioginio veikimo temperatūros reguliatoriaus DN25</t>
  </si>
  <si>
    <t>.Vandentiekio, šildymo, dujotiekio vamzdynų iš plieninių vamzdžių tiesimas, tvirtinant prie konstrukcijų ( vamzdžio išorinis skersmuo iki 22 mm)</t>
  </si>
  <si>
    <t>Vandentiekio, šildymo, dujotiekio vamzdynų iš plieninių vamzdžių tiesimas, tvirtinant prie konstrukcijų ( vamzdžio išorinis skersmuo daugiau 22 mm iki 40 mm)</t>
  </si>
  <si>
    <t>Vandentiekio, šildymo, dujotiekio vamzdynų iš plieninių vamzdžių tiesimas, tvirtinant prie konstrukcijų ( vamzdžio išorinis skersmuo daugiau 40 mm iki 70 mm)</t>
  </si>
  <si>
    <t>Presuojami plieniniai vamzdžiai išorėje cinkuoti, diš28x1.5</t>
  </si>
  <si>
    <t>Presuojami plieniniai vamzdžiai išorėje cinkuoti, diš35x1.5</t>
  </si>
  <si>
    <t>Presuojami plieniniai vamzdžiai išorėje cinkuoti, diš42x1.5</t>
  </si>
  <si>
    <t>Presuojami plieniniai vamzdžiai išorėje cinkuoti, diš54x1.5</t>
  </si>
  <si>
    <t>Vamzdynų, kurių skersmuo daugiau kaip 32 mm ir mažiau 57 mm, izoliavimas folija padengtais kevalais</t>
  </si>
  <si>
    <t>Kevalai Paroc Hvac Section AluCoat T, izoliac. diam. 18mm, storis 25mm</t>
  </si>
  <si>
    <t>Kevalai Paroc Hvac Section AluCoat T,  izoliac. diam. 22mm, storis 25mm</t>
  </si>
  <si>
    <t>Kevalai Paroc Hvac Section AluCoat T, izoliac. diam. 28mm, storis 30mm</t>
  </si>
  <si>
    <t>Kevalai Paroc Hvac Section AluCoat T, izoliac. diam. 35mm, storis 30mm</t>
  </si>
  <si>
    <t>Kevalai Paroc Hvac  Section AluCoat T, izoliac. diam. 42mm, storis 30mm</t>
  </si>
  <si>
    <t>Kevalai Paroc Hvac Section AluCoat T, izoliac. diam. 54mm, storis 40mm</t>
  </si>
  <si>
    <t>Elektrinių radiatorių montavimas</t>
  </si>
  <si>
    <t>El. radiatorius N=1200W su termoreguliatoriumi</t>
  </si>
  <si>
    <t>Centrinio šildymo iki 50 mm skersmens vamzdynų išardymas, neišsaugojant medžiagų</t>
  </si>
  <si>
    <t>Gofruotas elektros instaliacijos vamzdis  d 32</t>
  </si>
  <si>
    <t>Įvadinių spintų (dėžių) montavimas</t>
  </si>
  <si>
    <t>Iki 100 A galios automatinių jungiklių montavimas spintose</t>
  </si>
  <si>
    <t>Pirmų laidų, kabelių įtraukimas į sumontuotus vamzdžius, kai laidų skerspjūvio plotas  daugiau 70 mm2 iki 95 mm2</t>
  </si>
  <si>
    <t>Kabeliai variniai Cca 5x95 mm</t>
  </si>
  <si>
    <t>Behalogeniai balti instaliaciniai kabeliai Dca XPJ-HF D 750V 5G4 T500, pak.500 m</t>
  </si>
  <si>
    <t>Paviršinis kvadratinis šviestuvas LED5200-840 Q620 LDE IP50 WH</t>
  </si>
  <si>
    <t>Industrinis šviestuvas LED2900-840 PC MB HF paviršinis</t>
  </si>
  <si>
    <t>Industrinis šviestuvas LED4300-840 PC WB HF paviršinis</t>
  </si>
  <si>
    <t>Industrinis šviestuvas LED2900-840 PC WB HF paviršinis</t>
  </si>
  <si>
    <t>Rozečių montavimas prie mūro pagrindo, kai instaliacija atviroji</t>
  </si>
  <si>
    <t>Statinys               10 Vėdinimo ir oro kondicionavimo sistema</t>
  </si>
  <si>
    <t>Žiniaraštis             1 Vėdinimo sistema</t>
  </si>
  <si>
    <t>R-1</t>
  </si>
  <si>
    <t>Vėdinimo ir oro kond. agregato arba agregato blokų daugiau 0,2 iki 0,3t masės montavimas, naudojant maž.mech. priemones</t>
  </si>
  <si>
    <t>900 mm ilgio apvalių triukšmo slopintuvų montavimas ortakiuose , kai slopintuvo vidaus skersmuo iki 200 mm</t>
  </si>
  <si>
    <t>Lankstus triukšmo slopintuvas dn160, L=900mm</t>
  </si>
  <si>
    <t>Įvairių tipų plieninių štampuotų žaliuzi grotelių, kurių plotas iki 0,25m2 šviesoje, montavimas  k8=1.02</t>
  </si>
  <si>
    <t>Oro paėmimo grotos dn250</t>
  </si>
  <si>
    <t>Oro šalinimo grotos dn250</t>
  </si>
  <si>
    <t>Vožtuvų, sklendžių, užkaišų montavimas apvaliuose ortakiuose , kai jungties skersmuo iki 160 mm</t>
  </si>
  <si>
    <t>Uždarymo - atidarymo sklendė su el. pavara, dn160</t>
  </si>
  <si>
    <t>Oro kiekio reguliavimo sklendė dn125</t>
  </si>
  <si>
    <t>Oro kiekio reguliavimo sklendė dn100</t>
  </si>
  <si>
    <t>Ugnies vožtuvas 125</t>
  </si>
  <si>
    <t>Ugnies vožtuvas 100</t>
  </si>
  <si>
    <t>Difuzorių montavimas , kai jungties skersmuo iki 160 mm</t>
  </si>
  <si>
    <t>Oro tiekimo difuzorius ZN 100</t>
  </si>
  <si>
    <t>Oro tiekimo difuzorius ZN 125</t>
  </si>
  <si>
    <t>Oro šalinimo difuzorius ZW 100</t>
  </si>
  <si>
    <t>Oro šalinimo difuzorius ZW 125</t>
  </si>
  <si>
    <t>.Plieninių apvalių užlankinių ortakių tiesių dalių montavimas , kai ortakio skersmuo iki 160 mm</t>
  </si>
  <si>
    <t>Cinkuotos skardos ortakis dn100</t>
  </si>
  <si>
    <t>Cinkuotos skardos ortakis dn125</t>
  </si>
  <si>
    <t>Cinkuotos skardos ortakis dn160</t>
  </si>
  <si>
    <t>Vamzdynų izoliavimas folija padengtais mineralinės vatos dembliais, kai izoliacijos storis 30 mm</t>
  </si>
  <si>
    <t>Vamzdynų izoliavimas folija padengtais mineralinės vatos dembliais, kai izoliacijos storis 50 mm</t>
  </si>
  <si>
    <t>Akmens vatos izoliacija dembliuose su aliuminio folijos danga, izoliacijos storis 50mm</t>
  </si>
  <si>
    <t>Akmens vatos izoliacija dembliuose su aliuminio folijos danga, izoliacijos storis 30mm</t>
  </si>
  <si>
    <t>Vamzdžių kirtimosi su pastato konstrukcijomis vietų užtaisymas ugniai atspariomis mastikomis</t>
  </si>
  <si>
    <t>Hermetinių liukų montavimas</t>
  </si>
  <si>
    <t>Liukai ortakių valymui</t>
  </si>
  <si>
    <t>Oro pertekėjimo grotelės 200*100</t>
  </si>
  <si>
    <t>Ventiliacijos sistemos derinimas, kai sistemoje 21-30 oro tiekimo taškų</t>
  </si>
  <si>
    <t>I-1</t>
  </si>
  <si>
    <t>Kanalinių ventiliatorių montavimas apvaliuose ortakiuose , kai ventiliatoriaus našumas iki 500 m3/val.</t>
  </si>
  <si>
    <t>Izoliuotas kanalinis oro šalinimo ventiliatorius dn125 L(š)=147m3/h</t>
  </si>
  <si>
    <t>Plieninių apvalių užlankinių ortakių tiesių dalių montavimas , kai ortakio skersmuo iki 160 mm</t>
  </si>
  <si>
    <t>Ventiliacijos sistemos derinimas, kai sistemoje iki 5 oro tiekimo taškų</t>
  </si>
  <si>
    <t>Žiniaraštis             2 Oro kondicionavimo sistema</t>
  </si>
  <si>
    <t>VRF-1</t>
  </si>
  <si>
    <t>Kondicionieriaus išorinio agregato, kurio šald. galia 10,1 - 15 kW, montavimas nuo pastovų, tvirtinant prie k-jų</t>
  </si>
  <si>
    <t>Kondicionieriaus vidinio sieninio agregato, kurio šaldymo galia iki 7 kW, montavimas</t>
  </si>
  <si>
    <t>Trišakių komplektas su antikondensacine izoliacija</t>
  </si>
  <si>
    <t>Vandentiekio, šildymo vamzdynų iš varinių vamzdžių tiesimas, tvirtinant prie konstrukcijų ( vamzdžio išorinis skersmuo iki 22 mm)</t>
  </si>
  <si>
    <t>Variniai vamzdžiai Ø6,35mm (1/4‘‘coliais ) izoliuoti antikondensacine gumos izoliacija 6mm.</t>
  </si>
  <si>
    <t>Variniai vamzdžiai Ø9,52mm (3/8‘‘coliais ) izoliuoti antikondensacine gumos izoliacija 6mm.</t>
  </si>
  <si>
    <t>Variniai vamzdžiai Ø12,70mm (1/2‘‘coliais ) izoliuoti antikondensacine gumos izoliacija 6mm.</t>
  </si>
  <si>
    <t>Variniai vamzdžiai Ø15,88mm (5/8‘‘coliais ) izoliuoti antikondensacine gumos izoliacija 6mm.</t>
  </si>
  <si>
    <t>Cirkuliacinių siurblių su movinėmis jungtimis montavimas</t>
  </si>
  <si>
    <t>Kondensato siurbliukas sieniniams kondicionieriams</t>
  </si>
  <si>
    <t>Distancinio valdymo pultai</t>
  </si>
  <si>
    <t>Oro kondicionavimo sistemos su atskiru aušintuvu ir 2 vid. agregat. derinimas,kai sistemos šaldymo galia iki 25 kW</t>
  </si>
  <si>
    <t>VRF-2</t>
  </si>
  <si>
    <t>Oro kondicionavimo sistemos, kurios suminė šaldymo galia 10,1 - 15 kW, užpildymas šaldymo skysčiu</t>
  </si>
  <si>
    <t>Šaldymo agentas freonas R410A</t>
  </si>
  <si>
    <t>VRF-3</t>
  </si>
  <si>
    <t>VRF-4</t>
  </si>
  <si>
    <t>Variniai vamzdžiai Ø19,05mm (3/4‘‘coliais ) izoliuoti antikondensacine gumos izoliacija 6mm.</t>
  </si>
  <si>
    <t>Variniai vamzdžiai Ø22,23mm (7/8‘‘coliais )  izoliuoti antikondensacine gumos izoliacija 6mm.</t>
  </si>
  <si>
    <t>Oro kondicionavimo sistemos serverinei 1a.</t>
  </si>
  <si>
    <t>Kondicionieriaus išorinio agregato, kurio šaldymo galia iki 7 kW, montavimas nuo žemės, tvirtinant prie konstrukcijų</t>
  </si>
  <si>
    <t>.Split 2-jų vamzdžių oro kondicionavimo sistemos išorinis blokas, aušinamas oru Qšald.=5,0kW</t>
  </si>
  <si>
    <t>Matavimo, apsaugos, valdymo ir signalizacijos  prietaisų bei aparatų montavimas, kai prijungiama iki 2 laidų</t>
  </si>
  <si>
    <t>Laidiniai valdymo pultai</t>
  </si>
  <si>
    <t>Oro kondicionavimo sistemos derinimas,kai sistemos šaldymo galia iki 25 kW</t>
  </si>
  <si>
    <t>ĮRENGINIŲ  POREIKIO  ŽINIARAŠTIS</t>
  </si>
  <si>
    <t>Eil.</t>
  </si>
  <si>
    <t>Kodas</t>
  </si>
  <si>
    <t xml:space="preserve">Įrenginių pavadinimas </t>
  </si>
  <si>
    <t>Vertė</t>
  </si>
  <si>
    <t>Nr.</t>
  </si>
  <si>
    <t>Techniniai ir kiti duomenys</t>
  </si>
  <si>
    <t xml:space="preserve"> </t>
  </si>
  <si>
    <t xml:space="preserve">   1   R-1</t>
  </si>
  <si>
    <t>Oro tiekimo ir oro šalinimo rekuperacinis izoliuotas vėdinimo įrenginys 454m3/h,</t>
  </si>
  <si>
    <t>Skyriuje     1</t>
  </si>
  <si>
    <t>Pridėtinės vertės mokestis    21.00%</t>
  </si>
  <si>
    <t>Iš viso skyriuje    1</t>
  </si>
  <si>
    <t>žiniaraštyje   1</t>
  </si>
  <si>
    <t xml:space="preserve">   1   VRF-1</t>
  </si>
  <si>
    <t>VRF oro kondicionavimo sistemos išorinis blokas 2-jų vamzdžių sistema), aušinamas oru, 3f, Nel=5,21kW, Qšald.=12,1kW, Qšild.=12,5kW.</t>
  </si>
  <si>
    <t>VRF oro kondicionavimo sistemos vidinis blokas (sieninio tipo), 1f, Nel=0,03kW, Qšald.=3,6kW, Qšild.=4,2kW</t>
  </si>
  <si>
    <t>VRF oro kondicionavimo sistemos vidinis blokas (sieninio tipo), 1f, Nel=0,03kW, Qšald.=4,5kW, Qšild.=5,0kW</t>
  </si>
  <si>
    <t xml:space="preserve">   2   VRF-2</t>
  </si>
  <si>
    <t>VRF oro kondicionavimo sistemos išorinis blokas 2-jų vamzdžių sistema), aušinamas oru, 3f, Nel=7,0kW, Qšald.=15,5kW, Qšild.=16,5kW</t>
  </si>
  <si>
    <t>VRF oro kondicionavimo sistemos vidinis blokas (sieninio tipo), 1f, Nel=0,03kW, Qšald.=1,5kW, Qšild.=1,7kW</t>
  </si>
  <si>
    <t>VRF oro kondicionavimo sistemos vidinis blokas (sieninio tipo), 1f, Nel=0,03kW, Qšald.=2,2kW Qšild.=2,5kW</t>
  </si>
  <si>
    <t>VRF oro kondicionavimo sistemos vidinis blokas (sieninio tipo), 1f, Nel=0,03kW, Qšald.=2,8kW, Qšild.=3,2kW</t>
  </si>
  <si>
    <t>Skyriuje     2</t>
  </si>
  <si>
    <t>Pridėtinės vertės mokestis    12.00%</t>
  </si>
  <si>
    <t>Iš viso skyriuje    2</t>
  </si>
  <si>
    <t xml:space="preserve">   3   VRF-3</t>
  </si>
  <si>
    <t>Skyriuje     3</t>
  </si>
  <si>
    <t>Iš viso skyriuje    3</t>
  </si>
  <si>
    <t xml:space="preserve">   4   VRF-4</t>
  </si>
  <si>
    <t>VRF oro kondicionavimo sistemos išorinis blokas 2-jų vamzdžių sistema), aušinamas oru, 3f, Nel=13,1kW, Qšald.=28,0kW, Qšild.=28,0kW</t>
  </si>
  <si>
    <t>VRF oro kondicionavimo sistemos vidinis blokas (sieninio tipo), 1f, Nel=0,03kW, Qšald.=5,6kW, Qšild.=6,3kW</t>
  </si>
  <si>
    <t>Skyriuje     4</t>
  </si>
  <si>
    <t>Iš viso skyriuje    4</t>
  </si>
  <si>
    <t>žiniaraštyje   2</t>
  </si>
  <si>
    <t>Įrenginiai be PVM</t>
  </si>
  <si>
    <t>Iš viso žiniaraštyje   2</t>
  </si>
  <si>
    <t>L o k a l i n ė  s ą m a t a  N r. K</t>
  </si>
  <si>
    <t>G</t>
  </si>
  <si>
    <t>D A R B Ų    K I E K I Ų    Ž I N I A R A Š T I S</t>
  </si>
  <si>
    <t>nebeklausti</t>
  </si>
  <si>
    <t>Patalpų remontas Vilniuje, Jakšto g.6</t>
  </si>
  <si>
    <t>I aukšto patalpų apdaila</t>
  </si>
  <si>
    <t>Eil. Nr.</t>
  </si>
  <si>
    <t>Darbų ir išlaidų aprašymai</t>
  </si>
  <si>
    <t>Mato vnt.</t>
  </si>
  <si>
    <t>Tiesioginės išlaidos su prisk.</t>
  </si>
  <si>
    <t>Kaina EUR</t>
  </si>
  <si>
    <t>Darbas</t>
  </si>
  <si>
    <t>Medžiagos</t>
  </si>
  <si>
    <t>Mecha-nizmai</t>
  </si>
  <si>
    <t>Ardymo darbai</t>
  </si>
  <si>
    <t>Durų ardymas su staktomis</t>
  </si>
  <si>
    <t>Linoleumo grindų dangos išardymas</t>
  </si>
  <si>
    <t>Grindų plytelių dangos išardymas</t>
  </si>
  <si>
    <t>Sienų plytelių dangos nuardymas</t>
  </si>
  <si>
    <t>Sanitarinių prietaisų demontavimas ir vamzdynų užaklinimas</t>
  </si>
  <si>
    <t>Elektros instaliacijos prietaisų atjungimas, demontavimas</t>
  </si>
  <si>
    <t>Šviestuvų demontavimas</t>
  </si>
  <si>
    <t>Baliustradų ardymas</t>
  </si>
  <si>
    <t>Stiklo pertvarų išardymas</t>
  </si>
  <si>
    <t>Gipskartonio pertvarų išardymas</t>
  </si>
  <si>
    <t>Granito plokščių ir dailylenčių dangos nuardymas</t>
  </si>
  <si>
    <t>Virtuvėlės plautuvės demontavimas ir vamzdynų užaklinimas</t>
  </si>
  <si>
    <t>Palangių demontavimas</t>
  </si>
  <si>
    <t>Sienų ir lubų štarbavimas elektros pravedimui</t>
  </si>
  <si>
    <t>Šiukšlių išvežimas, utilizavimas</t>
  </si>
  <si>
    <t>Statybinių nerūšiuotų šiukšlių išnešimas ir išvežimas   (suverstinis tūris)</t>
  </si>
  <si>
    <t>Pertvaros, sienos</t>
  </si>
  <si>
    <t>G/K pertvarų metalinis karkasas 75mm su vata ir gipskartoniu po 2sl. Iš abiejų pusių</t>
  </si>
  <si>
    <t>Durų angų ir pertvarų laisvų užbaigimų sutvirtinimas spec. profiliais Knauf UA75</t>
  </si>
  <si>
    <t xml:space="preserve">Senų mūro sienų glaistymas </t>
  </si>
  <si>
    <t>Senų mūro sienų dažymas</t>
  </si>
  <si>
    <t>Aliuminio-stiklo pertvaros h-2,68m. Dvigubu stiklinimu (Užsakomas gaminys "Sonalus")</t>
  </si>
  <si>
    <t>Aliuminio - stiklo pertvarų durų mechnizmai, spynos, rankenos (Užsakomas gaminys "Sonalus")</t>
  </si>
  <si>
    <t>Aliuminio - stiklo pertvarų durų stumdymo mechnizmai, spynos, rankenos (Užsakomas gaminys "Sonalus")</t>
  </si>
  <si>
    <t>Durų automatika, praėjimo kontrolė (Užsakomas gaminys "Sonalus")</t>
  </si>
  <si>
    <t>komp.</t>
  </si>
  <si>
    <t>Grindų apdaila</t>
  </si>
  <si>
    <t>Grindų teptinių hidroizoliacijų įrengimas su užleidimu ant sienų WC patalpose</t>
  </si>
  <si>
    <t>Grindų plytelių danga (Kuartz Beige 60x60cm "ArtifiksaTiles")</t>
  </si>
  <si>
    <t>Grindų pagrindų išlyginimas savaime išsilyginančiu skiediniu ( 6 mm storio sluoksnis)</t>
  </si>
  <si>
    <t>PVC grindų dangų įrengimas (Clic tipo, Sava Sand spalva, Clasė 33, "Pelėda house")</t>
  </si>
  <si>
    <t>Grindjuostės ąžuolo faneruote (Grindjuostės Ąžuolo faneruote, dažytos "Medžio stilius")</t>
  </si>
  <si>
    <t>Granito grindų plytelių danga (Granitas Alaska White "Marmo Arc")</t>
  </si>
  <si>
    <t>Granito grindų grindjuostės, pjaustant plyteles (Granitas Alaska White "Marmo Arc")</t>
  </si>
  <si>
    <t>Lubų apdaila</t>
  </si>
  <si>
    <t>Lubų metalinio karkaso įrengimas</t>
  </si>
  <si>
    <t>Lubų apdaila g/k plokštėmis 2 sluoksniais</t>
  </si>
  <si>
    <t xml:space="preserve">Lubų  glaistymas </t>
  </si>
  <si>
    <t>Lubų dažymas</t>
  </si>
  <si>
    <t>Sienų apdaila</t>
  </si>
  <si>
    <t xml:space="preserve">Angokraščių glaistymas </t>
  </si>
  <si>
    <t>Angokraščių dažymas</t>
  </si>
  <si>
    <t>Sienų teptinė hidroizoliacija</t>
  </si>
  <si>
    <t>Sienų vidinių paviršių aptaisymas plytelėmis</t>
  </si>
  <si>
    <t>Sienų aptaisymas akustine plokšte (Akustinės plokštės "DKD baldai", "Narbutas")</t>
  </si>
  <si>
    <t>Faneruoti ąžuolo skydai ant sienų (Ąžuolo faneruote "DKD baldai", "Narbutas")</t>
  </si>
  <si>
    <t>Sanprietaisai</t>
  </si>
  <si>
    <t>Potinkinio klozeto rėmo montavimas (Tece 9.400.408 "Vonia plius")</t>
  </si>
  <si>
    <t>Klozeto pakabinamo montavimas (Alice Ceramica Unica Rimless, Slim Soft dangtis "Vonia plius")</t>
  </si>
  <si>
    <t>Rankinio dušelio montavimas (Plaffoni ZDUP110CR "Vonia plius")</t>
  </si>
  <si>
    <t>Pakabinama spintelė su praustuvu (Balta blizgi "Vonia plius")</t>
  </si>
  <si>
    <t>komp</t>
  </si>
  <si>
    <t>Tūrinių šildytuvų montavimas, kai šildytuvo talpa, iki 200 litrų ("Vonia plius")</t>
  </si>
  <si>
    <t>Durys</t>
  </si>
  <si>
    <t>Kiti</t>
  </si>
  <si>
    <t>Ornamentuoti lubiniai karnizai (gaminami pagal esamų karnizų dekorą)</t>
  </si>
  <si>
    <t>Profiliuotos lubinės rozetės</t>
  </si>
  <si>
    <t>WC popieriaus dozatoriai</t>
  </si>
  <si>
    <t>Sienų vidinių paviršių aptaisymas veidrodžiais WC su LED (Apvalus Ruke Ali su led pašvietimu "Vonia plius")</t>
  </si>
  <si>
    <t>Palangių lentų montavimas mūrinėse sienose, kai palangių lentos ąžuolinės</t>
  </si>
  <si>
    <t>Metaliniai laiptai apsaugos poste</t>
  </si>
  <si>
    <t>Postatybinis patalpų išvalymas</t>
  </si>
  <si>
    <t>Klijuojama matinė stiklo plėvė</t>
  </si>
  <si>
    <t>Sudaryta 2024.04 kainų lygiu.</t>
  </si>
  <si>
    <t>Įranga, baldai, ryšiai</t>
  </si>
  <si>
    <t>Kaina Eur</t>
  </si>
  <si>
    <t>Ryšiai</t>
  </si>
  <si>
    <t>Kompiuterio kištukinio lizdo montavimas</t>
  </si>
  <si>
    <t>Kompiuterio lizdai KLRJ45 (vienviečiai)</t>
  </si>
  <si>
    <t>Kompiuterio lizdai KLRJ45 (dviviečiai)</t>
  </si>
  <si>
    <t>Komutacinis kabelis</t>
  </si>
  <si>
    <t>Komutacinis optinis kabelis</t>
  </si>
  <si>
    <t>Signalinio kabelio tarp sistemos elementų tiesimas paruoštose vagose (po tinku)</t>
  </si>
  <si>
    <t>100 m</t>
  </si>
  <si>
    <t>Signalinis kabelis</t>
  </si>
  <si>
    <t>12 skaidulių šviesolaidinio kabelio matavimas lazeriniu ir optinės galios prietaisais sumontuotame ruože (ruožas)</t>
  </si>
  <si>
    <t>Metalinių kopėčių kabeliams montavimas, kai kopėčių plotis iki 300 mm (kopėčių ilgis)</t>
  </si>
  <si>
    <t>Kopetėlės kabeliams 300 mm pl.</t>
  </si>
  <si>
    <t>Iki 25 mm skersmens viniplastinių vamzdžių montavimas perdengimais užbetonavimui</t>
  </si>
  <si>
    <t>Elektros instaliacijos vamzdžiai TRL iš PVC (lygūs, su movomis) 20/17.8mm</t>
  </si>
  <si>
    <t>Kompiuterinių tinklų parametrų matavimas (1 darbo vieta)</t>
  </si>
  <si>
    <t>Rezervinis maitinimo šaltinis 2000VA</t>
  </si>
  <si>
    <t>Rezervinis maitinimo šaltinis 1500VA</t>
  </si>
  <si>
    <t>Apsaugos nuo ugnies priemonė Pyromors WeiB</t>
  </si>
  <si>
    <t>PASTATO, U.K. 12675, VILNIAUS MIESTO SAV., VILNIAUS M., A. JAKŠTO G. 6, TVARKYBOS DARBŲ (REMONTO, AVARIJOS GRĖSMĖS PAŠALINIMO) PROJEKTAS</t>
  </si>
  <si>
    <t>Statinys                A. Jakšto g. 6, Vilnius</t>
  </si>
  <si>
    <t>Žiniaraštis             Langų keitimas</t>
  </si>
  <si>
    <t>4 aukštas</t>
  </si>
  <si>
    <t>Dviejų dalių langų blokų keitimo darbai, kai
sąvaros varstomos, langų blokai iki 2
m2 (įskaitant senų langų demontavimą)</t>
  </si>
  <si>
    <t>Trijų dalių langų blokų keitimo darbai, kai dvi
sąvaros varstomos, langų blokai daugiau
3 m2 (įskaitant senų langų demontavimą)</t>
  </si>
  <si>
    <t>Trijų dalių langų blokų keitimo darbai, kai dvi
sąvaros varstomos, langų blokai iki 3 m2 (įskaitant senų langų demontavimą)</t>
  </si>
  <si>
    <t>Keičiamų langų vidaus palangių
montavimas, kai palangių lentos
medinės</t>
  </si>
  <si>
    <t>Keičiamų langų išorės nuolajų (palangių)
montavimas</t>
  </si>
  <si>
    <t>Langų angokraščių atstatymas (tinkavimas, glaistymas, dažymas)</t>
  </si>
  <si>
    <t>Langas L-19 (žr. projekto langų technines specifikacijas)</t>
  </si>
  <si>
    <t>Vnt.</t>
  </si>
  <si>
    <t>Langas L-20 (žr. projekto langų technines specifikacijas)</t>
  </si>
  <si>
    <t>Langas L-15 (žr. projekto langų technines specifikacijas)</t>
  </si>
  <si>
    <t>Langas L-17 (žr. projekto langų technines specifikacijas)</t>
  </si>
  <si>
    <t>Langas L-18 (žr. projekto langų technines specifikacijas)</t>
  </si>
  <si>
    <t>Langas L-16 (žr. projekto langų technines specifikacijas)</t>
  </si>
  <si>
    <t>2 aukštas</t>
  </si>
  <si>
    <t>Langas L-11 (žr. projekto langų technines specifikacijas)</t>
  </si>
  <si>
    <t>Langas L-12 (žr. projekto langų technines specifikacijas)</t>
  </si>
  <si>
    <t>Langas L-13 (žr. projekto langų technines specifikacijas)</t>
  </si>
  <si>
    <t>Langas L-7  (žr. projekto langų technines specifikacijas)</t>
  </si>
  <si>
    <t>Langas L-14 (žr. projekto langų technines specifikacijas)</t>
  </si>
  <si>
    <t>Langas L-10 (žr. projekto langų technines specifikacijas)</t>
  </si>
  <si>
    <t>Langas L-9 (žr. projekto langų technines specifikacijas)</t>
  </si>
  <si>
    <t>Langas L-8 (žr. projekto langų technines specifikacijas)</t>
  </si>
  <si>
    <t>1 aukštas</t>
  </si>
  <si>
    <t>Trijų dalių langų blokų keitimo darbai, kai dvi
sąvaros varstomos, langų blokai daugiau
3 m2</t>
  </si>
  <si>
    <t>Trijų dalių langų blokų keitimo darbai, kai dvi
sąvaros varstomos, langų blokai iki 3 m2</t>
  </si>
  <si>
    <t>Keičiamų langų vidaus palangių montavimas, kai palangių lentos medinės</t>
  </si>
  <si>
    <t>Langas L-4 (žr. projekto langų technines specifikacijas)</t>
  </si>
  <si>
    <t>Langas L-5 (žr. projekto langų technines specifikacijas)</t>
  </si>
  <si>
    <t>Langas L-6 (žr. projekto langų technines specifikacijas)</t>
  </si>
  <si>
    <t>Langas L-2 stiklo paketas (žr. projekto langų technines specifikacijas)</t>
  </si>
  <si>
    <t>Langas L-3 stiklo paketas (žr. projekto langų technines specifikacijas)</t>
  </si>
  <si>
    <t>Vienos dalies langų blokų keitimo darbai, kai sąvaros varstomos, langų blokai daugiau
0,5 m2 iki 1,0 m2 (įskaitant senų langų demontavimą)</t>
  </si>
  <si>
    <t>Langas L-26 stiklo paketas (žr. projekto langų technines specifikacijas)</t>
  </si>
  <si>
    <t>Skyriuje      1</t>
  </si>
  <si>
    <t>žiniaraštyje     1</t>
  </si>
  <si>
    <t>Pridėtinės vertės mokestis  21.00%</t>
  </si>
  <si>
    <t>Iš viso žiniaraštyje   1</t>
  </si>
  <si>
    <t>1 Pirmo aukšto patalpų apdaila</t>
  </si>
  <si>
    <t>2 Pirmo aukšto elektroniniai ryšiai</t>
  </si>
  <si>
    <t>1 Langų keitimas</t>
  </si>
  <si>
    <t>IŠ VISO:</t>
  </si>
  <si>
    <t>Administracinio pastato, A. Jakšto g. 6, Vilniuje, paprastojo remonto projektas</t>
  </si>
  <si>
    <t>OBJEKTINĖ SĄMATA</t>
  </si>
  <si>
    <t>Išorinių kampų apsauga metaliniais kampukais (glaistymui)</t>
  </si>
  <si>
    <t>Vidaus medinių durų montavimas (Durys ažuolo masyvo)</t>
  </si>
  <si>
    <t>Vidaus medinių durų montavimas (Durys ažuolo faneruotės)</t>
  </si>
  <si>
    <t xml:space="preserve">Vidaus medinių (MDF) durų montavimas </t>
  </si>
  <si>
    <t>Šarvuotų durų (RC4) montavimas</t>
  </si>
  <si>
    <t>Durų rankenos (Olivari Laser CO spalva)</t>
  </si>
  <si>
    <t>%</t>
  </si>
  <si>
    <t>Skyrius 1</t>
  </si>
  <si>
    <t xml:space="preserve">Užsakovo rezervas nenumatytiems ir papildomiems darbams </t>
  </si>
  <si>
    <t>3 PRIEDAS</t>
  </si>
  <si>
    <t xml:space="preserve">Projekto dalių pavadinimas </t>
  </si>
  <si>
    <t>5 PRIEDAS</t>
  </si>
  <si>
    <t>7 PRIEDAS</t>
  </si>
  <si>
    <t>Užsakovo rezervas</t>
  </si>
  <si>
    <t>Užsakovo rezervas nenumatytiems ir papildomiems darbams 30%</t>
  </si>
  <si>
    <t>VISO:</t>
  </si>
  <si>
    <t>Kaina be PVM</t>
  </si>
  <si>
    <t>Suma su PVM</t>
  </si>
  <si>
    <t xml:space="preserve">Darbų pavadinimas </t>
  </si>
  <si>
    <t xml:space="preserve">Kaina* </t>
  </si>
  <si>
    <t>Eur be PVM</t>
  </si>
  <si>
    <t>1.</t>
  </si>
  <si>
    <r>
      <t xml:space="preserve">STT pastato, esančio A. Jakšto g. 6, Vilniuje, tvarkomieji statybos darbai ir paprastojo remonto darbai, pagal Pirkimo sąlygų reikalavimus </t>
    </r>
    <r>
      <rPr>
        <b/>
        <sz val="11"/>
        <color theme="1"/>
        <rFont val="Times New Roman"/>
        <family val="1"/>
        <charset val="186"/>
      </rPr>
      <t>(be 30 proc. rezervo)</t>
    </r>
  </si>
  <si>
    <t>PVM sudaro</t>
  </si>
  <si>
    <t>Bendra pasiūlymo kaina, be 30 procentų rezervo, Eur su PVM</t>
  </si>
  <si>
    <t>30 procentų rezervas su PVM</t>
  </si>
  <si>
    <t>Bendra pasiūlymo kaina**, su 30 procentų rezervu,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</si>
</sst>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??????0.0???;\-?????0.0???;?"/>
    <numFmt numFmtId="165" formatCode="????????0.0?;\-???????0.0?;?"/>
    <numFmt numFmtId="166" formatCode="??????0.0??;\-?????0.0??;?"/>
    <numFmt numFmtId="167" formatCode="??????0.0?;\-?????0.0?;?"/>
    <numFmt numFmtId="168" formatCode="???????0.0?;\-??????0.0?;?"/>
    <numFmt numFmtId="169" formatCode="?????????0.0?;\-????????0.0?;?"/>
    <numFmt numFmtId="170" formatCode="??0.0?????;\-?0.0?????;?"/>
    <numFmt numFmtId="171" formatCode="?????0.0??;\-????0.0??;?"/>
  </numFmts>
  <fonts count="2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b/>
      <sz val="8"/>
      <color theme="1"/>
      <name val="MonospaceLT"/>
      <charset val="186"/>
    </font>
    <font>
      <b/>
      <sz val="11"/>
      <color theme="1"/>
      <name val="Calibri"/>
      <family val="2"/>
      <scheme val="minor"/>
    </font>
    <font>
      <sz val="9.75"/>
      <name val="Times New Roman"/>
      <family val="1"/>
      <charset val="186"/>
    </font>
    <font>
      <sz val="10"/>
      <name val="TimesLT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LT"/>
    </font>
    <font>
      <sz val="8"/>
      <color theme="1"/>
      <name val="TimesLT"/>
    </font>
    <font>
      <b/>
      <sz val="8"/>
      <color theme="1"/>
      <name val="MonospaceLT"/>
    </font>
    <font>
      <sz val="9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9.75"/>
      <color indexed="9"/>
      <name val="Times New Roman"/>
      <family val="1"/>
      <charset val="186"/>
    </font>
    <font>
      <b/>
      <sz val="9.75"/>
      <color rgb="FF000000"/>
      <name val="Times New Roman"/>
      <family val="1"/>
      <charset val="186"/>
    </font>
    <font>
      <b/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43" fontId="13" fillId="0" borderId="0" applyFont="0" applyFill="0" applyBorder="0" applyAlignment="0" applyProtection="0"/>
  </cellStyleXfs>
  <cellXfs count="328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2" fontId="8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5" fontId="9" fillId="0" borderId="0" xfId="0" applyNumberFormat="1" applyFont="1" applyAlignment="1">
      <alignment vertical="center"/>
    </xf>
    <xf numFmtId="165" fontId="9" fillId="2" borderId="0" xfId="0" applyNumberFormat="1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4" fontId="9" fillId="3" borderId="0" xfId="0" applyNumberFormat="1" applyFont="1" applyFill="1" applyAlignment="1">
      <alignment vertical="center"/>
    </xf>
    <xf numFmtId="4" fontId="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2" fontId="11" fillId="0" borderId="11" xfId="1" applyNumberFormat="1" applyFont="1" applyBorder="1" applyAlignment="1">
      <alignment horizontal="right" vertical="top"/>
    </xf>
    <xf numFmtId="2" fontId="11" fillId="0" borderId="10" xfId="1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165" fontId="9" fillId="2" borderId="0" xfId="0" applyNumberFormat="1" applyFont="1" applyFill="1" applyAlignment="1">
      <alignment horizontal="right" vertical="center"/>
    </xf>
    <xf numFmtId="165" fontId="9" fillId="3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12" xfId="0" applyBorder="1"/>
    <xf numFmtId="2" fontId="16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13" xfId="0" applyBorder="1"/>
    <xf numFmtId="2" fontId="16" fillId="0" borderId="13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horizontal="right" vertical="center"/>
    </xf>
    <xf numFmtId="167" fontId="16" fillId="0" borderId="12" xfId="0" applyNumberFormat="1" applyFont="1" applyBorder="1" applyAlignment="1">
      <alignment horizontal="right" vertical="center"/>
    </xf>
    <xf numFmtId="169" fontId="16" fillId="0" borderId="12" xfId="0" applyNumberFormat="1" applyFont="1" applyBorder="1" applyAlignment="1">
      <alignment horizontal="right" vertical="center"/>
    </xf>
    <xf numFmtId="167" fontId="16" fillId="0" borderId="13" xfId="0" applyNumberFormat="1" applyFont="1" applyBorder="1" applyAlignment="1">
      <alignment horizontal="right" vertical="center"/>
    </xf>
    <xf numFmtId="169" fontId="16" fillId="0" borderId="13" xfId="0" applyNumberFormat="1" applyFont="1" applyBorder="1" applyAlignment="1">
      <alignment horizontal="right" vertical="center"/>
    </xf>
    <xf numFmtId="169" fontId="16" fillId="3" borderId="12" xfId="0" applyNumberFormat="1" applyFont="1" applyFill="1" applyBorder="1" applyAlignment="1">
      <alignment horizontal="right" vertical="center"/>
    </xf>
    <xf numFmtId="169" fontId="16" fillId="5" borderId="13" xfId="0" applyNumberFormat="1" applyFont="1" applyFill="1" applyBorder="1" applyAlignment="1">
      <alignment horizontal="right" vertical="center"/>
    </xf>
    <xf numFmtId="168" fontId="0" fillId="0" borderId="0" xfId="0" applyNumberFormat="1" applyAlignment="1">
      <alignment vertical="center"/>
    </xf>
    <xf numFmtId="43" fontId="17" fillId="0" borderId="0" xfId="2" applyFont="1" applyAlignment="1"/>
    <xf numFmtId="1" fontId="19" fillId="6" borderId="0" xfId="0" applyNumberFormat="1" applyFont="1" applyFill="1" applyAlignment="1">
      <alignment horizontal="center" vertical="top"/>
    </xf>
    <xf numFmtId="0" fontId="19" fillId="6" borderId="0" xfId="0" applyFont="1" applyFill="1" applyAlignment="1">
      <alignment horizontal="left" vertical="top" wrapText="1"/>
    </xf>
    <xf numFmtId="0" fontId="19" fillId="6" borderId="0" xfId="0" applyFont="1" applyFill="1" applyAlignment="1">
      <alignment horizontal="center" vertical="top"/>
    </xf>
    <xf numFmtId="2" fontId="19" fillId="6" borderId="0" xfId="0" applyNumberFormat="1" applyFont="1" applyFill="1" applyAlignment="1">
      <alignment horizontal="center" vertical="top"/>
    </xf>
    <xf numFmtId="2" fontId="19" fillId="6" borderId="0" xfId="0" applyNumberFormat="1" applyFont="1" applyFill="1" applyAlignment="1">
      <alignment vertical="top"/>
    </xf>
    <xf numFmtId="0" fontId="19" fillId="6" borderId="0" xfId="0" applyFont="1" applyFill="1" applyAlignment="1">
      <alignment vertical="top"/>
    </xf>
    <xf numFmtId="1" fontId="20" fillId="6" borderId="0" xfId="0" applyNumberFormat="1" applyFont="1" applyFill="1" applyAlignment="1">
      <alignment horizontal="centerContinuous" vertical="top"/>
    </xf>
    <xf numFmtId="0" fontId="19" fillId="6" borderId="0" xfId="0" applyFont="1" applyFill="1" applyAlignment="1">
      <alignment horizontal="centerContinuous" vertical="top"/>
    </xf>
    <xf numFmtId="2" fontId="19" fillId="6" borderId="0" xfId="0" applyNumberFormat="1" applyFont="1" applyFill="1" applyAlignment="1">
      <alignment horizontal="centerContinuous"/>
    </xf>
    <xf numFmtId="2" fontId="19" fillId="6" borderId="0" xfId="0" applyNumberFormat="1" applyFont="1" applyFill="1" applyAlignment="1">
      <alignment horizontal="centerContinuous" vertical="top"/>
    </xf>
    <xf numFmtId="0" fontId="11" fillId="0" borderId="0" xfId="0" applyFont="1" applyAlignment="1">
      <alignment horizontal="centerContinuous"/>
    </xf>
    <xf numFmtId="2" fontId="11" fillId="0" borderId="0" xfId="0" applyNumberFormat="1" applyFont="1" applyAlignment="1">
      <alignment horizontal="centerContinuous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21" fillId="0" borderId="0" xfId="0" applyFont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1" fontId="22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horizontal="right" vertical="center"/>
    </xf>
    <xf numFmtId="1" fontId="11" fillId="0" borderId="0" xfId="0" applyNumberFormat="1" applyFont="1" applyAlignment="1">
      <alignment horizontal="left" vertical="center"/>
    </xf>
    <xf numFmtId="2" fontId="11" fillId="0" borderId="4" xfId="0" applyNumberFormat="1" applyFont="1" applyBorder="1" applyAlignment="1">
      <alignment horizontal="left" vertical="center"/>
    </xf>
    <xf numFmtId="2" fontId="11" fillId="0" borderId="4" xfId="0" applyNumberFormat="1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1" fontId="11" fillId="0" borderId="4" xfId="0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left" vertical="top" wrapText="1"/>
    </xf>
    <xf numFmtId="2" fontId="11" fillId="0" borderId="4" xfId="0" applyNumberFormat="1" applyFont="1" applyBorder="1" applyAlignment="1">
      <alignment horizontal="center" vertical="top"/>
    </xf>
    <xf numFmtId="2" fontId="11" fillId="0" borderId="4" xfId="0" applyNumberFormat="1" applyFont="1" applyBorder="1" applyAlignment="1">
      <alignment horizontal="right" vertical="top"/>
    </xf>
    <xf numFmtId="0" fontId="11" fillId="0" borderId="4" xfId="0" applyFont="1" applyBorder="1" applyAlignment="1">
      <alignment vertical="top"/>
    </xf>
    <xf numFmtId="1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2" fontId="11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horizontal="center" vertical="top"/>
    </xf>
    <xf numFmtId="2" fontId="11" fillId="0" borderId="4" xfId="0" applyNumberFormat="1" applyFont="1" applyBorder="1" applyAlignment="1">
      <alignment horizontal="left" vertical="top"/>
    </xf>
    <xf numFmtId="2" fontId="11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170" fontId="8" fillId="0" borderId="0" xfId="0" applyNumberFormat="1" applyFont="1" applyAlignment="1">
      <alignment vertical="top"/>
    </xf>
    <xf numFmtId="171" fontId="8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center"/>
    </xf>
    <xf numFmtId="2" fontId="11" fillId="0" borderId="4" xfId="0" applyNumberFormat="1" applyFont="1" applyBorder="1" applyAlignment="1">
      <alignment vertical="top"/>
    </xf>
    <xf numFmtId="0" fontId="6" fillId="0" borderId="16" xfId="0" applyFont="1" applyBorder="1" applyAlignment="1">
      <alignment vertical="top"/>
    </xf>
    <xf numFmtId="1" fontId="11" fillId="0" borderId="16" xfId="0" applyNumberFormat="1" applyFont="1" applyBorder="1" applyAlignment="1">
      <alignment horizontal="center" vertical="top"/>
    </xf>
    <xf numFmtId="2" fontId="11" fillId="0" borderId="16" xfId="0" applyNumberFormat="1" applyFont="1" applyBorder="1" applyAlignment="1">
      <alignment horizontal="center" vertical="top"/>
    </xf>
    <xf numFmtId="2" fontId="11" fillId="0" borderId="16" xfId="0" applyNumberFormat="1" applyFont="1" applyBorder="1" applyAlignment="1">
      <alignment horizontal="right" vertical="top"/>
    </xf>
    <xf numFmtId="0" fontId="11" fillId="0" borderId="16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165" fontId="9" fillId="0" borderId="16" xfId="0" applyNumberFormat="1" applyFont="1" applyBorder="1" applyAlignment="1">
      <alignment vertical="center"/>
    </xf>
    <xf numFmtId="0" fontId="2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1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 wrapText="1"/>
    </xf>
    <xf numFmtId="2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vertical="top"/>
    </xf>
    <xf numFmtId="2" fontId="11" fillId="0" borderId="17" xfId="0" applyNumberFormat="1" applyFont="1" applyBorder="1" applyAlignment="1">
      <alignment horizontal="right" vertical="top"/>
    </xf>
    <xf numFmtId="2" fontId="11" fillId="0" borderId="17" xfId="0" applyNumberFormat="1" applyFont="1" applyBorder="1" applyAlignment="1">
      <alignment vertical="top"/>
    </xf>
    <xf numFmtId="0" fontId="3" fillId="0" borderId="17" xfId="0" applyFont="1" applyBorder="1" applyAlignment="1">
      <alignment vertical="top" wrapText="1"/>
    </xf>
    <xf numFmtId="0" fontId="3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center"/>
    </xf>
    <xf numFmtId="165" fontId="9" fillId="0" borderId="15" xfId="0" applyNumberFormat="1" applyFont="1" applyBorder="1" applyAlignment="1">
      <alignment vertical="top"/>
    </xf>
    <xf numFmtId="165" fontId="9" fillId="0" borderId="16" xfId="0" applyNumberFormat="1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164" fontId="8" fillId="0" borderId="17" xfId="0" applyNumberFormat="1" applyFont="1" applyBorder="1" applyAlignment="1">
      <alignment vertical="center"/>
    </xf>
    <xf numFmtId="0" fontId="21" fillId="0" borderId="4" xfId="0" applyFont="1" applyBorder="1" applyAlignment="1">
      <alignment vertical="top"/>
    </xf>
    <xf numFmtId="0" fontId="21" fillId="0" borderId="1" xfId="0" applyFont="1" applyBorder="1" applyAlignment="1">
      <alignment vertical="center" wrapText="1"/>
    </xf>
    <xf numFmtId="2" fontId="11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/>
    </xf>
    <xf numFmtId="0" fontId="21" fillId="0" borderId="4" xfId="0" applyFont="1" applyBorder="1" applyAlignment="1">
      <alignment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4" fontId="1" fillId="4" borderId="22" xfId="0" applyNumberFormat="1" applyFont="1" applyFill="1" applyBorder="1" applyAlignment="1">
      <alignment vertical="center"/>
    </xf>
    <xf numFmtId="4" fontId="10" fillId="4" borderId="22" xfId="0" applyNumberFormat="1" applyFont="1" applyFill="1" applyBorder="1" applyAlignment="1">
      <alignment horizontal="right" vertical="center"/>
    </xf>
    <xf numFmtId="4" fontId="0" fillId="0" borderId="22" xfId="0" applyNumberForma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6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4" fontId="19" fillId="6" borderId="0" xfId="0" applyNumberFormat="1" applyFont="1" applyFill="1" applyAlignment="1">
      <alignment vertical="top"/>
    </xf>
    <xf numFmtId="4" fontId="11" fillId="0" borderId="0" xfId="0" applyNumberFormat="1" applyFont="1" applyAlignment="1">
      <alignment horizontal="left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vertical="top"/>
    </xf>
    <xf numFmtId="4" fontId="11" fillId="0" borderId="17" xfId="0" applyNumberFormat="1" applyFont="1" applyBorder="1" applyAlignment="1">
      <alignment vertical="top"/>
    </xf>
    <xf numFmtId="4" fontId="9" fillId="2" borderId="6" xfId="0" applyNumberFormat="1" applyFont="1" applyFill="1" applyBorder="1" applyAlignment="1">
      <alignment vertical="center"/>
    </xf>
    <xf numFmtId="4" fontId="9" fillId="3" borderId="4" xfId="0" applyNumberFormat="1" applyFont="1" applyFill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4" fontId="11" fillId="0" borderId="0" xfId="0" applyNumberFormat="1" applyFont="1" applyAlignment="1">
      <alignment vertical="top"/>
    </xf>
    <xf numFmtId="4" fontId="3" fillId="0" borderId="8" xfId="0" applyNumberFormat="1" applyFont="1" applyBorder="1" applyAlignment="1">
      <alignment horizontal="left" vertical="center"/>
    </xf>
    <xf numFmtId="4" fontId="7" fillId="0" borderId="7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top"/>
    </xf>
    <xf numFmtId="16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1" fontId="11" fillId="0" borderId="26" xfId="0" applyNumberFormat="1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2" fontId="11" fillId="0" borderId="26" xfId="0" applyNumberFormat="1" applyFont="1" applyBorder="1" applyAlignment="1">
      <alignment horizontal="center" vertical="top"/>
    </xf>
    <xf numFmtId="2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" fillId="8" borderId="0" xfId="0" applyFont="1" applyFill="1" applyAlignment="1">
      <alignment vertical="center"/>
    </xf>
    <xf numFmtId="4" fontId="24" fillId="8" borderId="0" xfId="0" applyNumberFormat="1" applyFont="1" applyFill="1" applyAlignment="1">
      <alignment horizontal="center" vertical="center"/>
    </xf>
    <xf numFmtId="4" fontId="24" fillId="8" borderId="0" xfId="0" applyNumberFormat="1" applyFont="1" applyFill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right"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8" borderId="18" xfId="0" applyFont="1" applyFill="1" applyBorder="1" applyAlignment="1">
      <alignment vertical="center"/>
    </xf>
    <xf numFmtId="0" fontId="1" fillId="8" borderId="19" xfId="0" applyFont="1" applyFill="1" applyBorder="1" applyAlignment="1">
      <alignment vertical="center"/>
    </xf>
    <xf numFmtId="4" fontId="24" fillId="8" borderId="19" xfId="0" applyNumberFormat="1" applyFont="1" applyFill="1" applyBorder="1" applyAlignment="1">
      <alignment horizontal="center" vertical="center"/>
    </xf>
    <xf numFmtId="4" fontId="24" fillId="8" borderId="19" xfId="0" applyNumberFormat="1" applyFont="1" applyFill="1" applyBorder="1" applyAlignment="1">
      <alignment horizontal="center" vertical="center" wrapText="1"/>
    </xf>
    <xf numFmtId="4" fontId="24" fillId="8" borderId="20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4" fontId="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4" fontId="10" fillId="4" borderId="0" xfId="0" applyNumberFormat="1" applyFont="1" applyFill="1" applyAlignment="1">
      <alignment horizontal="right" vertical="center"/>
    </xf>
    <xf numFmtId="0" fontId="10" fillId="4" borderId="0" xfId="0" applyFont="1" applyFill="1" applyAlignment="1">
      <alignment vertical="center" wrapText="1"/>
    </xf>
    <xf numFmtId="0" fontId="1" fillId="8" borderId="21" xfId="0" applyFont="1" applyFill="1" applyBorder="1" applyAlignment="1">
      <alignment vertical="center"/>
    </xf>
    <xf numFmtId="4" fontId="24" fillId="8" borderId="22" xfId="0" applyNumberFormat="1" applyFont="1" applyFill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4" fontId="24" fillId="0" borderId="24" xfId="0" applyNumberFormat="1" applyFont="1" applyBorder="1" applyAlignment="1">
      <alignment horizontal="center" vertical="center"/>
    </xf>
    <xf numFmtId="4" fontId="24" fillId="0" borderId="24" xfId="0" applyNumberFormat="1" applyFont="1" applyBorder="1" applyAlignment="1">
      <alignment horizontal="center" vertical="center" wrapText="1"/>
    </xf>
    <xf numFmtId="4" fontId="24" fillId="0" borderId="25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right" vertical="center"/>
    </xf>
    <xf numFmtId="4" fontId="1" fillId="0" borderId="28" xfId="0" applyNumberFormat="1" applyFont="1" applyBorder="1" applyAlignment="1">
      <alignment vertical="center"/>
    </xf>
    <xf numFmtId="4" fontId="1" fillId="0" borderId="29" xfId="0" applyNumberFormat="1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 wrapText="1"/>
    </xf>
    <xf numFmtId="4" fontId="1" fillId="0" borderId="31" xfId="0" applyNumberFormat="1" applyFont="1" applyBorder="1" applyAlignment="1">
      <alignment vertical="center"/>
    </xf>
    <xf numFmtId="4" fontId="1" fillId="0" borderId="32" xfId="0" applyNumberFormat="1" applyFont="1" applyBorder="1" applyAlignment="1">
      <alignment vertical="center"/>
    </xf>
    <xf numFmtId="0" fontId="11" fillId="9" borderId="4" xfId="0" applyFont="1" applyFill="1" applyBorder="1" applyAlignment="1">
      <alignment horizontal="center" vertical="top"/>
    </xf>
    <xf numFmtId="164" fontId="8" fillId="9" borderId="0" xfId="0" applyNumberFormat="1" applyFont="1" applyFill="1" applyAlignment="1">
      <alignment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center" vertical="center" wrapText="1"/>
    </xf>
    <xf numFmtId="4" fontId="27" fillId="0" borderId="35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right" vertical="center" wrapText="1"/>
    </xf>
    <xf numFmtId="0" fontId="28" fillId="0" borderId="2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1" fontId="20" fillId="6" borderId="0" xfId="0" applyNumberFormat="1" applyFont="1" applyFill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11" fillId="0" borderId="5" xfId="0" applyNumberFormat="1" applyFont="1" applyBorder="1" applyAlignment="1">
      <alignment horizontal="center" vertical="top" wrapText="1"/>
    </xf>
    <xf numFmtId="1" fontId="11" fillId="0" borderId="6" xfId="0" applyNumberFormat="1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/>
    </xf>
    <xf numFmtId="2" fontId="11" fillId="0" borderId="6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6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21" fillId="0" borderId="15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2" fontId="7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</cellXfs>
  <cellStyles count="3">
    <cellStyle name="Comma" xfId="2" builtinId="3"/>
    <cellStyle name="Normal" xfId="0" builtinId="0"/>
    <cellStyle name="Normal 2" xfId="1" xr:uid="{608B7E31-B8C7-4F5A-AB03-D93FAFA66E4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7"/>
  <sheetViews>
    <sheetView zoomScaleNormal="100" workbookViewId="0">
      <selection activeCell="D68" sqref="D68"/>
    </sheetView>
  </sheetViews>
  <sheetFormatPr defaultRowHeight="15"/>
  <cols>
    <col min="1" max="1" width="6.42578125" style="20" customWidth="1"/>
    <col min="2" max="2" width="35.140625" style="20" customWidth="1"/>
    <col min="3" max="4" width="15.28515625" style="49" customWidth="1"/>
    <col min="5" max="5" width="19" style="49" customWidth="1"/>
    <col min="6" max="16" width="9.140625" style="49"/>
    <col min="17" max="16384" width="9.140625" style="20"/>
  </cols>
  <sheetData>
    <row r="2" spans="1:16">
      <c r="A2" s="263" t="s">
        <v>727</v>
      </c>
      <c r="B2" s="263"/>
      <c r="C2" s="263"/>
      <c r="D2" s="263"/>
      <c r="E2" s="263"/>
    </row>
    <row r="3" spans="1:16">
      <c r="A3" s="263" t="s">
        <v>728</v>
      </c>
      <c r="B3" s="263"/>
      <c r="C3" s="263"/>
      <c r="D3" s="263"/>
      <c r="E3" s="263"/>
    </row>
    <row r="4" spans="1:16" ht="9" customHeight="1" thickBot="1"/>
    <row r="5" spans="1:16" s="212" customFormat="1" ht="33" customHeight="1" thickBot="1">
      <c r="A5" s="237"/>
      <c r="B5" s="238" t="s">
        <v>739</v>
      </c>
      <c r="C5" s="239" t="s">
        <v>745</v>
      </c>
      <c r="D5" s="240" t="s">
        <v>581</v>
      </c>
      <c r="E5" s="241" t="s">
        <v>746</v>
      </c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6" s="212" customFormat="1" ht="16.5" customHeight="1">
      <c r="A6" s="225" t="s">
        <v>738</v>
      </c>
      <c r="B6" s="226"/>
      <c r="C6" s="227"/>
      <c r="D6" s="228"/>
      <c r="E6" s="229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</row>
    <row r="7" spans="1:16" ht="15.75" customHeight="1">
      <c r="A7" s="216">
        <v>1</v>
      </c>
      <c r="B7" s="230" t="s">
        <v>396</v>
      </c>
      <c r="C7" s="231">
        <f>+SUM(C8:C12)</f>
        <v>238851.96929599994</v>
      </c>
      <c r="D7" s="231"/>
      <c r="E7" s="179">
        <f>+SUM(E8:E12)</f>
        <v>289010.88284815993</v>
      </c>
    </row>
    <row r="8" spans="1:16" ht="15.75" customHeight="1">
      <c r="A8" s="217"/>
      <c r="B8" s="20" t="s">
        <v>294</v>
      </c>
      <c r="C8" s="49">
        <f>+'3pr_rūs.'!G127</f>
        <v>144966.04259599998</v>
      </c>
      <c r="E8" s="181">
        <f>+C8*1.21</f>
        <v>175408.91154115996</v>
      </c>
    </row>
    <row r="9" spans="1:16" ht="15.75" customHeight="1">
      <c r="A9" s="217"/>
      <c r="B9" s="20" t="s">
        <v>295</v>
      </c>
      <c r="C9" s="49">
        <f>+'3pr_rūs.'!G231</f>
        <v>19936.049999999996</v>
      </c>
      <c r="E9" s="181">
        <f t="shared" ref="E9:E11" si="0">+C9*1.21</f>
        <v>24122.620499999994</v>
      </c>
    </row>
    <row r="10" spans="1:16" ht="15.75" customHeight="1">
      <c r="A10" s="217"/>
      <c r="B10" s="20" t="s">
        <v>296</v>
      </c>
      <c r="C10" s="49">
        <f>+'3pr_rūs.'!G320</f>
        <v>27125.93</v>
      </c>
      <c r="E10" s="181">
        <f t="shared" si="0"/>
        <v>32822.3753</v>
      </c>
    </row>
    <row r="11" spans="1:16" ht="15.75" customHeight="1">
      <c r="A11" s="217"/>
      <c r="B11" s="20" t="s">
        <v>297</v>
      </c>
      <c r="C11" s="49">
        <f>+'3pr_rūs.'!G369</f>
        <v>8521.7919999999995</v>
      </c>
      <c r="E11" s="181">
        <f t="shared" si="0"/>
        <v>10311.36832</v>
      </c>
    </row>
    <row r="12" spans="1:16" ht="15.75" customHeight="1">
      <c r="A12" s="217"/>
      <c r="B12" s="20" t="s">
        <v>298</v>
      </c>
      <c r="C12" s="49">
        <f>+'3pr_rūs.'!G451</f>
        <v>38302.154699999992</v>
      </c>
      <c r="E12" s="181">
        <f>+C12*1.21</f>
        <v>46345.607186999987</v>
      </c>
    </row>
    <row r="13" spans="1:16" s="48" customFormat="1">
      <c r="A13" s="218">
        <v>2</v>
      </c>
      <c r="B13" s="232" t="s">
        <v>194</v>
      </c>
      <c r="C13" s="233">
        <f>+SUM(C14:C17)</f>
        <v>109266.94193000002</v>
      </c>
      <c r="D13" s="233"/>
      <c r="E13" s="180">
        <f>+SUM(E14:E17)</f>
        <v>132212.99973529999</v>
      </c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</row>
    <row r="14" spans="1:16">
      <c r="A14" s="217"/>
      <c r="B14" s="20" t="s">
        <v>195</v>
      </c>
      <c r="C14" s="49">
        <f>+'3pr_1a.'!G84</f>
        <v>14690.180000000002</v>
      </c>
      <c r="E14" s="181">
        <f>+C14*1.21</f>
        <v>17775.117800000004</v>
      </c>
    </row>
    <row r="15" spans="1:16">
      <c r="A15" s="217"/>
      <c r="B15" s="20" t="s">
        <v>196</v>
      </c>
      <c r="C15" s="49">
        <f>+'3pr_1a.'!G139</f>
        <v>14117.699999999999</v>
      </c>
      <c r="E15" s="181">
        <f t="shared" ref="E15:E17" si="1">+C15*1.21</f>
        <v>17082.416999999998</v>
      </c>
    </row>
    <row r="16" spans="1:16">
      <c r="A16" s="217"/>
      <c r="B16" s="20" t="s">
        <v>197</v>
      </c>
      <c r="C16" s="49">
        <f>+'3pr_1a.'!G207</f>
        <v>32470.977299999999</v>
      </c>
      <c r="E16" s="181">
        <f t="shared" si="1"/>
        <v>39289.882532999996</v>
      </c>
    </row>
    <row r="17" spans="1:5">
      <c r="A17" s="217"/>
      <c r="B17" s="20" t="s">
        <v>299</v>
      </c>
      <c r="C17" s="49">
        <f>+'3pr_1a.'!G285</f>
        <v>47988.084630000012</v>
      </c>
      <c r="E17" s="181">
        <f t="shared" si="1"/>
        <v>58065.58240230001</v>
      </c>
    </row>
    <row r="18" spans="1:5">
      <c r="A18" s="216">
        <v>3</v>
      </c>
      <c r="B18" s="230" t="s">
        <v>198</v>
      </c>
      <c r="C18" s="231">
        <f>+SUM(C19:C23)</f>
        <v>257126.64050799998</v>
      </c>
      <c r="D18" s="231"/>
      <c r="E18" s="179">
        <f>+SUM(E19:E23)</f>
        <v>311123.23501468002</v>
      </c>
    </row>
    <row r="19" spans="1:5">
      <c r="A19" s="217"/>
      <c r="B19" s="20" t="s">
        <v>294</v>
      </c>
      <c r="C19" s="49">
        <f>+'3pr_2a.'!G95</f>
        <v>152580.61120799999</v>
      </c>
      <c r="E19" s="181">
        <f>+C19*1.21</f>
        <v>184622.53956167997</v>
      </c>
    </row>
    <row r="20" spans="1:5">
      <c r="A20" s="217"/>
      <c r="B20" s="20" t="s">
        <v>295</v>
      </c>
      <c r="C20" s="49">
        <f>+'3pr_2a.'!G190</f>
        <v>11104.61</v>
      </c>
      <c r="E20" s="181">
        <f t="shared" ref="E20:E22" si="2">+C20*1.21</f>
        <v>13436.578100000001</v>
      </c>
    </row>
    <row r="21" spans="1:5">
      <c r="A21" s="217"/>
      <c r="B21" s="20" t="s">
        <v>296</v>
      </c>
      <c r="C21" s="49">
        <f>+'3pr_2a.'!G251</f>
        <v>13674.05</v>
      </c>
      <c r="E21" s="181">
        <f t="shared" si="2"/>
        <v>16545.600499999997</v>
      </c>
    </row>
    <row r="22" spans="1:5">
      <c r="A22" s="217"/>
      <c r="B22" s="20" t="s">
        <v>297</v>
      </c>
      <c r="C22" s="49">
        <f>+'3pr_2a.'!G306</f>
        <v>42901.559300000015</v>
      </c>
      <c r="E22" s="181">
        <f t="shared" si="2"/>
        <v>51910.886753000021</v>
      </c>
    </row>
    <row r="23" spans="1:5">
      <c r="A23" s="217"/>
      <c r="B23" s="20" t="s">
        <v>298</v>
      </c>
      <c r="C23" s="49">
        <f>+'3pr_2a.'!G386</f>
        <v>36865.81</v>
      </c>
      <c r="E23" s="181">
        <f>+C23*1.21</f>
        <v>44607.630099999995</v>
      </c>
    </row>
    <row r="24" spans="1:5">
      <c r="A24" s="218">
        <v>4</v>
      </c>
      <c r="B24" s="232" t="s">
        <v>300</v>
      </c>
      <c r="C24" s="233">
        <f>+SUM(C25:C28)</f>
        <v>9754.2799999999988</v>
      </c>
      <c r="D24" s="233"/>
      <c r="E24" s="180">
        <f>+SUM(E25:E28)</f>
        <v>11802.6788</v>
      </c>
    </row>
    <row r="25" spans="1:5">
      <c r="A25" s="217"/>
      <c r="B25" s="20" t="s">
        <v>195</v>
      </c>
      <c r="C25" s="49">
        <f>+'3pr_3a.'!G68</f>
        <v>6504.21</v>
      </c>
      <c r="E25" s="181">
        <f>+C25*1.21</f>
        <v>7870.0941000000003</v>
      </c>
    </row>
    <row r="26" spans="1:5">
      <c r="A26" s="217"/>
      <c r="B26" s="20" t="s">
        <v>196</v>
      </c>
      <c r="C26" s="49">
        <f>+'3pr_3a.'!G112</f>
        <v>2203.5699999999997</v>
      </c>
      <c r="E26" s="181">
        <f t="shared" ref="E26:E28" si="3">+C26*1.21</f>
        <v>2666.3196999999996</v>
      </c>
    </row>
    <row r="27" spans="1:5">
      <c r="A27" s="217"/>
      <c r="B27" s="20" t="s">
        <v>197</v>
      </c>
      <c r="C27" s="49">
        <f>+'3pr_3a.'!G146</f>
        <v>816.1</v>
      </c>
      <c r="E27" s="181">
        <f t="shared" si="3"/>
        <v>987.48099999999999</v>
      </c>
    </row>
    <row r="28" spans="1:5">
      <c r="A28" s="217"/>
      <c r="B28" s="20" t="s">
        <v>299</v>
      </c>
      <c r="C28" s="49">
        <f>+'3pr_3a.'!G178</f>
        <v>230.4</v>
      </c>
      <c r="E28" s="181">
        <f t="shared" si="3"/>
        <v>278.78399999999999</v>
      </c>
    </row>
    <row r="29" spans="1:5">
      <c r="A29" s="218">
        <v>5</v>
      </c>
      <c r="B29" s="232" t="s">
        <v>315</v>
      </c>
      <c r="C29" s="233">
        <f>+SUM(C30:C33)</f>
        <v>7353.7</v>
      </c>
      <c r="D29" s="233"/>
      <c r="E29" s="180">
        <f>+SUM(E30:E33)</f>
        <v>8897.976999999999</v>
      </c>
    </row>
    <row r="30" spans="1:5">
      <c r="A30" s="217"/>
      <c r="B30" s="20" t="s">
        <v>195</v>
      </c>
      <c r="C30" s="49">
        <f>+'3pr_4a.'!G62</f>
        <v>4674.7999999999993</v>
      </c>
      <c r="E30" s="181">
        <f>+C30*1.21</f>
        <v>5656.5079999999989</v>
      </c>
    </row>
    <row r="31" spans="1:5">
      <c r="A31" s="217"/>
      <c r="B31" s="20" t="s">
        <v>196</v>
      </c>
      <c r="C31" s="49">
        <f>+'3pr_4a.'!G106</f>
        <v>334.8</v>
      </c>
      <c r="E31" s="181">
        <f t="shared" ref="E31:E33" si="4">+C31*1.21</f>
        <v>405.108</v>
      </c>
    </row>
    <row r="32" spans="1:5">
      <c r="A32" s="217"/>
      <c r="B32" s="20" t="s">
        <v>197</v>
      </c>
      <c r="C32" s="49">
        <f>+'3pr_4a.'!G140</f>
        <v>816.1</v>
      </c>
      <c r="E32" s="181">
        <f t="shared" si="4"/>
        <v>987.48099999999999</v>
      </c>
    </row>
    <row r="33" spans="1:5">
      <c r="A33" s="217"/>
      <c r="B33" s="20" t="s">
        <v>299</v>
      </c>
      <c r="C33" s="49">
        <f>+'3pr_4a.'!G172</f>
        <v>1528</v>
      </c>
      <c r="E33" s="181">
        <f t="shared" si="4"/>
        <v>1848.8799999999999</v>
      </c>
    </row>
    <row r="34" spans="1:5">
      <c r="A34" s="218">
        <v>6</v>
      </c>
      <c r="B34" s="232" t="s">
        <v>316</v>
      </c>
      <c r="C34" s="233">
        <f>+SUM(C35:C39)</f>
        <v>258272.32252699998</v>
      </c>
      <c r="D34" s="233"/>
      <c r="E34" s="180">
        <f>+SUM(E35:E39)</f>
        <v>312509.51025766996</v>
      </c>
    </row>
    <row r="35" spans="1:5">
      <c r="A35" s="217"/>
      <c r="B35" s="20" t="s">
        <v>294</v>
      </c>
      <c r="C35" s="49">
        <f>+'3pr_5a.'!G102</f>
        <v>137030.300827</v>
      </c>
      <c r="E35" s="181">
        <f>+C35*1.21</f>
        <v>165806.66400066999</v>
      </c>
    </row>
    <row r="36" spans="1:5">
      <c r="A36" s="217"/>
      <c r="B36" s="20" t="s">
        <v>295</v>
      </c>
      <c r="C36" s="49">
        <f>+'3pr_5a.'!G187</f>
        <v>10274.949999999999</v>
      </c>
      <c r="E36" s="181">
        <f t="shared" ref="E36:E38" si="5">+C36*1.21</f>
        <v>12432.689499999999</v>
      </c>
    </row>
    <row r="37" spans="1:5">
      <c r="A37" s="217"/>
      <c r="B37" s="20" t="s">
        <v>296</v>
      </c>
      <c r="C37" s="49">
        <f>+'3pr_5a.'!G245</f>
        <v>11329.880000000001</v>
      </c>
      <c r="E37" s="181">
        <f t="shared" si="5"/>
        <v>13709.1548</v>
      </c>
    </row>
    <row r="38" spans="1:5">
      <c r="A38" s="217"/>
      <c r="B38" s="20" t="s">
        <v>297</v>
      </c>
      <c r="C38" s="49">
        <f>+'3pr_5a.'!G297</f>
        <v>48462.855900000002</v>
      </c>
      <c r="E38" s="181">
        <f t="shared" si="5"/>
        <v>58640.055638999998</v>
      </c>
    </row>
    <row r="39" spans="1:5">
      <c r="A39" s="217"/>
      <c r="B39" s="20" t="s">
        <v>298</v>
      </c>
      <c r="C39" s="49">
        <f>+'3pr_5a.'!G379</f>
        <v>51174.335799999986</v>
      </c>
      <c r="E39" s="181">
        <f>+C39*1.21</f>
        <v>61920.94631799998</v>
      </c>
    </row>
    <row r="40" spans="1:5">
      <c r="A40" s="218">
        <v>7</v>
      </c>
      <c r="B40" s="232" t="s">
        <v>337</v>
      </c>
      <c r="C40" s="233">
        <f>+SUM(C41:C41)</f>
        <v>38978.066466800003</v>
      </c>
      <c r="D40" s="233"/>
      <c r="E40" s="180">
        <f>+SUM(E41:E41)</f>
        <v>47163.460424828001</v>
      </c>
    </row>
    <row r="41" spans="1:5">
      <c r="A41" s="217"/>
      <c r="B41" s="20" t="s">
        <v>294</v>
      </c>
      <c r="C41" s="49">
        <f>+'3pr_C.laipt.'!G63</f>
        <v>38978.066466800003</v>
      </c>
      <c r="E41" s="181">
        <f t="shared" ref="E41" si="6">+C41*1.21</f>
        <v>47163.460424828001</v>
      </c>
    </row>
    <row r="42" spans="1:5">
      <c r="A42" s="218">
        <v>8</v>
      </c>
      <c r="B42" s="232" t="s">
        <v>338</v>
      </c>
      <c r="C42" s="233">
        <f>+SUM(C43:C43)</f>
        <v>37510.126487000001</v>
      </c>
      <c r="D42" s="233"/>
      <c r="E42" s="180">
        <f>+SUM(E43:E43)</f>
        <v>45387.253049270003</v>
      </c>
    </row>
    <row r="43" spans="1:5">
      <c r="A43" s="217"/>
      <c r="B43" s="20" t="s">
        <v>294</v>
      </c>
      <c r="C43" s="49">
        <f>+'3pr_antstatas'!G96</f>
        <v>37510.126487000001</v>
      </c>
      <c r="E43" s="181">
        <f t="shared" ref="E43" si="7">+C43*1.21</f>
        <v>45387.253049270003</v>
      </c>
    </row>
    <row r="44" spans="1:5">
      <c r="A44" s="218">
        <v>9</v>
      </c>
      <c r="B44" s="232" t="s">
        <v>339</v>
      </c>
      <c r="C44" s="233">
        <f>+SUM(C45:C45)</f>
        <v>1944.5</v>
      </c>
      <c r="D44" s="233"/>
      <c r="E44" s="180">
        <f>+SUM(E45:E45)</f>
        <v>2352.8449999999998</v>
      </c>
    </row>
    <row r="45" spans="1:5">
      <c r="A45" s="217"/>
      <c r="B45" s="20" t="s">
        <v>340</v>
      </c>
      <c r="C45" s="49">
        <f>+'3pr_kond_nuo stogo'!G22</f>
        <v>1944.5</v>
      </c>
      <c r="E45" s="181">
        <f t="shared" ref="E45" si="8">+C45*1.21</f>
        <v>2352.8449999999998</v>
      </c>
    </row>
    <row r="46" spans="1:5" ht="30">
      <c r="A46" s="218">
        <v>10</v>
      </c>
      <c r="B46" s="234" t="s">
        <v>341</v>
      </c>
      <c r="C46" s="233">
        <f>+SUM(C47:C48)</f>
        <v>46092.693599999999</v>
      </c>
      <c r="D46" s="233">
        <f>+SUM(D47:D48)</f>
        <v>45656.78</v>
      </c>
      <c r="E46" s="180">
        <f>+SUM(E47:E48)</f>
        <v>111016.86305599997</v>
      </c>
    </row>
    <row r="47" spans="1:5">
      <c r="A47" s="217"/>
      <c r="B47" s="20" t="s">
        <v>342</v>
      </c>
      <c r="C47" s="49">
        <f>+'3pr_VOK'!G63</f>
        <v>9910.3035999999993</v>
      </c>
      <c r="D47" s="49">
        <f>+'3pr_VOK_įreng'!G16</f>
        <v>4196.68</v>
      </c>
      <c r="E47" s="181">
        <f>+(C47+D47)*1.21</f>
        <v>17069.450155999999</v>
      </c>
    </row>
    <row r="48" spans="1:5">
      <c r="A48" s="217"/>
      <c r="B48" s="20" t="s">
        <v>343</v>
      </c>
      <c r="C48" s="49">
        <f>+'3pr_VOK'!G167</f>
        <v>36182.39</v>
      </c>
      <c r="D48" s="49">
        <f>+'3pr_VOK_įreng'!G81</f>
        <v>41460.1</v>
      </c>
      <c r="E48" s="181">
        <f>+(C48+D48)*1.21</f>
        <v>93947.412899999981</v>
      </c>
    </row>
    <row r="49" spans="1:16" s="212" customFormat="1" ht="16.5" customHeight="1">
      <c r="A49" s="235" t="s">
        <v>740</v>
      </c>
      <c r="B49" s="213"/>
      <c r="C49" s="214"/>
      <c r="D49" s="215"/>
      <c r="E49" s="236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</row>
    <row r="50" spans="1:16">
      <c r="A50" s="219">
        <v>11</v>
      </c>
      <c r="B50" s="35" t="s">
        <v>723</v>
      </c>
      <c r="C50" s="224">
        <f>+'5pr_1a. apd'!I82</f>
        <v>236787.89459000001</v>
      </c>
      <c r="D50" s="224"/>
      <c r="E50" s="242">
        <f>+(C50+D50)*1.21</f>
        <v>286513.35245389998</v>
      </c>
    </row>
    <row r="51" spans="1:16">
      <c r="A51" s="219">
        <v>12</v>
      </c>
      <c r="B51" s="35" t="s">
        <v>724</v>
      </c>
      <c r="C51" s="224">
        <f>+'5pr_ER'!I30</f>
        <v>6061.6750000000002</v>
      </c>
      <c r="D51" s="224"/>
      <c r="E51" s="242">
        <f>+(C51+D51)*1.21</f>
        <v>7334.6267500000004</v>
      </c>
    </row>
    <row r="52" spans="1:16" s="212" customFormat="1" ht="16.5" customHeight="1">
      <c r="A52" s="235" t="s">
        <v>741</v>
      </c>
      <c r="B52" s="213"/>
      <c r="C52" s="214"/>
      <c r="D52" s="215"/>
      <c r="E52" s="236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</row>
    <row r="53" spans="1:16">
      <c r="A53" s="219">
        <v>13</v>
      </c>
      <c r="B53" s="35" t="s">
        <v>725</v>
      </c>
      <c r="C53" s="224">
        <f>+'7pr_langai'!G54</f>
        <v>73979.160199999984</v>
      </c>
      <c r="D53" s="224"/>
      <c r="E53" s="242">
        <f>+(C53+D53)*1.21</f>
        <v>89514.783841999975</v>
      </c>
    </row>
    <row r="54" spans="1:16" s="212" customFormat="1" ht="16.5" customHeight="1" thickBot="1">
      <c r="A54" s="235" t="s">
        <v>742</v>
      </c>
      <c r="B54" s="213"/>
      <c r="C54" s="214"/>
      <c r="D54" s="215"/>
      <c r="E54" s="236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</row>
    <row r="55" spans="1:16" s="35" customFormat="1" ht="30" customHeight="1">
      <c r="A55" s="243"/>
      <c r="B55" s="244" t="s">
        <v>744</v>
      </c>
      <c r="C55" s="245">
        <f>+SUM(C7,C13,C18,C24,C29,C34,C40,C42,C44,C46,C50,C51,C53)</f>
        <v>1321979.9706048002</v>
      </c>
      <c r="D55" s="245">
        <f t="shared" ref="D55:E55" si="9">+SUM(D7,D13,D18,D24,D29,D34,D40,D42,D44,D46,D50,D51,D53)</f>
        <v>45656.78</v>
      </c>
      <c r="E55" s="246">
        <f t="shared" si="9"/>
        <v>1654840.4682318079</v>
      </c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</row>
    <row r="56" spans="1:16" ht="30.75" thickBot="1">
      <c r="A56" s="247">
        <v>14</v>
      </c>
      <c r="B56" s="248" t="s">
        <v>743</v>
      </c>
      <c r="C56" s="249">
        <f>+'30%'!I14</f>
        <v>410291.02499999997</v>
      </c>
      <c r="D56" s="249"/>
      <c r="E56" s="250">
        <f>+(C56+D56)*1.21</f>
        <v>496452.14024999994</v>
      </c>
    </row>
    <row r="57" spans="1:16" s="35" customFormat="1" ht="30" customHeight="1" thickBot="1">
      <c r="A57" s="220"/>
      <c r="B57" s="221" t="s">
        <v>726</v>
      </c>
      <c r="C57" s="222">
        <f>+(C55+C56)</f>
        <v>1732270.9956048001</v>
      </c>
      <c r="D57" s="222">
        <f t="shared" ref="D57:E57" si="10">+(D55+D56)</f>
        <v>45656.78</v>
      </c>
      <c r="E57" s="223">
        <f t="shared" si="10"/>
        <v>2151292.6084818076</v>
      </c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</row>
    <row r="60" spans="1:16" ht="15.75" thickBot="1"/>
    <row r="61" spans="1:16">
      <c r="A61" s="253" t="s">
        <v>547</v>
      </c>
      <c r="B61" s="264" t="s">
        <v>747</v>
      </c>
      <c r="C61" s="255" t="s">
        <v>748</v>
      </c>
    </row>
    <row r="62" spans="1:16" ht="15.75" thickBot="1">
      <c r="A62" s="254" t="s">
        <v>551</v>
      </c>
      <c r="B62" s="265"/>
      <c r="C62" s="256" t="s">
        <v>749</v>
      </c>
    </row>
    <row r="63" spans="1:16" ht="75" thickBot="1">
      <c r="A63" s="257" t="s">
        <v>750</v>
      </c>
      <c r="B63" s="258" t="s">
        <v>751</v>
      </c>
      <c r="C63" s="260">
        <f>+ROUND(C55+D55,2)</f>
        <v>1367636.75</v>
      </c>
    </row>
    <row r="64" spans="1:16" ht="15.75" thickBot="1">
      <c r="A64" s="261" t="s">
        <v>752</v>
      </c>
      <c r="B64" s="262"/>
      <c r="C64" s="259">
        <f>+ROUND(C63*0.21,2)</f>
        <v>287203.71999999997</v>
      </c>
    </row>
    <row r="65" spans="1:4" ht="30" customHeight="1" thickBot="1">
      <c r="A65" s="261" t="s">
        <v>753</v>
      </c>
      <c r="B65" s="262"/>
      <c r="C65" s="260">
        <f>+C64+C63</f>
        <v>1654840.47</v>
      </c>
    </row>
    <row r="66" spans="1:4" ht="15.75" thickBot="1">
      <c r="A66" s="261" t="s">
        <v>754</v>
      </c>
      <c r="B66" s="262"/>
      <c r="C66" s="260">
        <f>ROUND(0.3*C65,2)</f>
        <v>496452.14</v>
      </c>
    </row>
    <row r="67" spans="1:4" ht="30" customHeight="1" thickBot="1">
      <c r="A67" s="261" t="s">
        <v>755</v>
      </c>
      <c r="B67" s="262"/>
      <c r="C67" s="260">
        <f>+C66+C65</f>
        <v>2151292.61</v>
      </c>
      <c r="D67" s="49">
        <f>+C67-E57</f>
        <v>1.5181922353804111E-3</v>
      </c>
    </row>
  </sheetData>
  <mergeCells count="7">
    <mergeCell ref="A66:B66"/>
    <mergeCell ref="A67:B67"/>
    <mergeCell ref="A2:E2"/>
    <mergeCell ref="A3:E3"/>
    <mergeCell ref="B61:B62"/>
    <mergeCell ref="A64:B64"/>
    <mergeCell ref="A65:B65"/>
  </mergeCells>
  <phoneticPr fontId="18" type="noConversion"/>
  <pageMargins left="1.0236220472440944" right="0.27559055118110237" top="0.51181102362204722" bottom="0.23622047244094491" header="0.27559055118110237" footer="0.15748031496062992"/>
  <pageSetup paperSize="9" scale="90" orientation="portrait" verticalDpi="0" r:id="rId1"/>
  <headerFooter>
    <oddHeader>&amp;L&amp;"-,Bold"&amp;12HSC Baltic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2AAD-25B8-43D4-A90F-5DE8639AEAD2}">
  <dimension ref="A2:I186"/>
  <sheetViews>
    <sheetView zoomScale="120" zoomScaleNormal="120" workbookViewId="0">
      <selection activeCell="F135" sqref="F135:F138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style="29" customWidth="1"/>
    <col min="5" max="5" width="14.85546875" style="17" customWidth="1"/>
    <col min="6" max="6" width="12.7109375" style="20" customWidth="1"/>
    <col min="7" max="7" width="15.42578125" style="20" customWidth="1"/>
  </cols>
  <sheetData>
    <row r="2" spans="1:9" ht="15.75">
      <c r="C2" s="281" t="s">
        <v>0</v>
      </c>
      <c r="D2" s="282"/>
      <c r="E2" s="282"/>
      <c r="F2" s="282"/>
    </row>
    <row r="3" spans="1:9">
      <c r="C3" s="283" t="s">
        <v>1</v>
      </c>
      <c r="D3" s="282"/>
      <c r="E3" s="282"/>
      <c r="F3" s="282"/>
    </row>
    <row r="5" spans="1:9">
      <c r="A5" s="284" t="s">
        <v>2</v>
      </c>
      <c r="B5" s="285"/>
      <c r="C5" s="285"/>
      <c r="D5" s="285"/>
      <c r="E5" s="285"/>
      <c r="F5" s="285"/>
      <c r="G5" s="285"/>
    </row>
    <row r="6" spans="1:9">
      <c r="A6" s="285"/>
      <c r="B6" s="285"/>
      <c r="C6" s="285"/>
      <c r="D6" s="285"/>
      <c r="E6" s="285"/>
      <c r="F6" s="285"/>
      <c r="G6" s="285"/>
    </row>
    <row r="7" spans="1:9">
      <c r="A7" s="284" t="s">
        <v>312</v>
      </c>
      <c r="B7" s="285"/>
      <c r="C7" s="285"/>
      <c r="D7" s="285"/>
      <c r="E7" s="285"/>
      <c r="F7" s="285"/>
      <c r="G7" s="285"/>
    </row>
    <row r="8" spans="1:9">
      <c r="A8" s="285"/>
      <c r="B8" s="285"/>
      <c r="C8" s="285"/>
      <c r="D8" s="285"/>
      <c r="E8" s="285"/>
      <c r="F8" s="285"/>
      <c r="G8" s="285"/>
    </row>
    <row r="9" spans="1:9">
      <c r="A9" s="284" t="s">
        <v>4</v>
      </c>
      <c r="B9" s="285"/>
      <c r="C9" s="285"/>
      <c r="D9" s="285"/>
      <c r="E9" s="285"/>
      <c r="F9" s="285"/>
      <c r="G9" s="285"/>
    </row>
    <row r="10" spans="1:9">
      <c r="A10" s="285"/>
      <c r="B10" s="285"/>
      <c r="C10" s="285"/>
      <c r="D10" s="285"/>
      <c r="E10" s="285"/>
      <c r="F10" s="285"/>
      <c r="G10" s="285"/>
    </row>
    <row r="11" spans="1:9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9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10" t="s">
        <v>19</v>
      </c>
    </row>
    <row r="13" spans="1:9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8" t="s">
        <v>18</v>
      </c>
    </row>
    <row r="14" spans="1:9">
      <c r="A14" s="13"/>
      <c r="B14" s="13">
        <v>1</v>
      </c>
      <c r="C14" s="310" t="s">
        <v>20</v>
      </c>
      <c r="D14" s="311"/>
      <c r="E14" s="311"/>
      <c r="F14" s="311"/>
      <c r="G14" s="311"/>
    </row>
    <row r="15" spans="1:9" ht="26.25" customHeight="1">
      <c r="A15" s="12">
        <v>1</v>
      </c>
      <c r="B15" s="14"/>
      <c r="C15" s="1" t="s">
        <v>21</v>
      </c>
      <c r="D15" s="18" t="s">
        <v>22</v>
      </c>
      <c r="E15" s="15">
        <v>10</v>
      </c>
      <c r="F15" s="21">
        <v>35</v>
      </c>
      <c r="G15" s="22">
        <f>+E15*F15</f>
        <v>350</v>
      </c>
      <c r="H15" s="11"/>
      <c r="I15" s="11"/>
    </row>
    <row r="16" spans="1:9" ht="24">
      <c r="A16" s="12">
        <v>2</v>
      </c>
      <c r="B16" s="14"/>
      <c r="C16" s="1" t="s">
        <v>24</v>
      </c>
      <c r="D16" s="18" t="s">
        <v>22</v>
      </c>
      <c r="E16" s="15">
        <v>5</v>
      </c>
      <c r="F16" s="21">
        <v>5.84</v>
      </c>
      <c r="G16" s="22">
        <f t="shared" ref="G16:G30" si="0">+E16*F16</f>
        <v>29.2</v>
      </c>
      <c r="H16" s="11"/>
      <c r="I16" s="11"/>
    </row>
    <row r="17" spans="1:9" ht="24">
      <c r="A17" s="12">
        <v>3</v>
      </c>
      <c r="B17" s="14"/>
      <c r="C17" s="1" t="s">
        <v>25</v>
      </c>
      <c r="D17" s="18" t="s">
        <v>22</v>
      </c>
      <c r="E17" s="15">
        <v>5</v>
      </c>
      <c r="F17" s="21">
        <v>8.3699999999999992</v>
      </c>
      <c r="G17" s="22">
        <f t="shared" si="0"/>
        <v>41.849999999999994</v>
      </c>
      <c r="H17" s="11"/>
      <c r="I17" s="11"/>
    </row>
    <row r="18" spans="1:9">
      <c r="A18" s="12">
        <v>4</v>
      </c>
      <c r="B18" s="14"/>
      <c r="C18" s="1" t="s">
        <v>26</v>
      </c>
      <c r="D18" s="18" t="s">
        <v>27</v>
      </c>
      <c r="E18" s="15">
        <v>1</v>
      </c>
      <c r="F18" s="21">
        <v>14.54</v>
      </c>
      <c r="G18" s="22">
        <f t="shared" si="0"/>
        <v>14.54</v>
      </c>
      <c r="H18" s="11"/>
      <c r="I18" s="11"/>
    </row>
    <row r="19" spans="1:9" ht="24">
      <c r="A19" s="12">
        <v>5</v>
      </c>
      <c r="B19" s="14"/>
      <c r="C19" s="1" t="s">
        <v>28</v>
      </c>
      <c r="D19" s="18" t="s">
        <v>29</v>
      </c>
      <c r="E19" s="15">
        <v>2</v>
      </c>
      <c r="F19" s="21">
        <v>25</v>
      </c>
      <c r="G19" s="22">
        <f t="shared" si="0"/>
        <v>50</v>
      </c>
      <c r="H19" s="11"/>
      <c r="I19" s="11"/>
    </row>
    <row r="20" spans="1:9" ht="24">
      <c r="A20" s="12">
        <v>6</v>
      </c>
      <c r="B20" s="14"/>
      <c r="C20" s="1" t="s">
        <v>31</v>
      </c>
      <c r="D20" s="18" t="s">
        <v>14</v>
      </c>
      <c r="E20" s="15">
        <v>1</v>
      </c>
      <c r="F20" s="21">
        <v>8.68</v>
      </c>
      <c r="G20" s="22">
        <f t="shared" si="0"/>
        <v>8.68</v>
      </c>
      <c r="H20" s="11"/>
      <c r="I20" s="11"/>
    </row>
    <row r="21" spans="1:9" ht="24">
      <c r="A21" s="12">
        <v>7</v>
      </c>
      <c r="B21" s="14"/>
      <c r="C21" s="1" t="s">
        <v>32</v>
      </c>
      <c r="D21" s="18" t="s">
        <v>14</v>
      </c>
      <c r="E21" s="15">
        <v>1</v>
      </c>
      <c r="F21" s="21">
        <v>12.55</v>
      </c>
      <c r="G21" s="22">
        <f t="shared" si="0"/>
        <v>12.55</v>
      </c>
      <c r="H21" s="11"/>
      <c r="I21" s="11"/>
    </row>
    <row r="22" spans="1:9" ht="24">
      <c r="A22" s="12">
        <v>8</v>
      </c>
      <c r="B22" s="14"/>
      <c r="C22" s="1" t="s">
        <v>37</v>
      </c>
      <c r="D22" s="18" t="s">
        <v>35</v>
      </c>
      <c r="E22" s="15">
        <v>0.1</v>
      </c>
      <c r="F22" s="21">
        <v>840</v>
      </c>
      <c r="G22" s="22">
        <f t="shared" si="0"/>
        <v>84</v>
      </c>
      <c r="H22" s="11"/>
      <c r="I22" s="11"/>
    </row>
    <row r="23" spans="1:9" ht="24">
      <c r="A23" s="12">
        <v>9</v>
      </c>
      <c r="B23" s="14"/>
      <c r="C23" s="1" t="s">
        <v>39</v>
      </c>
      <c r="D23" s="18" t="s">
        <v>22</v>
      </c>
      <c r="E23" s="15">
        <v>5</v>
      </c>
      <c r="F23" s="21">
        <v>3.43</v>
      </c>
      <c r="G23" s="22">
        <f t="shared" si="0"/>
        <v>17.150000000000002</v>
      </c>
      <c r="H23" s="11"/>
      <c r="I23" s="11"/>
    </row>
    <row r="24" spans="1:9" ht="24">
      <c r="A24" s="12">
        <v>10</v>
      </c>
      <c r="B24" s="14"/>
      <c r="C24" s="1" t="s">
        <v>40</v>
      </c>
      <c r="D24" s="18" t="s">
        <v>22</v>
      </c>
      <c r="E24" s="15">
        <v>5</v>
      </c>
      <c r="F24" s="21">
        <v>3.68</v>
      </c>
      <c r="G24" s="22">
        <f t="shared" si="0"/>
        <v>18.400000000000002</v>
      </c>
      <c r="H24" s="11"/>
      <c r="I24" s="11"/>
    </row>
    <row r="25" spans="1:9" ht="24">
      <c r="A25" s="12">
        <v>11</v>
      </c>
      <c r="B25" s="14"/>
      <c r="C25" s="1" t="s">
        <v>43</v>
      </c>
      <c r="D25" s="18" t="s">
        <v>14</v>
      </c>
      <c r="E25" s="15">
        <v>2</v>
      </c>
      <c r="F25" s="21">
        <v>38</v>
      </c>
      <c r="G25" s="22">
        <f t="shared" si="0"/>
        <v>76</v>
      </c>
      <c r="H25" s="11"/>
      <c r="I25" s="11"/>
    </row>
    <row r="26" spans="1:9">
      <c r="A26" s="12">
        <v>12</v>
      </c>
      <c r="B26" s="14"/>
      <c r="C26" s="1" t="s">
        <v>44</v>
      </c>
      <c r="D26" s="18" t="s">
        <v>14</v>
      </c>
      <c r="E26" s="15">
        <v>2</v>
      </c>
      <c r="F26" s="21">
        <v>15.01</v>
      </c>
      <c r="G26" s="22">
        <f t="shared" si="0"/>
        <v>30.02</v>
      </c>
      <c r="H26" s="11"/>
      <c r="I26" s="11"/>
    </row>
    <row r="27" spans="1:9" ht="24">
      <c r="A27" s="12">
        <v>13</v>
      </c>
      <c r="B27" s="14"/>
      <c r="C27" s="1" t="s">
        <v>45</v>
      </c>
      <c r="D27" s="18" t="s">
        <v>35</v>
      </c>
      <c r="E27" s="15">
        <v>0.1</v>
      </c>
      <c r="F27" s="21">
        <v>400</v>
      </c>
      <c r="G27" s="22">
        <f t="shared" si="0"/>
        <v>40</v>
      </c>
      <c r="H27" s="11"/>
      <c r="I27" s="11"/>
    </row>
    <row r="28" spans="1:9" ht="36">
      <c r="A28" s="12">
        <v>14</v>
      </c>
      <c r="B28" s="14"/>
      <c r="C28" s="1" t="s">
        <v>46</v>
      </c>
      <c r="D28" s="18" t="s">
        <v>35</v>
      </c>
      <c r="E28" s="15">
        <v>0.1</v>
      </c>
      <c r="F28" s="21">
        <v>250</v>
      </c>
      <c r="G28" s="22">
        <f t="shared" si="0"/>
        <v>25</v>
      </c>
      <c r="H28" s="11"/>
      <c r="I28" s="11"/>
    </row>
    <row r="29" spans="1:9" ht="24">
      <c r="A29" s="12">
        <v>15</v>
      </c>
      <c r="B29" s="14"/>
      <c r="C29" s="1" t="s">
        <v>302</v>
      </c>
      <c r="D29" s="18" t="s">
        <v>29</v>
      </c>
      <c r="E29" s="15">
        <v>1</v>
      </c>
      <c r="F29" s="21">
        <v>216.54</v>
      </c>
      <c r="G29" s="22">
        <f t="shared" si="0"/>
        <v>216.54</v>
      </c>
      <c r="H29" s="11"/>
      <c r="I29" s="11"/>
    </row>
    <row r="30" spans="1:9" ht="24">
      <c r="A30" s="12">
        <v>16</v>
      </c>
      <c r="B30" s="14"/>
      <c r="C30" s="1" t="s">
        <v>303</v>
      </c>
      <c r="D30" s="18" t="s">
        <v>29</v>
      </c>
      <c r="E30" s="15">
        <v>2</v>
      </c>
      <c r="F30" s="21">
        <v>226.18</v>
      </c>
      <c r="G30" s="22">
        <f t="shared" si="0"/>
        <v>452.36</v>
      </c>
      <c r="H30" s="11"/>
      <c r="I30" s="11"/>
    </row>
    <row r="31" spans="1:9">
      <c r="A31" s="12"/>
      <c r="B31" s="12"/>
      <c r="C31" s="289" t="s">
        <v>47</v>
      </c>
      <c r="D31" s="290"/>
      <c r="E31" s="290"/>
      <c r="F31" s="23"/>
      <c r="G31" s="26">
        <f>SUM(G15:G30)</f>
        <v>1466.29</v>
      </c>
    </row>
    <row r="32" spans="1:9">
      <c r="A32" s="13"/>
      <c r="B32" s="13">
        <v>2</v>
      </c>
      <c r="C32" s="295" t="s">
        <v>48</v>
      </c>
      <c r="D32" s="285"/>
      <c r="E32" s="285"/>
      <c r="F32" s="285"/>
      <c r="G32" s="285"/>
    </row>
    <row r="33" spans="1:9" ht="24">
      <c r="A33" s="12">
        <v>1</v>
      </c>
      <c r="B33" s="14"/>
      <c r="C33" s="1" t="s">
        <v>49</v>
      </c>
      <c r="D33" s="18" t="s">
        <v>22</v>
      </c>
      <c r="E33" s="15">
        <v>20</v>
      </c>
      <c r="F33" s="21">
        <v>35</v>
      </c>
      <c r="G33" s="22">
        <f t="shared" ref="G33:G50" si="1">+E33*F33</f>
        <v>700</v>
      </c>
      <c r="H33" s="11"/>
      <c r="I33" s="11"/>
    </row>
    <row r="34" spans="1:9" ht="24">
      <c r="A34" s="12">
        <v>2</v>
      </c>
      <c r="B34" s="14"/>
      <c r="C34" s="1" t="s">
        <v>267</v>
      </c>
      <c r="D34" s="18" t="s">
        <v>22</v>
      </c>
      <c r="E34" s="15">
        <v>20</v>
      </c>
      <c r="F34" s="21">
        <v>31.14</v>
      </c>
      <c r="G34" s="22">
        <f t="shared" si="1"/>
        <v>622.79999999999995</v>
      </c>
      <c r="H34" s="11"/>
      <c r="I34" s="11"/>
    </row>
    <row r="35" spans="1:9">
      <c r="A35" s="12">
        <v>3</v>
      </c>
      <c r="B35" s="14"/>
      <c r="C35" s="1" t="s">
        <v>26</v>
      </c>
      <c r="D35" s="18" t="s">
        <v>27</v>
      </c>
      <c r="E35" s="15">
        <v>1</v>
      </c>
      <c r="F35" s="21">
        <v>124.76</v>
      </c>
      <c r="G35" s="22">
        <f t="shared" si="1"/>
        <v>124.76</v>
      </c>
      <c r="H35" s="11"/>
      <c r="I35" s="11"/>
    </row>
    <row r="36" spans="1:9" ht="48">
      <c r="A36" s="12">
        <v>4</v>
      </c>
      <c r="B36" s="14"/>
      <c r="C36" s="1" t="s">
        <v>51</v>
      </c>
      <c r="D36" s="18" t="s">
        <v>14</v>
      </c>
      <c r="E36" s="15">
        <v>3</v>
      </c>
      <c r="F36" s="21">
        <v>15.27</v>
      </c>
      <c r="G36" s="22">
        <f t="shared" si="1"/>
        <v>45.81</v>
      </c>
      <c r="H36" s="11"/>
      <c r="I36" s="11"/>
    </row>
    <row r="37" spans="1:9">
      <c r="A37" s="12">
        <v>5</v>
      </c>
      <c r="B37" s="14"/>
      <c r="C37" s="1" t="s">
        <v>52</v>
      </c>
      <c r="D37" s="18" t="s">
        <v>14</v>
      </c>
      <c r="E37" s="15">
        <v>3</v>
      </c>
      <c r="F37" s="21">
        <v>34.82</v>
      </c>
      <c r="G37" s="22">
        <f t="shared" si="1"/>
        <v>104.46000000000001</v>
      </c>
      <c r="H37" s="11"/>
      <c r="I37" s="11"/>
    </row>
    <row r="38" spans="1:9" ht="24">
      <c r="A38" s="12">
        <v>6</v>
      </c>
      <c r="B38" s="14"/>
      <c r="C38" s="1" t="s">
        <v>43</v>
      </c>
      <c r="D38" s="18" t="s">
        <v>14</v>
      </c>
      <c r="E38" s="15">
        <v>3</v>
      </c>
      <c r="F38" s="21">
        <v>38</v>
      </c>
      <c r="G38" s="22">
        <f t="shared" si="1"/>
        <v>114</v>
      </c>
      <c r="H38" s="11"/>
      <c r="I38" s="11"/>
    </row>
    <row r="39" spans="1:9">
      <c r="A39" s="12">
        <v>7</v>
      </c>
      <c r="B39" s="14"/>
      <c r="C39" s="1" t="s">
        <v>44</v>
      </c>
      <c r="D39" s="18" t="s">
        <v>14</v>
      </c>
      <c r="E39" s="15">
        <v>3</v>
      </c>
      <c r="F39" s="21">
        <v>15.01</v>
      </c>
      <c r="G39" s="22">
        <f t="shared" si="1"/>
        <v>45.03</v>
      </c>
      <c r="H39" s="11"/>
      <c r="I39" s="11"/>
    </row>
    <row r="40" spans="1:9" ht="24">
      <c r="A40" s="12">
        <v>8</v>
      </c>
      <c r="B40" s="14"/>
      <c r="C40" s="1" t="s">
        <v>45</v>
      </c>
      <c r="D40" s="18" t="s">
        <v>35</v>
      </c>
      <c r="E40" s="15">
        <v>0.2</v>
      </c>
      <c r="F40" s="21">
        <v>400</v>
      </c>
      <c r="G40" s="22">
        <f t="shared" si="1"/>
        <v>80</v>
      </c>
      <c r="H40" s="11"/>
      <c r="I40" s="11"/>
    </row>
    <row r="41" spans="1:9" ht="24">
      <c r="A41" s="12">
        <v>9</v>
      </c>
      <c r="B41" s="14"/>
      <c r="C41" s="1" t="s">
        <v>304</v>
      </c>
      <c r="D41" s="18" t="s">
        <v>29</v>
      </c>
      <c r="E41" s="15">
        <v>2</v>
      </c>
      <c r="F41" s="21">
        <v>225.66</v>
      </c>
      <c r="G41" s="22">
        <f t="shared" si="1"/>
        <v>451.32</v>
      </c>
      <c r="H41" s="11"/>
      <c r="I41" s="11"/>
    </row>
    <row r="42" spans="1:9" ht="24">
      <c r="A42" s="12">
        <v>10</v>
      </c>
      <c r="B42" s="14"/>
      <c r="C42" s="1" t="s">
        <v>305</v>
      </c>
      <c r="D42" s="18" t="s">
        <v>29</v>
      </c>
      <c r="E42" s="15">
        <v>2</v>
      </c>
      <c r="F42" s="21">
        <v>246.94</v>
      </c>
      <c r="G42" s="22">
        <f t="shared" si="1"/>
        <v>493.88</v>
      </c>
      <c r="H42" s="11"/>
      <c r="I42" s="11"/>
    </row>
    <row r="43" spans="1:9" ht="24">
      <c r="A43" s="12">
        <v>11</v>
      </c>
      <c r="B43" s="14"/>
      <c r="C43" s="1" t="s">
        <v>313</v>
      </c>
      <c r="D43" s="18" t="s">
        <v>202</v>
      </c>
      <c r="E43" s="15">
        <v>0.03</v>
      </c>
      <c r="F43" s="21">
        <v>3000</v>
      </c>
      <c r="G43" s="22">
        <f t="shared" si="1"/>
        <v>90</v>
      </c>
      <c r="H43" s="11"/>
      <c r="I43" s="11"/>
    </row>
    <row r="44" spans="1:9" ht="24">
      <c r="A44" s="12">
        <v>12</v>
      </c>
      <c r="B44" s="14"/>
      <c r="C44" s="1" t="s">
        <v>234</v>
      </c>
      <c r="D44" s="18" t="s">
        <v>35</v>
      </c>
      <c r="E44" s="15">
        <v>7.4999999999999997E-2</v>
      </c>
      <c r="F44" s="21">
        <v>950</v>
      </c>
      <c r="G44" s="22">
        <f t="shared" si="1"/>
        <v>71.25</v>
      </c>
      <c r="H44" s="11"/>
      <c r="I44" s="11"/>
    </row>
    <row r="45" spans="1:9" ht="36">
      <c r="A45" s="12">
        <v>13</v>
      </c>
      <c r="B45" s="14"/>
      <c r="C45" s="1" t="s">
        <v>307</v>
      </c>
      <c r="D45" s="18" t="s">
        <v>210</v>
      </c>
      <c r="E45" s="15">
        <v>3</v>
      </c>
      <c r="F45" s="21">
        <v>15.5</v>
      </c>
      <c r="G45" s="22">
        <f t="shared" si="1"/>
        <v>46.5</v>
      </c>
      <c r="H45" s="11"/>
      <c r="I45" s="11"/>
    </row>
    <row r="46" spans="1:9" ht="36">
      <c r="A46" s="12">
        <v>14</v>
      </c>
      <c r="B46" s="14"/>
      <c r="C46" s="1" t="s">
        <v>229</v>
      </c>
      <c r="D46" s="18" t="s">
        <v>202</v>
      </c>
      <c r="E46" s="15">
        <v>0.03</v>
      </c>
      <c r="F46" s="21">
        <v>1147.3</v>
      </c>
      <c r="G46" s="22">
        <f t="shared" si="1"/>
        <v>34.418999999999997</v>
      </c>
      <c r="H46" s="11"/>
      <c r="I46" s="11"/>
    </row>
    <row r="47" spans="1:9" ht="36">
      <c r="A47" s="12">
        <v>15</v>
      </c>
      <c r="B47" s="14"/>
      <c r="C47" s="1" t="s">
        <v>230</v>
      </c>
      <c r="D47" s="18" t="s">
        <v>202</v>
      </c>
      <c r="E47" s="15">
        <v>0.03</v>
      </c>
      <c r="F47" s="21">
        <v>753.5</v>
      </c>
      <c r="G47" s="22">
        <f t="shared" si="1"/>
        <v>22.605</v>
      </c>
      <c r="H47" s="11"/>
      <c r="I47" s="11"/>
    </row>
    <row r="48" spans="1:9" ht="24">
      <c r="A48" s="12">
        <v>16</v>
      </c>
      <c r="B48" s="14"/>
      <c r="C48" s="1" t="s">
        <v>227</v>
      </c>
      <c r="D48" s="18" t="s">
        <v>202</v>
      </c>
      <c r="E48" s="15">
        <v>0.03</v>
      </c>
      <c r="F48" s="21">
        <v>205.7</v>
      </c>
      <c r="G48" s="22">
        <f t="shared" si="1"/>
        <v>6.1709999999999994</v>
      </c>
      <c r="H48" s="11"/>
      <c r="I48" s="11"/>
    </row>
    <row r="49" spans="1:9" ht="24">
      <c r="A49" s="12">
        <v>17</v>
      </c>
      <c r="B49" s="14"/>
      <c r="C49" s="1" t="s">
        <v>308</v>
      </c>
      <c r="D49" s="18" t="s">
        <v>202</v>
      </c>
      <c r="E49" s="15">
        <v>0.03</v>
      </c>
      <c r="F49" s="21">
        <v>280.5</v>
      </c>
      <c r="G49" s="22">
        <f t="shared" si="1"/>
        <v>8.4149999999999991</v>
      </c>
      <c r="H49" s="11"/>
      <c r="I49" s="11"/>
    </row>
    <row r="50" spans="1:9" ht="36">
      <c r="A50" s="12">
        <v>18</v>
      </c>
      <c r="B50" s="14"/>
      <c r="C50" s="1" t="s">
        <v>309</v>
      </c>
      <c r="D50" s="18" t="s">
        <v>202</v>
      </c>
      <c r="E50" s="15">
        <v>0.03</v>
      </c>
      <c r="F50" s="21">
        <v>253</v>
      </c>
      <c r="G50" s="22">
        <f t="shared" si="1"/>
        <v>7.59</v>
      </c>
      <c r="H50" s="11"/>
      <c r="I50" s="11"/>
    </row>
    <row r="51" spans="1:9">
      <c r="A51" s="12"/>
      <c r="B51" s="12"/>
      <c r="C51" s="289" t="s">
        <v>57</v>
      </c>
      <c r="D51" s="290"/>
      <c r="E51" s="290"/>
      <c r="F51" s="23"/>
      <c r="G51" s="26">
        <f>SUM(G33:G50)</f>
        <v>3069.0099999999998</v>
      </c>
    </row>
    <row r="52" spans="1:9">
      <c r="A52" s="13"/>
      <c r="B52" s="13">
        <v>3</v>
      </c>
      <c r="C52" s="295" t="s">
        <v>71</v>
      </c>
      <c r="D52" s="285"/>
      <c r="E52" s="285"/>
      <c r="F52" s="285"/>
      <c r="G52" s="285"/>
    </row>
    <row r="53" spans="1:9" ht="36">
      <c r="A53" s="12">
        <v>1</v>
      </c>
      <c r="B53" s="14"/>
      <c r="C53" s="1" t="s">
        <v>72</v>
      </c>
      <c r="D53" s="18" t="s">
        <v>22</v>
      </c>
      <c r="E53" s="15">
        <v>5</v>
      </c>
      <c r="F53" s="21">
        <v>11.16</v>
      </c>
      <c r="G53" s="22">
        <f t="shared" ref="G53" si="2">+E53*F53</f>
        <v>55.8</v>
      </c>
      <c r="H53" s="11"/>
      <c r="I53" s="11"/>
    </row>
    <row r="54" spans="1:9">
      <c r="A54" s="12">
        <v>2</v>
      </c>
      <c r="B54" s="14"/>
      <c r="C54" s="1"/>
      <c r="D54" s="18"/>
      <c r="E54" s="15"/>
      <c r="F54" s="21">
        <v>0</v>
      </c>
      <c r="G54" s="26">
        <f>+SUM(G53:G53)</f>
        <v>55.8</v>
      </c>
      <c r="H54" s="11"/>
      <c r="I54" s="11"/>
    </row>
    <row r="55" spans="1:9">
      <c r="A55" s="12">
        <v>3</v>
      </c>
      <c r="B55" s="14"/>
      <c r="C55" s="1"/>
      <c r="D55" s="18"/>
      <c r="E55" s="15"/>
      <c r="F55" s="21">
        <v>0</v>
      </c>
      <c r="G55" s="22">
        <v>0</v>
      </c>
      <c r="H55" s="11"/>
      <c r="I55" s="11"/>
    </row>
    <row r="56" spans="1:9">
      <c r="A56" s="12"/>
      <c r="B56" s="12"/>
      <c r="C56" s="289" t="s">
        <v>70</v>
      </c>
      <c r="D56" s="290"/>
      <c r="E56" s="290"/>
      <c r="F56" s="23"/>
      <c r="G56" s="22">
        <v>0</v>
      </c>
    </row>
    <row r="57" spans="1:9">
      <c r="A57" s="13"/>
      <c r="B57" s="13">
        <v>4</v>
      </c>
      <c r="C57" s="295" t="s">
        <v>78</v>
      </c>
      <c r="D57" s="285"/>
      <c r="E57" s="285"/>
      <c r="F57" s="285"/>
      <c r="G57" s="285"/>
    </row>
    <row r="58" spans="1:9" ht="24">
      <c r="A58" s="12">
        <v>1</v>
      </c>
      <c r="B58" s="14"/>
      <c r="C58" s="1" t="s">
        <v>80</v>
      </c>
      <c r="D58" s="18" t="s">
        <v>22</v>
      </c>
      <c r="E58" s="15">
        <v>20</v>
      </c>
      <c r="F58" s="21">
        <v>31.72</v>
      </c>
      <c r="G58" s="22">
        <v>27.9</v>
      </c>
      <c r="H58" s="11"/>
      <c r="I58" s="11"/>
    </row>
    <row r="59" spans="1:9" ht="48">
      <c r="A59" s="12">
        <v>2</v>
      </c>
      <c r="B59" s="14"/>
      <c r="C59" s="1" t="s">
        <v>74</v>
      </c>
      <c r="D59" s="18" t="s">
        <v>75</v>
      </c>
      <c r="E59" s="15">
        <v>0.45</v>
      </c>
      <c r="F59" s="21">
        <v>50</v>
      </c>
      <c r="G59" s="22">
        <v>27.9</v>
      </c>
      <c r="H59" s="11"/>
      <c r="I59" s="11"/>
    </row>
    <row r="60" spans="1:9" ht="36">
      <c r="A60" s="12">
        <v>3</v>
      </c>
      <c r="B60" s="14"/>
      <c r="C60" s="1" t="s">
        <v>76</v>
      </c>
      <c r="D60" s="18" t="s">
        <v>75</v>
      </c>
      <c r="E60" s="15">
        <v>0.45</v>
      </c>
      <c r="F60" s="21">
        <v>30</v>
      </c>
      <c r="G60" s="22">
        <v>27.9</v>
      </c>
      <c r="H60" s="11"/>
      <c r="I60" s="11"/>
    </row>
    <row r="61" spans="1:9">
      <c r="A61" s="12"/>
      <c r="B61" s="12"/>
      <c r="C61" s="289" t="s">
        <v>77</v>
      </c>
      <c r="D61" s="290"/>
      <c r="E61" s="290"/>
      <c r="F61" s="23"/>
      <c r="G61" s="26">
        <f>SUM(G58:G60)</f>
        <v>83.699999999999989</v>
      </c>
    </row>
    <row r="62" spans="1:9">
      <c r="A62" s="12"/>
      <c r="B62" s="12"/>
      <c r="C62" s="289" t="s">
        <v>82</v>
      </c>
      <c r="D62" s="290"/>
      <c r="E62" s="290"/>
      <c r="F62" s="23"/>
      <c r="G62" s="27">
        <f>+SUM(G31,G51,G54,G61)</f>
        <v>4674.7999999999993</v>
      </c>
    </row>
    <row r="63" spans="1:9">
      <c r="A63" s="12"/>
      <c r="B63" s="12"/>
      <c r="C63" s="297" t="s">
        <v>83</v>
      </c>
      <c r="D63" s="298"/>
      <c r="E63" s="298"/>
      <c r="F63" s="23"/>
      <c r="G63" s="25">
        <f>+G64-G62</f>
        <v>981.70799999999963</v>
      </c>
    </row>
    <row r="64" spans="1:9">
      <c r="A64" s="12"/>
      <c r="B64" s="12"/>
      <c r="C64" s="289" t="s">
        <v>84</v>
      </c>
      <c r="D64" s="290"/>
      <c r="E64" s="290"/>
      <c r="F64" s="23"/>
      <c r="G64" s="25">
        <f>+G62*1.21</f>
        <v>5656.5079999999989</v>
      </c>
    </row>
    <row r="65" spans="1:9">
      <c r="G65" s="35"/>
    </row>
    <row r="66" spans="1:9">
      <c r="B66" s="296" t="s">
        <v>85</v>
      </c>
      <c r="C66" s="296"/>
      <c r="D66" s="296"/>
      <c r="E66" s="296"/>
      <c r="F66" s="296"/>
      <c r="G66" s="296"/>
    </row>
    <row r="67" spans="1:9">
      <c r="B67" s="296" t="s">
        <v>85</v>
      </c>
      <c r="C67" s="296"/>
      <c r="D67" s="296"/>
      <c r="E67" s="296"/>
      <c r="F67" s="296"/>
      <c r="G67" s="296"/>
    </row>
    <row r="68" spans="1:9">
      <c r="B68" s="296" t="s">
        <v>85</v>
      </c>
      <c r="C68" s="296"/>
      <c r="D68" s="296"/>
      <c r="E68" s="296"/>
      <c r="F68" s="296"/>
      <c r="G68" s="296"/>
    </row>
    <row r="69" spans="1:9">
      <c r="B69" s="296" t="s">
        <v>85</v>
      </c>
      <c r="C69" s="296"/>
      <c r="D69" s="296"/>
      <c r="E69" s="296"/>
      <c r="F69" s="296"/>
      <c r="G69" s="296"/>
    </row>
    <row r="70" spans="1:9">
      <c r="B70" s="296" t="s">
        <v>85</v>
      </c>
      <c r="C70" s="296"/>
      <c r="D70" s="296"/>
      <c r="E70" s="296"/>
      <c r="F70" s="296"/>
      <c r="G70" s="296"/>
    </row>
    <row r="71" spans="1:9">
      <c r="B71" s="296" t="s">
        <v>85</v>
      </c>
      <c r="C71" s="296"/>
      <c r="D71" s="296"/>
      <c r="E71" s="296"/>
      <c r="F71" s="296"/>
      <c r="G71" s="296"/>
    </row>
    <row r="72" spans="1:9">
      <c r="B72" s="296" t="s">
        <v>85</v>
      </c>
      <c r="C72" s="296"/>
      <c r="D72" s="296"/>
      <c r="E72" s="296"/>
      <c r="F72" s="296"/>
      <c r="G72" s="296"/>
    </row>
    <row r="73" spans="1:9">
      <c r="B73" s="296" t="s">
        <v>85</v>
      </c>
      <c r="C73" s="296"/>
      <c r="D73" s="296"/>
      <c r="E73" s="296"/>
      <c r="F73" s="296"/>
      <c r="G73" s="296"/>
    </row>
    <row r="74" spans="1:9">
      <c r="B74" s="296" t="s">
        <v>85</v>
      </c>
      <c r="C74" s="296"/>
      <c r="D74" s="296"/>
      <c r="E74" s="296"/>
      <c r="F74" s="296"/>
      <c r="G74" s="296"/>
    </row>
    <row r="75" spans="1:9">
      <c r="B75" s="296" t="s">
        <v>85</v>
      </c>
      <c r="C75" s="296"/>
      <c r="D75" s="296"/>
      <c r="E75" s="296"/>
      <c r="F75" s="296"/>
      <c r="G75" s="296"/>
    </row>
    <row r="76" spans="1:9">
      <c r="A76" s="2"/>
      <c r="B76" s="2"/>
      <c r="C76" s="2"/>
      <c r="D76" s="28"/>
      <c r="E76" s="16"/>
      <c r="F76" s="24"/>
      <c r="G76" s="24"/>
      <c r="H76" s="2"/>
      <c r="I76" s="2"/>
    </row>
    <row r="78" spans="1:9" ht="15.75">
      <c r="C78" s="281" t="s">
        <v>0</v>
      </c>
      <c r="D78" s="282"/>
      <c r="E78" s="282"/>
      <c r="F78" s="282"/>
    </row>
    <row r="79" spans="1:9">
      <c r="C79" s="283" t="s">
        <v>1</v>
      </c>
      <c r="D79" s="282"/>
      <c r="E79" s="282"/>
      <c r="F79" s="282"/>
    </row>
    <row r="81" spans="1:9">
      <c r="A81" s="284" t="s">
        <v>2</v>
      </c>
      <c r="B81" s="285"/>
      <c r="C81" s="285"/>
      <c r="D81" s="285"/>
      <c r="E81" s="285"/>
      <c r="F81" s="285"/>
      <c r="G81" s="285"/>
    </row>
    <row r="82" spans="1:9">
      <c r="A82" s="285"/>
      <c r="B82" s="285"/>
      <c r="C82" s="285"/>
      <c r="D82" s="285"/>
      <c r="E82" s="285"/>
      <c r="F82" s="285"/>
      <c r="G82" s="285"/>
    </row>
    <row r="83" spans="1:9">
      <c r="A83" s="284" t="s">
        <v>312</v>
      </c>
      <c r="B83" s="285"/>
      <c r="C83" s="285"/>
      <c r="D83" s="285"/>
      <c r="E83" s="285"/>
      <c r="F83" s="285"/>
      <c r="G83" s="285"/>
    </row>
    <row r="84" spans="1:9">
      <c r="A84" s="285"/>
      <c r="B84" s="285"/>
      <c r="C84" s="285"/>
      <c r="D84" s="285"/>
      <c r="E84" s="285"/>
      <c r="F84" s="285"/>
      <c r="G84" s="285"/>
    </row>
    <row r="85" spans="1:9">
      <c r="A85" s="284" t="s">
        <v>86</v>
      </c>
      <c r="B85" s="285"/>
      <c r="C85" s="285"/>
      <c r="D85" s="285"/>
      <c r="E85" s="285"/>
      <c r="F85" s="285"/>
      <c r="G85" s="285"/>
    </row>
    <row r="86" spans="1:9">
      <c r="A86" s="285"/>
      <c r="B86" s="285"/>
      <c r="C86" s="285"/>
      <c r="D86" s="285"/>
      <c r="E86" s="285"/>
      <c r="F86" s="285"/>
      <c r="G86" s="285"/>
    </row>
    <row r="87" spans="1:9">
      <c r="A87" s="286" t="s">
        <v>6</v>
      </c>
      <c r="B87" s="287"/>
      <c r="C87" s="2"/>
      <c r="D87" s="288" t="s">
        <v>5</v>
      </c>
      <c r="E87" s="287"/>
      <c r="F87" s="287"/>
      <c r="G87" s="287"/>
    </row>
    <row r="88" spans="1:9">
      <c r="A88" s="3" t="s">
        <v>7</v>
      </c>
      <c r="B88" s="3" t="s">
        <v>9</v>
      </c>
      <c r="C88" s="3" t="s">
        <v>11</v>
      </c>
      <c r="D88" s="5" t="s">
        <v>13</v>
      </c>
      <c r="E88" s="312" t="s">
        <v>15</v>
      </c>
      <c r="F88" s="7" t="s">
        <v>16</v>
      </c>
      <c r="G88" s="10" t="s">
        <v>19</v>
      </c>
    </row>
    <row r="89" spans="1:9">
      <c r="A89" s="4" t="s">
        <v>8</v>
      </c>
      <c r="B89" s="4" t="s">
        <v>10</v>
      </c>
      <c r="C89" s="4" t="s">
        <v>12</v>
      </c>
      <c r="D89" s="6" t="s">
        <v>14</v>
      </c>
      <c r="E89" s="313"/>
      <c r="F89" s="9" t="s">
        <v>17</v>
      </c>
      <c r="G89" s="8" t="s">
        <v>18</v>
      </c>
    </row>
    <row r="90" spans="1:9">
      <c r="A90" s="13"/>
      <c r="B90" s="13">
        <v>1</v>
      </c>
      <c r="C90" s="310" t="s">
        <v>87</v>
      </c>
      <c r="D90" s="311"/>
      <c r="E90" s="311"/>
      <c r="F90" s="311"/>
      <c r="G90" s="311"/>
    </row>
    <row r="91" spans="1:9" ht="24">
      <c r="A91" s="12">
        <v>1</v>
      </c>
      <c r="B91" s="14"/>
      <c r="C91" s="1" t="s">
        <v>95</v>
      </c>
      <c r="D91" s="18" t="s">
        <v>14</v>
      </c>
      <c r="E91" s="15">
        <v>30</v>
      </c>
      <c r="F91" s="21">
        <v>12.9</v>
      </c>
      <c r="G91" s="22">
        <v>27.9</v>
      </c>
      <c r="H91" s="11"/>
      <c r="I91" s="11"/>
    </row>
    <row r="92" spans="1:9" ht="24">
      <c r="A92" s="12">
        <v>2</v>
      </c>
      <c r="B92" s="14"/>
      <c r="C92" s="1" t="s">
        <v>314</v>
      </c>
      <c r="D92" s="18" t="s">
        <v>14</v>
      </c>
      <c r="E92" s="15">
        <v>15</v>
      </c>
      <c r="F92" s="21">
        <v>20.92</v>
      </c>
      <c r="G92" s="22">
        <v>27.9</v>
      </c>
      <c r="H92" s="11"/>
      <c r="I92" s="11"/>
    </row>
    <row r="93" spans="1:9">
      <c r="A93" s="12">
        <v>3</v>
      </c>
      <c r="B93" s="14"/>
      <c r="C93" s="1" t="s">
        <v>97</v>
      </c>
      <c r="D93" s="18" t="s">
        <v>14</v>
      </c>
      <c r="E93" s="15">
        <v>15</v>
      </c>
      <c r="F93" s="21">
        <v>24.22</v>
      </c>
      <c r="G93" s="22">
        <v>27.9</v>
      </c>
      <c r="H93" s="11"/>
      <c r="I93" s="11"/>
    </row>
    <row r="94" spans="1:9" ht="48">
      <c r="A94" s="12">
        <v>4</v>
      </c>
      <c r="B94" s="14"/>
      <c r="C94" s="1" t="s">
        <v>98</v>
      </c>
      <c r="D94" s="18" t="s">
        <v>22</v>
      </c>
      <c r="E94" s="15">
        <v>25</v>
      </c>
      <c r="F94" s="21">
        <v>25</v>
      </c>
      <c r="G94" s="22">
        <v>27.9</v>
      </c>
      <c r="H94" s="11"/>
      <c r="I94" s="11"/>
    </row>
    <row r="95" spans="1:9" ht="24">
      <c r="A95" s="12">
        <v>5</v>
      </c>
      <c r="B95" s="14"/>
      <c r="C95" s="1" t="s">
        <v>99</v>
      </c>
      <c r="D95" s="18" t="s">
        <v>22</v>
      </c>
      <c r="E95" s="15">
        <v>25</v>
      </c>
      <c r="F95" s="21">
        <v>2.75</v>
      </c>
      <c r="G95" s="22">
        <v>27.9</v>
      </c>
      <c r="H95" s="11"/>
      <c r="I95" s="11"/>
    </row>
    <row r="96" spans="1:9">
      <c r="A96" s="12">
        <v>6</v>
      </c>
      <c r="B96" s="14"/>
      <c r="C96" s="1" t="s">
        <v>26</v>
      </c>
      <c r="D96" s="18" t="s">
        <v>27</v>
      </c>
      <c r="E96" s="15">
        <v>1</v>
      </c>
      <c r="F96" s="21">
        <v>13.32</v>
      </c>
      <c r="G96" s="22">
        <v>27.9</v>
      </c>
      <c r="H96" s="11"/>
      <c r="I96" s="11"/>
    </row>
    <row r="97" spans="1:9" ht="24">
      <c r="A97" s="12">
        <v>7</v>
      </c>
      <c r="B97" s="14"/>
      <c r="C97" s="1" t="s">
        <v>45</v>
      </c>
      <c r="D97" s="18" t="s">
        <v>35</v>
      </c>
      <c r="E97" s="15">
        <v>0.25</v>
      </c>
      <c r="F97" s="21">
        <v>400</v>
      </c>
      <c r="G97" s="22">
        <v>27.9</v>
      </c>
      <c r="H97" s="11"/>
      <c r="I97" s="11"/>
    </row>
    <row r="98" spans="1:9" ht="24">
      <c r="A98" s="12">
        <v>8</v>
      </c>
      <c r="B98" s="14"/>
      <c r="C98" s="1" t="s">
        <v>103</v>
      </c>
      <c r="D98" s="18" t="s">
        <v>14</v>
      </c>
      <c r="E98" s="15">
        <v>1</v>
      </c>
      <c r="F98" s="21">
        <v>43.9</v>
      </c>
      <c r="G98" s="22">
        <v>27.9</v>
      </c>
      <c r="H98" s="11"/>
      <c r="I98" s="11"/>
    </row>
    <row r="99" spans="1:9">
      <c r="A99" s="12"/>
      <c r="B99" s="12"/>
      <c r="C99" s="289" t="s">
        <v>47</v>
      </c>
      <c r="D99" s="290"/>
      <c r="E99" s="290"/>
      <c r="F99" s="23"/>
      <c r="G99" s="26">
        <f>SUM(G91:G98)</f>
        <v>223.20000000000002</v>
      </c>
    </row>
    <row r="100" spans="1:9">
      <c r="A100" s="13"/>
      <c r="B100" s="13">
        <v>2</v>
      </c>
      <c r="C100" s="295" t="s">
        <v>104</v>
      </c>
      <c r="D100" s="285"/>
      <c r="E100" s="285"/>
      <c r="F100" s="285"/>
      <c r="G100" s="285"/>
    </row>
    <row r="101" spans="1:9" ht="36">
      <c r="A101" s="12">
        <v>1</v>
      </c>
      <c r="B101" s="14"/>
      <c r="C101" s="1" t="s">
        <v>106</v>
      </c>
      <c r="D101" s="18" t="s">
        <v>22</v>
      </c>
      <c r="E101" s="15">
        <v>100</v>
      </c>
      <c r="F101" s="21">
        <v>7.05</v>
      </c>
      <c r="G101" s="22">
        <v>27.9</v>
      </c>
      <c r="H101" s="11"/>
      <c r="I101" s="11"/>
    </row>
    <row r="102" spans="1:9">
      <c r="A102" s="12">
        <v>2</v>
      </c>
      <c r="B102" s="14"/>
      <c r="C102" s="1" t="s">
        <v>107</v>
      </c>
      <c r="D102" s="18" t="s">
        <v>75</v>
      </c>
      <c r="E102" s="15">
        <v>0.12</v>
      </c>
      <c r="F102" s="21">
        <v>50</v>
      </c>
      <c r="G102" s="22">
        <v>27.9</v>
      </c>
      <c r="H102" s="11"/>
      <c r="I102" s="11"/>
    </row>
    <row r="103" spans="1:9" ht="48">
      <c r="A103" s="12">
        <v>3</v>
      </c>
      <c r="B103" s="14"/>
      <c r="C103" s="1" t="s">
        <v>74</v>
      </c>
      <c r="D103" s="18" t="s">
        <v>75</v>
      </c>
      <c r="E103" s="15">
        <v>0.12</v>
      </c>
      <c r="F103" s="21">
        <v>50</v>
      </c>
      <c r="G103" s="22">
        <v>27.9</v>
      </c>
      <c r="H103" s="11"/>
      <c r="I103" s="11"/>
    </row>
    <row r="104" spans="1:9" ht="36">
      <c r="A104" s="12">
        <v>4</v>
      </c>
      <c r="B104" s="14"/>
      <c r="C104" s="1" t="s">
        <v>76</v>
      </c>
      <c r="D104" s="18" t="s">
        <v>75</v>
      </c>
      <c r="E104" s="15">
        <v>0.12</v>
      </c>
      <c r="F104" s="21">
        <v>30</v>
      </c>
      <c r="G104" s="22">
        <v>27.9</v>
      </c>
      <c r="H104" s="11"/>
      <c r="I104" s="11"/>
    </row>
    <row r="105" spans="1:9">
      <c r="A105" s="12"/>
      <c r="B105" s="12"/>
      <c r="C105" s="289" t="s">
        <v>57</v>
      </c>
      <c r="D105" s="290"/>
      <c r="E105" s="290"/>
      <c r="F105" s="23"/>
      <c r="G105" s="26">
        <f>SUM(G101:G104)</f>
        <v>111.6</v>
      </c>
    </row>
    <row r="106" spans="1:9">
      <c r="A106" s="12"/>
      <c r="B106" s="12"/>
      <c r="C106" s="289" t="s">
        <v>108</v>
      </c>
      <c r="D106" s="290"/>
      <c r="E106" s="290"/>
      <c r="F106" s="23"/>
      <c r="G106" s="27">
        <f>+SUM(G99,G105)</f>
        <v>334.8</v>
      </c>
    </row>
    <row r="107" spans="1:9">
      <c r="A107" s="12"/>
      <c r="B107" s="12"/>
      <c r="C107" s="297" t="s">
        <v>83</v>
      </c>
      <c r="D107" s="298"/>
      <c r="E107" s="298"/>
      <c r="F107" s="23"/>
      <c r="G107" s="25">
        <f>+G108-G106</f>
        <v>70.307999999999993</v>
      </c>
    </row>
    <row r="108" spans="1:9">
      <c r="A108" s="12"/>
      <c r="B108" s="12"/>
      <c r="C108" s="289" t="s">
        <v>109</v>
      </c>
      <c r="D108" s="290"/>
      <c r="E108" s="290"/>
      <c r="F108" s="23"/>
      <c r="G108" s="25">
        <f>+G106*1.21</f>
        <v>405.108</v>
      </c>
    </row>
    <row r="110" spans="1:9">
      <c r="B110" s="296" t="s">
        <v>85</v>
      </c>
      <c r="C110" s="296"/>
      <c r="D110" s="296"/>
      <c r="E110" s="296"/>
      <c r="F110" s="296"/>
      <c r="G110" s="296"/>
    </row>
    <row r="111" spans="1:9">
      <c r="B111" s="296" t="s">
        <v>85</v>
      </c>
      <c r="C111" s="296"/>
      <c r="D111" s="296"/>
      <c r="E111" s="296"/>
      <c r="F111" s="296"/>
      <c r="G111" s="296"/>
    </row>
    <row r="112" spans="1:9">
      <c r="B112" s="296" t="s">
        <v>85</v>
      </c>
      <c r="C112" s="296"/>
      <c r="D112" s="296"/>
      <c r="E112" s="296"/>
      <c r="F112" s="296"/>
      <c r="G112" s="296"/>
    </row>
    <row r="113" spans="1:9">
      <c r="B113" s="296" t="s">
        <v>85</v>
      </c>
      <c r="C113" s="296"/>
      <c r="D113" s="296"/>
      <c r="E113" s="296"/>
      <c r="F113" s="296"/>
      <c r="G113" s="296"/>
    </row>
    <row r="114" spans="1:9">
      <c r="B114" s="296" t="s">
        <v>85</v>
      </c>
      <c r="C114" s="296"/>
      <c r="D114" s="296"/>
      <c r="E114" s="296"/>
      <c r="F114" s="296"/>
      <c r="G114" s="296"/>
    </row>
    <row r="115" spans="1:9">
      <c r="B115" s="296" t="s">
        <v>85</v>
      </c>
      <c r="C115" s="296"/>
      <c r="D115" s="296"/>
      <c r="E115" s="296"/>
      <c r="F115" s="296"/>
      <c r="G115" s="296"/>
    </row>
    <row r="116" spans="1:9">
      <c r="B116" s="296" t="s">
        <v>85</v>
      </c>
      <c r="C116" s="296"/>
      <c r="D116" s="296"/>
      <c r="E116" s="296"/>
      <c r="F116" s="296"/>
      <c r="G116" s="296"/>
    </row>
    <row r="117" spans="1:9">
      <c r="B117" s="296" t="s">
        <v>85</v>
      </c>
      <c r="C117" s="296"/>
      <c r="D117" s="296"/>
      <c r="E117" s="296"/>
      <c r="F117" s="296"/>
      <c r="G117" s="296"/>
    </row>
    <row r="118" spans="1:9">
      <c r="B118" s="296" t="s">
        <v>85</v>
      </c>
      <c r="C118" s="296"/>
      <c r="D118" s="296"/>
      <c r="E118" s="296"/>
      <c r="F118" s="296"/>
      <c r="G118" s="296"/>
    </row>
    <row r="119" spans="1:9">
      <c r="B119" s="296" t="s">
        <v>85</v>
      </c>
      <c r="C119" s="296"/>
      <c r="D119" s="296"/>
      <c r="E119" s="296"/>
      <c r="F119" s="296"/>
      <c r="G119" s="296"/>
    </row>
    <row r="120" spans="1:9">
      <c r="A120" s="2"/>
      <c r="B120" s="2"/>
      <c r="C120" s="2"/>
      <c r="D120" s="28"/>
      <c r="E120" s="16"/>
      <c r="F120" s="24"/>
      <c r="G120" s="24"/>
      <c r="H120" s="2"/>
      <c r="I120" s="2"/>
    </row>
    <row r="122" spans="1:9" ht="15.75">
      <c r="C122" s="281" t="s">
        <v>0</v>
      </c>
      <c r="D122" s="282"/>
      <c r="E122" s="282"/>
      <c r="F122" s="282"/>
    </row>
    <row r="123" spans="1:9">
      <c r="C123" s="283" t="s">
        <v>1</v>
      </c>
      <c r="D123" s="282"/>
      <c r="E123" s="282"/>
      <c r="F123" s="282"/>
    </row>
    <row r="125" spans="1:9">
      <c r="A125" s="284" t="s">
        <v>2</v>
      </c>
      <c r="B125" s="285"/>
      <c r="C125" s="285"/>
      <c r="D125" s="285"/>
      <c r="E125" s="285"/>
      <c r="F125" s="285"/>
      <c r="G125" s="285"/>
    </row>
    <row r="126" spans="1:9">
      <c r="A126" s="285"/>
      <c r="B126" s="285"/>
      <c r="C126" s="285"/>
      <c r="D126" s="285"/>
      <c r="E126" s="285"/>
      <c r="F126" s="285"/>
      <c r="G126" s="285"/>
    </row>
    <row r="127" spans="1:9">
      <c r="A127" s="284" t="s">
        <v>312</v>
      </c>
      <c r="B127" s="285"/>
      <c r="C127" s="285"/>
      <c r="D127" s="285"/>
      <c r="E127" s="285"/>
      <c r="F127" s="285"/>
      <c r="G127" s="285"/>
    </row>
    <row r="128" spans="1:9">
      <c r="A128" s="285"/>
      <c r="B128" s="285"/>
      <c r="C128" s="285"/>
      <c r="D128" s="285"/>
      <c r="E128" s="285"/>
      <c r="F128" s="285"/>
      <c r="G128" s="285"/>
    </row>
    <row r="129" spans="1:9">
      <c r="A129" s="284" t="s">
        <v>110</v>
      </c>
      <c r="B129" s="285"/>
      <c r="C129" s="285"/>
      <c r="D129" s="285"/>
      <c r="E129" s="285"/>
      <c r="F129" s="285"/>
      <c r="G129" s="285"/>
    </row>
    <row r="130" spans="1:9">
      <c r="A130" s="285"/>
      <c r="B130" s="285"/>
      <c r="C130" s="285"/>
      <c r="D130" s="285"/>
      <c r="E130" s="285"/>
      <c r="F130" s="285"/>
      <c r="G130" s="285"/>
    </row>
    <row r="131" spans="1:9">
      <c r="A131" s="286" t="s">
        <v>6</v>
      </c>
      <c r="B131" s="287"/>
      <c r="C131" s="2"/>
      <c r="D131" s="288" t="s">
        <v>5</v>
      </c>
      <c r="E131" s="287"/>
      <c r="F131" s="287"/>
      <c r="G131" s="287"/>
    </row>
    <row r="132" spans="1:9">
      <c r="A132" s="3" t="s">
        <v>7</v>
      </c>
      <c r="B132" s="3" t="s">
        <v>9</v>
      </c>
      <c r="C132" s="3" t="s">
        <v>11</v>
      </c>
      <c r="D132" s="5" t="s">
        <v>13</v>
      </c>
      <c r="E132" s="312" t="s">
        <v>15</v>
      </c>
      <c r="F132" s="7" t="s">
        <v>16</v>
      </c>
      <c r="G132" s="10" t="s">
        <v>19</v>
      </c>
    </row>
    <row r="133" spans="1:9">
      <c r="A133" s="4" t="s">
        <v>8</v>
      </c>
      <c r="B133" s="4" t="s">
        <v>10</v>
      </c>
      <c r="C133" s="4" t="s">
        <v>12</v>
      </c>
      <c r="D133" s="6" t="s">
        <v>14</v>
      </c>
      <c r="E133" s="313"/>
      <c r="F133" s="9" t="s">
        <v>17</v>
      </c>
      <c r="G133" s="8" t="s">
        <v>18</v>
      </c>
    </row>
    <row r="134" spans="1:9">
      <c r="A134" s="13"/>
      <c r="B134" s="13">
        <v>1</v>
      </c>
      <c r="C134" s="310" t="s">
        <v>87</v>
      </c>
      <c r="D134" s="311"/>
      <c r="E134" s="311"/>
      <c r="F134" s="311"/>
      <c r="G134" s="311"/>
    </row>
    <row r="135" spans="1:9" ht="24">
      <c r="A135" s="12">
        <v>1</v>
      </c>
      <c r="B135" s="14"/>
      <c r="C135" s="1" t="s">
        <v>310</v>
      </c>
      <c r="D135" s="18" t="s">
        <v>29</v>
      </c>
      <c r="E135" s="15">
        <v>4</v>
      </c>
      <c r="F135" s="21">
        <v>100</v>
      </c>
      <c r="G135" s="22">
        <f>+E135*F135</f>
        <v>400</v>
      </c>
      <c r="H135" s="11"/>
      <c r="I135" s="11"/>
    </row>
    <row r="136" spans="1:9">
      <c r="A136" s="12">
        <v>2</v>
      </c>
      <c r="B136" s="14"/>
      <c r="C136" s="1" t="s">
        <v>126</v>
      </c>
      <c r="D136" s="18" t="s">
        <v>14</v>
      </c>
      <c r="E136" s="15">
        <v>4</v>
      </c>
      <c r="F136" s="21">
        <v>19.5</v>
      </c>
      <c r="G136" s="22">
        <f t="shared" ref="G136:G138" si="3">+E136*F136</f>
        <v>78</v>
      </c>
      <c r="H136" s="11"/>
      <c r="I136" s="11"/>
    </row>
    <row r="137" spans="1:9">
      <c r="A137" s="12">
        <v>3</v>
      </c>
      <c r="B137" s="14"/>
      <c r="C137" s="1" t="s">
        <v>127</v>
      </c>
      <c r="D137" s="18" t="s">
        <v>35</v>
      </c>
      <c r="E137" s="15">
        <v>1.05</v>
      </c>
      <c r="F137" s="21">
        <v>250</v>
      </c>
      <c r="G137" s="22">
        <f t="shared" si="3"/>
        <v>262.5</v>
      </c>
      <c r="H137" s="11"/>
      <c r="I137" s="11"/>
    </row>
    <row r="138" spans="1:9">
      <c r="A138" s="12">
        <v>4</v>
      </c>
      <c r="B138" s="14"/>
      <c r="C138" s="1" t="s">
        <v>128</v>
      </c>
      <c r="D138" s="18" t="s">
        <v>22</v>
      </c>
      <c r="E138" s="15">
        <v>105</v>
      </c>
      <c r="F138" s="21">
        <v>0.72</v>
      </c>
      <c r="G138" s="22">
        <f t="shared" si="3"/>
        <v>75.599999999999994</v>
      </c>
      <c r="H138" s="11"/>
      <c r="I138" s="11"/>
    </row>
    <row r="139" spans="1:9">
      <c r="A139" s="12"/>
      <c r="B139" s="12"/>
      <c r="C139" s="289" t="s">
        <v>47</v>
      </c>
      <c r="D139" s="290"/>
      <c r="E139" s="290"/>
      <c r="F139" s="23"/>
      <c r="G139" s="26">
        <f>SUM(G135:G138)</f>
        <v>816.1</v>
      </c>
    </row>
    <row r="140" spans="1:9">
      <c r="A140" s="12"/>
      <c r="B140" s="12"/>
      <c r="C140" s="289" t="s">
        <v>148</v>
      </c>
      <c r="D140" s="290"/>
      <c r="E140" s="290"/>
      <c r="F140" s="23"/>
      <c r="G140" s="27">
        <f>+G139</f>
        <v>816.1</v>
      </c>
    </row>
    <row r="141" spans="1:9">
      <c r="A141" s="12"/>
      <c r="B141" s="12"/>
      <c r="C141" s="297" t="s">
        <v>83</v>
      </c>
      <c r="D141" s="298"/>
      <c r="E141" s="298"/>
      <c r="F141" s="23"/>
      <c r="G141" s="25">
        <f>+G142-G140</f>
        <v>171.38099999999997</v>
      </c>
    </row>
    <row r="142" spans="1:9">
      <c r="A142" s="12"/>
      <c r="B142" s="12"/>
      <c r="C142" s="289" t="s">
        <v>149</v>
      </c>
      <c r="D142" s="290"/>
      <c r="E142" s="290"/>
      <c r="F142" s="23"/>
      <c r="G142" s="25">
        <f>+G140*1.21</f>
        <v>987.48099999999999</v>
      </c>
    </row>
    <row r="144" spans="1:9">
      <c r="B144" s="296" t="s">
        <v>85</v>
      </c>
      <c r="C144" s="296"/>
      <c r="D144" s="296"/>
      <c r="E144" s="296"/>
      <c r="F144" s="296"/>
      <c r="G144" s="296"/>
    </row>
    <row r="145" spans="1:9">
      <c r="B145" s="296" t="s">
        <v>85</v>
      </c>
      <c r="C145" s="296"/>
      <c r="D145" s="296"/>
      <c r="E145" s="296"/>
      <c r="F145" s="296"/>
      <c r="G145" s="296"/>
    </row>
    <row r="146" spans="1:9">
      <c r="B146" s="296" t="s">
        <v>85</v>
      </c>
      <c r="C146" s="296"/>
      <c r="D146" s="296"/>
      <c r="E146" s="296"/>
      <c r="F146" s="296"/>
      <c r="G146" s="296"/>
    </row>
    <row r="147" spans="1:9">
      <c r="B147" s="296" t="s">
        <v>85</v>
      </c>
      <c r="C147" s="296"/>
      <c r="D147" s="296"/>
      <c r="E147" s="296"/>
      <c r="F147" s="296"/>
      <c r="G147" s="296"/>
    </row>
    <row r="148" spans="1:9">
      <c r="B148" s="296" t="s">
        <v>85</v>
      </c>
      <c r="C148" s="296"/>
      <c r="D148" s="296"/>
      <c r="E148" s="296"/>
      <c r="F148" s="296"/>
      <c r="G148" s="296"/>
    </row>
    <row r="149" spans="1:9">
      <c r="B149" s="296" t="s">
        <v>85</v>
      </c>
      <c r="C149" s="296"/>
      <c r="D149" s="296"/>
      <c r="E149" s="296"/>
      <c r="F149" s="296"/>
      <c r="G149" s="296"/>
    </row>
    <row r="150" spans="1:9">
      <c r="B150" s="296" t="s">
        <v>85</v>
      </c>
      <c r="C150" s="296"/>
      <c r="D150" s="296"/>
      <c r="E150" s="296"/>
      <c r="F150" s="296"/>
      <c r="G150" s="296"/>
    </row>
    <row r="151" spans="1:9">
      <c r="B151" s="296" t="s">
        <v>85</v>
      </c>
      <c r="C151" s="296"/>
      <c r="D151" s="296"/>
      <c r="E151" s="296"/>
      <c r="F151" s="296"/>
      <c r="G151" s="296"/>
    </row>
    <row r="152" spans="1:9">
      <c r="B152" s="296" t="s">
        <v>85</v>
      </c>
      <c r="C152" s="296"/>
      <c r="D152" s="296"/>
      <c r="E152" s="296"/>
      <c r="F152" s="296"/>
      <c r="G152" s="296"/>
    </row>
    <row r="153" spans="1:9">
      <c r="B153" s="296" t="s">
        <v>85</v>
      </c>
      <c r="C153" s="296"/>
      <c r="D153" s="296"/>
      <c r="E153" s="296"/>
      <c r="F153" s="296"/>
      <c r="G153" s="296"/>
    </row>
    <row r="154" spans="1:9">
      <c r="A154" s="2"/>
      <c r="B154" s="2"/>
      <c r="C154" s="2"/>
      <c r="D154" s="28"/>
      <c r="E154" s="16"/>
      <c r="F154" s="24"/>
      <c r="G154" s="24"/>
      <c r="H154" s="2"/>
      <c r="I154" s="2"/>
    </row>
    <row r="156" spans="1:9" ht="15.75">
      <c r="C156" s="281" t="s">
        <v>0</v>
      </c>
      <c r="D156" s="282"/>
      <c r="E156" s="282"/>
      <c r="F156" s="282"/>
    </row>
    <row r="157" spans="1:9">
      <c r="C157" s="283" t="s">
        <v>1</v>
      </c>
      <c r="D157" s="282"/>
      <c r="E157" s="282"/>
      <c r="F157" s="282"/>
    </row>
    <row r="159" spans="1:9">
      <c r="A159" s="284" t="s">
        <v>2</v>
      </c>
      <c r="B159" s="285"/>
      <c r="C159" s="285"/>
      <c r="D159" s="285"/>
      <c r="E159" s="285"/>
      <c r="F159" s="285"/>
      <c r="G159" s="285"/>
    </row>
    <row r="160" spans="1:9">
      <c r="A160" s="285"/>
      <c r="B160" s="285"/>
      <c r="C160" s="285"/>
      <c r="D160" s="285"/>
      <c r="E160" s="285"/>
      <c r="F160" s="285"/>
      <c r="G160" s="285"/>
    </row>
    <row r="161" spans="1:9">
      <c r="A161" s="284" t="s">
        <v>312</v>
      </c>
      <c r="B161" s="285"/>
      <c r="C161" s="285"/>
      <c r="D161" s="285"/>
      <c r="E161" s="285"/>
      <c r="F161" s="285"/>
      <c r="G161" s="285"/>
    </row>
    <row r="162" spans="1:9">
      <c r="A162" s="285"/>
      <c r="B162" s="285"/>
      <c r="C162" s="285"/>
      <c r="D162" s="285"/>
      <c r="E162" s="285"/>
      <c r="F162" s="285"/>
      <c r="G162" s="285"/>
    </row>
    <row r="163" spans="1:9">
      <c r="A163" s="284" t="s">
        <v>150</v>
      </c>
      <c r="B163" s="285"/>
      <c r="C163" s="285"/>
      <c r="D163" s="285"/>
      <c r="E163" s="285"/>
      <c r="F163" s="285"/>
      <c r="G163" s="285"/>
    </row>
    <row r="164" spans="1:9">
      <c r="A164" s="285"/>
      <c r="B164" s="285"/>
      <c r="C164" s="285"/>
      <c r="D164" s="285"/>
      <c r="E164" s="285"/>
      <c r="F164" s="285"/>
      <c r="G164" s="285"/>
    </row>
    <row r="165" spans="1:9">
      <c r="A165" s="286" t="s">
        <v>6</v>
      </c>
      <c r="B165" s="287"/>
      <c r="C165" s="2"/>
      <c r="D165" s="288" t="s">
        <v>5</v>
      </c>
      <c r="E165" s="287"/>
      <c r="F165" s="287"/>
      <c r="G165" s="287"/>
    </row>
    <row r="166" spans="1:9">
      <c r="A166" s="3" t="s">
        <v>7</v>
      </c>
      <c r="B166" s="3" t="s">
        <v>9</v>
      </c>
      <c r="C166" s="3" t="s">
        <v>11</v>
      </c>
      <c r="D166" s="5" t="s">
        <v>13</v>
      </c>
      <c r="E166" s="312" t="s">
        <v>15</v>
      </c>
      <c r="F166" s="7" t="s">
        <v>16</v>
      </c>
      <c r="G166" s="10" t="s">
        <v>19</v>
      </c>
    </row>
    <row r="167" spans="1:9">
      <c r="A167" s="4" t="s">
        <v>8</v>
      </c>
      <c r="B167" s="4" t="s">
        <v>10</v>
      </c>
      <c r="C167" s="4" t="s">
        <v>12</v>
      </c>
      <c r="D167" s="6" t="s">
        <v>14</v>
      </c>
      <c r="E167" s="313"/>
      <c r="F167" s="9" t="s">
        <v>17</v>
      </c>
      <c r="G167" s="8" t="s">
        <v>18</v>
      </c>
    </row>
    <row r="168" spans="1:9">
      <c r="A168" s="13"/>
      <c r="B168" s="13">
        <v>1</v>
      </c>
      <c r="C168" s="310" t="s">
        <v>87</v>
      </c>
      <c r="D168" s="311"/>
      <c r="E168" s="311"/>
      <c r="F168" s="311"/>
      <c r="G168" s="311"/>
    </row>
    <row r="169" spans="1:9">
      <c r="A169" s="12">
        <v>1</v>
      </c>
      <c r="B169" s="14"/>
      <c r="C169" s="1" t="s">
        <v>164</v>
      </c>
      <c r="D169" s="18" t="s">
        <v>14</v>
      </c>
      <c r="E169" s="15">
        <v>8</v>
      </c>
      <c r="F169" s="36">
        <v>35</v>
      </c>
      <c r="G169" s="22">
        <f t="shared" ref="G169:G170" si="4">+E169*F169</f>
        <v>280</v>
      </c>
      <c r="H169" s="11"/>
      <c r="I169" s="11"/>
    </row>
    <row r="170" spans="1:9" ht="24">
      <c r="A170" s="12">
        <v>2</v>
      </c>
      <c r="B170" s="14"/>
      <c r="C170" s="1" t="s">
        <v>311</v>
      </c>
      <c r="D170" s="18" t="s">
        <v>14</v>
      </c>
      <c r="E170" s="15">
        <v>8</v>
      </c>
      <c r="F170" s="37">
        <v>156</v>
      </c>
      <c r="G170" s="22">
        <f t="shared" si="4"/>
        <v>1248</v>
      </c>
      <c r="H170" s="11"/>
      <c r="I170" s="11"/>
    </row>
    <row r="171" spans="1:9">
      <c r="A171" s="12"/>
      <c r="B171" s="12"/>
      <c r="C171" s="289" t="s">
        <v>47</v>
      </c>
      <c r="D171" s="290"/>
      <c r="E171" s="290"/>
      <c r="F171" s="23"/>
      <c r="G171" s="26">
        <f>SUM(G169:G170)</f>
        <v>1528</v>
      </c>
    </row>
    <row r="172" spans="1:9">
      <c r="A172" s="12"/>
      <c r="B172" s="12"/>
      <c r="C172" s="289" t="s">
        <v>189</v>
      </c>
      <c r="D172" s="290"/>
      <c r="E172" s="290"/>
      <c r="F172" s="23"/>
      <c r="G172" s="27">
        <f>+G171</f>
        <v>1528</v>
      </c>
    </row>
    <row r="173" spans="1:9">
      <c r="A173" s="12"/>
      <c r="B173" s="12"/>
      <c r="C173" s="297" t="s">
        <v>83</v>
      </c>
      <c r="D173" s="298"/>
      <c r="E173" s="298"/>
      <c r="F173" s="23"/>
      <c r="G173" s="25">
        <f>+G174-G172</f>
        <v>320.87999999999988</v>
      </c>
    </row>
    <row r="174" spans="1:9">
      <c r="A174" s="12"/>
      <c r="B174" s="12"/>
      <c r="C174" s="289" t="s">
        <v>190</v>
      </c>
      <c r="D174" s="290"/>
      <c r="E174" s="290"/>
      <c r="F174" s="23"/>
      <c r="G174" s="25">
        <f>+G172*1.21</f>
        <v>1848.8799999999999</v>
      </c>
    </row>
    <row r="176" spans="1:9">
      <c r="B176" s="296" t="s">
        <v>85</v>
      </c>
      <c r="C176" s="296"/>
      <c r="D176" s="296"/>
      <c r="E176" s="296"/>
      <c r="F176" s="296"/>
      <c r="G176" s="296"/>
    </row>
    <row r="177" spans="1:9">
      <c r="B177" s="296" t="s">
        <v>85</v>
      </c>
      <c r="C177" s="296"/>
      <c r="D177" s="296"/>
      <c r="E177" s="296"/>
      <c r="F177" s="296"/>
      <c r="G177" s="296"/>
    </row>
    <row r="178" spans="1:9">
      <c r="B178" s="296" t="s">
        <v>85</v>
      </c>
      <c r="C178" s="296"/>
      <c r="D178" s="296"/>
      <c r="E178" s="296"/>
      <c r="F178" s="296"/>
      <c r="G178" s="296"/>
    </row>
    <row r="179" spans="1:9">
      <c r="B179" s="296" t="s">
        <v>85</v>
      </c>
      <c r="C179" s="296"/>
      <c r="D179" s="296"/>
      <c r="E179" s="296"/>
      <c r="F179" s="296"/>
      <c r="G179" s="296"/>
    </row>
    <row r="180" spans="1:9">
      <c r="B180" s="296" t="s">
        <v>85</v>
      </c>
      <c r="C180" s="296"/>
      <c r="D180" s="296"/>
      <c r="E180" s="296"/>
      <c r="F180" s="296"/>
      <c r="G180" s="296"/>
    </row>
    <row r="181" spans="1:9">
      <c r="B181" s="296" t="s">
        <v>85</v>
      </c>
      <c r="C181" s="296"/>
      <c r="D181" s="296"/>
      <c r="E181" s="296"/>
      <c r="F181" s="296"/>
      <c r="G181" s="296"/>
    </row>
    <row r="182" spans="1:9">
      <c r="B182" s="296" t="s">
        <v>85</v>
      </c>
      <c r="C182" s="296"/>
      <c r="D182" s="296"/>
      <c r="E182" s="296"/>
      <c r="F182" s="296"/>
      <c r="G182" s="296"/>
    </row>
    <row r="183" spans="1:9">
      <c r="B183" s="296" t="s">
        <v>85</v>
      </c>
      <c r="C183" s="296"/>
      <c r="D183" s="296"/>
      <c r="E183" s="296"/>
      <c r="F183" s="296"/>
      <c r="G183" s="296"/>
    </row>
    <row r="184" spans="1:9">
      <c r="B184" s="296" t="s">
        <v>85</v>
      </c>
      <c r="C184" s="296"/>
      <c r="D184" s="296"/>
      <c r="E184" s="296"/>
      <c r="F184" s="296"/>
      <c r="G184" s="296"/>
    </row>
    <row r="185" spans="1:9">
      <c r="B185" s="296" t="s">
        <v>85</v>
      </c>
      <c r="C185" s="296"/>
      <c r="D185" s="296"/>
      <c r="E185" s="296"/>
      <c r="F185" s="296"/>
      <c r="G185" s="296"/>
    </row>
    <row r="186" spans="1:9">
      <c r="A186" s="2"/>
      <c r="B186" s="2"/>
      <c r="C186" s="2"/>
      <c r="D186" s="28"/>
      <c r="E186" s="16"/>
      <c r="F186" s="24"/>
      <c r="G186" s="24"/>
      <c r="H186" s="2"/>
      <c r="I186" s="2"/>
    </row>
  </sheetData>
  <mergeCells count="100">
    <mergeCell ref="B183:G183"/>
    <mergeCell ref="B184:G184"/>
    <mergeCell ref="B185:G185"/>
    <mergeCell ref="B177:G177"/>
    <mergeCell ref="B178:G178"/>
    <mergeCell ref="B179:G179"/>
    <mergeCell ref="B180:G180"/>
    <mergeCell ref="B181:G181"/>
    <mergeCell ref="B182:G182"/>
    <mergeCell ref="B176:G176"/>
    <mergeCell ref="A159:G160"/>
    <mergeCell ref="A161:G162"/>
    <mergeCell ref="A163:G164"/>
    <mergeCell ref="A165:B165"/>
    <mergeCell ref="D165:G165"/>
    <mergeCell ref="E166:E167"/>
    <mergeCell ref="C168:G168"/>
    <mergeCell ref="C171:E171"/>
    <mergeCell ref="C172:E172"/>
    <mergeCell ref="C173:E173"/>
    <mergeCell ref="C174:E174"/>
    <mergeCell ref="C157:F157"/>
    <mergeCell ref="B144:G144"/>
    <mergeCell ref="B145:G145"/>
    <mergeCell ref="B146:G146"/>
    <mergeCell ref="B147:G147"/>
    <mergeCell ref="B148:G148"/>
    <mergeCell ref="B149:G149"/>
    <mergeCell ref="B150:G150"/>
    <mergeCell ref="B151:G151"/>
    <mergeCell ref="B152:G152"/>
    <mergeCell ref="B153:G153"/>
    <mergeCell ref="C156:F156"/>
    <mergeCell ref="C142:E142"/>
    <mergeCell ref="C123:F123"/>
    <mergeCell ref="A125:G126"/>
    <mergeCell ref="A127:G128"/>
    <mergeCell ref="A129:G130"/>
    <mergeCell ref="A131:B131"/>
    <mergeCell ref="D131:G131"/>
    <mergeCell ref="E132:E133"/>
    <mergeCell ref="C134:G134"/>
    <mergeCell ref="C139:E139"/>
    <mergeCell ref="C140:E140"/>
    <mergeCell ref="C141:E141"/>
    <mergeCell ref="C122:F122"/>
    <mergeCell ref="C108:E108"/>
    <mergeCell ref="B110:G110"/>
    <mergeCell ref="B111:G111"/>
    <mergeCell ref="B112:G112"/>
    <mergeCell ref="B113:G113"/>
    <mergeCell ref="B114:G114"/>
    <mergeCell ref="B115:G115"/>
    <mergeCell ref="B116:G116"/>
    <mergeCell ref="B117:G117"/>
    <mergeCell ref="B118:G118"/>
    <mergeCell ref="B119:G119"/>
    <mergeCell ref="C107:E107"/>
    <mergeCell ref="A81:G82"/>
    <mergeCell ref="A83:G84"/>
    <mergeCell ref="A85:G86"/>
    <mergeCell ref="A87:B87"/>
    <mergeCell ref="D87:G87"/>
    <mergeCell ref="E88:E89"/>
    <mergeCell ref="C90:G90"/>
    <mergeCell ref="C99:E99"/>
    <mergeCell ref="C100:G100"/>
    <mergeCell ref="C105:E105"/>
    <mergeCell ref="C106:E106"/>
    <mergeCell ref="C79:F79"/>
    <mergeCell ref="B66:G66"/>
    <mergeCell ref="B67:G67"/>
    <mergeCell ref="B68:G68"/>
    <mergeCell ref="B69:G69"/>
    <mergeCell ref="B70:G70"/>
    <mergeCell ref="B71:G71"/>
    <mergeCell ref="B72:G72"/>
    <mergeCell ref="B73:G73"/>
    <mergeCell ref="B74:G74"/>
    <mergeCell ref="B75:G75"/>
    <mergeCell ref="C78:F78"/>
    <mergeCell ref="C64:E64"/>
    <mergeCell ref="E12:E13"/>
    <mergeCell ref="C14:G14"/>
    <mergeCell ref="C31:E31"/>
    <mergeCell ref="C32:G32"/>
    <mergeCell ref="C51:E51"/>
    <mergeCell ref="C52:G52"/>
    <mergeCell ref="C56:E56"/>
    <mergeCell ref="C57:G57"/>
    <mergeCell ref="C61:E61"/>
    <mergeCell ref="C62:E62"/>
    <mergeCell ref="C63:E63"/>
    <mergeCell ref="A11:B11"/>
    <mergeCell ref="D11:G11"/>
    <mergeCell ref="C2:F2"/>
    <mergeCell ref="C3:F3"/>
    <mergeCell ref="A5:G6"/>
    <mergeCell ref="A7:G8"/>
    <mergeCell ref="A9:G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D60C-3D49-4ED0-B386-8389455A326F}">
  <dimension ref="A2:H393"/>
  <sheetViews>
    <sheetView zoomScale="120" zoomScaleNormal="120" workbookViewId="0">
      <selection activeCell="F292" sqref="F292:F295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style="29" customWidth="1"/>
    <col min="5" max="5" width="14.85546875" style="17" customWidth="1"/>
    <col min="6" max="6" width="12.7109375" style="40" customWidth="1"/>
    <col min="7" max="7" width="15.42578125" style="40" customWidth="1"/>
  </cols>
  <sheetData>
    <row r="2" spans="1:8" ht="15.75">
      <c r="C2" s="281" t="s">
        <v>0</v>
      </c>
      <c r="D2" s="282"/>
      <c r="E2" s="282"/>
      <c r="F2" s="282"/>
    </row>
    <row r="3" spans="1:8">
      <c r="C3" s="283" t="s">
        <v>1</v>
      </c>
      <c r="D3" s="282"/>
      <c r="E3" s="282"/>
      <c r="F3" s="282"/>
    </row>
    <row r="5" spans="1:8">
      <c r="A5" s="284" t="s">
        <v>2</v>
      </c>
      <c r="B5" s="285"/>
      <c r="C5" s="285"/>
      <c r="D5" s="285"/>
      <c r="E5" s="285"/>
      <c r="F5" s="285"/>
      <c r="G5" s="285"/>
    </row>
    <row r="6" spans="1:8">
      <c r="A6" s="285"/>
      <c r="B6" s="285"/>
      <c r="C6" s="285"/>
      <c r="D6" s="285"/>
      <c r="E6" s="285"/>
      <c r="F6" s="285"/>
      <c r="G6" s="285"/>
    </row>
    <row r="7" spans="1:8">
      <c r="A7" s="284" t="s">
        <v>317</v>
      </c>
      <c r="B7" s="285"/>
      <c r="C7" s="285"/>
      <c r="D7" s="285"/>
      <c r="E7" s="285"/>
      <c r="F7" s="285"/>
      <c r="G7" s="285"/>
    </row>
    <row r="8" spans="1:8">
      <c r="A8" s="285"/>
      <c r="B8" s="285"/>
      <c r="C8" s="285"/>
      <c r="D8" s="285"/>
      <c r="E8" s="285"/>
      <c r="F8" s="285"/>
      <c r="G8" s="285"/>
    </row>
    <row r="9" spans="1:8">
      <c r="A9" s="284" t="s">
        <v>200</v>
      </c>
      <c r="B9" s="285"/>
      <c r="C9" s="285"/>
      <c r="D9" s="285"/>
      <c r="E9" s="285"/>
      <c r="F9" s="285"/>
      <c r="G9" s="285"/>
    </row>
    <row r="10" spans="1:8">
      <c r="A10" s="285"/>
      <c r="B10" s="285"/>
      <c r="C10" s="285"/>
      <c r="D10" s="285"/>
      <c r="E10" s="285"/>
      <c r="F10" s="285"/>
      <c r="G10" s="285"/>
    </row>
    <row r="11" spans="1:8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8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38" t="s">
        <v>19</v>
      </c>
    </row>
    <row r="13" spans="1:8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39" t="s">
        <v>18</v>
      </c>
    </row>
    <row r="14" spans="1:8">
      <c r="A14" s="13"/>
      <c r="B14" s="13">
        <v>1</v>
      </c>
      <c r="C14" s="310" t="s">
        <v>104</v>
      </c>
      <c r="D14" s="311"/>
      <c r="E14" s="311"/>
      <c r="F14" s="311"/>
      <c r="G14" s="311"/>
    </row>
    <row r="15" spans="1:8" ht="24">
      <c r="A15" s="12">
        <v>1</v>
      </c>
      <c r="B15" s="14"/>
      <c r="C15" s="1" t="s">
        <v>201</v>
      </c>
      <c r="D15" s="18" t="s">
        <v>202</v>
      </c>
      <c r="E15" s="15">
        <v>0.39689999999999998</v>
      </c>
      <c r="F15" s="45">
        <v>1400</v>
      </c>
      <c r="G15" s="42">
        <f>+E15*F15</f>
        <v>555.66</v>
      </c>
      <c r="H15" s="11"/>
    </row>
    <row r="16" spans="1:8">
      <c r="A16" s="12">
        <v>2</v>
      </c>
      <c r="B16" s="14"/>
      <c r="C16" s="1" t="s">
        <v>203</v>
      </c>
      <c r="D16" s="18" t="s">
        <v>14</v>
      </c>
      <c r="E16" s="15">
        <v>1</v>
      </c>
      <c r="F16" s="41">
        <v>15</v>
      </c>
      <c r="G16" s="42">
        <f t="shared" ref="G16:G31" si="0">+E16*F16</f>
        <v>15</v>
      </c>
      <c r="H16" s="11"/>
    </row>
    <row r="17" spans="1:8">
      <c r="A17" s="12">
        <v>3</v>
      </c>
      <c r="B17" s="14"/>
      <c r="C17" s="1" t="s">
        <v>204</v>
      </c>
      <c r="D17" s="18" t="s">
        <v>14</v>
      </c>
      <c r="E17" s="15">
        <v>1</v>
      </c>
      <c r="F17" s="41">
        <v>10</v>
      </c>
      <c r="G17" s="42">
        <f t="shared" si="0"/>
        <v>10</v>
      </c>
      <c r="H17" s="11"/>
    </row>
    <row r="18" spans="1:8">
      <c r="A18" s="12">
        <v>4</v>
      </c>
      <c r="B18" s="14"/>
      <c r="C18" s="1" t="s">
        <v>205</v>
      </c>
      <c r="D18" s="18" t="s">
        <v>14</v>
      </c>
      <c r="E18" s="15">
        <v>1</v>
      </c>
      <c r="F18" s="41">
        <v>15</v>
      </c>
      <c r="G18" s="42">
        <f t="shared" si="0"/>
        <v>15</v>
      </c>
      <c r="H18" s="11"/>
    </row>
    <row r="19" spans="1:8" ht="36">
      <c r="A19" s="12">
        <v>5</v>
      </c>
      <c r="B19" s="14"/>
      <c r="C19" s="1" t="s">
        <v>206</v>
      </c>
      <c r="D19" s="18" t="s">
        <v>202</v>
      </c>
      <c r="E19" s="15">
        <v>3.6799999999999999E-2</v>
      </c>
      <c r="F19" s="45">
        <v>2250</v>
      </c>
      <c r="G19" s="42">
        <f t="shared" si="0"/>
        <v>82.8</v>
      </c>
      <c r="H19" s="11"/>
    </row>
    <row r="20" spans="1:8" ht="24">
      <c r="A20" s="12">
        <v>6</v>
      </c>
      <c r="B20" s="14"/>
      <c r="C20" s="1" t="s">
        <v>207</v>
      </c>
      <c r="D20" s="18" t="s">
        <v>202</v>
      </c>
      <c r="E20" s="15">
        <v>0.6048</v>
      </c>
      <c r="F20" s="41">
        <v>1209.83</v>
      </c>
      <c r="G20" s="42">
        <f t="shared" si="0"/>
        <v>731.70518399999992</v>
      </c>
      <c r="H20" s="11"/>
    </row>
    <row r="21" spans="1:8" ht="24">
      <c r="A21" s="12">
        <v>7</v>
      </c>
      <c r="B21" s="14"/>
      <c r="C21" s="1" t="s">
        <v>208</v>
      </c>
      <c r="D21" s="18" t="s">
        <v>202</v>
      </c>
      <c r="E21" s="15">
        <v>4.07E-2</v>
      </c>
      <c r="F21" s="45">
        <v>826.1</v>
      </c>
      <c r="G21" s="42">
        <f t="shared" si="0"/>
        <v>33.62227</v>
      </c>
      <c r="H21" s="11"/>
    </row>
    <row r="22" spans="1:8" ht="24">
      <c r="A22" s="12">
        <v>8</v>
      </c>
      <c r="B22" s="14"/>
      <c r="C22" s="1" t="s">
        <v>209</v>
      </c>
      <c r="D22" s="18" t="s">
        <v>210</v>
      </c>
      <c r="E22" s="15">
        <v>28.36</v>
      </c>
      <c r="F22" s="41">
        <v>9.91</v>
      </c>
      <c r="G22" s="42">
        <f t="shared" si="0"/>
        <v>281.04759999999999</v>
      </c>
      <c r="H22" s="11"/>
    </row>
    <row r="23" spans="1:8">
      <c r="A23" s="12">
        <v>9</v>
      </c>
      <c r="B23" s="14"/>
      <c r="C23" s="1" t="s">
        <v>318</v>
      </c>
      <c r="D23" s="18" t="s">
        <v>202</v>
      </c>
      <c r="E23" s="15">
        <v>3.1282000000000001</v>
      </c>
      <c r="F23" s="41">
        <v>21.5</v>
      </c>
      <c r="G23" s="42">
        <f t="shared" si="0"/>
        <v>67.256299999999996</v>
      </c>
      <c r="H23" s="11"/>
    </row>
    <row r="24" spans="1:8">
      <c r="A24" s="12">
        <v>10</v>
      </c>
      <c r="B24" s="14"/>
      <c r="C24" s="1" t="s">
        <v>211</v>
      </c>
      <c r="D24" s="18" t="s">
        <v>210</v>
      </c>
      <c r="E24" s="15">
        <v>61.66</v>
      </c>
      <c r="F24" s="41">
        <v>1.99</v>
      </c>
      <c r="G24" s="42">
        <f t="shared" si="0"/>
        <v>122.70339999999999</v>
      </c>
      <c r="H24" s="11"/>
    </row>
    <row r="25" spans="1:8">
      <c r="A25" s="12">
        <v>11</v>
      </c>
      <c r="B25" s="14"/>
      <c r="C25" s="1" t="s">
        <v>212</v>
      </c>
      <c r="D25" s="18" t="s">
        <v>35</v>
      </c>
      <c r="E25" s="15">
        <v>3.3605999999999998</v>
      </c>
      <c r="F25" s="41">
        <v>2.1</v>
      </c>
      <c r="G25" s="42">
        <f t="shared" si="0"/>
        <v>7.0572600000000003</v>
      </c>
      <c r="H25" s="11"/>
    </row>
    <row r="26" spans="1:8" ht="36">
      <c r="A26" s="12">
        <v>12</v>
      </c>
      <c r="B26" s="14"/>
      <c r="C26" s="1" t="s">
        <v>213</v>
      </c>
      <c r="D26" s="18" t="s">
        <v>210</v>
      </c>
      <c r="E26" s="15">
        <v>1048.76</v>
      </c>
      <c r="F26" s="41">
        <v>16</v>
      </c>
      <c r="G26" s="42">
        <f t="shared" si="0"/>
        <v>16780.16</v>
      </c>
      <c r="H26" s="11"/>
    </row>
    <row r="27" spans="1:8" ht="36">
      <c r="A27" s="12">
        <v>13</v>
      </c>
      <c r="B27" s="14"/>
      <c r="C27" s="1" t="s">
        <v>214</v>
      </c>
      <c r="D27" s="18" t="s">
        <v>210</v>
      </c>
      <c r="E27" s="15">
        <v>68.03</v>
      </c>
      <c r="F27" s="41">
        <v>20</v>
      </c>
      <c r="G27" s="42">
        <f t="shared" si="0"/>
        <v>1360.6</v>
      </c>
      <c r="H27" s="11"/>
    </row>
    <row r="28" spans="1:8">
      <c r="A28" s="12">
        <v>14</v>
      </c>
      <c r="B28" s="14"/>
      <c r="C28" s="1" t="s">
        <v>215</v>
      </c>
      <c r="D28" s="18" t="s">
        <v>202</v>
      </c>
      <c r="E28" s="15">
        <v>3.7833000000000001</v>
      </c>
      <c r="F28" s="41">
        <v>908.71</v>
      </c>
      <c r="G28" s="42">
        <f t="shared" si="0"/>
        <v>3437.9225430000001</v>
      </c>
      <c r="H28" s="11"/>
    </row>
    <row r="29" spans="1:8">
      <c r="A29" s="12">
        <v>15</v>
      </c>
      <c r="B29" s="14"/>
      <c r="C29" s="1" t="s">
        <v>216</v>
      </c>
      <c r="D29" s="18" t="s">
        <v>217</v>
      </c>
      <c r="E29" s="15">
        <v>43.13</v>
      </c>
      <c r="F29" s="41">
        <v>330</v>
      </c>
      <c r="G29" s="42">
        <f t="shared" si="0"/>
        <v>14232.900000000001</v>
      </c>
      <c r="H29" s="11"/>
    </row>
    <row r="30" spans="1:8" ht="48">
      <c r="A30" s="12">
        <v>16</v>
      </c>
      <c r="B30" s="14"/>
      <c r="C30" s="1" t="s">
        <v>74</v>
      </c>
      <c r="D30" s="18" t="s">
        <v>75</v>
      </c>
      <c r="E30" s="15">
        <v>50</v>
      </c>
      <c r="F30" s="41">
        <v>50</v>
      </c>
      <c r="G30" s="42">
        <f t="shared" si="0"/>
        <v>2500</v>
      </c>
      <c r="H30" s="11"/>
    </row>
    <row r="31" spans="1:8" ht="36">
      <c r="A31" s="12">
        <v>17</v>
      </c>
      <c r="B31" s="14"/>
      <c r="C31" s="1" t="s">
        <v>76</v>
      </c>
      <c r="D31" s="18" t="s">
        <v>75</v>
      </c>
      <c r="E31" s="15">
        <v>50</v>
      </c>
      <c r="F31" s="41">
        <v>30</v>
      </c>
      <c r="G31" s="42">
        <f t="shared" si="0"/>
        <v>1500</v>
      </c>
      <c r="H31" s="11"/>
    </row>
    <row r="32" spans="1:8">
      <c r="A32" s="12"/>
      <c r="B32" s="12"/>
      <c r="C32" s="289" t="s">
        <v>47</v>
      </c>
      <c r="D32" s="290"/>
      <c r="E32" s="290"/>
      <c r="F32" s="43"/>
      <c r="G32" s="46">
        <f>SUM(G15:G31)</f>
        <v>41733.434557</v>
      </c>
    </row>
    <row r="33" spans="1:8">
      <c r="A33" s="13"/>
      <c r="B33" s="13">
        <v>2</v>
      </c>
      <c r="C33" s="295" t="s">
        <v>319</v>
      </c>
      <c r="D33" s="285"/>
      <c r="E33" s="285"/>
      <c r="F33" s="285"/>
      <c r="G33" s="285"/>
    </row>
    <row r="34" spans="1:8" ht="36">
      <c r="A34" s="12">
        <v>1</v>
      </c>
      <c r="B34" s="14"/>
      <c r="C34" s="1" t="s">
        <v>320</v>
      </c>
      <c r="D34" s="18" t="s">
        <v>217</v>
      </c>
      <c r="E34" s="15">
        <v>0.46</v>
      </c>
      <c r="F34" s="41">
        <v>599</v>
      </c>
      <c r="G34" s="42">
        <f t="shared" ref="G34" si="1">+E34*F34</f>
        <v>275.54000000000002</v>
      </c>
      <c r="H34" s="11"/>
    </row>
    <row r="35" spans="1:8">
      <c r="A35" s="12"/>
      <c r="B35" s="12"/>
      <c r="C35" s="289" t="s">
        <v>57</v>
      </c>
      <c r="D35" s="290"/>
      <c r="E35" s="290"/>
      <c r="F35" s="43"/>
      <c r="G35" s="46">
        <f>SUM(G34:G34)</f>
        <v>275.54000000000002</v>
      </c>
    </row>
    <row r="36" spans="1:8">
      <c r="A36" s="13"/>
      <c r="B36" s="13">
        <v>3</v>
      </c>
      <c r="C36" s="295" t="s">
        <v>218</v>
      </c>
      <c r="D36" s="285"/>
      <c r="E36" s="285"/>
      <c r="F36" s="285"/>
      <c r="G36" s="285"/>
    </row>
    <row r="37" spans="1:8" ht="36">
      <c r="A37" s="12">
        <v>1</v>
      </c>
      <c r="B37" s="14"/>
      <c r="C37" s="1" t="s">
        <v>219</v>
      </c>
      <c r="D37" s="18" t="s">
        <v>202</v>
      </c>
      <c r="E37" s="15">
        <v>3.2012</v>
      </c>
      <c r="F37" s="41">
        <v>2200.65</v>
      </c>
      <c r="G37" s="42">
        <f t="shared" ref="G37:G40" si="2">+E37*F37</f>
        <v>7044.7207800000006</v>
      </c>
      <c r="H37" s="11"/>
    </row>
    <row r="38" spans="1:8" ht="24">
      <c r="A38" s="12">
        <v>2</v>
      </c>
      <c r="B38" s="14"/>
      <c r="C38" s="1" t="s">
        <v>220</v>
      </c>
      <c r="D38" s="18" t="s">
        <v>210</v>
      </c>
      <c r="E38" s="15">
        <v>320.12</v>
      </c>
      <c r="F38" s="41">
        <v>2.5299999999999998</v>
      </c>
      <c r="G38" s="42">
        <f t="shared" si="2"/>
        <v>809.90359999999998</v>
      </c>
      <c r="H38" s="11"/>
    </row>
    <row r="39" spans="1:8" ht="48">
      <c r="A39" s="12">
        <v>3</v>
      </c>
      <c r="B39" s="14"/>
      <c r="C39" s="1" t="s">
        <v>321</v>
      </c>
      <c r="D39" s="18" t="s">
        <v>202</v>
      </c>
      <c r="E39" s="15">
        <v>3.2012</v>
      </c>
      <c r="F39" s="41">
        <v>886.74</v>
      </c>
      <c r="G39" s="42">
        <f t="shared" si="2"/>
        <v>2838.6320880000003</v>
      </c>
      <c r="H39" s="11"/>
    </row>
    <row r="40" spans="1:8" ht="24">
      <c r="A40" s="12">
        <v>4</v>
      </c>
      <c r="B40" s="14"/>
      <c r="C40" s="1" t="s">
        <v>222</v>
      </c>
      <c r="D40" s="18" t="s">
        <v>217</v>
      </c>
      <c r="E40" s="15">
        <v>12.8</v>
      </c>
      <c r="F40" s="41">
        <v>87.14</v>
      </c>
      <c r="G40" s="42">
        <f t="shared" si="2"/>
        <v>1115.3920000000001</v>
      </c>
      <c r="H40" s="11"/>
    </row>
    <row r="41" spans="1:8">
      <c r="A41" s="12"/>
      <c r="B41" s="12"/>
      <c r="C41" s="289" t="s">
        <v>70</v>
      </c>
      <c r="D41" s="290"/>
      <c r="E41" s="290"/>
      <c r="F41" s="43"/>
      <c r="G41" s="26">
        <f>SUM(G37:G40)</f>
        <v>11808.648467999999</v>
      </c>
    </row>
    <row r="42" spans="1:8">
      <c r="A42" s="13"/>
      <c r="B42" s="13">
        <v>4</v>
      </c>
      <c r="C42" s="295" t="s">
        <v>223</v>
      </c>
      <c r="D42" s="285"/>
      <c r="E42" s="285"/>
      <c r="F42" s="285"/>
      <c r="G42" s="285"/>
    </row>
    <row r="43" spans="1:8">
      <c r="A43" s="12">
        <v>1</v>
      </c>
      <c r="B43" s="14"/>
      <c r="C43" s="14" t="s">
        <v>224</v>
      </c>
      <c r="D43" s="18"/>
      <c r="E43" s="15">
        <v>0</v>
      </c>
      <c r="F43" s="41">
        <v>0</v>
      </c>
      <c r="G43" s="42">
        <v>0</v>
      </c>
      <c r="H43" s="11"/>
    </row>
    <row r="44" spans="1:8" ht="36">
      <c r="A44" s="12">
        <v>2</v>
      </c>
      <c r="B44" s="14"/>
      <c r="C44" s="1" t="s">
        <v>225</v>
      </c>
      <c r="D44" s="18" t="s">
        <v>210</v>
      </c>
      <c r="E44" s="15">
        <v>91.11</v>
      </c>
      <c r="F44" s="41">
        <v>41.52</v>
      </c>
      <c r="G44" s="42">
        <f t="shared" ref="G44:G64" si="3">+E44*F44</f>
        <v>3782.8872000000001</v>
      </c>
      <c r="H44" s="11"/>
    </row>
    <row r="45" spans="1:8" ht="24">
      <c r="A45" s="12">
        <v>3</v>
      </c>
      <c r="B45" s="14"/>
      <c r="C45" s="1" t="s">
        <v>226</v>
      </c>
      <c r="D45" s="18" t="s">
        <v>210</v>
      </c>
      <c r="E45" s="15">
        <v>5.76</v>
      </c>
      <c r="F45" s="41">
        <v>70.099999999999994</v>
      </c>
      <c r="G45" s="42">
        <f t="shared" si="3"/>
        <v>403.77599999999995</v>
      </c>
      <c r="H45" s="11"/>
    </row>
    <row r="46" spans="1:8" ht="24">
      <c r="A46" s="12">
        <v>4</v>
      </c>
      <c r="B46" s="14"/>
      <c r="C46" s="1" t="s">
        <v>227</v>
      </c>
      <c r="D46" s="18" t="s">
        <v>202</v>
      </c>
      <c r="E46" s="15">
        <v>8.8741000000000003</v>
      </c>
      <c r="F46" s="41">
        <v>119.18</v>
      </c>
      <c r="G46" s="42">
        <f t="shared" si="3"/>
        <v>1057.6152380000001</v>
      </c>
      <c r="H46" s="11"/>
    </row>
    <row r="47" spans="1:8" ht="24">
      <c r="A47" s="12">
        <v>5</v>
      </c>
      <c r="B47" s="14"/>
      <c r="C47" s="1" t="s">
        <v>228</v>
      </c>
      <c r="D47" s="18" t="s">
        <v>202</v>
      </c>
      <c r="E47" s="15">
        <v>8.8741000000000003</v>
      </c>
      <c r="F47" s="41">
        <v>126.82</v>
      </c>
      <c r="G47" s="42">
        <f t="shared" si="3"/>
        <v>1125.413362</v>
      </c>
      <c r="H47" s="11"/>
    </row>
    <row r="48" spans="1:8" ht="36">
      <c r="A48" s="12">
        <v>6</v>
      </c>
      <c r="B48" s="14"/>
      <c r="C48" s="1" t="s">
        <v>229</v>
      </c>
      <c r="D48" s="18" t="s">
        <v>202</v>
      </c>
      <c r="E48" s="15">
        <v>8.8741000000000003</v>
      </c>
      <c r="F48" s="41">
        <v>572.87</v>
      </c>
      <c r="G48" s="42">
        <f t="shared" si="3"/>
        <v>5083.7056670000002</v>
      </c>
      <c r="H48" s="11"/>
    </row>
    <row r="49" spans="1:8" ht="36">
      <c r="A49" s="12">
        <v>7</v>
      </c>
      <c r="B49" s="14"/>
      <c r="C49" s="1" t="s">
        <v>230</v>
      </c>
      <c r="D49" s="18" t="s">
        <v>202</v>
      </c>
      <c r="E49" s="15">
        <v>8.8741000000000003</v>
      </c>
      <c r="F49" s="41">
        <v>521.17999999999995</v>
      </c>
      <c r="G49" s="42">
        <f t="shared" si="3"/>
        <v>4625.0034379999997</v>
      </c>
      <c r="H49" s="11"/>
    </row>
    <row r="50" spans="1:8" ht="24">
      <c r="A50" s="12">
        <v>8</v>
      </c>
      <c r="B50" s="14"/>
      <c r="C50" s="1" t="s">
        <v>231</v>
      </c>
      <c r="D50" s="18" t="s">
        <v>202</v>
      </c>
      <c r="E50" s="15">
        <v>9.4497</v>
      </c>
      <c r="F50" s="41">
        <v>481.58</v>
      </c>
      <c r="G50" s="42">
        <f t="shared" si="3"/>
        <v>4550.7865259999999</v>
      </c>
      <c r="H50" s="11"/>
    </row>
    <row r="51" spans="1:8" ht="24">
      <c r="A51" s="12">
        <v>9</v>
      </c>
      <c r="B51" s="14"/>
      <c r="C51" s="1" t="s">
        <v>232</v>
      </c>
      <c r="D51" s="18" t="s">
        <v>202</v>
      </c>
      <c r="E51" s="15">
        <v>9.4497</v>
      </c>
      <c r="F51" s="41">
        <v>440.59</v>
      </c>
      <c r="G51" s="42">
        <f t="shared" si="3"/>
        <v>4163.4433229999995</v>
      </c>
      <c r="H51" s="11"/>
    </row>
    <row r="52" spans="1:8" ht="36">
      <c r="A52" s="12">
        <v>10</v>
      </c>
      <c r="B52" s="14"/>
      <c r="C52" s="1" t="s">
        <v>233</v>
      </c>
      <c r="D52" s="18" t="s">
        <v>210</v>
      </c>
      <c r="E52" s="15">
        <v>8.7799999999999994</v>
      </c>
      <c r="F52" s="41">
        <v>84.73</v>
      </c>
      <c r="G52" s="42">
        <f t="shared" si="3"/>
        <v>743.92939999999999</v>
      </c>
      <c r="H52" s="11"/>
    </row>
    <row r="53" spans="1:8" ht="36">
      <c r="A53" s="12">
        <v>11</v>
      </c>
      <c r="B53" s="14"/>
      <c r="C53" s="1" t="s">
        <v>233</v>
      </c>
      <c r="D53" s="18" t="s">
        <v>210</v>
      </c>
      <c r="E53" s="15">
        <v>14.87</v>
      </c>
      <c r="F53" s="41">
        <v>95.6</v>
      </c>
      <c r="G53" s="42">
        <f t="shared" si="3"/>
        <v>1421.5719999999999</v>
      </c>
      <c r="H53" s="11"/>
    </row>
    <row r="54" spans="1:8" ht="24">
      <c r="A54" s="12">
        <v>12</v>
      </c>
      <c r="B54" s="14"/>
      <c r="C54" s="1" t="s">
        <v>234</v>
      </c>
      <c r="D54" s="18" t="s">
        <v>35</v>
      </c>
      <c r="E54" s="15">
        <v>0.04</v>
      </c>
      <c r="F54" s="41">
        <v>950</v>
      </c>
      <c r="G54" s="42">
        <f t="shared" si="3"/>
        <v>38</v>
      </c>
      <c r="H54" s="11"/>
    </row>
    <row r="55" spans="1:8" ht="48">
      <c r="A55" s="12">
        <v>13</v>
      </c>
      <c r="B55" s="14"/>
      <c r="C55" s="1" t="s">
        <v>235</v>
      </c>
      <c r="D55" s="18" t="s">
        <v>210</v>
      </c>
      <c r="E55" s="15">
        <v>1.53</v>
      </c>
      <c r="F55" s="41">
        <v>26.71</v>
      </c>
      <c r="G55" s="42">
        <f t="shared" si="3"/>
        <v>40.866300000000003</v>
      </c>
      <c r="H55" s="11"/>
    </row>
    <row r="56" spans="1:8" ht="36">
      <c r="A56" s="12">
        <v>14</v>
      </c>
      <c r="B56" s="14"/>
      <c r="C56" s="1" t="s">
        <v>233</v>
      </c>
      <c r="D56" s="18" t="s">
        <v>210</v>
      </c>
      <c r="E56" s="15">
        <v>1.53</v>
      </c>
      <c r="F56" s="41">
        <v>84.73</v>
      </c>
      <c r="G56" s="42">
        <f t="shared" si="3"/>
        <v>129.6369</v>
      </c>
      <c r="H56" s="11"/>
    </row>
    <row r="57" spans="1:8" ht="24">
      <c r="A57" s="12">
        <v>15</v>
      </c>
      <c r="B57" s="14"/>
      <c r="C57" s="1" t="s">
        <v>236</v>
      </c>
      <c r="D57" s="18" t="s">
        <v>202</v>
      </c>
      <c r="E57" s="15">
        <v>3.9600000000000003E-2</v>
      </c>
      <c r="F57" s="41">
        <v>955</v>
      </c>
      <c r="G57" s="42">
        <f t="shared" si="3"/>
        <v>37.818000000000005</v>
      </c>
      <c r="H57" s="11"/>
    </row>
    <row r="58" spans="1:8" ht="24">
      <c r="A58" s="12">
        <v>16</v>
      </c>
      <c r="B58" s="14"/>
      <c r="C58" s="1" t="s">
        <v>234</v>
      </c>
      <c r="D58" s="18" t="s">
        <v>35</v>
      </c>
      <c r="E58" s="15">
        <v>0.14000000000000001</v>
      </c>
      <c r="F58" s="41">
        <v>950</v>
      </c>
      <c r="G58" s="42">
        <f t="shared" si="3"/>
        <v>133</v>
      </c>
      <c r="H58" s="11"/>
    </row>
    <row r="59" spans="1:8" ht="48">
      <c r="A59" s="12">
        <v>17</v>
      </c>
      <c r="B59" s="14"/>
      <c r="C59" s="1" t="s">
        <v>235</v>
      </c>
      <c r="D59" s="18" t="s">
        <v>210</v>
      </c>
      <c r="E59" s="15">
        <v>5.67</v>
      </c>
      <c r="F59" s="41">
        <v>26.71</v>
      </c>
      <c r="G59" s="42">
        <f t="shared" si="3"/>
        <v>151.44570000000002</v>
      </c>
      <c r="H59" s="11"/>
    </row>
    <row r="60" spans="1:8" ht="24">
      <c r="A60" s="12">
        <v>18</v>
      </c>
      <c r="B60" s="14"/>
      <c r="C60" s="1" t="s">
        <v>227</v>
      </c>
      <c r="D60" s="18" t="s">
        <v>202</v>
      </c>
      <c r="E60" s="15">
        <v>5.67E-2</v>
      </c>
      <c r="F60" s="41">
        <v>119.18</v>
      </c>
      <c r="G60" s="42">
        <f t="shared" si="3"/>
        <v>6.7575060000000002</v>
      </c>
      <c r="H60" s="11"/>
    </row>
    <row r="61" spans="1:8" ht="36">
      <c r="A61" s="12">
        <v>19</v>
      </c>
      <c r="B61" s="14"/>
      <c r="C61" s="1" t="s">
        <v>229</v>
      </c>
      <c r="D61" s="18" t="s">
        <v>202</v>
      </c>
      <c r="E61" s="15">
        <v>5.67E-2</v>
      </c>
      <c r="F61" s="21">
        <v>572.87</v>
      </c>
      <c r="G61" s="42">
        <f t="shared" si="3"/>
        <v>32.481729000000001</v>
      </c>
      <c r="H61" s="11"/>
    </row>
    <row r="62" spans="1:8" ht="36">
      <c r="A62" s="12">
        <v>20</v>
      </c>
      <c r="B62" s="14"/>
      <c r="C62" s="1" t="s">
        <v>230</v>
      </c>
      <c r="D62" s="18" t="s">
        <v>202</v>
      </c>
      <c r="E62" s="15">
        <v>5.67E-2</v>
      </c>
      <c r="F62" s="21">
        <v>521.17999999999995</v>
      </c>
      <c r="G62" s="42">
        <f t="shared" si="3"/>
        <v>29.550905999999998</v>
      </c>
      <c r="H62" s="11"/>
    </row>
    <row r="63" spans="1:8" ht="24">
      <c r="A63" s="12">
        <v>21</v>
      </c>
      <c r="B63" s="14"/>
      <c r="C63" s="1" t="s">
        <v>231</v>
      </c>
      <c r="D63" s="18" t="s">
        <v>202</v>
      </c>
      <c r="E63" s="15">
        <v>5.67E-2</v>
      </c>
      <c r="F63" s="21">
        <v>481.58</v>
      </c>
      <c r="G63" s="42">
        <f t="shared" si="3"/>
        <v>27.305585999999998</v>
      </c>
      <c r="H63" s="11"/>
    </row>
    <row r="64" spans="1:8" ht="24">
      <c r="A64" s="12">
        <v>22</v>
      </c>
      <c r="B64" s="14"/>
      <c r="C64" s="1" t="s">
        <v>232</v>
      </c>
      <c r="D64" s="18" t="s">
        <v>202</v>
      </c>
      <c r="E64" s="15">
        <v>5.67E-2</v>
      </c>
      <c r="F64" s="21">
        <v>440.59</v>
      </c>
      <c r="G64" s="42">
        <f t="shared" si="3"/>
        <v>24.981452999999998</v>
      </c>
      <c r="H64" s="11"/>
    </row>
    <row r="65" spans="1:8">
      <c r="A65" s="12"/>
      <c r="B65" s="12"/>
      <c r="C65" s="289" t="s">
        <v>77</v>
      </c>
      <c r="D65" s="290"/>
      <c r="E65" s="290"/>
      <c r="F65" s="43"/>
      <c r="G65" s="26">
        <f>SUM(G44:G64)</f>
        <v>27609.976234000002</v>
      </c>
    </row>
    <row r="66" spans="1:8">
      <c r="A66" s="13"/>
      <c r="B66" s="13">
        <v>5</v>
      </c>
      <c r="C66" s="295" t="s">
        <v>237</v>
      </c>
      <c r="D66" s="285"/>
      <c r="E66" s="285"/>
      <c r="F66" s="285"/>
      <c r="G66" s="285"/>
    </row>
    <row r="67" spans="1:8">
      <c r="A67" s="12">
        <v>1</v>
      </c>
      <c r="B67" s="14"/>
      <c r="C67" s="1" t="s">
        <v>238</v>
      </c>
      <c r="D67" s="18" t="s">
        <v>210</v>
      </c>
      <c r="E67" s="15">
        <v>316.87</v>
      </c>
      <c r="F67" s="41">
        <v>53.21</v>
      </c>
      <c r="G67" s="42">
        <f t="shared" ref="G67:G73" si="4">+E67*F67</f>
        <v>16860.652699999999</v>
      </c>
      <c r="H67" s="11"/>
    </row>
    <row r="68" spans="1:8" ht="36">
      <c r="A68" s="12">
        <v>2</v>
      </c>
      <c r="B68" s="14"/>
      <c r="C68" s="1" t="s">
        <v>239</v>
      </c>
      <c r="D68" s="18" t="s">
        <v>22</v>
      </c>
      <c r="E68" s="15">
        <v>284.36</v>
      </c>
      <c r="F68" s="41">
        <v>7.67</v>
      </c>
      <c r="G68" s="42">
        <f t="shared" si="4"/>
        <v>2181.0412000000001</v>
      </c>
      <c r="H68" s="11"/>
    </row>
    <row r="69" spans="1:8">
      <c r="A69" s="12">
        <v>3</v>
      </c>
      <c r="B69" s="14"/>
      <c r="C69" s="1" t="s">
        <v>240</v>
      </c>
      <c r="D69" s="18" t="s">
        <v>22</v>
      </c>
      <c r="E69" s="15">
        <v>284.36</v>
      </c>
      <c r="F69" s="41">
        <v>15.34</v>
      </c>
      <c r="G69" s="42">
        <f t="shared" si="4"/>
        <v>4362.0824000000002</v>
      </c>
      <c r="H69" s="11"/>
    </row>
    <row r="70" spans="1:8" ht="36">
      <c r="A70" s="12">
        <v>4</v>
      </c>
      <c r="B70" s="14"/>
      <c r="C70" s="1" t="s">
        <v>241</v>
      </c>
      <c r="D70" s="18" t="s">
        <v>210</v>
      </c>
      <c r="E70" s="15">
        <v>3.26</v>
      </c>
      <c r="F70" s="41">
        <v>82.93</v>
      </c>
      <c r="G70" s="42">
        <f t="shared" si="4"/>
        <v>270.35180000000003</v>
      </c>
      <c r="H70" s="11"/>
    </row>
    <row r="71" spans="1:8" ht="24">
      <c r="A71" s="12">
        <v>5</v>
      </c>
      <c r="B71" s="14"/>
      <c r="C71" s="1" t="s">
        <v>242</v>
      </c>
      <c r="D71" s="18" t="s">
        <v>35</v>
      </c>
      <c r="E71" s="15">
        <v>3.0045999999999999</v>
      </c>
      <c r="F71" s="41">
        <v>328.27</v>
      </c>
      <c r="G71" s="42">
        <f t="shared" si="4"/>
        <v>986.32004199999994</v>
      </c>
      <c r="H71" s="11"/>
    </row>
    <row r="72" spans="1:8" ht="48">
      <c r="A72" s="12">
        <v>6</v>
      </c>
      <c r="B72" s="14"/>
      <c r="C72" s="1" t="s">
        <v>243</v>
      </c>
      <c r="D72" s="18" t="s">
        <v>210</v>
      </c>
      <c r="E72" s="15">
        <v>3.26</v>
      </c>
      <c r="F72" s="41">
        <v>14.5</v>
      </c>
      <c r="G72" s="42">
        <f t="shared" si="4"/>
        <v>47.269999999999996</v>
      </c>
      <c r="H72" s="11"/>
    </row>
    <row r="73" spans="1:8" ht="24">
      <c r="A73" s="12">
        <v>7</v>
      </c>
      <c r="B73" s="14"/>
      <c r="C73" s="1" t="s">
        <v>244</v>
      </c>
      <c r="D73" s="18" t="s">
        <v>35</v>
      </c>
      <c r="E73" s="15">
        <v>2.8435999999999999</v>
      </c>
      <c r="F73" s="41">
        <v>636</v>
      </c>
      <c r="G73" s="42">
        <f t="shared" si="4"/>
        <v>1808.5295999999998</v>
      </c>
      <c r="H73" s="11"/>
    </row>
    <row r="74" spans="1:8">
      <c r="A74" s="12"/>
      <c r="B74" s="12"/>
      <c r="C74" s="289" t="s">
        <v>81</v>
      </c>
      <c r="D74" s="290"/>
      <c r="E74" s="290"/>
      <c r="F74" s="43"/>
      <c r="G74" s="26">
        <f>SUM(G67:G73)</f>
        <v>26516.247742</v>
      </c>
    </row>
    <row r="75" spans="1:8">
      <c r="A75" s="13"/>
      <c r="B75" s="13">
        <v>6</v>
      </c>
      <c r="C75" s="295" t="s">
        <v>245</v>
      </c>
      <c r="D75" s="285"/>
      <c r="E75" s="285"/>
      <c r="F75" s="285"/>
      <c r="G75" s="285"/>
    </row>
    <row r="76" spans="1:8" ht="36">
      <c r="A76" s="12">
        <v>1</v>
      </c>
      <c r="B76" s="14"/>
      <c r="C76" s="1" t="s">
        <v>246</v>
      </c>
      <c r="D76" s="18" t="s">
        <v>202</v>
      </c>
      <c r="E76" s="15">
        <v>0.45950000000000002</v>
      </c>
      <c r="F76" s="41">
        <v>4950</v>
      </c>
      <c r="G76" s="42">
        <f t="shared" ref="G76:G88" si="5">+E76*F76</f>
        <v>2274.5250000000001</v>
      </c>
      <c r="H76" s="11"/>
    </row>
    <row r="77" spans="1:8" ht="36">
      <c r="A77" s="12">
        <v>2</v>
      </c>
      <c r="B77" s="14"/>
      <c r="C77" s="1" t="s">
        <v>247</v>
      </c>
      <c r="D77" s="18" t="s">
        <v>210</v>
      </c>
      <c r="E77" s="15">
        <v>31.36</v>
      </c>
      <c r="F77" s="41">
        <v>53.09</v>
      </c>
      <c r="G77" s="42">
        <f t="shared" si="5"/>
        <v>1664.9024000000002</v>
      </c>
      <c r="H77" s="11"/>
    </row>
    <row r="78" spans="1:8" ht="24">
      <c r="A78" s="12">
        <v>3</v>
      </c>
      <c r="B78" s="14"/>
      <c r="C78" s="1" t="s">
        <v>248</v>
      </c>
      <c r="D78" s="18" t="s">
        <v>202</v>
      </c>
      <c r="E78" s="15">
        <v>3.1358000000000001</v>
      </c>
      <c r="F78" s="41">
        <v>141.28</v>
      </c>
      <c r="G78" s="42">
        <f t="shared" si="5"/>
        <v>443.025824</v>
      </c>
      <c r="H78" s="11"/>
    </row>
    <row r="79" spans="1:8">
      <c r="A79" s="12">
        <v>4</v>
      </c>
      <c r="B79" s="14"/>
      <c r="C79" s="1" t="s">
        <v>249</v>
      </c>
      <c r="D79" s="18" t="s">
        <v>202</v>
      </c>
      <c r="E79" s="15">
        <v>3.1358000000000001</v>
      </c>
      <c r="F79" s="41">
        <v>149.76</v>
      </c>
      <c r="G79" s="42">
        <f t="shared" si="5"/>
        <v>469.61740800000001</v>
      </c>
      <c r="H79" s="11"/>
    </row>
    <row r="80" spans="1:8" ht="36">
      <c r="A80" s="12">
        <v>5</v>
      </c>
      <c r="B80" s="14"/>
      <c r="C80" s="1" t="s">
        <v>250</v>
      </c>
      <c r="D80" s="18" t="s">
        <v>202</v>
      </c>
      <c r="E80" s="15">
        <v>3.1358000000000001</v>
      </c>
      <c r="F80" s="41">
        <v>824.6</v>
      </c>
      <c r="G80" s="42">
        <f t="shared" si="5"/>
        <v>2585.7806800000003</v>
      </c>
      <c r="H80" s="11"/>
    </row>
    <row r="81" spans="1:8" ht="36">
      <c r="A81" s="12">
        <v>6</v>
      </c>
      <c r="B81" s="14"/>
      <c r="C81" s="1" t="s">
        <v>251</v>
      </c>
      <c r="D81" s="18" t="s">
        <v>202</v>
      </c>
      <c r="E81" s="15">
        <v>3.1358000000000001</v>
      </c>
      <c r="F81" s="41">
        <v>535.65</v>
      </c>
      <c r="G81" s="42">
        <f t="shared" si="5"/>
        <v>1679.69127</v>
      </c>
      <c r="H81" s="11"/>
    </row>
    <row r="82" spans="1:8" ht="24">
      <c r="A82" s="12">
        <v>7</v>
      </c>
      <c r="B82" s="14"/>
      <c r="C82" s="1" t="s">
        <v>252</v>
      </c>
      <c r="D82" s="18" t="s">
        <v>202</v>
      </c>
      <c r="E82" s="15">
        <v>3.1061999999999999</v>
      </c>
      <c r="F82" s="41">
        <v>630.6</v>
      </c>
      <c r="G82" s="42">
        <f t="shared" si="5"/>
        <v>1958.76972</v>
      </c>
      <c r="H82" s="11"/>
    </row>
    <row r="83" spans="1:8" ht="24">
      <c r="A83" s="12">
        <v>8</v>
      </c>
      <c r="B83" s="14"/>
      <c r="C83" s="1" t="s">
        <v>253</v>
      </c>
      <c r="D83" s="18" t="s">
        <v>202</v>
      </c>
      <c r="E83" s="15">
        <v>3.1061999999999999</v>
      </c>
      <c r="F83" s="41">
        <v>581.02</v>
      </c>
      <c r="G83" s="42">
        <f t="shared" si="5"/>
        <v>1804.7643239999998</v>
      </c>
      <c r="H83" s="11"/>
    </row>
    <row r="84" spans="1:8" ht="24">
      <c r="A84" s="12">
        <v>9</v>
      </c>
      <c r="B84" s="14"/>
      <c r="C84" s="1" t="s">
        <v>248</v>
      </c>
      <c r="D84" s="18" t="s">
        <v>202</v>
      </c>
      <c r="E84" s="15">
        <v>2.9600000000000001E-2</v>
      </c>
      <c r="F84" s="41">
        <v>141.28</v>
      </c>
      <c r="G84" s="42">
        <f t="shared" si="5"/>
        <v>4.1818879999999998</v>
      </c>
      <c r="H84" s="11"/>
    </row>
    <row r="85" spans="1:8" ht="36">
      <c r="A85" s="12">
        <v>10</v>
      </c>
      <c r="B85" s="14"/>
      <c r="C85" s="1" t="s">
        <v>250</v>
      </c>
      <c r="D85" s="18" t="s">
        <v>202</v>
      </c>
      <c r="E85" s="15">
        <v>2.9600000000000001E-2</v>
      </c>
      <c r="F85" s="41">
        <v>824.6</v>
      </c>
      <c r="G85" s="42">
        <f t="shared" si="5"/>
        <v>24.408160000000002</v>
      </c>
      <c r="H85" s="11"/>
    </row>
    <row r="86" spans="1:8" ht="36">
      <c r="A86" s="12">
        <v>11</v>
      </c>
      <c r="B86" s="14"/>
      <c r="C86" s="1" t="s">
        <v>251</v>
      </c>
      <c r="D86" s="18" t="s">
        <v>202</v>
      </c>
      <c r="E86" s="15">
        <v>2.9600000000000001E-2</v>
      </c>
      <c r="F86" s="41">
        <v>535.65</v>
      </c>
      <c r="G86" s="42">
        <f t="shared" si="5"/>
        <v>15.85524</v>
      </c>
      <c r="H86" s="11"/>
    </row>
    <row r="87" spans="1:8" ht="24">
      <c r="A87" s="12">
        <v>12</v>
      </c>
      <c r="B87" s="14"/>
      <c r="C87" s="1" t="s">
        <v>252</v>
      </c>
      <c r="D87" s="18" t="s">
        <v>202</v>
      </c>
      <c r="E87" s="15">
        <v>2.9600000000000001E-2</v>
      </c>
      <c r="F87" s="41">
        <v>627.38</v>
      </c>
      <c r="G87" s="42">
        <f t="shared" si="5"/>
        <v>18.570447999999999</v>
      </c>
      <c r="H87" s="11"/>
    </row>
    <row r="88" spans="1:8" ht="24">
      <c r="A88" s="12">
        <v>13</v>
      </c>
      <c r="B88" s="14"/>
      <c r="C88" s="1" t="s">
        <v>253</v>
      </c>
      <c r="D88" s="18" t="s">
        <v>202</v>
      </c>
      <c r="E88" s="15">
        <v>2.9600000000000001E-2</v>
      </c>
      <c r="F88" s="41">
        <v>578.09</v>
      </c>
      <c r="G88" s="42">
        <f t="shared" si="5"/>
        <v>17.111464000000002</v>
      </c>
      <c r="H88" s="11"/>
    </row>
    <row r="89" spans="1:8">
      <c r="A89" s="12"/>
      <c r="B89" s="12"/>
      <c r="C89" s="289" t="s">
        <v>256</v>
      </c>
      <c r="D89" s="290"/>
      <c r="E89" s="290"/>
      <c r="F89" s="43"/>
      <c r="G89" s="26">
        <f>SUM(G76:G88)</f>
        <v>12961.203826000001</v>
      </c>
    </row>
    <row r="90" spans="1:8">
      <c r="A90" s="13"/>
      <c r="B90" s="13">
        <v>7</v>
      </c>
      <c r="C90" s="295" t="s">
        <v>254</v>
      </c>
      <c r="D90" s="285"/>
      <c r="E90" s="285"/>
      <c r="F90" s="285"/>
      <c r="G90" s="285"/>
    </row>
    <row r="91" spans="1:8" ht="24">
      <c r="A91" s="12">
        <v>1</v>
      </c>
      <c r="B91" s="14"/>
      <c r="C91" s="1" t="s">
        <v>56</v>
      </c>
      <c r="D91" s="18" t="s">
        <v>29</v>
      </c>
      <c r="E91" s="15">
        <v>1</v>
      </c>
      <c r="F91" s="41">
        <v>240</v>
      </c>
      <c r="G91" s="42">
        <f t="shared" ref="G91:G92" si="6">+E91*F91</f>
        <v>240</v>
      </c>
      <c r="H91" s="11"/>
    </row>
    <row r="92" spans="1:8" ht="36">
      <c r="A92" s="12">
        <v>2</v>
      </c>
      <c r="B92" s="14"/>
      <c r="C92" s="1" t="s">
        <v>255</v>
      </c>
      <c r="D92" s="18" t="s">
        <v>27</v>
      </c>
      <c r="E92" s="15">
        <v>1</v>
      </c>
      <c r="F92" s="41">
        <v>277.83999999999997</v>
      </c>
      <c r="G92" s="42">
        <f t="shared" si="6"/>
        <v>277.83999999999997</v>
      </c>
      <c r="H92" s="11"/>
    </row>
    <row r="93" spans="1:8">
      <c r="A93" s="12"/>
      <c r="B93" s="12"/>
      <c r="C93" s="289" t="s">
        <v>322</v>
      </c>
      <c r="D93" s="290"/>
      <c r="E93" s="290"/>
      <c r="F93" s="43"/>
      <c r="G93" s="26">
        <f>SUM(G91:G92)</f>
        <v>517.83999999999992</v>
      </c>
    </row>
    <row r="94" spans="1:8">
      <c r="A94" s="13"/>
      <c r="B94" s="13">
        <v>8</v>
      </c>
      <c r="C94" s="295" t="s">
        <v>257</v>
      </c>
      <c r="D94" s="285"/>
      <c r="E94" s="285"/>
      <c r="F94" s="285"/>
      <c r="G94" s="285"/>
    </row>
    <row r="95" spans="1:8" ht="36">
      <c r="A95" s="12">
        <v>1</v>
      </c>
      <c r="B95" s="14"/>
      <c r="C95" s="1" t="s">
        <v>258</v>
      </c>
      <c r="D95" s="18" t="s">
        <v>210</v>
      </c>
      <c r="E95" s="15">
        <v>27.3</v>
      </c>
      <c r="F95" s="41">
        <v>95</v>
      </c>
      <c r="G95" s="42">
        <f t="shared" ref="G95:G100" si="7">+E95*F95</f>
        <v>2593.5</v>
      </c>
      <c r="H95" s="11"/>
    </row>
    <row r="96" spans="1:8">
      <c r="A96" s="12">
        <v>2</v>
      </c>
      <c r="B96" s="14"/>
      <c r="C96" s="14" t="s">
        <v>259</v>
      </c>
      <c r="D96" s="18" t="s">
        <v>14</v>
      </c>
      <c r="E96" s="15">
        <v>3</v>
      </c>
      <c r="F96" s="41">
        <v>860.01</v>
      </c>
      <c r="G96" s="42">
        <f t="shared" si="7"/>
        <v>2580.0299999999997</v>
      </c>
      <c r="H96" s="11"/>
    </row>
    <row r="97" spans="1:8">
      <c r="A97" s="12">
        <v>3</v>
      </c>
      <c r="B97" s="14"/>
      <c r="C97" s="14" t="s">
        <v>260</v>
      </c>
      <c r="D97" s="18" t="s">
        <v>14</v>
      </c>
      <c r="E97" s="15">
        <v>11</v>
      </c>
      <c r="F97" s="41">
        <v>860.01</v>
      </c>
      <c r="G97" s="42">
        <f t="shared" si="7"/>
        <v>9460.11</v>
      </c>
      <c r="H97" s="11"/>
    </row>
    <row r="98" spans="1:8">
      <c r="A98" s="12">
        <v>4</v>
      </c>
      <c r="B98" s="14"/>
      <c r="C98" s="14" t="s">
        <v>261</v>
      </c>
      <c r="D98" s="18" t="s">
        <v>14</v>
      </c>
      <c r="E98" s="15">
        <v>1</v>
      </c>
      <c r="F98" s="41">
        <v>860.01</v>
      </c>
      <c r="G98" s="42">
        <f t="shared" si="7"/>
        <v>860.01</v>
      </c>
      <c r="H98" s="11"/>
    </row>
    <row r="99" spans="1:8">
      <c r="A99" s="12">
        <v>5</v>
      </c>
      <c r="B99" s="14"/>
      <c r="C99" s="1" t="s">
        <v>263</v>
      </c>
      <c r="D99" s="18" t="s">
        <v>29</v>
      </c>
      <c r="E99" s="15">
        <v>2</v>
      </c>
      <c r="F99" s="41">
        <v>25.39</v>
      </c>
      <c r="G99" s="42">
        <f t="shared" si="7"/>
        <v>50.78</v>
      </c>
      <c r="H99" s="11"/>
    </row>
    <row r="100" spans="1:8">
      <c r="A100" s="12">
        <v>6</v>
      </c>
      <c r="B100" s="14"/>
      <c r="C100" s="1" t="s">
        <v>264</v>
      </c>
      <c r="D100" s="18" t="s">
        <v>14</v>
      </c>
      <c r="E100" s="15">
        <v>2</v>
      </c>
      <c r="F100" s="41">
        <v>31.49</v>
      </c>
      <c r="G100" s="42">
        <f t="shared" si="7"/>
        <v>62.98</v>
      </c>
      <c r="H100" s="11"/>
    </row>
    <row r="101" spans="1:8">
      <c r="A101" s="12"/>
      <c r="B101" s="12"/>
      <c r="C101" s="289" t="s">
        <v>323</v>
      </c>
      <c r="D101" s="290"/>
      <c r="E101" s="290"/>
      <c r="F101" s="43"/>
      <c r="G101" s="26">
        <f>SUM(G94:G100)</f>
        <v>15607.41</v>
      </c>
    </row>
    <row r="102" spans="1:8">
      <c r="A102" s="12"/>
      <c r="B102" s="12"/>
      <c r="C102" s="289" t="s">
        <v>82</v>
      </c>
      <c r="D102" s="290"/>
      <c r="E102" s="290"/>
      <c r="F102" s="43"/>
      <c r="G102" s="33">
        <f>+SUM(G32,G35,G41,G65,G74,G89,G93,G101)</f>
        <v>137030.300827</v>
      </c>
    </row>
    <row r="103" spans="1:8">
      <c r="A103" s="12"/>
      <c r="B103" s="12"/>
      <c r="C103" s="297" t="s">
        <v>83</v>
      </c>
      <c r="D103" s="298"/>
      <c r="E103" s="298"/>
      <c r="F103" s="43"/>
      <c r="G103" s="34">
        <f>+G104-G102</f>
        <v>28776.36317366999</v>
      </c>
    </row>
    <row r="104" spans="1:8">
      <c r="A104" s="12"/>
      <c r="B104" s="12"/>
      <c r="C104" s="289" t="s">
        <v>84</v>
      </c>
      <c r="D104" s="290"/>
      <c r="E104" s="290"/>
      <c r="F104" s="43"/>
      <c r="G104" s="34">
        <f>+G102*1.21</f>
        <v>165806.66400066999</v>
      </c>
    </row>
    <row r="106" spans="1:8">
      <c r="B106" s="296" t="s">
        <v>85</v>
      </c>
      <c r="C106" s="296"/>
      <c r="D106" s="296"/>
      <c r="E106" s="296"/>
      <c r="F106" s="296"/>
      <c r="G106" s="296"/>
    </row>
    <row r="107" spans="1:8">
      <c r="B107" s="296" t="s">
        <v>85</v>
      </c>
      <c r="C107" s="296"/>
      <c r="D107" s="296"/>
      <c r="E107" s="296"/>
      <c r="F107" s="296"/>
      <c r="G107" s="296"/>
    </row>
    <row r="108" spans="1:8">
      <c r="B108" s="296" t="s">
        <v>85</v>
      </c>
      <c r="C108" s="296"/>
      <c r="D108" s="296"/>
      <c r="E108" s="296"/>
      <c r="F108" s="296"/>
      <c r="G108" s="296"/>
    </row>
    <row r="109" spans="1:8">
      <c r="B109" s="296" t="s">
        <v>85</v>
      </c>
      <c r="C109" s="296"/>
      <c r="D109" s="296"/>
      <c r="E109" s="296"/>
      <c r="F109" s="296"/>
      <c r="G109" s="296"/>
    </row>
    <row r="110" spans="1:8">
      <c r="B110" s="296" t="s">
        <v>85</v>
      </c>
      <c r="C110" s="296"/>
      <c r="D110" s="296"/>
      <c r="E110" s="296"/>
      <c r="F110" s="296"/>
      <c r="G110" s="296"/>
    </row>
    <row r="111" spans="1:8">
      <c r="B111" s="296" t="s">
        <v>85</v>
      </c>
      <c r="C111" s="296"/>
      <c r="D111" s="296"/>
      <c r="E111" s="296"/>
      <c r="F111" s="296"/>
      <c r="G111" s="296"/>
    </row>
    <row r="112" spans="1:8">
      <c r="B112" s="296" t="s">
        <v>85</v>
      </c>
      <c r="C112" s="296"/>
      <c r="D112" s="296"/>
      <c r="E112" s="296"/>
      <c r="F112" s="296"/>
      <c r="G112" s="296"/>
    </row>
    <row r="113" spans="1:8">
      <c r="B113" s="296" t="s">
        <v>85</v>
      </c>
      <c r="C113" s="296"/>
      <c r="D113" s="296"/>
      <c r="E113" s="296"/>
      <c r="F113" s="296"/>
      <c r="G113" s="296"/>
    </row>
    <row r="114" spans="1:8">
      <c r="B114" s="296" t="s">
        <v>85</v>
      </c>
      <c r="C114" s="296"/>
      <c r="D114" s="296"/>
      <c r="E114" s="296"/>
      <c r="F114" s="296"/>
      <c r="G114" s="296"/>
    </row>
    <row r="115" spans="1:8">
      <c r="B115" s="296" t="s">
        <v>85</v>
      </c>
      <c r="C115" s="296"/>
      <c r="D115" s="296"/>
      <c r="E115" s="296"/>
      <c r="F115" s="296"/>
      <c r="G115" s="296"/>
    </row>
    <row r="116" spans="1:8">
      <c r="A116" s="2"/>
      <c r="B116" s="2"/>
      <c r="C116" s="2"/>
      <c r="D116" s="28"/>
      <c r="E116" s="16"/>
      <c r="F116" s="44"/>
      <c r="G116" s="44"/>
      <c r="H116" s="2"/>
    </row>
    <row r="118" spans="1:8" ht="15.75">
      <c r="C118" s="281" t="s">
        <v>0</v>
      </c>
      <c r="D118" s="282"/>
      <c r="E118" s="282"/>
      <c r="F118" s="282"/>
    </row>
    <row r="119" spans="1:8">
      <c r="C119" s="283" t="s">
        <v>1</v>
      </c>
      <c r="D119" s="282"/>
      <c r="E119" s="282"/>
      <c r="F119" s="282"/>
    </row>
    <row r="121" spans="1:8">
      <c r="A121" s="284" t="s">
        <v>2</v>
      </c>
      <c r="B121" s="285"/>
      <c r="C121" s="285"/>
      <c r="D121" s="285"/>
      <c r="E121" s="285"/>
      <c r="F121" s="285"/>
      <c r="G121" s="285"/>
    </row>
    <row r="122" spans="1:8">
      <c r="A122" s="285"/>
      <c r="B122" s="285"/>
      <c r="C122" s="285"/>
      <c r="D122" s="285"/>
      <c r="E122" s="285"/>
      <c r="F122" s="285"/>
      <c r="G122" s="285"/>
    </row>
    <row r="123" spans="1:8">
      <c r="A123" s="284" t="s">
        <v>317</v>
      </c>
      <c r="B123" s="285"/>
      <c r="C123" s="285"/>
      <c r="D123" s="285"/>
      <c r="E123" s="285"/>
      <c r="F123" s="285"/>
      <c r="G123" s="285"/>
    </row>
    <row r="124" spans="1:8">
      <c r="A124" s="285"/>
      <c r="B124" s="285"/>
      <c r="C124" s="285"/>
      <c r="D124" s="285"/>
      <c r="E124" s="285"/>
      <c r="F124" s="285"/>
      <c r="G124" s="285"/>
    </row>
    <row r="125" spans="1:8">
      <c r="A125" s="284" t="s">
        <v>324</v>
      </c>
      <c r="B125" s="285"/>
      <c r="C125" s="285"/>
      <c r="D125" s="285"/>
      <c r="E125" s="285"/>
      <c r="F125" s="285"/>
      <c r="G125" s="285"/>
    </row>
    <row r="126" spans="1:8">
      <c r="A126" s="285"/>
      <c r="B126" s="285"/>
      <c r="C126" s="285"/>
      <c r="D126" s="285"/>
      <c r="E126" s="285"/>
      <c r="F126" s="285"/>
      <c r="G126" s="285"/>
    </row>
    <row r="127" spans="1:8">
      <c r="A127" s="286" t="s">
        <v>6</v>
      </c>
      <c r="B127" s="287"/>
      <c r="C127" s="2"/>
      <c r="D127" s="288" t="s">
        <v>5</v>
      </c>
      <c r="E127" s="287"/>
      <c r="F127" s="287"/>
      <c r="G127" s="287"/>
    </row>
    <row r="128" spans="1:8">
      <c r="A128" s="3" t="s">
        <v>7</v>
      </c>
      <c r="B128" s="3" t="s">
        <v>9</v>
      </c>
      <c r="C128" s="3" t="s">
        <v>11</v>
      </c>
      <c r="D128" s="5" t="s">
        <v>13</v>
      </c>
      <c r="E128" s="312" t="s">
        <v>15</v>
      </c>
      <c r="F128" s="7" t="s">
        <v>16</v>
      </c>
      <c r="G128" s="38" t="s">
        <v>19</v>
      </c>
    </row>
    <row r="129" spans="1:8">
      <c r="A129" s="4" t="s">
        <v>8</v>
      </c>
      <c r="B129" s="4" t="s">
        <v>10</v>
      </c>
      <c r="C129" s="4" t="s">
        <v>12</v>
      </c>
      <c r="D129" s="6" t="s">
        <v>14</v>
      </c>
      <c r="E129" s="313"/>
      <c r="F129" s="9" t="s">
        <v>17</v>
      </c>
      <c r="G129" s="39" t="s">
        <v>18</v>
      </c>
    </row>
    <row r="130" spans="1:8">
      <c r="A130" s="13"/>
      <c r="B130" s="13">
        <v>1</v>
      </c>
      <c r="C130" s="310" t="s">
        <v>20</v>
      </c>
      <c r="D130" s="311"/>
      <c r="E130" s="311"/>
      <c r="F130" s="311"/>
      <c r="G130" s="311"/>
    </row>
    <row r="131" spans="1:8" ht="36">
      <c r="A131" s="12">
        <v>1</v>
      </c>
      <c r="B131" s="14"/>
      <c r="C131" s="1" t="s">
        <v>21</v>
      </c>
      <c r="D131" s="18" t="s">
        <v>22</v>
      </c>
      <c r="E131" s="15">
        <v>32</v>
      </c>
      <c r="F131" s="41">
        <v>35</v>
      </c>
      <c r="G131" s="42">
        <f>+E131*F131</f>
        <v>1120</v>
      </c>
      <c r="H131" s="11"/>
    </row>
    <row r="132" spans="1:8" ht="24">
      <c r="A132" s="12">
        <v>2</v>
      </c>
      <c r="B132" s="14"/>
      <c r="C132" s="1" t="s">
        <v>23</v>
      </c>
      <c r="D132" s="18" t="s">
        <v>22</v>
      </c>
      <c r="E132" s="15">
        <v>30</v>
      </c>
      <c r="F132" s="41">
        <v>3.11</v>
      </c>
      <c r="G132" s="42">
        <f t="shared" ref="G132:G148" si="8">+E132*F132</f>
        <v>93.3</v>
      </c>
      <c r="H132" s="11"/>
    </row>
    <row r="133" spans="1:8" ht="24">
      <c r="A133" s="12">
        <v>3</v>
      </c>
      <c r="B133" s="14"/>
      <c r="C133" s="1" t="s">
        <v>24</v>
      </c>
      <c r="D133" s="18" t="s">
        <v>22</v>
      </c>
      <c r="E133" s="15">
        <v>2</v>
      </c>
      <c r="F133" s="41">
        <v>5.84</v>
      </c>
      <c r="G133" s="42">
        <f t="shared" si="8"/>
        <v>11.68</v>
      </c>
      <c r="H133" s="11"/>
    </row>
    <row r="134" spans="1:8">
      <c r="A134" s="12">
        <v>4</v>
      </c>
      <c r="B134" s="14"/>
      <c r="C134" s="1" t="s">
        <v>26</v>
      </c>
      <c r="D134" s="18" t="s">
        <v>27</v>
      </c>
      <c r="E134" s="15">
        <v>1</v>
      </c>
      <c r="F134" s="41">
        <v>20.59</v>
      </c>
      <c r="G134" s="42">
        <f t="shared" si="8"/>
        <v>20.59</v>
      </c>
      <c r="H134" s="11"/>
    </row>
    <row r="135" spans="1:8" ht="24">
      <c r="A135" s="12">
        <v>5</v>
      </c>
      <c r="B135" s="14"/>
      <c r="C135" s="1" t="s">
        <v>28</v>
      </c>
      <c r="D135" s="18" t="s">
        <v>29</v>
      </c>
      <c r="E135" s="15">
        <v>6</v>
      </c>
      <c r="F135" s="41">
        <v>25</v>
      </c>
      <c r="G135" s="42">
        <f t="shared" si="8"/>
        <v>150</v>
      </c>
      <c r="H135" s="11"/>
    </row>
    <row r="136" spans="1:8" ht="24">
      <c r="A136" s="12">
        <v>6</v>
      </c>
      <c r="B136" s="14"/>
      <c r="C136" s="1" t="s">
        <v>30</v>
      </c>
      <c r="D136" s="18" t="s">
        <v>14</v>
      </c>
      <c r="E136" s="15">
        <v>5</v>
      </c>
      <c r="F136" s="41">
        <v>5.32</v>
      </c>
      <c r="G136" s="42">
        <f t="shared" si="8"/>
        <v>26.6</v>
      </c>
      <c r="H136" s="11"/>
    </row>
    <row r="137" spans="1:8" ht="24">
      <c r="A137" s="12">
        <v>7</v>
      </c>
      <c r="B137" s="14"/>
      <c r="C137" s="1" t="s">
        <v>31</v>
      </c>
      <c r="D137" s="18" t="s">
        <v>14</v>
      </c>
      <c r="E137" s="15">
        <v>1</v>
      </c>
      <c r="F137" s="41">
        <v>8.68</v>
      </c>
      <c r="G137" s="42">
        <f t="shared" si="8"/>
        <v>8.68</v>
      </c>
      <c r="H137" s="11"/>
    </row>
    <row r="138" spans="1:8" ht="36">
      <c r="A138" s="12">
        <v>8</v>
      </c>
      <c r="B138" s="14"/>
      <c r="C138" s="1" t="s">
        <v>21</v>
      </c>
      <c r="D138" s="18" t="s">
        <v>22</v>
      </c>
      <c r="E138" s="15">
        <v>7</v>
      </c>
      <c r="F138" s="41">
        <v>35</v>
      </c>
      <c r="G138" s="42">
        <f t="shared" si="8"/>
        <v>245</v>
      </c>
      <c r="H138" s="11"/>
    </row>
    <row r="139" spans="1:8" ht="24">
      <c r="A139" s="12">
        <v>9</v>
      </c>
      <c r="B139" s="14"/>
      <c r="C139" s="1" t="s">
        <v>33</v>
      </c>
      <c r="D139" s="18" t="s">
        <v>22</v>
      </c>
      <c r="E139" s="15">
        <v>7</v>
      </c>
      <c r="F139" s="41">
        <v>2.93</v>
      </c>
      <c r="G139" s="42">
        <f t="shared" si="8"/>
        <v>20.51</v>
      </c>
      <c r="H139" s="11"/>
    </row>
    <row r="140" spans="1:8" ht="24">
      <c r="A140" s="12">
        <v>10</v>
      </c>
      <c r="B140" s="14"/>
      <c r="C140" s="1" t="s">
        <v>37</v>
      </c>
      <c r="D140" s="18" t="s">
        <v>35</v>
      </c>
      <c r="E140" s="15">
        <v>0.25</v>
      </c>
      <c r="F140" s="41">
        <v>840</v>
      </c>
      <c r="G140" s="42">
        <f t="shared" si="8"/>
        <v>210</v>
      </c>
      <c r="H140" s="11"/>
    </row>
    <row r="141" spans="1:8" ht="24">
      <c r="A141" s="12">
        <v>11</v>
      </c>
      <c r="B141" s="14"/>
      <c r="C141" s="1" t="s">
        <v>38</v>
      </c>
      <c r="D141" s="18" t="s">
        <v>22</v>
      </c>
      <c r="E141" s="15">
        <v>23</v>
      </c>
      <c r="F141" s="41">
        <v>3.15</v>
      </c>
      <c r="G141" s="42">
        <f t="shared" si="8"/>
        <v>72.45</v>
      </c>
      <c r="H141" s="11"/>
    </row>
    <row r="142" spans="1:8" ht="24">
      <c r="A142" s="12">
        <v>12</v>
      </c>
      <c r="B142" s="14"/>
      <c r="C142" s="1" t="s">
        <v>39</v>
      </c>
      <c r="D142" s="18" t="s">
        <v>22</v>
      </c>
      <c r="E142" s="15">
        <v>2</v>
      </c>
      <c r="F142" s="41">
        <v>3.43</v>
      </c>
      <c r="G142" s="42">
        <f t="shared" si="8"/>
        <v>6.86</v>
      </c>
      <c r="H142" s="11"/>
    </row>
    <row r="143" spans="1:8" ht="24">
      <c r="A143" s="12">
        <v>13</v>
      </c>
      <c r="B143" s="14"/>
      <c r="C143" s="1" t="s">
        <v>41</v>
      </c>
      <c r="D143" s="18" t="s">
        <v>14</v>
      </c>
      <c r="E143" s="15">
        <v>1</v>
      </c>
      <c r="F143" s="41">
        <v>196.58</v>
      </c>
      <c r="G143" s="42">
        <f t="shared" si="8"/>
        <v>196.58</v>
      </c>
      <c r="H143" s="11"/>
    </row>
    <row r="144" spans="1:8">
      <c r="A144" s="12">
        <v>14</v>
      </c>
      <c r="B144" s="14"/>
      <c r="C144" s="1" t="s">
        <v>42</v>
      </c>
      <c r="D144" s="18" t="s">
        <v>14</v>
      </c>
      <c r="E144" s="15">
        <v>1</v>
      </c>
      <c r="F144" s="41">
        <v>145</v>
      </c>
      <c r="G144" s="42">
        <f t="shared" si="8"/>
        <v>145</v>
      </c>
      <c r="H144" s="11"/>
    </row>
    <row r="145" spans="1:8" ht="24">
      <c r="A145" s="12">
        <v>15</v>
      </c>
      <c r="B145" s="14"/>
      <c r="C145" s="1" t="s">
        <v>43</v>
      </c>
      <c r="D145" s="18" t="s">
        <v>14</v>
      </c>
      <c r="E145" s="15">
        <v>3</v>
      </c>
      <c r="F145" s="41">
        <v>38</v>
      </c>
      <c r="G145" s="42">
        <f t="shared" si="8"/>
        <v>114</v>
      </c>
      <c r="H145" s="11"/>
    </row>
    <row r="146" spans="1:8">
      <c r="A146" s="12">
        <v>16</v>
      </c>
      <c r="B146" s="14"/>
      <c r="C146" s="1" t="s">
        <v>44</v>
      </c>
      <c r="D146" s="18" t="s">
        <v>14</v>
      </c>
      <c r="E146" s="15">
        <v>3</v>
      </c>
      <c r="F146" s="41">
        <v>15.01</v>
      </c>
      <c r="G146" s="42">
        <f t="shared" si="8"/>
        <v>45.03</v>
      </c>
      <c r="H146" s="11"/>
    </row>
    <row r="147" spans="1:8" ht="24">
      <c r="A147" s="12">
        <v>17</v>
      </c>
      <c r="B147" s="14"/>
      <c r="C147" s="1" t="s">
        <v>45</v>
      </c>
      <c r="D147" s="18" t="s">
        <v>35</v>
      </c>
      <c r="E147" s="15">
        <v>0.32</v>
      </c>
      <c r="F147" s="41">
        <v>400</v>
      </c>
      <c r="G147" s="42">
        <f t="shared" si="8"/>
        <v>128</v>
      </c>
      <c r="H147" s="11"/>
    </row>
    <row r="148" spans="1:8" ht="36">
      <c r="A148" s="12">
        <v>18</v>
      </c>
      <c r="B148" s="14"/>
      <c r="C148" s="1" t="s">
        <v>46</v>
      </c>
      <c r="D148" s="18" t="s">
        <v>35</v>
      </c>
      <c r="E148" s="15">
        <v>0.32</v>
      </c>
      <c r="F148" s="41">
        <v>250</v>
      </c>
      <c r="G148" s="42">
        <f t="shared" si="8"/>
        <v>80</v>
      </c>
      <c r="H148" s="11"/>
    </row>
    <row r="149" spans="1:8">
      <c r="A149" s="12"/>
      <c r="B149" s="12"/>
      <c r="C149" s="289" t="s">
        <v>47</v>
      </c>
      <c r="D149" s="290"/>
      <c r="E149" s="290"/>
      <c r="F149" s="43"/>
      <c r="G149" s="46">
        <f>SUM(G131:G148)</f>
        <v>2694.28</v>
      </c>
    </row>
    <row r="150" spans="1:8">
      <c r="A150" s="13"/>
      <c r="B150" s="13">
        <v>2</v>
      </c>
      <c r="C150" s="295" t="s">
        <v>48</v>
      </c>
      <c r="D150" s="285"/>
      <c r="E150" s="285"/>
      <c r="F150" s="285"/>
      <c r="G150" s="285"/>
    </row>
    <row r="151" spans="1:8" ht="24">
      <c r="A151" s="12">
        <v>1</v>
      </c>
      <c r="B151" s="14"/>
      <c r="C151" s="1" t="s">
        <v>49</v>
      </c>
      <c r="D151" s="18" t="s">
        <v>22</v>
      </c>
      <c r="E151" s="15">
        <v>30</v>
      </c>
      <c r="F151" s="41">
        <v>35</v>
      </c>
      <c r="G151" s="42">
        <f t="shared" ref="G151:G161" si="9">+E151*F151</f>
        <v>1050</v>
      </c>
      <c r="H151" s="11"/>
    </row>
    <row r="152" spans="1:8">
      <c r="A152" s="12">
        <v>2</v>
      </c>
      <c r="B152" s="14"/>
      <c r="C152" s="1" t="s">
        <v>50</v>
      </c>
      <c r="D152" s="18" t="s">
        <v>22</v>
      </c>
      <c r="E152" s="15">
        <v>10</v>
      </c>
      <c r="F152" s="41">
        <v>11.02</v>
      </c>
      <c r="G152" s="42">
        <f t="shared" si="9"/>
        <v>110.19999999999999</v>
      </c>
      <c r="H152" s="11"/>
    </row>
    <row r="153" spans="1:8" ht="24">
      <c r="A153" s="12">
        <v>3</v>
      </c>
      <c r="B153" s="14"/>
      <c r="C153" s="1" t="s">
        <v>267</v>
      </c>
      <c r="D153" s="18" t="s">
        <v>22</v>
      </c>
      <c r="E153" s="15">
        <v>20</v>
      </c>
      <c r="F153" s="41">
        <v>31.14</v>
      </c>
      <c r="G153" s="42">
        <f t="shared" si="9"/>
        <v>622.79999999999995</v>
      </c>
      <c r="H153" s="11"/>
    </row>
    <row r="154" spans="1:8">
      <c r="A154" s="12">
        <v>4</v>
      </c>
      <c r="B154" s="14"/>
      <c r="C154" s="1" t="s">
        <v>26</v>
      </c>
      <c r="D154" s="18" t="s">
        <v>27</v>
      </c>
      <c r="E154" s="15">
        <v>1</v>
      </c>
      <c r="F154" s="41">
        <v>146.56</v>
      </c>
      <c r="G154" s="42">
        <f t="shared" si="9"/>
        <v>146.56</v>
      </c>
      <c r="H154" s="11"/>
    </row>
    <row r="155" spans="1:8" ht="48">
      <c r="A155" s="12">
        <v>5</v>
      </c>
      <c r="B155" s="14"/>
      <c r="C155" s="1" t="s">
        <v>51</v>
      </c>
      <c r="D155" s="18" t="s">
        <v>14</v>
      </c>
      <c r="E155" s="15">
        <v>1</v>
      </c>
      <c r="F155" s="41">
        <v>16.350000000000001</v>
      </c>
      <c r="G155" s="42">
        <f t="shared" si="9"/>
        <v>16.350000000000001</v>
      </c>
      <c r="H155" s="11"/>
    </row>
    <row r="156" spans="1:8">
      <c r="A156" s="12">
        <v>6</v>
      </c>
      <c r="B156" s="14"/>
      <c r="C156" s="1" t="s">
        <v>52</v>
      </c>
      <c r="D156" s="18" t="s">
        <v>14</v>
      </c>
      <c r="E156" s="15">
        <v>1</v>
      </c>
      <c r="F156" s="41">
        <v>34.82</v>
      </c>
      <c r="G156" s="42">
        <f t="shared" si="9"/>
        <v>34.82</v>
      </c>
      <c r="H156" s="11"/>
    </row>
    <row r="157" spans="1:8" ht="24">
      <c r="A157" s="12">
        <v>7</v>
      </c>
      <c r="B157" s="14"/>
      <c r="C157" s="1" t="s">
        <v>43</v>
      </c>
      <c r="D157" s="18" t="s">
        <v>14</v>
      </c>
      <c r="E157" s="15">
        <v>1</v>
      </c>
      <c r="F157" s="41">
        <v>38</v>
      </c>
      <c r="G157" s="42">
        <f t="shared" si="9"/>
        <v>38</v>
      </c>
      <c r="H157" s="11"/>
    </row>
    <row r="158" spans="1:8">
      <c r="A158" s="12">
        <v>8</v>
      </c>
      <c r="B158" s="14"/>
      <c r="C158" s="1" t="s">
        <v>44</v>
      </c>
      <c r="D158" s="18" t="s">
        <v>14</v>
      </c>
      <c r="E158" s="15">
        <v>1</v>
      </c>
      <c r="F158" s="41">
        <v>15.01</v>
      </c>
      <c r="G158" s="42">
        <f t="shared" si="9"/>
        <v>15.01</v>
      </c>
      <c r="H158" s="11"/>
    </row>
    <row r="159" spans="1:8" ht="24">
      <c r="A159" s="12">
        <v>9</v>
      </c>
      <c r="B159" s="14"/>
      <c r="C159" s="1" t="s">
        <v>45</v>
      </c>
      <c r="D159" s="18" t="s">
        <v>35</v>
      </c>
      <c r="E159" s="15">
        <v>0.3</v>
      </c>
      <c r="F159" s="41">
        <v>400</v>
      </c>
      <c r="G159" s="42">
        <f t="shared" si="9"/>
        <v>120</v>
      </c>
      <c r="H159" s="11"/>
    </row>
    <row r="160" spans="1:8" ht="24">
      <c r="A160" s="12">
        <v>10</v>
      </c>
      <c r="B160" s="14"/>
      <c r="C160" s="1" t="s">
        <v>305</v>
      </c>
      <c r="D160" s="18" t="s">
        <v>29</v>
      </c>
      <c r="E160" s="15">
        <v>3</v>
      </c>
      <c r="F160" s="41">
        <v>246.94</v>
      </c>
      <c r="G160" s="42">
        <f t="shared" si="9"/>
        <v>740.81999999999994</v>
      </c>
      <c r="H160" s="11"/>
    </row>
    <row r="161" spans="1:8" ht="36">
      <c r="A161" s="12">
        <v>11</v>
      </c>
      <c r="B161" s="14"/>
      <c r="C161" s="1" t="s">
        <v>255</v>
      </c>
      <c r="D161" s="18" t="s">
        <v>27</v>
      </c>
      <c r="E161" s="15">
        <v>1</v>
      </c>
      <c r="F161" s="41">
        <v>476.94</v>
      </c>
      <c r="G161" s="42">
        <f t="shared" si="9"/>
        <v>476.94</v>
      </c>
      <c r="H161" s="11"/>
    </row>
    <row r="162" spans="1:8">
      <c r="A162" s="12"/>
      <c r="B162" s="12"/>
      <c r="C162" s="289" t="s">
        <v>57</v>
      </c>
      <c r="D162" s="290"/>
      <c r="E162" s="290"/>
      <c r="F162" s="43"/>
      <c r="G162" s="46">
        <f>SUM(G151:G161)</f>
        <v>3371.4999999999995</v>
      </c>
    </row>
    <row r="163" spans="1:8">
      <c r="A163" s="13"/>
      <c r="B163" s="13">
        <v>3</v>
      </c>
      <c r="C163" s="295" t="s">
        <v>58</v>
      </c>
      <c r="D163" s="285"/>
      <c r="E163" s="285"/>
      <c r="F163" s="285"/>
      <c r="G163" s="285"/>
    </row>
    <row r="164" spans="1:8" ht="36">
      <c r="A164" s="12">
        <v>1</v>
      </c>
      <c r="B164" s="14"/>
      <c r="C164" s="1" t="s">
        <v>21</v>
      </c>
      <c r="D164" s="18" t="s">
        <v>22</v>
      </c>
      <c r="E164" s="15">
        <v>41</v>
      </c>
      <c r="F164" s="41">
        <v>35</v>
      </c>
      <c r="G164" s="42">
        <f t="shared" ref="G164:G173" si="10">+E164*F164</f>
        <v>1435</v>
      </c>
      <c r="H164" s="11"/>
    </row>
    <row r="165" spans="1:8" ht="36">
      <c r="A165" s="12">
        <v>2</v>
      </c>
      <c r="B165" s="14"/>
      <c r="C165" s="1" t="s">
        <v>59</v>
      </c>
      <c r="D165" s="18" t="s">
        <v>22</v>
      </c>
      <c r="E165" s="15">
        <v>31</v>
      </c>
      <c r="F165" s="41">
        <v>40.08</v>
      </c>
      <c r="G165" s="42">
        <f t="shared" si="10"/>
        <v>1242.48</v>
      </c>
      <c r="H165" s="11"/>
    </row>
    <row r="166" spans="1:8" ht="24">
      <c r="A166" s="12">
        <v>3</v>
      </c>
      <c r="B166" s="14"/>
      <c r="C166" s="1" t="s">
        <v>60</v>
      </c>
      <c r="D166" s="18" t="s">
        <v>22</v>
      </c>
      <c r="E166" s="15">
        <v>35</v>
      </c>
      <c r="F166" s="41">
        <v>3.84</v>
      </c>
      <c r="G166" s="42">
        <f t="shared" si="10"/>
        <v>134.4</v>
      </c>
      <c r="H166" s="11"/>
    </row>
    <row r="167" spans="1:8" ht="24">
      <c r="A167" s="12">
        <v>4</v>
      </c>
      <c r="B167" s="14"/>
      <c r="C167" s="1" t="s">
        <v>61</v>
      </c>
      <c r="D167" s="18" t="s">
        <v>22</v>
      </c>
      <c r="E167" s="15">
        <v>6</v>
      </c>
      <c r="F167" s="41">
        <v>6.2</v>
      </c>
      <c r="G167" s="42">
        <f t="shared" si="10"/>
        <v>37.200000000000003</v>
      </c>
      <c r="H167" s="11"/>
    </row>
    <row r="168" spans="1:8" ht="24">
      <c r="A168" s="12">
        <v>5</v>
      </c>
      <c r="B168" s="14"/>
      <c r="C168" s="1" t="s">
        <v>62</v>
      </c>
      <c r="D168" s="18" t="s">
        <v>22</v>
      </c>
      <c r="E168" s="15">
        <v>8</v>
      </c>
      <c r="F168" s="41">
        <v>9.42</v>
      </c>
      <c r="G168" s="42">
        <f t="shared" si="10"/>
        <v>75.36</v>
      </c>
      <c r="H168" s="11"/>
    </row>
    <row r="169" spans="1:8" ht="24">
      <c r="A169" s="12">
        <v>6</v>
      </c>
      <c r="B169" s="14"/>
      <c r="C169" s="1" t="s">
        <v>63</v>
      </c>
      <c r="D169" s="18" t="s">
        <v>22</v>
      </c>
      <c r="E169" s="15">
        <v>8</v>
      </c>
      <c r="F169" s="41">
        <v>15.65</v>
      </c>
      <c r="G169" s="42">
        <f t="shared" si="10"/>
        <v>125.2</v>
      </c>
      <c r="H169" s="11"/>
    </row>
    <row r="170" spans="1:8" ht="24">
      <c r="A170" s="12">
        <v>7</v>
      </c>
      <c r="B170" s="14"/>
      <c r="C170" s="1" t="s">
        <v>64</v>
      </c>
      <c r="D170" s="18" t="s">
        <v>22</v>
      </c>
      <c r="E170" s="15">
        <v>15</v>
      </c>
      <c r="F170" s="41">
        <v>22.41</v>
      </c>
      <c r="G170" s="42">
        <f t="shared" si="10"/>
        <v>336.15</v>
      </c>
      <c r="H170" s="11"/>
    </row>
    <row r="171" spans="1:8">
      <c r="A171" s="12">
        <v>8</v>
      </c>
      <c r="B171" s="14"/>
      <c r="C171" s="1" t="s">
        <v>26</v>
      </c>
      <c r="D171" s="18" t="s">
        <v>27</v>
      </c>
      <c r="E171" s="15">
        <v>1</v>
      </c>
      <c r="F171" s="41">
        <v>141.72</v>
      </c>
      <c r="G171" s="42">
        <f t="shared" si="10"/>
        <v>141.72</v>
      </c>
      <c r="H171" s="11"/>
    </row>
    <row r="172" spans="1:8">
      <c r="A172" s="12">
        <v>9</v>
      </c>
      <c r="B172" s="14"/>
      <c r="C172" s="1" t="s">
        <v>65</v>
      </c>
      <c r="D172" s="18" t="s">
        <v>14</v>
      </c>
      <c r="E172" s="15">
        <v>2</v>
      </c>
      <c r="F172" s="41">
        <v>51.87</v>
      </c>
      <c r="G172" s="42">
        <f t="shared" si="10"/>
        <v>103.74</v>
      </c>
      <c r="H172" s="11"/>
    </row>
    <row r="173" spans="1:8">
      <c r="A173" s="12">
        <v>10</v>
      </c>
      <c r="B173" s="14"/>
      <c r="C173" s="1" t="s">
        <v>66</v>
      </c>
      <c r="D173" s="18" t="s">
        <v>14</v>
      </c>
      <c r="E173" s="15">
        <v>2</v>
      </c>
      <c r="F173" s="41">
        <v>32.79</v>
      </c>
      <c r="G173" s="42">
        <f t="shared" si="10"/>
        <v>65.58</v>
      </c>
      <c r="H173" s="11"/>
    </row>
    <row r="174" spans="1:8">
      <c r="A174" s="12"/>
      <c r="B174" s="12"/>
      <c r="C174" s="289" t="s">
        <v>70</v>
      </c>
      <c r="D174" s="290"/>
      <c r="E174" s="290"/>
      <c r="F174" s="43"/>
      <c r="G174" s="46">
        <f>SUM(G164:G173)</f>
        <v>3696.8299999999995</v>
      </c>
    </row>
    <row r="175" spans="1:8">
      <c r="A175" s="13"/>
      <c r="B175" s="13">
        <v>4</v>
      </c>
      <c r="C175" s="295" t="s">
        <v>71</v>
      </c>
      <c r="D175" s="285"/>
      <c r="E175" s="285"/>
      <c r="F175" s="285"/>
      <c r="G175" s="285"/>
    </row>
    <row r="176" spans="1:8" ht="36">
      <c r="A176" s="12">
        <v>1</v>
      </c>
      <c r="B176" s="14"/>
      <c r="C176" s="1" t="s">
        <v>72</v>
      </c>
      <c r="D176" s="18" t="s">
        <v>22</v>
      </c>
      <c r="E176" s="15">
        <v>8</v>
      </c>
      <c r="F176" s="41">
        <v>11.16</v>
      </c>
      <c r="G176" s="42">
        <f t="shared" ref="G176:G179" si="11">+E176*F176</f>
        <v>89.28</v>
      </c>
      <c r="H176" s="11"/>
    </row>
    <row r="177" spans="1:8" ht="36">
      <c r="A177" s="12">
        <v>2</v>
      </c>
      <c r="B177" s="14"/>
      <c r="C177" s="1" t="s">
        <v>73</v>
      </c>
      <c r="D177" s="18" t="s">
        <v>14</v>
      </c>
      <c r="E177" s="15">
        <v>1</v>
      </c>
      <c r="F177" s="41">
        <v>117.96</v>
      </c>
      <c r="G177" s="42">
        <f t="shared" si="11"/>
        <v>117.96</v>
      </c>
      <c r="H177" s="11"/>
    </row>
    <row r="178" spans="1:8" ht="48">
      <c r="A178" s="12">
        <v>3</v>
      </c>
      <c r="B178" s="14"/>
      <c r="C178" s="1" t="s">
        <v>74</v>
      </c>
      <c r="D178" s="18" t="s">
        <v>75</v>
      </c>
      <c r="E178" s="15">
        <v>0.02</v>
      </c>
      <c r="F178" s="41">
        <v>50</v>
      </c>
      <c r="G178" s="42">
        <f t="shared" si="11"/>
        <v>1</v>
      </c>
      <c r="H178" s="11"/>
    </row>
    <row r="179" spans="1:8" ht="36">
      <c r="A179" s="12">
        <v>4</v>
      </c>
      <c r="B179" s="14"/>
      <c r="C179" s="1" t="s">
        <v>76</v>
      </c>
      <c r="D179" s="18" t="s">
        <v>75</v>
      </c>
      <c r="E179" s="15">
        <v>0.02</v>
      </c>
      <c r="F179" s="41">
        <v>30</v>
      </c>
      <c r="G179" s="42">
        <f t="shared" si="11"/>
        <v>0.6</v>
      </c>
      <c r="H179" s="11"/>
    </row>
    <row r="180" spans="1:8">
      <c r="A180" s="12"/>
      <c r="B180" s="12"/>
      <c r="C180" s="289" t="s">
        <v>77</v>
      </c>
      <c r="D180" s="290"/>
      <c r="E180" s="290"/>
      <c r="F180" s="43"/>
      <c r="G180" s="46">
        <f>SUM(G176:G179)</f>
        <v>208.84</v>
      </c>
    </row>
    <row r="181" spans="1:8">
      <c r="A181" s="13"/>
      <c r="B181" s="13">
        <v>5</v>
      </c>
      <c r="C181" s="295" t="s">
        <v>78</v>
      </c>
      <c r="D181" s="285"/>
      <c r="E181" s="285"/>
      <c r="F181" s="285"/>
      <c r="G181" s="285"/>
    </row>
    <row r="182" spans="1:8" ht="24">
      <c r="A182" s="12">
        <v>1</v>
      </c>
      <c r="B182" s="14"/>
      <c r="C182" s="1" t="s">
        <v>79</v>
      </c>
      <c r="D182" s="18" t="s">
        <v>22</v>
      </c>
      <c r="E182" s="15">
        <v>5</v>
      </c>
      <c r="F182" s="41">
        <v>25.78</v>
      </c>
      <c r="G182" s="42">
        <f t="shared" ref="G182:G185" si="12">+E182*F182</f>
        <v>128.9</v>
      </c>
      <c r="H182" s="11"/>
    </row>
    <row r="183" spans="1:8" ht="24">
      <c r="A183" s="12">
        <v>2</v>
      </c>
      <c r="B183" s="14"/>
      <c r="C183" s="1" t="s">
        <v>80</v>
      </c>
      <c r="D183" s="18" t="s">
        <v>22</v>
      </c>
      <c r="E183" s="15">
        <v>5</v>
      </c>
      <c r="F183" s="41">
        <v>31.72</v>
      </c>
      <c r="G183" s="42">
        <f t="shared" si="12"/>
        <v>158.6</v>
      </c>
      <c r="H183" s="11"/>
    </row>
    <row r="184" spans="1:8" ht="48">
      <c r="A184" s="12">
        <v>3</v>
      </c>
      <c r="B184" s="14"/>
      <c r="C184" s="1" t="s">
        <v>74</v>
      </c>
      <c r="D184" s="18" t="s">
        <v>75</v>
      </c>
      <c r="E184" s="15">
        <v>0.2</v>
      </c>
      <c r="F184" s="41">
        <v>50</v>
      </c>
      <c r="G184" s="42">
        <f t="shared" si="12"/>
        <v>10</v>
      </c>
      <c r="H184" s="11"/>
    </row>
    <row r="185" spans="1:8" ht="36">
      <c r="A185" s="12">
        <v>4</v>
      </c>
      <c r="B185" s="14"/>
      <c r="C185" s="1" t="s">
        <v>76</v>
      </c>
      <c r="D185" s="18" t="s">
        <v>75</v>
      </c>
      <c r="E185" s="15">
        <v>0.2</v>
      </c>
      <c r="F185" s="41">
        <v>30</v>
      </c>
      <c r="G185" s="42">
        <f t="shared" si="12"/>
        <v>6</v>
      </c>
      <c r="H185" s="11"/>
    </row>
    <row r="186" spans="1:8">
      <c r="A186" s="12"/>
      <c r="B186" s="12"/>
      <c r="C186" s="289" t="s">
        <v>81</v>
      </c>
      <c r="D186" s="290"/>
      <c r="E186" s="290"/>
      <c r="F186" s="43"/>
      <c r="G186" s="46">
        <f>SUM(G182:G185)</f>
        <v>303.5</v>
      </c>
    </row>
    <row r="187" spans="1:8">
      <c r="A187" s="12"/>
      <c r="B187" s="12"/>
      <c r="C187" s="289" t="s">
        <v>108</v>
      </c>
      <c r="D187" s="290"/>
      <c r="E187" s="290"/>
      <c r="F187" s="43"/>
      <c r="G187" s="33">
        <f>+SUM(G149,G162,G174,G180,G186)</f>
        <v>10274.949999999999</v>
      </c>
    </row>
    <row r="188" spans="1:8">
      <c r="A188" s="12"/>
      <c r="B188" s="12"/>
      <c r="C188" s="297" t="s">
        <v>83</v>
      </c>
      <c r="D188" s="298"/>
      <c r="E188" s="298"/>
      <c r="F188" s="43"/>
      <c r="G188" s="34">
        <f>+G189-G187</f>
        <v>2157.7394999999997</v>
      </c>
    </row>
    <row r="189" spans="1:8">
      <c r="A189" s="12"/>
      <c r="B189" s="12"/>
      <c r="C189" s="289" t="s">
        <v>109</v>
      </c>
      <c r="D189" s="290"/>
      <c r="E189" s="290"/>
      <c r="F189" s="43"/>
      <c r="G189" s="34">
        <f>+G187*1.21</f>
        <v>12432.689499999999</v>
      </c>
    </row>
    <row r="191" spans="1:8">
      <c r="B191" s="296" t="s">
        <v>85</v>
      </c>
      <c r="C191" s="296"/>
      <c r="D191" s="296"/>
      <c r="E191" s="296"/>
      <c r="F191" s="296"/>
      <c r="G191" s="296"/>
    </row>
    <row r="192" spans="1:8">
      <c r="B192" s="296" t="s">
        <v>85</v>
      </c>
      <c r="C192" s="296"/>
      <c r="D192" s="296"/>
      <c r="E192" s="296"/>
      <c r="F192" s="296"/>
      <c r="G192" s="296"/>
    </row>
    <row r="193" spans="1:8">
      <c r="B193" s="296" t="s">
        <v>85</v>
      </c>
      <c r="C193" s="296"/>
      <c r="D193" s="296"/>
      <c r="E193" s="296"/>
      <c r="F193" s="296"/>
      <c r="G193" s="296"/>
    </row>
    <row r="194" spans="1:8">
      <c r="B194" s="296" t="s">
        <v>85</v>
      </c>
      <c r="C194" s="296"/>
      <c r="D194" s="296"/>
      <c r="E194" s="296"/>
      <c r="F194" s="296"/>
      <c r="G194" s="296"/>
    </row>
    <row r="195" spans="1:8">
      <c r="B195" s="296" t="s">
        <v>85</v>
      </c>
      <c r="C195" s="296"/>
      <c r="D195" s="296"/>
      <c r="E195" s="296"/>
      <c r="F195" s="296"/>
      <c r="G195" s="296"/>
    </row>
    <row r="196" spans="1:8">
      <c r="B196" s="296" t="s">
        <v>85</v>
      </c>
      <c r="C196" s="296"/>
      <c r="D196" s="296"/>
      <c r="E196" s="296"/>
      <c r="F196" s="296"/>
      <c r="G196" s="296"/>
    </row>
    <row r="197" spans="1:8">
      <c r="B197" s="296" t="s">
        <v>85</v>
      </c>
      <c r="C197" s="296"/>
      <c r="D197" s="296"/>
      <c r="E197" s="296"/>
      <c r="F197" s="296"/>
      <c r="G197" s="296"/>
    </row>
    <row r="198" spans="1:8">
      <c r="B198" s="296" t="s">
        <v>85</v>
      </c>
      <c r="C198" s="296"/>
      <c r="D198" s="296"/>
      <c r="E198" s="296"/>
      <c r="F198" s="296"/>
      <c r="G198" s="296"/>
    </row>
    <row r="199" spans="1:8">
      <c r="B199" s="296" t="s">
        <v>85</v>
      </c>
      <c r="C199" s="296"/>
      <c r="D199" s="296"/>
      <c r="E199" s="296"/>
      <c r="F199" s="296"/>
      <c r="G199" s="296"/>
    </row>
    <row r="200" spans="1:8">
      <c r="B200" s="296" t="s">
        <v>85</v>
      </c>
      <c r="C200" s="296"/>
      <c r="D200" s="296"/>
      <c r="E200" s="296"/>
      <c r="F200" s="296"/>
      <c r="G200" s="296"/>
    </row>
    <row r="201" spans="1:8">
      <c r="A201" s="2"/>
      <c r="B201" s="2"/>
      <c r="C201" s="2"/>
      <c r="D201" s="28"/>
      <c r="E201" s="16"/>
      <c r="F201" s="44"/>
      <c r="G201" s="44"/>
      <c r="H201" s="2"/>
    </row>
    <row r="203" spans="1:8" ht="15.75">
      <c r="C203" s="281" t="s">
        <v>0</v>
      </c>
      <c r="D203" s="282"/>
      <c r="E203" s="282"/>
      <c r="F203" s="282"/>
    </row>
    <row r="204" spans="1:8">
      <c r="C204" s="283" t="s">
        <v>1</v>
      </c>
      <c r="D204" s="282"/>
      <c r="E204" s="282"/>
      <c r="F204" s="282"/>
    </row>
    <row r="206" spans="1:8">
      <c r="A206" s="284" t="s">
        <v>2</v>
      </c>
      <c r="B206" s="285"/>
      <c r="C206" s="285"/>
      <c r="D206" s="285"/>
      <c r="E206" s="285"/>
      <c r="F206" s="285"/>
      <c r="G206" s="285"/>
    </row>
    <row r="207" spans="1:8">
      <c r="A207" s="285"/>
      <c r="B207" s="285"/>
      <c r="C207" s="285"/>
      <c r="D207" s="285"/>
      <c r="E207" s="285"/>
      <c r="F207" s="285"/>
      <c r="G207" s="285"/>
    </row>
    <row r="208" spans="1:8">
      <c r="A208" s="284" t="s">
        <v>317</v>
      </c>
      <c r="B208" s="285"/>
      <c r="C208" s="285"/>
      <c r="D208" s="285"/>
      <c r="E208" s="285"/>
      <c r="F208" s="285"/>
      <c r="G208" s="285"/>
    </row>
    <row r="209" spans="1:8">
      <c r="A209" s="285"/>
      <c r="B209" s="285"/>
      <c r="C209" s="285"/>
      <c r="D209" s="285"/>
      <c r="E209" s="285"/>
      <c r="F209" s="285"/>
      <c r="G209" s="285"/>
    </row>
    <row r="210" spans="1:8">
      <c r="A210" s="284" t="s">
        <v>270</v>
      </c>
      <c r="B210" s="285"/>
      <c r="C210" s="285"/>
      <c r="D210" s="285"/>
      <c r="E210" s="285"/>
      <c r="F210" s="285"/>
      <c r="G210" s="285"/>
    </row>
    <row r="211" spans="1:8">
      <c r="A211" s="285"/>
      <c r="B211" s="285"/>
      <c r="C211" s="285"/>
      <c r="D211" s="285"/>
      <c r="E211" s="285"/>
      <c r="F211" s="285"/>
      <c r="G211" s="285"/>
    </row>
    <row r="212" spans="1:8">
      <c r="A212" s="286" t="s">
        <v>6</v>
      </c>
      <c r="B212" s="287"/>
      <c r="C212" s="2"/>
      <c r="D212" s="288" t="s">
        <v>5</v>
      </c>
      <c r="E212" s="287"/>
      <c r="F212" s="287"/>
      <c r="G212" s="287"/>
    </row>
    <row r="213" spans="1:8">
      <c r="A213" s="3" t="s">
        <v>7</v>
      </c>
      <c r="B213" s="3" t="s">
        <v>9</v>
      </c>
      <c r="C213" s="3" t="s">
        <v>11</v>
      </c>
      <c r="D213" s="5" t="s">
        <v>13</v>
      </c>
      <c r="E213" s="312" t="s">
        <v>15</v>
      </c>
      <c r="F213" s="7" t="s">
        <v>16</v>
      </c>
      <c r="G213" s="38" t="s">
        <v>19</v>
      </c>
    </row>
    <row r="214" spans="1:8">
      <c r="A214" s="4" t="s">
        <v>8</v>
      </c>
      <c r="B214" s="4" t="s">
        <v>10</v>
      </c>
      <c r="C214" s="4" t="s">
        <v>12</v>
      </c>
      <c r="D214" s="6" t="s">
        <v>14</v>
      </c>
      <c r="E214" s="313"/>
      <c r="F214" s="9" t="s">
        <v>17</v>
      </c>
      <c r="G214" s="39" t="s">
        <v>18</v>
      </c>
    </row>
    <row r="215" spans="1:8">
      <c r="A215" s="13"/>
      <c r="B215" s="13">
        <v>1</v>
      </c>
      <c r="C215" s="310" t="s">
        <v>87</v>
      </c>
      <c r="D215" s="311"/>
      <c r="E215" s="311"/>
      <c r="F215" s="311"/>
      <c r="G215" s="311"/>
    </row>
    <row r="216" spans="1:8" ht="24">
      <c r="A216" s="12">
        <v>1</v>
      </c>
      <c r="B216" s="14"/>
      <c r="C216" s="1" t="s">
        <v>88</v>
      </c>
      <c r="D216" s="18" t="s">
        <v>14</v>
      </c>
      <c r="E216" s="15">
        <v>17</v>
      </c>
      <c r="F216" s="41">
        <v>51.18</v>
      </c>
      <c r="G216" s="42">
        <f>+E216*F216</f>
        <v>870.06</v>
      </c>
      <c r="H216" s="11"/>
    </row>
    <row r="217" spans="1:8" ht="48">
      <c r="A217" s="12">
        <v>2</v>
      </c>
      <c r="B217" s="14"/>
      <c r="C217" s="1" t="s">
        <v>325</v>
      </c>
      <c r="D217" s="18" t="s">
        <v>14</v>
      </c>
      <c r="E217" s="15">
        <v>1</v>
      </c>
      <c r="F217" s="41">
        <v>175.81</v>
      </c>
      <c r="G217" s="42">
        <f t="shared" ref="G217:G236" si="13">+E217*F217</f>
        <v>175.81</v>
      </c>
      <c r="H217" s="11"/>
    </row>
    <row r="218" spans="1:8" ht="48">
      <c r="A218" s="12">
        <v>3</v>
      </c>
      <c r="B218" s="14"/>
      <c r="C218" s="1" t="s">
        <v>91</v>
      </c>
      <c r="D218" s="18" t="s">
        <v>14</v>
      </c>
      <c r="E218" s="15">
        <v>1</v>
      </c>
      <c r="F218" s="41">
        <v>226.04</v>
      </c>
      <c r="G218" s="42">
        <f t="shared" si="13"/>
        <v>226.04</v>
      </c>
      <c r="H218" s="11"/>
    </row>
    <row r="219" spans="1:8" ht="48">
      <c r="A219" s="12">
        <v>4</v>
      </c>
      <c r="B219" s="14"/>
      <c r="C219" s="1" t="s">
        <v>326</v>
      </c>
      <c r="D219" s="18" t="s">
        <v>14</v>
      </c>
      <c r="E219" s="15">
        <v>1</v>
      </c>
      <c r="F219" s="41">
        <v>251.16</v>
      </c>
      <c r="G219" s="42">
        <f t="shared" si="13"/>
        <v>251.16</v>
      </c>
      <c r="H219" s="11"/>
    </row>
    <row r="220" spans="1:8" ht="48">
      <c r="A220" s="12">
        <v>5</v>
      </c>
      <c r="B220" s="14"/>
      <c r="C220" s="1" t="s">
        <v>92</v>
      </c>
      <c r="D220" s="18" t="s">
        <v>14</v>
      </c>
      <c r="E220" s="15">
        <v>2</v>
      </c>
      <c r="F220" s="41">
        <v>276.27999999999997</v>
      </c>
      <c r="G220" s="42">
        <f t="shared" si="13"/>
        <v>552.55999999999995</v>
      </c>
      <c r="H220" s="11"/>
    </row>
    <row r="221" spans="1:8" ht="48">
      <c r="A221" s="12">
        <v>6</v>
      </c>
      <c r="B221" s="14"/>
      <c r="C221" s="1" t="s">
        <v>327</v>
      </c>
      <c r="D221" s="18" t="s">
        <v>14</v>
      </c>
      <c r="E221" s="15">
        <v>2</v>
      </c>
      <c r="F221" s="41">
        <v>301.39</v>
      </c>
      <c r="G221" s="42">
        <f t="shared" si="13"/>
        <v>602.78</v>
      </c>
      <c r="H221" s="11"/>
    </row>
    <row r="222" spans="1:8" ht="48">
      <c r="A222" s="12">
        <v>7</v>
      </c>
      <c r="B222" s="14"/>
      <c r="C222" s="1" t="s">
        <v>93</v>
      </c>
      <c r="D222" s="18" t="s">
        <v>14</v>
      </c>
      <c r="E222" s="15">
        <v>1</v>
      </c>
      <c r="F222" s="41">
        <v>326.5</v>
      </c>
      <c r="G222" s="42">
        <f t="shared" si="13"/>
        <v>326.5</v>
      </c>
      <c r="H222" s="11"/>
    </row>
    <row r="223" spans="1:8" ht="48">
      <c r="A223" s="12">
        <v>8</v>
      </c>
      <c r="B223" s="14"/>
      <c r="C223" s="1" t="s">
        <v>328</v>
      </c>
      <c r="D223" s="18" t="s">
        <v>14</v>
      </c>
      <c r="E223" s="15">
        <v>5</v>
      </c>
      <c r="F223" s="41">
        <v>351.63</v>
      </c>
      <c r="G223" s="42">
        <f t="shared" si="13"/>
        <v>1758.15</v>
      </c>
      <c r="H223" s="11"/>
    </row>
    <row r="224" spans="1:8" ht="48">
      <c r="A224" s="12">
        <v>9</v>
      </c>
      <c r="B224" s="14"/>
      <c r="C224" s="1" t="s">
        <v>94</v>
      </c>
      <c r="D224" s="18" t="s">
        <v>14</v>
      </c>
      <c r="E224" s="15">
        <v>1</v>
      </c>
      <c r="F224" s="41">
        <v>376.74</v>
      </c>
      <c r="G224" s="42">
        <f t="shared" si="13"/>
        <v>376.74</v>
      </c>
      <c r="H224" s="11"/>
    </row>
    <row r="225" spans="1:8" ht="48">
      <c r="A225" s="12">
        <v>10</v>
      </c>
      <c r="B225" s="14"/>
      <c r="C225" s="1" t="s">
        <v>329</v>
      </c>
      <c r="D225" s="18" t="s">
        <v>14</v>
      </c>
      <c r="E225" s="15">
        <v>1</v>
      </c>
      <c r="F225" s="41">
        <v>452.09</v>
      </c>
      <c r="G225" s="42">
        <f t="shared" si="13"/>
        <v>452.09</v>
      </c>
      <c r="H225" s="11"/>
    </row>
    <row r="226" spans="1:8" ht="48">
      <c r="A226" s="12">
        <v>11</v>
      </c>
      <c r="B226" s="14"/>
      <c r="C226" s="1" t="s">
        <v>330</v>
      </c>
      <c r="D226" s="18" t="s">
        <v>14</v>
      </c>
      <c r="E226" s="15">
        <v>2</v>
      </c>
      <c r="F226" s="41">
        <v>502.32</v>
      </c>
      <c r="G226" s="42">
        <f t="shared" si="13"/>
        <v>1004.64</v>
      </c>
      <c r="H226" s="11"/>
    </row>
    <row r="227" spans="1:8" ht="24">
      <c r="A227" s="12">
        <v>12</v>
      </c>
      <c r="B227" s="14"/>
      <c r="C227" s="1" t="s">
        <v>95</v>
      </c>
      <c r="D227" s="18" t="s">
        <v>14</v>
      </c>
      <c r="E227" s="15">
        <v>34</v>
      </c>
      <c r="F227" s="41">
        <v>12.9</v>
      </c>
      <c r="G227" s="42">
        <f t="shared" si="13"/>
        <v>438.6</v>
      </c>
      <c r="H227" s="11"/>
    </row>
    <row r="228" spans="1:8" ht="24">
      <c r="A228" s="12">
        <v>13</v>
      </c>
      <c r="B228" s="14"/>
      <c r="C228" s="1" t="s">
        <v>96</v>
      </c>
      <c r="D228" s="18" t="s">
        <v>14</v>
      </c>
      <c r="E228" s="15">
        <v>17</v>
      </c>
      <c r="F228" s="41">
        <v>20.92</v>
      </c>
      <c r="G228" s="42">
        <f t="shared" si="13"/>
        <v>355.64000000000004</v>
      </c>
      <c r="H228" s="11"/>
    </row>
    <row r="229" spans="1:8">
      <c r="A229" s="12">
        <v>14</v>
      </c>
      <c r="B229" s="14"/>
      <c r="C229" s="1" t="s">
        <v>97</v>
      </c>
      <c r="D229" s="18" t="s">
        <v>14</v>
      </c>
      <c r="E229" s="15">
        <v>17</v>
      </c>
      <c r="F229" s="41">
        <v>24.22</v>
      </c>
      <c r="G229" s="42">
        <f t="shared" si="13"/>
        <v>411.74</v>
      </c>
      <c r="H229" s="11"/>
    </row>
    <row r="230" spans="1:8" ht="48">
      <c r="A230" s="12">
        <v>15</v>
      </c>
      <c r="B230" s="14"/>
      <c r="C230" s="1" t="s">
        <v>98</v>
      </c>
      <c r="D230" s="18" t="s">
        <v>22</v>
      </c>
      <c r="E230" s="15">
        <v>50</v>
      </c>
      <c r="F230" s="41">
        <v>25</v>
      </c>
      <c r="G230" s="42">
        <f t="shared" si="13"/>
        <v>1250</v>
      </c>
      <c r="H230" s="11"/>
    </row>
    <row r="231" spans="1:8" ht="24">
      <c r="A231" s="12">
        <v>16</v>
      </c>
      <c r="B231" s="14"/>
      <c r="C231" s="1" t="s">
        <v>99</v>
      </c>
      <c r="D231" s="18" t="s">
        <v>22</v>
      </c>
      <c r="E231" s="15">
        <v>50</v>
      </c>
      <c r="F231" s="41">
        <v>2.75</v>
      </c>
      <c r="G231" s="42">
        <f t="shared" si="13"/>
        <v>137.5</v>
      </c>
      <c r="H231" s="11"/>
    </row>
    <row r="232" spans="1:8">
      <c r="A232" s="12">
        <v>17</v>
      </c>
      <c r="B232" s="14"/>
      <c r="C232" s="1" t="s">
        <v>26</v>
      </c>
      <c r="D232" s="18" t="s">
        <v>27</v>
      </c>
      <c r="E232" s="15">
        <v>1</v>
      </c>
      <c r="F232" s="41">
        <v>27.86</v>
      </c>
      <c r="G232" s="42">
        <f t="shared" si="13"/>
        <v>27.86</v>
      </c>
      <c r="H232" s="11"/>
    </row>
    <row r="233" spans="1:8" ht="36">
      <c r="A233" s="12">
        <v>18</v>
      </c>
      <c r="B233" s="14"/>
      <c r="C233" s="1" t="s">
        <v>101</v>
      </c>
      <c r="D233" s="18" t="s">
        <v>14</v>
      </c>
      <c r="E233" s="15">
        <v>1</v>
      </c>
      <c r="F233" s="41">
        <v>28.86</v>
      </c>
      <c r="G233" s="42">
        <f t="shared" si="13"/>
        <v>28.86</v>
      </c>
      <c r="H233" s="11"/>
    </row>
    <row r="234" spans="1:8">
      <c r="A234" s="12">
        <v>19</v>
      </c>
      <c r="B234" s="14"/>
      <c r="C234" s="1" t="s">
        <v>102</v>
      </c>
      <c r="D234" s="18" t="s">
        <v>14</v>
      </c>
      <c r="E234" s="15">
        <v>1</v>
      </c>
      <c r="F234" s="41">
        <v>24</v>
      </c>
      <c r="G234" s="42">
        <f t="shared" si="13"/>
        <v>24</v>
      </c>
      <c r="H234" s="11"/>
    </row>
    <row r="235" spans="1:8" ht="24">
      <c r="A235" s="12">
        <v>20</v>
      </c>
      <c r="B235" s="14"/>
      <c r="C235" s="1" t="s">
        <v>45</v>
      </c>
      <c r="D235" s="18" t="s">
        <v>35</v>
      </c>
      <c r="E235" s="15">
        <v>0.5</v>
      </c>
      <c r="F235" s="41">
        <v>400</v>
      </c>
      <c r="G235" s="42">
        <f t="shared" si="13"/>
        <v>200</v>
      </c>
      <c r="H235" s="11"/>
    </row>
    <row r="236" spans="1:8" ht="24">
      <c r="A236" s="12">
        <v>21</v>
      </c>
      <c r="B236" s="14"/>
      <c r="C236" s="1" t="s">
        <v>103</v>
      </c>
      <c r="D236" s="18" t="s">
        <v>14</v>
      </c>
      <c r="E236" s="15">
        <v>1</v>
      </c>
      <c r="F236" s="41">
        <v>43.9</v>
      </c>
      <c r="G236" s="42">
        <f t="shared" si="13"/>
        <v>43.9</v>
      </c>
      <c r="H236" s="11"/>
    </row>
    <row r="237" spans="1:8">
      <c r="A237" s="12"/>
      <c r="B237" s="12"/>
      <c r="C237" s="289" t="s">
        <v>47</v>
      </c>
      <c r="D237" s="290"/>
      <c r="E237" s="290"/>
      <c r="F237" s="43"/>
      <c r="G237" s="46">
        <f>SUM(G216:G236)</f>
        <v>9514.630000000001</v>
      </c>
    </row>
    <row r="238" spans="1:8">
      <c r="A238" s="13"/>
      <c r="B238" s="13">
        <v>2</v>
      </c>
      <c r="C238" s="295" t="s">
        <v>104</v>
      </c>
      <c r="D238" s="285"/>
      <c r="E238" s="285"/>
      <c r="F238" s="285"/>
      <c r="G238" s="285"/>
    </row>
    <row r="239" spans="1:8" ht="24">
      <c r="A239" s="12">
        <v>1</v>
      </c>
      <c r="B239" s="14"/>
      <c r="C239" s="1" t="s">
        <v>105</v>
      </c>
      <c r="D239" s="18" t="s">
        <v>29</v>
      </c>
      <c r="E239" s="15">
        <v>161</v>
      </c>
      <c r="F239" s="41">
        <v>7.05</v>
      </c>
      <c r="G239" s="42">
        <f t="shared" ref="G239:G243" si="14">+E239*F239</f>
        <v>1135.05</v>
      </c>
      <c r="H239" s="11"/>
    </row>
    <row r="240" spans="1:8" ht="36">
      <c r="A240" s="12">
        <v>2</v>
      </c>
      <c r="B240" s="14"/>
      <c r="C240" s="1" t="s">
        <v>106</v>
      </c>
      <c r="D240" s="18" t="s">
        <v>22</v>
      </c>
      <c r="E240" s="15">
        <v>60</v>
      </c>
      <c r="F240" s="41">
        <v>8.52</v>
      </c>
      <c r="G240" s="42">
        <f t="shared" si="14"/>
        <v>511.2</v>
      </c>
      <c r="H240" s="11"/>
    </row>
    <row r="241" spans="1:8">
      <c r="A241" s="12">
        <v>3</v>
      </c>
      <c r="B241" s="14"/>
      <c r="C241" s="1" t="s">
        <v>107</v>
      </c>
      <c r="D241" s="18" t="s">
        <v>75</v>
      </c>
      <c r="E241" s="15">
        <v>1.3</v>
      </c>
      <c r="F241" s="41">
        <v>50</v>
      </c>
      <c r="G241" s="42">
        <f t="shared" si="14"/>
        <v>65</v>
      </c>
      <c r="H241" s="11"/>
    </row>
    <row r="242" spans="1:8" ht="48">
      <c r="A242" s="12">
        <v>4</v>
      </c>
      <c r="B242" s="14"/>
      <c r="C242" s="1" t="s">
        <v>74</v>
      </c>
      <c r="D242" s="18" t="s">
        <v>75</v>
      </c>
      <c r="E242" s="15">
        <v>1.3</v>
      </c>
      <c r="F242" s="41">
        <v>50</v>
      </c>
      <c r="G242" s="42">
        <f t="shared" si="14"/>
        <v>65</v>
      </c>
      <c r="H242" s="11"/>
    </row>
    <row r="243" spans="1:8" ht="36">
      <c r="A243" s="12">
        <v>5</v>
      </c>
      <c r="B243" s="14"/>
      <c r="C243" s="1" t="s">
        <v>76</v>
      </c>
      <c r="D243" s="18" t="s">
        <v>75</v>
      </c>
      <c r="E243" s="15">
        <v>1.3</v>
      </c>
      <c r="F243" s="41">
        <v>30</v>
      </c>
      <c r="G243" s="42">
        <f t="shared" si="14"/>
        <v>39</v>
      </c>
      <c r="H243" s="11"/>
    </row>
    <row r="244" spans="1:8">
      <c r="A244" s="12"/>
      <c r="B244" s="12"/>
      <c r="C244" s="289" t="s">
        <v>57</v>
      </c>
      <c r="D244" s="290"/>
      <c r="E244" s="290"/>
      <c r="F244" s="43"/>
      <c r="G244" s="46">
        <f>SUM(G239:G243)</f>
        <v>1815.25</v>
      </c>
    </row>
    <row r="245" spans="1:8">
      <c r="A245" s="12"/>
      <c r="B245" s="12"/>
      <c r="C245" s="289" t="s">
        <v>148</v>
      </c>
      <c r="D245" s="290"/>
      <c r="E245" s="290"/>
      <c r="F245" s="43"/>
      <c r="G245" s="47">
        <f>+SUM(G237,G244)</f>
        <v>11329.880000000001</v>
      </c>
    </row>
    <row r="246" spans="1:8">
      <c r="A246" s="12"/>
      <c r="B246" s="12"/>
      <c r="C246" s="297" t="s">
        <v>83</v>
      </c>
      <c r="D246" s="298"/>
      <c r="E246" s="298"/>
      <c r="F246" s="43"/>
      <c r="G246" s="34">
        <f>+G247-G245</f>
        <v>2379.2747999999992</v>
      </c>
    </row>
    <row r="247" spans="1:8">
      <c r="A247" s="12"/>
      <c r="B247" s="12"/>
      <c r="C247" s="289" t="s">
        <v>149</v>
      </c>
      <c r="D247" s="290"/>
      <c r="E247" s="290"/>
      <c r="F247" s="43"/>
      <c r="G247" s="34">
        <f>+G245*1.21</f>
        <v>13709.1548</v>
      </c>
    </row>
    <row r="249" spans="1:8">
      <c r="B249" s="296" t="s">
        <v>85</v>
      </c>
      <c r="C249" s="296"/>
      <c r="D249" s="296"/>
      <c r="E249" s="296"/>
      <c r="F249" s="296"/>
      <c r="G249" s="296"/>
    </row>
    <row r="250" spans="1:8">
      <c r="B250" s="296" t="s">
        <v>85</v>
      </c>
      <c r="C250" s="296"/>
      <c r="D250" s="296"/>
      <c r="E250" s="296"/>
      <c r="F250" s="296"/>
      <c r="G250" s="296"/>
    </row>
    <row r="251" spans="1:8">
      <c r="B251" s="296" t="s">
        <v>85</v>
      </c>
      <c r="C251" s="296"/>
      <c r="D251" s="296"/>
      <c r="E251" s="296"/>
      <c r="F251" s="296"/>
      <c r="G251" s="296"/>
    </row>
    <row r="252" spans="1:8">
      <c r="B252" s="296" t="s">
        <v>85</v>
      </c>
      <c r="C252" s="296"/>
      <c r="D252" s="296"/>
      <c r="E252" s="296"/>
      <c r="F252" s="296"/>
      <c r="G252" s="296"/>
    </row>
    <row r="253" spans="1:8">
      <c r="B253" s="296" t="s">
        <v>85</v>
      </c>
      <c r="C253" s="296"/>
      <c r="D253" s="296"/>
      <c r="E253" s="296"/>
      <c r="F253" s="296"/>
      <c r="G253" s="296"/>
    </row>
    <row r="254" spans="1:8">
      <c r="B254" s="296" t="s">
        <v>85</v>
      </c>
      <c r="C254" s="296"/>
      <c r="D254" s="296"/>
      <c r="E254" s="296"/>
      <c r="F254" s="296"/>
      <c r="G254" s="296"/>
    </row>
    <row r="255" spans="1:8">
      <c r="B255" s="296" t="s">
        <v>85</v>
      </c>
      <c r="C255" s="296"/>
      <c r="D255" s="296"/>
      <c r="E255" s="296"/>
      <c r="F255" s="296"/>
      <c r="G255" s="296"/>
    </row>
    <row r="256" spans="1:8">
      <c r="B256" s="296" t="s">
        <v>85</v>
      </c>
      <c r="C256" s="296"/>
      <c r="D256" s="296"/>
      <c r="E256" s="296"/>
      <c r="F256" s="296"/>
      <c r="G256" s="296"/>
    </row>
    <row r="257" spans="1:8">
      <c r="B257" s="296" t="s">
        <v>85</v>
      </c>
      <c r="C257" s="296"/>
      <c r="D257" s="296"/>
      <c r="E257" s="296"/>
      <c r="F257" s="296"/>
      <c r="G257" s="296"/>
    </row>
    <row r="258" spans="1:8">
      <c r="B258" s="296" t="s">
        <v>85</v>
      </c>
      <c r="C258" s="296"/>
      <c r="D258" s="296"/>
      <c r="E258" s="296"/>
      <c r="F258" s="296"/>
      <c r="G258" s="296"/>
    </row>
    <row r="259" spans="1:8">
      <c r="A259" s="2"/>
      <c r="B259" s="2"/>
      <c r="C259" s="2"/>
      <c r="D259" s="28"/>
      <c r="E259" s="16"/>
      <c r="F259" s="44"/>
      <c r="G259" s="44"/>
      <c r="H259" s="2"/>
    </row>
    <row r="261" spans="1:8" ht="15.75">
      <c r="C261" s="281" t="s">
        <v>0</v>
      </c>
      <c r="D261" s="282"/>
      <c r="E261" s="282"/>
      <c r="F261" s="282"/>
    </row>
    <row r="262" spans="1:8">
      <c r="C262" s="283" t="s">
        <v>1</v>
      </c>
      <c r="D262" s="282"/>
      <c r="E262" s="282"/>
      <c r="F262" s="282"/>
    </row>
    <row r="264" spans="1:8">
      <c r="A264" s="284" t="s">
        <v>2</v>
      </c>
      <c r="B264" s="285"/>
      <c r="C264" s="285"/>
      <c r="D264" s="285"/>
      <c r="E264" s="285"/>
      <c r="F264" s="285"/>
      <c r="G264" s="285"/>
    </row>
    <row r="265" spans="1:8">
      <c r="A265" s="285"/>
      <c r="B265" s="285"/>
      <c r="C265" s="285"/>
      <c r="D265" s="285"/>
      <c r="E265" s="285"/>
      <c r="F265" s="285"/>
      <c r="G265" s="285"/>
    </row>
    <row r="266" spans="1:8">
      <c r="A266" s="284" t="s">
        <v>317</v>
      </c>
      <c r="B266" s="285"/>
      <c r="C266" s="285"/>
      <c r="D266" s="285"/>
      <c r="E266" s="285"/>
      <c r="F266" s="285"/>
      <c r="G266" s="285"/>
    </row>
    <row r="267" spans="1:8">
      <c r="A267" s="285"/>
      <c r="B267" s="285"/>
      <c r="C267" s="285"/>
      <c r="D267" s="285"/>
      <c r="E267" s="285"/>
      <c r="F267" s="285"/>
      <c r="G267" s="285"/>
    </row>
    <row r="268" spans="1:8">
      <c r="A268" s="284" t="s">
        <v>276</v>
      </c>
      <c r="B268" s="285"/>
      <c r="C268" s="285"/>
      <c r="D268" s="285"/>
      <c r="E268" s="285"/>
      <c r="F268" s="285"/>
      <c r="G268" s="285"/>
    </row>
    <row r="269" spans="1:8">
      <c r="A269" s="285"/>
      <c r="B269" s="285"/>
      <c r="C269" s="285"/>
      <c r="D269" s="285"/>
      <c r="E269" s="285"/>
      <c r="F269" s="285"/>
      <c r="G269" s="285"/>
    </row>
    <row r="270" spans="1:8">
      <c r="A270" s="286" t="s">
        <v>6</v>
      </c>
      <c r="B270" s="287"/>
      <c r="C270" s="2"/>
      <c r="D270" s="288" t="s">
        <v>5</v>
      </c>
      <c r="E270" s="287"/>
      <c r="F270" s="287"/>
      <c r="G270" s="287"/>
    </row>
    <row r="271" spans="1:8">
      <c r="A271" s="3" t="s">
        <v>7</v>
      </c>
      <c r="B271" s="3" t="s">
        <v>9</v>
      </c>
      <c r="C271" s="3" t="s">
        <v>11</v>
      </c>
      <c r="D271" s="5" t="s">
        <v>13</v>
      </c>
      <c r="E271" s="312" t="s">
        <v>15</v>
      </c>
      <c r="F271" s="7" t="s">
        <v>16</v>
      </c>
      <c r="G271" s="38" t="s">
        <v>19</v>
      </c>
    </row>
    <row r="272" spans="1:8">
      <c r="A272" s="4" t="s">
        <v>8</v>
      </c>
      <c r="B272" s="4" t="s">
        <v>10</v>
      </c>
      <c r="C272" s="4" t="s">
        <v>12</v>
      </c>
      <c r="D272" s="6" t="s">
        <v>14</v>
      </c>
      <c r="E272" s="313"/>
      <c r="F272" s="9" t="s">
        <v>17</v>
      </c>
      <c r="G272" s="39" t="s">
        <v>18</v>
      </c>
    </row>
    <row r="273" spans="1:8">
      <c r="A273" s="13"/>
      <c r="B273" s="13">
        <v>1</v>
      </c>
      <c r="C273" s="310" t="s">
        <v>87</v>
      </c>
      <c r="D273" s="311"/>
      <c r="E273" s="311"/>
      <c r="F273" s="311"/>
      <c r="G273" s="311"/>
    </row>
    <row r="274" spans="1:8">
      <c r="A274" s="12">
        <v>1</v>
      </c>
      <c r="B274" s="14"/>
      <c r="C274" s="1" t="s">
        <v>115</v>
      </c>
      <c r="D274" s="18" t="s">
        <v>14</v>
      </c>
      <c r="E274" s="15">
        <v>46</v>
      </c>
      <c r="F274" s="41">
        <v>19.82</v>
      </c>
      <c r="G274" s="42">
        <f>+E274*F274</f>
        <v>911.72</v>
      </c>
      <c r="H274" s="11"/>
    </row>
    <row r="275" spans="1:8">
      <c r="A275" s="12">
        <v>2</v>
      </c>
      <c r="B275" s="14"/>
      <c r="C275" s="1" t="s">
        <v>116</v>
      </c>
      <c r="D275" s="18" t="s">
        <v>14</v>
      </c>
      <c r="E275" s="15">
        <v>46</v>
      </c>
      <c r="F275" s="41">
        <v>11.63</v>
      </c>
      <c r="G275" s="42">
        <f t="shared" ref="G275:G295" si="15">+E275*F275</f>
        <v>534.98</v>
      </c>
      <c r="H275" s="11"/>
    </row>
    <row r="276" spans="1:8" ht="24">
      <c r="A276" s="12">
        <v>3</v>
      </c>
      <c r="B276" s="14"/>
      <c r="C276" s="1" t="s">
        <v>117</v>
      </c>
      <c r="D276" s="18" t="s">
        <v>14</v>
      </c>
      <c r="E276" s="15">
        <v>23</v>
      </c>
      <c r="F276" s="41">
        <v>19.82</v>
      </c>
      <c r="G276" s="42">
        <f t="shared" si="15"/>
        <v>455.86</v>
      </c>
      <c r="H276" s="11"/>
    </row>
    <row r="277" spans="1:8" ht="24">
      <c r="A277" s="12">
        <v>4</v>
      </c>
      <c r="B277" s="14"/>
      <c r="C277" s="1" t="s">
        <v>118</v>
      </c>
      <c r="D277" s="18" t="s">
        <v>14</v>
      </c>
      <c r="E277" s="15">
        <v>23</v>
      </c>
      <c r="F277" s="41">
        <v>30.6</v>
      </c>
      <c r="G277" s="42">
        <f t="shared" si="15"/>
        <v>703.80000000000007</v>
      </c>
      <c r="H277" s="11"/>
    </row>
    <row r="278" spans="1:8" ht="36">
      <c r="A278" s="12">
        <v>5</v>
      </c>
      <c r="B278" s="14"/>
      <c r="C278" s="1" t="s">
        <v>119</v>
      </c>
      <c r="D278" s="18" t="s">
        <v>35</v>
      </c>
      <c r="E278" s="15">
        <v>42.2</v>
      </c>
      <c r="F278" s="41">
        <v>257.76</v>
      </c>
      <c r="G278" s="42">
        <f t="shared" si="15"/>
        <v>10877.472</v>
      </c>
      <c r="H278" s="11"/>
    </row>
    <row r="279" spans="1:8" ht="24">
      <c r="A279" s="12">
        <v>6</v>
      </c>
      <c r="B279" s="14"/>
      <c r="C279" s="1" t="s">
        <v>120</v>
      </c>
      <c r="D279" s="18" t="s">
        <v>121</v>
      </c>
      <c r="E279" s="15">
        <v>1.0549999999999999</v>
      </c>
      <c r="F279" s="41">
        <v>1776.18</v>
      </c>
      <c r="G279" s="42">
        <f t="shared" si="15"/>
        <v>1873.8698999999999</v>
      </c>
      <c r="H279" s="11"/>
    </row>
    <row r="280" spans="1:8">
      <c r="A280" s="12">
        <v>7</v>
      </c>
      <c r="B280" s="14"/>
      <c r="C280" s="1" t="s">
        <v>122</v>
      </c>
      <c r="D280" s="18" t="s">
        <v>22</v>
      </c>
      <c r="E280" s="15">
        <v>4220</v>
      </c>
      <c r="F280" s="41">
        <v>0.73</v>
      </c>
      <c r="G280" s="42">
        <f t="shared" si="15"/>
        <v>3080.6</v>
      </c>
      <c r="H280" s="11"/>
    </row>
    <row r="281" spans="1:8">
      <c r="A281" s="12">
        <v>8</v>
      </c>
      <c r="B281" s="14"/>
      <c r="C281" s="1" t="s">
        <v>123</v>
      </c>
      <c r="D281" s="18" t="s">
        <v>22</v>
      </c>
      <c r="E281" s="15">
        <v>1055</v>
      </c>
      <c r="F281" s="41">
        <v>1.39</v>
      </c>
      <c r="G281" s="42">
        <f t="shared" si="15"/>
        <v>1466.4499999999998</v>
      </c>
      <c r="H281" s="11"/>
    </row>
    <row r="282" spans="1:8" ht="24">
      <c r="A282" s="12">
        <v>9</v>
      </c>
      <c r="B282" s="14"/>
      <c r="C282" s="1" t="s">
        <v>125</v>
      </c>
      <c r="D282" s="18" t="s">
        <v>29</v>
      </c>
      <c r="E282" s="15">
        <v>2</v>
      </c>
      <c r="F282" s="41">
        <v>100</v>
      </c>
      <c r="G282" s="42">
        <f t="shared" si="15"/>
        <v>200</v>
      </c>
      <c r="H282" s="11"/>
    </row>
    <row r="283" spans="1:8">
      <c r="A283" s="12">
        <v>10</v>
      </c>
      <c r="B283" s="14"/>
      <c r="C283" s="1" t="s">
        <v>126</v>
      </c>
      <c r="D283" s="18" t="s">
        <v>14</v>
      </c>
      <c r="E283" s="15">
        <v>2</v>
      </c>
      <c r="F283" s="41">
        <v>19.5</v>
      </c>
      <c r="G283" s="42">
        <f t="shared" si="15"/>
        <v>39</v>
      </c>
      <c r="H283" s="11"/>
    </row>
    <row r="284" spans="1:8">
      <c r="A284" s="12">
        <v>11</v>
      </c>
      <c r="B284" s="14"/>
      <c r="C284" s="1" t="s">
        <v>127</v>
      </c>
      <c r="D284" s="18" t="s">
        <v>35</v>
      </c>
      <c r="E284" s="15">
        <v>0.6</v>
      </c>
      <c r="F284" s="41">
        <v>250</v>
      </c>
      <c r="G284" s="42">
        <f t="shared" si="15"/>
        <v>150</v>
      </c>
      <c r="H284" s="11"/>
    </row>
    <row r="285" spans="1:8">
      <c r="A285" s="12">
        <v>12</v>
      </c>
      <c r="B285" s="14"/>
      <c r="C285" s="1" t="s">
        <v>128</v>
      </c>
      <c r="D285" s="18" t="s">
        <v>22</v>
      </c>
      <c r="E285" s="15">
        <v>60</v>
      </c>
      <c r="F285" s="41">
        <v>0.72</v>
      </c>
      <c r="G285" s="42">
        <f t="shared" si="15"/>
        <v>43.199999999999996</v>
      </c>
      <c r="H285" s="11"/>
    </row>
    <row r="286" spans="1:8" ht="24">
      <c r="A286" s="12">
        <v>13</v>
      </c>
      <c r="B286" s="14"/>
      <c r="C286" s="1" t="s">
        <v>129</v>
      </c>
      <c r="D286" s="18" t="s">
        <v>35</v>
      </c>
      <c r="E286" s="15">
        <v>11.22</v>
      </c>
      <c r="F286" s="41">
        <v>450</v>
      </c>
      <c r="G286" s="42">
        <f t="shared" si="15"/>
        <v>5049</v>
      </c>
      <c r="H286" s="11"/>
    </row>
    <row r="287" spans="1:8" ht="24">
      <c r="A287" s="12">
        <v>14</v>
      </c>
      <c r="B287" s="14"/>
      <c r="C287" s="1" t="s">
        <v>130</v>
      </c>
      <c r="D287" s="18" t="s">
        <v>35</v>
      </c>
      <c r="E287" s="15">
        <v>11.22</v>
      </c>
      <c r="F287" s="41">
        <v>600</v>
      </c>
      <c r="G287" s="42">
        <f t="shared" si="15"/>
        <v>6732</v>
      </c>
      <c r="H287" s="11"/>
    </row>
    <row r="288" spans="1:8" ht="36">
      <c r="A288" s="12">
        <v>15</v>
      </c>
      <c r="B288" s="14"/>
      <c r="C288" s="1" t="s">
        <v>131</v>
      </c>
      <c r="D288" s="18" t="s">
        <v>35</v>
      </c>
      <c r="E288" s="15">
        <v>10.5</v>
      </c>
      <c r="F288" s="41">
        <v>637.04</v>
      </c>
      <c r="G288" s="42">
        <f t="shared" si="15"/>
        <v>6688.92</v>
      </c>
      <c r="H288" s="11"/>
    </row>
    <row r="289" spans="1:8" ht="36">
      <c r="A289" s="12">
        <v>16</v>
      </c>
      <c r="B289" s="14"/>
      <c r="C289" s="1" t="s">
        <v>132</v>
      </c>
      <c r="D289" s="18" t="s">
        <v>35</v>
      </c>
      <c r="E289" s="15">
        <v>0.72</v>
      </c>
      <c r="F289" s="41">
        <v>1911</v>
      </c>
      <c r="G289" s="42">
        <f t="shared" si="15"/>
        <v>1375.9199999999998</v>
      </c>
      <c r="H289" s="11"/>
    </row>
    <row r="290" spans="1:8" ht="24">
      <c r="A290" s="12">
        <v>17</v>
      </c>
      <c r="B290" s="14"/>
      <c r="C290" s="1" t="s">
        <v>133</v>
      </c>
      <c r="D290" s="18" t="s">
        <v>22</v>
      </c>
      <c r="E290" s="15">
        <v>1050</v>
      </c>
      <c r="F290" s="41">
        <v>4.96</v>
      </c>
      <c r="G290" s="42">
        <f t="shared" si="15"/>
        <v>5208</v>
      </c>
      <c r="H290" s="11"/>
    </row>
    <row r="291" spans="1:8" ht="24">
      <c r="A291" s="12">
        <v>18</v>
      </c>
      <c r="B291" s="14"/>
      <c r="C291" s="1" t="s">
        <v>134</v>
      </c>
      <c r="D291" s="18" t="s">
        <v>22</v>
      </c>
      <c r="E291" s="15">
        <v>72</v>
      </c>
      <c r="F291" s="41">
        <v>6.62</v>
      </c>
      <c r="G291" s="42">
        <f t="shared" si="15"/>
        <v>476.64</v>
      </c>
      <c r="H291" s="11"/>
    </row>
    <row r="292" spans="1:8" ht="36">
      <c r="A292" s="12">
        <v>19</v>
      </c>
      <c r="B292" s="14"/>
      <c r="C292" s="1" t="s">
        <v>135</v>
      </c>
      <c r="D292" s="18" t="s">
        <v>35</v>
      </c>
      <c r="E292" s="15">
        <v>0.2</v>
      </c>
      <c r="F292" s="41">
        <v>1550.62</v>
      </c>
      <c r="G292" s="42">
        <f t="shared" si="15"/>
        <v>310.12400000000002</v>
      </c>
      <c r="H292" s="11"/>
    </row>
    <row r="293" spans="1:8">
      <c r="A293" s="12">
        <v>20</v>
      </c>
      <c r="B293" s="14"/>
      <c r="C293" s="1" t="s">
        <v>136</v>
      </c>
      <c r="D293" s="18" t="s">
        <v>22</v>
      </c>
      <c r="E293" s="15">
        <v>20</v>
      </c>
      <c r="F293" s="41">
        <v>46.77</v>
      </c>
      <c r="G293" s="42">
        <f t="shared" si="15"/>
        <v>935.40000000000009</v>
      </c>
      <c r="H293" s="11"/>
    </row>
    <row r="294" spans="1:8" ht="24">
      <c r="A294" s="12">
        <v>21</v>
      </c>
      <c r="B294" s="14"/>
      <c r="C294" s="1" t="s">
        <v>137</v>
      </c>
      <c r="D294" s="18" t="s">
        <v>138</v>
      </c>
      <c r="E294" s="15">
        <v>0.25</v>
      </c>
      <c r="F294" s="41">
        <v>177.2</v>
      </c>
      <c r="G294" s="42">
        <f t="shared" si="15"/>
        <v>44.3</v>
      </c>
      <c r="H294" s="11"/>
    </row>
    <row r="295" spans="1:8" ht="24">
      <c r="A295" s="12">
        <v>22</v>
      </c>
      <c r="B295" s="14"/>
      <c r="C295" s="1" t="s">
        <v>139</v>
      </c>
      <c r="D295" s="18" t="s">
        <v>35</v>
      </c>
      <c r="E295" s="15">
        <v>7.5</v>
      </c>
      <c r="F295" s="41">
        <v>174.08</v>
      </c>
      <c r="G295" s="42">
        <f t="shared" si="15"/>
        <v>1305.6000000000001</v>
      </c>
      <c r="H295" s="11"/>
    </row>
    <row r="296" spans="1:8">
      <c r="A296" s="12"/>
      <c r="B296" s="12"/>
      <c r="C296" s="289" t="s">
        <v>47</v>
      </c>
      <c r="D296" s="290"/>
      <c r="E296" s="290"/>
      <c r="F296" s="43"/>
      <c r="G296" s="46">
        <f>SUM(G274:G295)</f>
        <v>48462.855900000002</v>
      </c>
    </row>
    <row r="297" spans="1:8">
      <c r="A297" s="12"/>
      <c r="B297" s="12"/>
      <c r="C297" s="289" t="s">
        <v>189</v>
      </c>
      <c r="D297" s="290"/>
      <c r="E297" s="290"/>
      <c r="F297" s="43"/>
      <c r="G297" s="47">
        <f>+SUM(G296:G296)</f>
        <v>48462.855900000002</v>
      </c>
    </row>
    <row r="298" spans="1:8">
      <c r="A298" s="12"/>
      <c r="B298" s="12"/>
      <c r="C298" s="297" t="s">
        <v>83</v>
      </c>
      <c r="D298" s="298"/>
      <c r="E298" s="298"/>
      <c r="F298" s="43"/>
      <c r="G298" s="34">
        <f>+G299-G297</f>
        <v>10177.199738999996</v>
      </c>
    </row>
    <row r="299" spans="1:8">
      <c r="A299" s="12"/>
      <c r="B299" s="12"/>
      <c r="C299" s="289" t="s">
        <v>190</v>
      </c>
      <c r="D299" s="290"/>
      <c r="E299" s="290"/>
      <c r="F299" s="43"/>
      <c r="G299" s="34">
        <f>+G297*1.21</f>
        <v>58640.055638999998</v>
      </c>
    </row>
    <row r="301" spans="1:8">
      <c r="B301" s="296" t="s">
        <v>85</v>
      </c>
      <c r="C301" s="296"/>
      <c r="D301" s="296"/>
      <c r="E301" s="296"/>
      <c r="F301" s="296"/>
      <c r="G301" s="296"/>
    </row>
    <row r="302" spans="1:8">
      <c r="B302" s="296" t="s">
        <v>85</v>
      </c>
      <c r="C302" s="296"/>
      <c r="D302" s="296"/>
      <c r="E302" s="296"/>
      <c r="F302" s="296"/>
      <c r="G302" s="296"/>
    </row>
    <row r="303" spans="1:8">
      <c r="B303" s="296" t="s">
        <v>85</v>
      </c>
      <c r="C303" s="296"/>
      <c r="D303" s="296"/>
      <c r="E303" s="296"/>
      <c r="F303" s="296"/>
      <c r="G303" s="296"/>
    </row>
    <row r="304" spans="1:8">
      <c r="B304" s="296" t="s">
        <v>85</v>
      </c>
      <c r="C304" s="296"/>
      <c r="D304" s="296"/>
      <c r="E304" s="296"/>
      <c r="F304" s="296"/>
      <c r="G304" s="296"/>
    </row>
    <row r="305" spans="1:8">
      <c r="B305" s="296" t="s">
        <v>85</v>
      </c>
      <c r="C305" s="296"/>
      <c r="D305" s="296"/>
      <c r="E305" s="296"/>
      <c r="F305" s="296"/>
      <c r="G305" s="296"/>
    </row>
    <row r="306" spans="1:8">
      <c r="B306" s="296" t="s">
        <v>85</v>
      </c>
      <c r="C306" s="296"/>
      <c r="D306" s="296"/>
      <c r="E306" s="296"/>
      <c r="F306" s="296"/>
      <c r="G306" s="296"/>
    </row>
    <row r="307" spans="1:8">
      <c r="B307" s="296" t="s">
        <v>85</v>
      </c>
      <c r="C307" s="296"/>
      <c r="D307" s="296"/>
      <c r="E307" s="296"/>
      <c r="F307" s="296"/>
      <c r="G307" s="296"/>
    </row>
    <row r="308" spans="1:8">
      <c r="B308" s="296" t="s">
        <v>85</v>
      </c>
      <c r="C308" s="296"/>
      <c r="D308" s="296"/>
      <c r="E308" s="296"/>
      <c r="F308" s="296"/>
      <c r="G308" s="296"/>
    </row>
    <row r="309" spans="1:8">
      <c r="B309" s="296" t="s">
        <v>85</v>
      </c>
      <c r="C309" s="296"/>
      <c r="D309" s="296"/>
      <c r="E309" s="296"/>
      <c r="F309" s="296"/>
      <c r="G309" s="296"/>
    </row>
    <row r="310" spans="1:8">
      <c r="B310" s="296" t="s">
        <v>85</v>
      </c>
      <c r="C310" s="296"/>
      <c r="D310" s="296"/>
      <c r="E310" s="296"/>
      <c r="F310" s="296"/>
      <c r="G310" s="296"/>
    </row>
    <row r="311" spans="1:8">
      <c r="A311" s="2"/>
      <c r="B311" s="2"/>
      <c r="C311" s="2"/>
      <c r="D311" s="28"/>
      <c r="E311" s="16"/>
      <c r="F311" s="44"/>
      <c r="G311" s="44"/>
      <c r="H311" s="2"/>
    </row>
    <row r="313" spans="1:8" ht="15.75">
      <c r="C313" s="281" t="s">
        <v>0</v>
      </c>
      <c r="D313" s="282"/>
      <c r="E313" s="282"/>
      <c r="F313" s="282"/>
    </row>
    <row r="314" spans="1:8">
      <c r="C314" s="283" t="s">
        <v>1</v>
      </c>
      <c r="D314" s="282"/>
      <c r="E314" s="282"/>
      <c r="F314" s="282"/>
    </row>
    <row r="316" spans="1:8">
      <c r="A316" s="284" t="s">
        <v>2</v>
      </c>
      <c r="B316" s="285"/>
      <c r="C316" s="285"/>
      <c r="D316" s="285"/>
      <c r="E316" s="285"/>
      <c r="F316" s="285"/>
      <c r="G316" s="285"/>
    </row>
    <row r="317" spans="1:8">
      <c r="A317" s="285"/>
      <c r="B317" s="285"/>
      <c r="C317" s="285"/>
      <c r="D317" s="285"/>
      <c r="E317" s="285"/>
      <c r="F317" s="285"/>
      <c r="G317" s="285"/>
    </row>
    <row r="318" spans="1:8">
      <c r="A318" s="284" t="s">
        <v>317</v>
      </c>
      <c r="B318" s="285"/>
      <c r="C318" s="285"/>
      <c r="D318" s="285"/>
      <c r="E318" s="285"/>
      <c r="F318" s="285"/>
      <c r="G318" s="285"/>
    </row>
    <row r="319" spans="1:8">
      <c r="A319" s="285"/>
      <c r="B319" s="285"/>
      <c r="C319" s="285"/>
      <c r="D319" s="285"/>
      <c r="E319" s="285"/>
      <c r="F319" s="285"/>
      <c r="G319" s="285"/>
    </row>
    <row r="320" spans="1:8">
      <c r="A320" s="284" t="s">
        <v>278</v>
      </c>
      <c r="B320" s="285"/>
      <c r="C320" s="285"/>
      <c r="D320" s="285"/>
      <c r="E320" s="285"/>
      <c r="F320" s="285"/>
      <c r="G320" s="285"/>
    </row>
    <row r="321" spans="1:8">
      <c r="A321" s="285"/>
      <c r="B321" s="285"/>
      <c r="C321" s="285"/>
      <c r="D321" s="285"/>
      <c r="E321" s="285"/>
      <c r="F321" s="285"/>
      <c r="G321" s="285"/>
    </row>
    <row r="322" spans="1:8">
      <c r="A322" s="286" t="s">
        <v>6</v>
      </c>
      <c r="B322" s="287"/>
      <c r="C322" s="2"/>
      <c r="D322" s="288" t="s">
        <v>5</v>
      </c>
      <c r="E322" s="287"/>
      <c r="F322" s="287"/>
      <c r="G322" s="287"/>
    </row>
    <row r="323" spans="1:8">
      <c r="A323" s="3" t="s">
        <v>7</v>
      </c>
      <c r="B323" s="3" t="s">
        <v>9</v>
      </c>
      <c r="C323" s="3" t="s">
        <v>11</v>
      </c>
      <c r="D323" s="5" t="s">
        <v>13</v>
      </c>
      <c r="E323" s="312" t="s">
        <v>15</v>
      </c>
      <c r="F323" s="7" t="s">
        <v>16</v>
      </c>
      <c r="G323" s="38" t="s">
        <v>19</v>
      </c>
    </row>
    <row r="324" spans="1:8">
      <c r="A324" s="4" t="s">
        <v>8</v>
      </c>
      <c r="B324" s="4" t="s">
        <v>10</v>
      </c>
      <c r="C324" s="4" t="s">
        <v>12</v>
      </c>
      <c r="D324" s="6" t="s">
        <v>14</v>
      </c>
      <c r="E324" s="313"/>
      <c r="F324" s="9" t="s">
        <v>17</v>
      </c>
      <c r="G324" s="39" t="s">
        <v>18</v>
      </c>
    </row>
    <row r="325" spans="1:8">
      <c r="A325" s="13"/>
      <c r="B325" s="13">
        <v>1</v>
      </c>
      <c r="C325" s="310" t="s">
        <v>87</v>
      </c>
      <c r="D325" s="311"/>
      <c r="E325" s="311"/>
      <c r="F325" s="311"/>
      <c r="G325" s="311"/>
    </row>
    <row r="326" spans="1:8">
      <c r="A326" s="12">
        <v>1</v>
      </c>
      <c r="B326" s="14"/>
      <c r="C326" s="14" t="s">
        <v>151</v>
      </c>
      <c r="D326" s="18"/>
      <c r="E326" s="15"/>
      <c r="F326" s="41">
        <v>0</v>
      </c>
      <c r="G326" s="42">
        <v>0</v>
      </c>
      <c r="H326" s="11"/>
    </row>
    <row r="327" spans="1:8" ht="48">
      <c r="A327" s="12">
        <v>2</v>
      </c>
      <c r="B327" s="14"/>
      <c r="C327" s="1" t="s">
        <v>279</v>
      </c>
      <c r="D327" s="18" t="s">
        <v>14</v>
      </c>
      <c r="E327" s="15">
        <v>1</v>
      </c>
      <c r="F327" s="41">
        <v>1904.47</v>
      </c>
      <c r="G327" s="42">
        <f>+E327*F327</f>
        <v>1904.47</v>
      </c>
      <c r="H327" s="11"/>
    </row>
    <row r="328" spans="1:8" ht="48">
      <c r="A328" s="12">
        <v>3</v>
      </c>
      <c r="B328" s="14"/>
      <c r="C328" s="1" t="s">
        <v>153</v>
      </c>
      <c r="D328" s="18" t="s">
        <v>14</v>
      </c>
      <c r="E328" s="15">
        <v>1</v>
      </c>
      <c r="F328" s="41">
        <v>537.25</v>
      </c>
      <c r="G328" s="42">
        <f t="shared" ref="G328:G377" si="16">+E328*F328</f>
        <v>537.25</v>
      </c>
      <c r="H328" s="11"/>
    </row>
    <row r="329" spans="1:8" ht="48">
      <c r="A329" s="12">
        <v>4</v>
      </c>
      <c r="B329" s="14"/>
      <c r="C329" s="1" t="s">
        <v>153</v>
      </c>
      <c r="D329" s="18" t="s">
        <v>14</v>
      </c>
      <c r="E329" s="15">
        <v>1</v>
      </c>
      <c r="F329" s="41">
        <v>743.84</v>
      </c>
      <c r="G329" s="42">
        <f t="shared" si="16"/>
        <v>743.84</v>
      </c>
      <c r="H329" s="11"/>
    </row>
    <row r="330" spans="1:8">
      <c r="A330" s="12">
        <v>5</v>
      </c>
      <c r="B330" s="14"/>
      <c r="C330" s="14" t="s">
        <v>154</v>
      </c>
      <c r="D330" s="18"/>
      <c r="E330" s="15">
        <v>0</v>
      </c>
      <c r="F330" s="41">
        <v>0</v>
      </c>
      <c r="G330" s="42">
        <f t="shared" si="16"/>
        <v>0</v>
      </c>
      <c r="H330" s="11"/>
    </row>
    <row r="331" spans="1:8" ht="36">
      <c r="A331" s="12">
        <v>6</v>
      </c>
      <c r="B331" s="14"/>
      <c r="C331" s="1" t="s">
        <v>119</v>
      </c>
      <c r="D331" s="18" t="s">
        <v>35</v>
      </c>
      <c r="E331" s="15">
        <v>14.9</v>
      </c>
      <c r="F331" s="41">
        <v>140.91</v>
      </c>
      <c r="G331" s="42">
        <f t="shared" si="16"/>
        <v>2099.5590000000002</v>
      </c>
      <c r="H331" s="11"/>
    </row>
    <row r="332" spans="1:8" ht="48">
      <c r="A332" s="12">
        <v>7</v>
      </c>
      <c r="B332" s="14"/>
      <c r="C332" s="1" t="s">
        <v>280</v>
      </c>
      <c r="D332" s="18" t="s">
        <v>35</v>
      </c>
      <c r="E332" s="15">
        <v>1.3</v>
      </c>
      <c r="F332" s="41">
        <v>167.9</v>
      </c>
      <c r="G332" s="42">
        <f t="shared" si="16"/>
        <v>218.27</v>
      </c>
      <c r="H332" s="11"/>
    </row>
    <row r="333" spans="1:8" ht="36">
      <c r="A333" s="12">
        <v>8</v>
      </c>
      <c r="B333" s="14"/>
      <c r="C333" s="1" t="s">
        <v>156</v>
      </c>
      <c r="D333" s="18" t="s">
        <v>22</v>
      </c>
      <c r="E333" s="15">
        <v>490</v>
      </c>
      <c r="F333" s="41">
        <v>4.2300000000000004</v>
      </c>
      <c r="G333" s="42">
        <f t="shared" si="16"/>
        <v>2072.7000000000003</v>
      </c>
      <c r="H333" s="11"/>
    </row>
    <row r="334" spans="1:8" ht="36">
      <c r="A334" s="12">
        <v>9</v>
      </c>
      <c r="B334" s="14"/>
      <c r="C334" s="1" t="s">
        <v>157</v>
      </c>
      <c r="D334" s="18" t="s">
        <v>22</v>
      </c>
      <c r="E334" s="15">
        <v>710</v>
      </c>
      <c r="F334" s="41">
        <v>5.51</v>
      </c>
      <c r="G334" s="42">
        <f t="shared" si="16"/>
        <v>3912.1</v>
      </c>
      <c r="H334" s="11"/>
    </row>
    <row r="335" spans="1:8" ht="36">
      <c r="A335" s="12">
        <v>10</v>
      </c>
      <c r="B335" s="14"/>
      <c r="C335" s="1" t="s">
        <v>158</v>
      </c>
      <c r="D335" s="18" t="s">
        <v>22</v>
      </c>
      <c r="E335" s="15">
        <v>55</v>
      </c>
      <c r="F335" s="41">
        <v>12.23</v>
      </c>
      <c r="G335" s="42">
        <f t="shared" si="16"/>
        <v>672.65</v>
      </c>
      <c r="H335" s="11"/>
    </row>
    <row r="336" spans="1:8" ht="36">
      <c r="A336" s="12">
        <v>11</v>
      </c>
      <c r="B336" s="14"/>
      <c r="C336" s="1" t="s">
        <v>331</v>
      </c>
      <c r="D336" s="18" t="s">
        <v>22</v>
      </c>
      <c r="E336" s="15">
        <v>65</v>
      </c>
      <c r="F336" s="41">
        <v>20.07</v>
      </c>
      <c r="G336" s="42">
        <f t="shared" si="16"/>
        <v>1304.55</v>
      </c>
      <c r="H336" s="11"/>
    </row>
    <row r="337" spans="1:8">
      <c r="A337" s="12">
        <v>12</v>
      </c>
      <c r="B337" s="14"/>
      <c r="C337" s="1" t="s">
        <v>281</v>
      </c>
      <c r="D337" s="18" t="s">
        <v>22</v>
      </c>
      <c r="E337" s="15">
        <v>130</v>
      </c>
      <c r="F337" s="41">
        <v>21.17</v>
      </c>
      <c r="G337" s="42">
        <f t="shared" si="16"/>
        <v>2752.1000000000004</v>
      </c>
      <c r="H337" s="11"/>
    </row>
    <row r="338" spans="1:8" ht="36">
      <c r="A338" s="12">
        <v>13</v>
      </c>
      <c r="B338" s="14"/>
      <c r="C338" s="1" t="s">
        <v>161</v>
      </c>
      <c r="D338" s="18" t="s">
        <v>22</v>
      </c>
      <c r="E338" s="15">
        <v>30</v>
      </c>
      <c r="F338" s="41">
        <v>3.54</v>
      </c>
      <c r="G338" s="42">
        <f t="shared" si="16"/>
        <v>106.2</v>
      </c>
      <c r="H338" s="11"/>
    </row>
    <row r="339" spans="1:8">
      <c r="A339" s="12">
        <v>14</v>
      </c>
      <c r="B339" s="14"/>
      <c r="C339" s="14" t="s">
        <v>163</v>
      </c>
      <c r="D339" s="18"/>
      <c r="E339" s="15">
        <v>0</v>
      </c>
      <c r="F339" s="41">
        <v>0</v>
      </c>
      <c r="G339" s="42">
        <f t="shared" si="16"/>
        <v>0</v>
      </c>
      <c r="H339" s="11"/>
    </row>
    <row r="340" spans="1:8" ht="24">
      <c r="A340" s="12">
        <v>15</v>
      </c>
      <c r="B340" s="14"/>
      <c r="C340" s="1" t="s">
        <v>282</v>
      </c>
      <c r="D340" s="18" t="s">
        <v>14</v>
      </c>
      <c r="E340" s="15">
        <v>14</v>
      </c>
      <c r="F340" s="41">
        <v>32.979999999999997</v>
      </c>
      <c r="G340" s="42">
        <f t="shared" si="16"/>
        <v>461.71999999999997</v>
      </c>
      <c r="H340" s="11"/>
    </row>
    <row r="341" spans="1:8" ht="24">
      <c r="A341" s="12">
        <v>16</v>
      </c>
      <c r="B341" s="14"/>
      <c r="C341" s="1" t="s">
        <v>332</v>
      </c>
      <c r="D341" s="18" t="s">
        <v>14</v>
      </c>
      <c r="E341" s="15">
        <v>9</v>
      </c>
      <c r="F341" s="41">
        <v>19.12</v>
      </c>
      <c r="G341" s="42">
        <f t="shared" si="16"/>
        <v>172.08</v>
      </c>
      <c r="H341" s="11"/>
    </row>
    <row r="342" spans="1:8" ht="24">
      <c r="A342" s="12">
        <v>17</v>
      </c>
      <c r="B342" s="14"/>
      <c r="C342" s="1" t="s">
        <v>284</v>
      </c>
      <c r="D342" s="18" t="s">
        <v>14</v>
      </c>
      <c r="E342" s="15">
        <v>5</v>
      </c>
      <c r="F342" s="41">
        <v>19.12</v>
      </c>
      <c r="G342" s="42">
        <f t="shared" si="16"/>
        <v>95.600000000000009</v>
      </c>
      <c r="H342" s="11"/>
    </row>
    <row r="343" spans="1:8">
      <c r="A343" s="12">
        <v>18</v>
      </c>
      <c r="B343" s="14"/>
      <c r="C343" s="1" t="s">
        <v>164</v>
      </c>
      <c r="D343" s="18" t="s">
        <v>14</v>
      </c>
      <c r="E343" s="15">
        <v>125</v>
      </c>
      <c r="F343" s="41">
        <v>15.06</v>
      </c>
      <c r="G343" s="42">
        <f t="shared" si="16"/>
        <v>1882.5</v>
      </c>
      <c r="H343" s="11"/>
    </row>
    <row r="344" spans="1:8" ht="24">
      <c r="A344" s="12">
        <v>19</v>
      </c>
      <c r="B344" s="14"/>
      <c r="C344" s="1" t="s">
        <v>286</v>
      </c>
      <c r="D344" s="18" t="s">
        <v>14</v>
      </c>
      <c r="E344" s="15">
        <v>53</v>
      </c>
      <c r="F344" s="41">
        <v>34.54</v>
      </c>
      <c r="G344" s="42">
        <f t="shared" si="16"/>
        <v>1830.62</v>
      </c>
      <c r="H344" s="11"/>
    </row>
    <row r="345" spans="1:8" ht="24">
      <c r="A345" s="12">
        <v>20</v>
      </c>
      <c r="B345" s="14"/>
      <c r="C345" s="1" t="s">
        <v>333</v>
      </c>
      <c r="D345" s="18" t="s">
        <v>14</v>
      </c>
      <c r="E345" s="15">
        <v>1</v>
      </c>
      <c r="F345" s="41">
        <v>50.43</v>
      </c>
      <c r="G345" s="42">
        <f t="shared" si="16"/>
        <v>50.43</v>
      </c>
      <c r="H345" s="11"/>
    </row>
    <row r="346" spans="1:8" ht="24">
      <c r="A346" s="12">
        <v>21</v>
      </c>
      <c r="B346" s="14"/>
      <c r="C346" s="1" t="s">
        <v>288</v>
      </c>
      <c r="D346" s="18" t="s">
        <v>14</v>
      </c>
      <c r="E346" s="15">
        <v>1</v>
      </c>
      <c r="F346" s="41">
        <v>47.48</v>
      </c>
      <c r="G346" s="42">
        <f t="shared" si="16"/>
        <v>47.48</v>
      </c>
      <c r="H346" s="11"/>
    </row>
    <row r="347" spans="1:8" ht="24">
      <c r="A347" s="12">
        <v>22</v>
      </c>
      <c r="B347" s="14"/>
      <c r="C347" s="1" t="s">
        <v>289</v>
      </c>
      <c r="D347" s="18" t="s">
        <v>14</v>
      </c>
      <c r="E347" s="15">
        <v>7</v>
      </c>
      <c r="F347" s="41">
        <v>175.66</v>
      </c>
      <c r="G347" s="42">
        <f t="shared" si="16"/>
        <v>1229.6199999999999</v>
      </c>
      <c r="H347" s="11"/>
    </row>
    <row r="348" spans="1:8" ht="24">
      <c r="A348" s="12">
        <v>23</v>
      </c>
      <c r="B348" s="14"/>
      <c r="C348" s="1" t="s">
        <v>334</v>
      </c>
      <c r="D348" s="18" t="s">
        <v>14</v>
      </c>
      <c r="E348" s="15">
        <v>4</v>
      </c>
      <c r="F348" s="41">
        <v>85.82</v>
      </c>
      <c r="G348" s="42">
        <f t="shared" si="16"/>
        <v>343.28</v>
      </c>
      <c r="H348" s="11"/>
    </row>
    <row r="349" spans="1:8" ht="24">
      <c r="A349" s="12">
        <v>24</v>
      </c>
      <c r="B349" s="14"/>
      <c r="C349" s="1" t="s">
        <v>335</v>
      </c>
      <c r="D349" s="18" t="s">
        <v>14</v>
      </c>
      <c r="E349" s="15">
        <v>4</v>
      </c>
      <c r="F349" s="41">
        <v>34.54</v>
      </c>
      <c r="G349" s="42">
        <f t="shared" si="16"/>
        <v>138.16</v>
      </c>
      <c r="H349" s="11"/>
    </row>
    <row r="350" spans="1:8">
      <c r="A350" s="12">
        <v>25</v>
      </c>
      <c r="B350" s="14"/>
      <c r="C350" s="1" t="s">
        <v>166</v>
      </c>
      <c r="D350" s="18" t="s">
        <v>14</v>
      </c>
      <c r="E350" s="15">
        <v>5</v>
      </c>
      <c r="F350" s="41">
        <v>16.170000000000002</v>
      </c>
      <c r="G350" s="42">
        <f t="shared" si="16"/>
        <v>80.850000000000009</v>
      </c>
      <c r="H350" s="11"/>
    </row>
    <row r="351" spans="1:8">
      <c r="A351" s="12">
        <v>26</v>
      </c>
      <c r="B351" s="14"/>
      <c r="C351" s="1" t="s">
        <v>167</v>
      </c>
      <c r="D351" s="18" t="s">
        <v>14</v>
      </c>
      <c r="E351" s="15">
        <v>5</v>
      </c>
      <c r="F351" s="41">
        <v>64.569999999999993</v>
      </c>
      <c r="G351" s="42">
        <f t="shared" si="16"/>
        <v>322.84999999999997</v>
      </c>
      <c r="H351" s="11"/>
    </row>
    <row r="352" spans="1:8" ht="24">
      <c r="A352" s="12">
        <v>27</v>
      </c>
      <c r="B352" s="14"/>
      <c r="C352" s="1" t="s">
        <v>168</v>
      </c>
      <c r="D352" s="18" t="s">
        <v>138</v>
      </c>
      <c r="E352" s="15">
        <v>0.03</v>
      </c>
      <c r="F352" s="41">
        <v>2270.88</v>
      </c>
      <c r="G352" s="42">
        <f t="shared" si="16"/>
        <v>68.126400000000004</v>
      </c>
      <c r="H352" s="11"/>
    </row>
    <row r="353" spans="1:8">
      <c r="A353" s="12">
        <v>28</v>
      </c>
      <c r="B353" s="14"/>
      <c r="C353" s="1" t="s">
        <v>169</v>
      </c>
      <c r="D353" s="18" t="s">
        <v>14</v>
      </c>
      <c r="E353" s="15">
        <v>3</v>
      </c>
      <c r="F353" s="41">
        <v>76.75</v>
      </c>
      <c r="G353" s="42">
        <f t="shared" si="16"/>
        <v>230.25</v>
      </c>
      <c r="H353" s="11"/>
    </row>
    <row r="354" spans="1:8">
      <c r="A354" s="12">
        <v>29</v>
      </c>
      <c r="B354" s="14"/>
      <c r="C354" s="14" t="s">
        <v>170</v>
      </c>
      <c r="D354" s="18"/>
      <c r="E354" s="15">
        <v>0</v>
      </c>
      <c r="F354" s="41">
        <v>0</v>
      </c>
      <c r="G354" s="42">
        <f t="shared" si="16"/>
        <v>0</v>
      </c>
      <c r="H354" s="11"/>
    </row>
    <row r="355" spans="1:8" ht="36">
      <c r="A355" s="12">
        <v>30</v>
      </c>
      <c r="B355" s="14"/>
      <c r="C355" s="1" t="s">
        <v>174</v>
      </c>
      <c r="D355" s="18" t="s">
        <v>138</v>
      </c>
      <c r="E355" s="15">
        <v>2.5299999999999998</v>
      </c>
      <c r="F355" s="41">
        <v>230.58</v>
      </c>
      <c r="G355" s="42">
        <f t="shared" si="16"/>
        <v>583.36739999999998</v>
      </c>
      <c r="H355" s="11"/>
    </row>
    <row r="356" spans="1:8" ht="24">
      <c r="A356" s="12">
        <v>31</v>
      </c>
      <c r="B356" s="14"/>
      <c r="C356" s="1" t="s">
        <v>290</v>
      </c>
      <c r="D356" s="18" t="s">
        <v>138</v>
      </c>
      <c r="E356" s="15">
        <v>2.35</v>
      </c>
      <c r="F356" s="41">
        <v>1744.3</v>
      </c>
      <c r="G356" s="42">
        <f t="shared" si="16"/>
        <v>4099.1050000000005</v>
      </c>
      <c r="H356" s="11"/>
    </row>
    <row r="357" spans="1:8">
      <c r="A357" s="12">
        <v>32</v>
      </c>
      <c r="B357" s="14"/>
      <c r="C357" s="1" t="s">
        <v>171</v>
      </c>
      <c r="D357" s="18" t="s">
        <v>29</v>
      </c>
      <c r="E357" s="15">
        <v>1</v>
      </c>
      <c r="F357" s="41">
        <v>138.27000000000001</v>
      </c>
      <c r="G357" s="42">
        <f t="shared" si="16"/>
        <v>138.27000000000001</v>
      </c>
      <c r="H357" s="11"/>
    </row>
    <row r="358" spans="1:8">
      <c r="A358" s="12">
        <v>33</v>
      </c>
      <c r="B358" s="14"/>
      <c r="C358" s="1" t="s">
        <v>336</v>
      </c>
      <c r="D358" s="18" t="s">
        <v>14</v>
      </c>
      <c r="E358" s="15">
        <v>1</v>
      </c>
      <c r="F358" s="41">
        <v>55.35</v>
      </c>
      <c r="G358" s="42">
        <f t="shared" si="16"/>
        <v>55.35</v>
      </c>
      <c r="H358" s="11"/>
    </row>
    <row r="359" spans="1:8" ht="24">
      <c r="A359" s="12">
        <v>34</v>
      </c>
      <c r="B359" s="14"/>
      <c r="C359" s="1" t="s">
        <v>176</v>
      </c>
      <c r="D359" s="18" t="s">
        <v>138</v>
      </c>
      <c r="E359" s="15">
        <v>0.18</v>
      </c>
      <c r="F359" s="41">
        <v>1744.3</v>
      </c>
      <c r="G359" s="42">
        <f t="shared" si="16"/>
        <v>313.97399999999999</v>
      </c>
      <c r="H359" s="11"/>
    </row>
    <row r="360" spans="1:8" ht="24">
      <c r="A360" s="12">
        <v>35</v>
      </c>
      <c r="B360" s="14"/>
      <c r="C360" s="1" t="s">
        <v>177</v>
      </c>
      <c r="D360" s="18" t="s">
        <v>14</v>
      </c>
      <c r="E360" s="15">
        <v>3</v>
      </c>
      <c r="F360" s="41">
        <v>13.92</v>
      </c>
      <c r="G360" s="42">
        <f t="shared" si="16"/>
        <v>41.76</v>
      </c>
      <c r="H360" s="11"/>
    </row>
    <row r="361" spans="1:8">
      <c r="A361" s="12">
        <v>36</v>
      </c>
      <c r="B361" s="14"/>
      <c r="C361" s="1" t="s">
        <v>178</v>
      </c>
      <c r="D361" s="18" t="s">
        <v>14</v>
      </c>
      <c r="E361" s="15">
        <v>3</v>
      </c>
      <c r="F361" s="41">
        <v>33.409999999999997</v>
      </c>
      <c r="G361" s="42">
        <f t="shared" si="16"/>
        <v>100.22999999999999</v>
      </c>
      <c r="H361" s="11"/>
    </row>
    <row r="362" spans="1:8">
      <c r="A362" s="12">
        <v>37</v>
      </c>
      <c r="B362" s="14"/>
      <c r="C362" s="14" t="s">
        <v>179</v>
      </c>
      <c r="D362" s="18"/>
      <c r="E362" s="15">
        <v>0</v>
      </c>
      <c r="F362" s="41">
        <v>0</v>
      </c>
      <c r="G362" s="42">
        <f t="shared" si="16"/>
        <v>0</v>
      </c>
      <c r="H362" s="11"/>
    </row>
    <row r="363" spans="1:8" ht="36">
      <c r="A363" s="12">
        <v>38</v>
      </c>
      <c r="B363" s="14"/>
      <c r="C363" s="1" t="s">
        <v>131</v>
      </c>
      <c r="D363" s="18" t="s">
        <v>35</v>
      </c>
      <c r="E363" s="15">
        <v>5.4</v>
      </c>
      <c r="F363" s="41">
        <v>1044.75</v>
      </c>
      <c r="G363" s="42">
        <f t="shared" si="16"/>
        <v>5641.6500000000005</v>
      </c>
      <c r="H363" s="11"/>
    </row>
    <row r="364" spans="1:8" ht="36">
      <c r="A364" s="12">
        <v>39</v>
      </c>
      <c r="B364" s="14"/>
      <c r="C364" s="1" t="s">
        <v>132</v>
      </c>
      <c r="D364" s="18" t="s">
        <v>35</v>
      </c>
      <c r="E364" s="15">
        <v>0.7</v>
      </c>
      <c r="F364" s="41">
        <v>1229</v>
      </c>
      <c r="G364" s="42">
        <f t="shared" si="16"/>
        <v>860.3</v>
      </c>
      <c r="H364" s="11"/>
    </row>
    <row r="365" spans="1:8" ht="36">
      <c r="A365" s="12">
        <v>40</v>
      </c>
      <c r="B365" s="14"/>
      <c r="C365" s="1" t="s">
        <v>181</v>
      </c>
      <c r="D365" s="18" t="s">
        <v>35</v>
      </c>
      <c r="E365" s="15">
        <v>1</v>
      </c>
      <c r="F365" s="41">
        <v>1258.03</v>
      </c>
      <c r="G365" s="42">
        <f t="shared" si="16"/>
        <v>1258.03</v>
      </c>
      <c r="H365" s="11"/>
    </row>
    <row r="366" spans="1:8" ht="24">
      <c r="A366" s="12">
        <v>41</v>
      </c>
      <c r="B366" s="14"/>
      <c r="C366" s="1" t="s">
        <v>182</v>
      </c>
      <c r="D366" s="18" t="s">
        <v>22</v>
      </c>
      <c r="E366" s="15">
        <v>230</v>
      </c>
      <c r="F366" s="41">
        <v>4.71</v>
      </c>
      <c r="G366" s="42">
        <f t="shared" si="16"/>
        <v>1083.3</v>
      </c>
      <c r="H366" s="11"/>
    </row>
    <row r="367" spans="1:8" ht="24">
      <c r="A367" s="12">
        <v>42</v>
      </c>
      <c r="B367" s="14"/>
      <c r="C367" s="1" t="s">
        <v>133</v>
      </c>
      <c r="D367" s="18" t="s">
        <v>22</v>
      </c>
      <c r="E367" s="15">
        <v>310</v>
      </c>
      <c r="F367" s="41">
        <v>7.07</v>
      </c>
      <c r="G367" s="42">
        <f t="shared" si="16"/>
        <v>2191.7000000000003</v>
      </c>
      <c r="H367" s="11"/>
    </row>
    <row r="368" spans="1:8" ht="24">
      <c r="A368" s="12">
        <v>43</v>
      </c>
      <c r="B368" s="14"/>
      <c r="C368" s="1" t="s">
        <v>134</v>
      </c>
      <c r="D368" s="18" t="s">
        <v>22</v>
      </c>
      <c r="E368" s="15">
        <v>70</v>
      </c>
      <c r="F368" s="41">
        <v>9.4</v>
      </c>
      <c r="G368" s="42">
        <f t="shared" si="16"/>
        <v>658</v>
      </c>
      <c r="H368" s="11"/>
    </row>
    <row r="369" spans="1:8" ht="24">
      <c r="A369" s="12">
        <v>44</v>
      </c>
      <c r="B369" s="14"/>
      <c r="C369" s="1" t="s">
        <v>183</v>
      </c>
      <c r="D369" s="18" t="s">
        <v>22</v>
      </c>
      <c r="E369" s="15">
        <v>100</v>
      </c>
      <c r="F369" s="41">
        <v>17.07</v>
      </c>
      <c r="G369" s="42">
        <f t="shared" si="16"/>
        <v>1707</v>
      </c>
      <c r="H369" s="11"/>
    </row>
    <row r="370" spans="1:8" ht="24">
      <c r="A370" s="12">
        <v>45</v>
      </c>
      <c r="B370" s="14"/>
      <c r="C370" s="1" t="s">
        <v>129</v>
      </c>
      <c r="D370" s="18" t="s">
        <v>35</v>
      </c>
      <c r="E370" s="15">
        <v>7.1</v>
      </c>
      <c r="F370" s="41">
        <v>317.62</v>
      </c>
      <c r="G370" s="42">
        <f t="shared" si="16"/>
        <v>2255.1019999999999</v>
      </c>
      <c r="H370" s="11"/>
    </row>
    <row r="371" spans="1:8" ht="24">
      <c r="A371" s="12">
        <v>46</v>
      </c>
      <c r="B371" s="14"/>
      <c r="C371" s="1" t="s">
        <v>130</v>
      </c>
      <c r="D371" s="18" t="s">
        <v>35</v>
      </c>
      <c r="E371" s="15">
        <v>7.1</v>
      </c>
      <c r="F371" s="41">
        <v>753.47</v>
      </c>
      <c r="G371" s="42">
        <f t="shared" si="16"/>
        <v>5349.6369999999997</v>
      </c>
      <c r="H371" s="11"/>
    </row>
    <row r="372" spans="1:8">
      <c r="A372" s="12">
        <v>47</v>
      </c>
      <c r="B372" s="14"/>
      <c r="C372" s="1" t="s">
        <v>291</v>
      </c>
      <c r="D372" s="18" t="s">
        <v>185</v>
      </c>
      <c r="E372" s="15">
        <v>0.5</v>
      </c>
      <c r="F372" s="41">
        <v>16.14</v>
      </c>
      <c r="G372" s="42">
        <f t="shared" si="16"/>
        <v>8.07</v>
      </c>
      <c r="H372" s="11"/>
    </row>
    <row r="373" spans="1:8">
      <c r="A373" s="12">
        <v>48</v>
      </c>
      <c r="B373" s="14"/>
      <c r="C373" s="1" t="s">
        <v>186</v>
      </c>
      <c r="D373" s="18" t="s">
        <v>185</v>
      </c>
      <c r="E373" s="15">
        <v>0.5</v>
      </c>
      <c r="F373" s="41">
        <v>2.2000000000000002</v>
      </c>
      <c r="G373" s="42">
        <f t="shared" si="16"/>
        <v>1.1000000000000001</v>
      </c>
      <c r="H373" s="11"/>
    </row>
    <row r="374" spans="1:8">
      <c r="A374" s="12">
        <v>49</v>
      </c>
      <c r="B374" s="14"/>
      <c r="C374" s="14" t="s">
        <v>187</v>
      </c>
      <c r="D374" s="18"/>
      <c r="E374" s="15">
        <v>0</v>
      </c>
      <c r="F374" s="41">
        <v>0</v>
      </c>
      <c r="G374" s="42">
        <f t="shared" si="16"/>
        <v>0</v>
      </c>
      <c r="H374" s="11"/>
    </row>
    <row r="375" spans="1:8">
      <c r="A375" s="12">
        <v>50</v>
      </c>
      <c r="B375" s="14"/>
      <c r="C375" s="1" t="s">
        <v>188</v>
      </c>
      <c r="D375" s="18" t="s">
        <v>14</v>
      </c>
      <c r="E375" s="15">
        <v>3</v>
      </c>
      <c r="F375" s="41">
        <v>16.149999999999999</v>
      </c>
      <c r="G375" s="42">
        <f t="shared" si="16"/>
        <v>48.449999999999996</v>
      </c>
      <c r="H375" s="11"/>
    </row>
    <row r="376" spans="1:8" ht="24">
      <c r="A376" s="12">
        <v>51</v>
      </c>
      <c r="B376" s="14"/>
      <c r="C376" s="1" t="s">
        <v>137</v>
      </c>
      <c r="D376" s="18" t="s">
        <v>138</v>
      </c>
      <c r="E376" s="15">
        <v>1.5</v>
      </c>
      <c r="F376" s="41">
        <v>145.29</v>
      </c>
      <c r="G376" s="42">
        <f t="shared" si="16"/>
        <v>217.935</v>
      </c>
      <c r="H376" s="11"/>
    </row>
    <row r="377" spans="1:8" ht="24">
      <c r="A377" s="12">
        <v>52</v>
      </c>
      <c r="B377" s="14"/>
      <c r="C377" s="1" t="s">
        <v>139</v>
      </c>
      <c r="D377" s="18" t="s">
        <v>35</v>
      </c>
      <c r="E377" s="15">
        <v>9</v>
      </c>
      <c r="F377" s="41">
        <v>142.75</v>
      </c>
      <c r="G377" s="42">
        <f t="shared" si="16"/>
        <v>1284.75</v>
      </c>
      <c r="H377" s="11"/>
    </row>
    <row r="378" spans="1:8">
      <c r="A378" s="12"/>
      <c r="B378" s="12"/>
      <c r="C378" s="289" t="s">
        <v>47</v>
      </c>
      <c r="D378" s="290"/>
      <c r="E378" s="290"/>
      <c r="F378" s="43"/>
      <c r="G378" s="46">
        <f>SUM(G327:G377)</f>
        <v>51174.335799999986</v>
      </c>
    </row>
    <row r="379" spans="1:8">
      <c r="A379" s="12"/>
      <c r="B379" s="12"/>
      <c r="C379" s="289" t="s">
        <v>292</v>
      </c>
      <c r="D379" s="290"/>
      <c r="E379" s="290"/>
      <c r="F379" s="43"/>
      <c r="G379" s="47">
        <f>+SUM(G378:G378)</f>
        <v>51174.335799999986</v>
      </c>
    </row>
    <row r="380" spans="1:8">
      <c r="A380" s="12"/>
      <c r="B380" s="12"/>
      <c r="C380" s="297" t="s">
        <v>83</v>
      </c>
      <c r="D380" s="298"/>
      <c r="E380" s="298"/>
      <c r="F380" s="43"/>
      <c r="G380" s="34">
        <f>+G381-G379</f>
        <v>10746.610517999994</v>
      </c>
    </row>
    <row r="381" spans="1:8">
      <c r="A381" s="12"/>
      <c r="B381" s="12"/>
      <c r="C381" s="289" t="s">
        <v>293</v>
      </c>
      <c r="D381" s="290"/>
      <c r="E381" s="290"/>
      <c r="F381" s="43"/>
      <c r="G381" s="34">
        <f>+G379*1.21</f>
        <v>61920.94631799998</v>
      </c>
    </row>
    <row r="383" spans="1:8">
      <c r="B383" s="296" t="s">
        <v>85</v>
      </c>
      <c r="C383" s="296"/>
      <c r="D383" s="296"/>
      <c r="E383" s="296"/>
      <c r="F383" s="296"/>
      <c r="G383" s="296"/>
    </row>
    <row r="384" spans="1:8">
      <c r="B384" s="296" t="s">
        <v>85</v>
      </c>
      <c r="C384" s="296"/>
      <c r="D384" s="296"/>
      <c r="E384" s="296"/>
      <c r="F384" s="296"/>
      <c r="G384" s="296"/>
    </row>
    <row r="385" spans="1:8">
      <c r="B385" s="296" t="s">
        <v>85</v>
      </c>
      <c r="C385" s="296"/>
      <c r="D385" s="296"/>
      <c r="E385" s="296"/>
      <c r="F385" s="296"/>
      <c r="G385" s="296"/>
    </row>
    <row r="386" spans="1:8">
      <c r="B386" s="296" t="s">
        <v>85</v>
      </c>
      <c r="C386" s="296"/>
      <c r="D386" s="296"/>
      <c r="E386" s="296"/>
      <c r="F386" s="296"/>
      <c r="G386" s="296"/>
    </row>
    <row r="387" spans="1:8">
      <c r="B387" s="296" t="s">
        <v>85</v>
      </c>
      <c r="C387" s="296"/>
      <c r="D387" s="296"/>
      <c r="E387" s="296"/>
      <c r="F387" s="296"/>
      <c r="G387" s="296"/>
    </row>
    <row r="388" spans="1:8">
      <c r="B388" s="296" t="s">
        <v>85</v>
      </c>
      <c r="C388" s="296"/>
      <c r="D388" s="296"/>
      <c r="E388" s="296"/>
      <c r="F388" s="296"/>
      <c r="G388" s="296"/>
    </row>
    <row r="389" spans="1:8">
      <c r="B389" s="296" t="s">
        <v>85</v>
      </c>
      <c r="C389" s="296"/>
      <c r="D389" s="296"/>
      <c r="E389" s="296"/>
      <c r="F389" s="296"/>
      <c r="G389" s="296"/>
    </row>
    <row r="390" spans="1:8">
      <c r="B390" s="296" t="s">
        <v>85</v>
      </c>
      <c r="C390" s="296"/>
      <c r="D390" s="296"/>
      <c r="E390" s="296"/>
      <c r="F390" s="296"/>
      <c r="G390" s="296"/>
    </row>
    <row r="391" spans="1:8">
      <c r="B391" s="296" t="s">
        <v>85</v>
      </c>
      <c r="C391" s="296"/>
      <c r="D391" s="296"/>
      <c r="E391" s="296"/>
      <c r="F391" s="296"/>
      <c r="G391" s="296"/>
    </row>
    <row r="392" spans="1:8">
      <c r="B392" s="296" t="s">
        <v>85</v>
      </c>
      <c r="C392" s="296"/>
      <c r="D392" s="296"/>
      <c r="E392" s="296"/>
      <c r="F392" s="296"/>
      <c r="G392" s="296"/>
    </row>
    <row r="393" spans="1:8">
      <c r="A393" s="2"/>
      <c r="B393" s="2"/>
      <c r="C393" s="2"/>
      <c r="D393" s="28"/>
      <c r="E393" s="16"/>
      <c r="F393" s="44"/>
      <c r="G393" s="44"/>
      <c r="H393" s="2"/>
    </row>
  </sheetData>
  <mergeCells count="139">
    <mergeCell ref="B390:G390"/>
    <mergeCell ref="B391:G391"/>
    <mergeCell ref="B392:G392"/>
    <mergeCell ref="B384:G384"/>
    <mergeCell ref="B385:G385"/>
    <mergeCell ref="B386:G386"/>
    <mergeCell ref="B387:G387"/>
    <mergeCell ref="B388:G388"/>
    <mergeCell ref="B389:G389"/>
    <mergeCell ref="C325:G325"/>
    <mergeCell ref="C378:E378"/>
    <mergeCell ref="C379:E379"/>
    <mergeCell ref="C380:E380"/>
    <mergeCell ref="C381:E381"/>
    <mergeCell ref="B383:G383"/>
    <mergeCell ref="A316:G317"/>
    <mergeCell ref="A318:G319"/>
    <mergeCell ref="A320:G321"/>
    <mergeCell ref="A322:B322"/>
    <mergeCell ref="D322:G322"/>
    <mergeCell ref="E323:E324"/>
    <mergeCell ref="B307:G307"/>
    <mergeCell ref="B308:G308"/>
    <mergeCell ref="B309:G309"/>
    <mergeCell ref="B310:G310"/>
    <mergeCell ref="C313:F313"/>
    <mergeCell ref="C314:F314"/>
    <mergeCell ref="B301:G301"/>
    <mergeCell ref="B302:G302"/>
    <mergeCell ref="B303:G303"/>
    <mergeCell ref="B304:G304"/>
    <mergeCell ref="B305:G305"/>
    <mergeCell ref="B306:G306"/>
    <mergeCell ref="E271:E272"/>
    <mergeCell ref="C273:G273"/>
    <mergeCell ref="C296:E296"/>
    <mergeCell ref="C297:E297"/>
    <mergeCell ref="C298:E298"/>
    <mergeCell ref="C299:E299"/>
    <mergeCell ref="C261:F261"/>
    <mergeCell ref="C262:F262"/>
    <mergeCell ref="A264:G265"/>
    <mergeCell ref="A266:G267"/>
    <mergeCell ref="A268:G269"/>
    <mergeCell ref="A270:B270"/>
    <mergeCell ref="D270:G270"/>
    <mergeCell ref="B253:G253"/>
    <mergeCell ref="B254:G254"/>
    <mergeCell ref="B255:G255"/>
    <mergeCell ref="B256:G256"/>
    <mergeCell ref="B257:G257"/>
    <mergeCell ref="B258:G258"/>
    <mergeCell ref="C246:E246"/>
    <mergeCell ref="C247:E247"/>
    <mergeCell ref="B249:G249"/>
    <mergeCell ref="B250:G250"/>
    <mergeCell ref="B251:G251"/>
    <mergeCell ref="B252:G252"/>
    <mergeCell ref="E213:E214"/>
    <mergeCell ref="C215:G215"/>
    <mergeCell ref="C237:E237"/>
    <mergeCell ref="C238:G238"/>
    <mergeCell ref="C244:E244"/>
    <mergeCell ref="C245:E245"/>
    <mergeCell ref="C203:F203"/>
    <mergeCell ref="C204:F204"/>
    <mergeCell ref="A206:G207"/>
    <mergeCell ref="A208:G209"/>
    <mergeCell ref="A210:G211"/>
    <mergeCell ref="A212:B212"/>
    <mergeCell ref="D212:G212"/>
    <mergeCell ref="B195:G195"/>
    <mergeCell ref="B196:G196"/>
    <mergeCell ref="B197:G197"/>
    <mergeCell ref="B198:G198"/>
    <mergeCell ref="B199:G199"/>
    <mergeCell ref="B200:G200"/>
    <mergeCell ref="C188:E188"/>
    <mergeCell ref="C189:E189"/>
    <mergeCell ref="B191:G191"/>
    <mergeCell ref="B192:G192"/>
    <mergeCell ref="B193:G193"/>
    <mergeCell ref="B194:G194"/>
    <mergeCell ref="C174:E174"/>
    <mergeCell ref="C175:G175"/>
    <mergeCell ref="C180:E180"/>
    <mergeCell ref="C181:G181"/>
    <mergeCell ref="C186:E186"/>
    <mergeCell ref="C187:E187"/>
    <mergeCell ref="E128:E129"/>
    <mergeCell ref="C130:G130"/>
    <mergeCell ref="C149:E149"/>
    <mergeCell ref="C150:G150"/>
    <mergeCell ref="C162:E162"/>
    <mergeCell ref="C163:G163"/>
    <mergeCell ref="C118:F118"/>
    <mergeCell ref="C119:F119"/>
    <mergeCell ref="A121:G122"/>
    <mergeCell ref="A123:G124"/>
    <mergeCell ref="A125:G126"/>
    <mergeCell ref="A127:B127"/>
    <mergeCell ref="D127:G127"/>
    <mergeCell ref="B110:G110"/>
    <mergeCell ref="B111:G111"/>
    <mergeCell ref="B112:G112"/>
    <mergeCell ref="B113:G113"/>
    <mergeCell ref="B114:G114"/>
    <mergeCell ref="B115:G115"/>
    <mergeCell ref="C103:E103"/>
    <mergeCell ref="C104:E104"/>
    <mergeCell ref="B106:G106"/>
    <mergeCell ref="B107:G107"/>
    <mergeCell ref="B108:G108"/>
    <mergeCell ref="B109:G109"/>
    <mergeCell ref="C89:E89"/>
    <mergeCell ref="C90:G90"/>
    <mergeCell ref="C93:E93"/>
    <mergeCell ref="C94:G94"/>
    <mergeCell ref="C101:E101"/>
    <mergeCell ref="C102:E102"/>
    <mergeCell ref="C65:E65"/>
    <mergeCell ref="C66:G66"/>
    <mergeCell ref="C74:E74"/>
    <mergeCell ref="C75:G75"/>
    <mergeCell ref="E12:E13"/>
    <mergeCell ref="C14:G14"/>
    <mergeCell ref="C32:E32"/>
    <mergeCell ref="C33:G33"/>
    <mergeCell ref="C35:E35"/>
    <mergeCell ref="C36:G36"/>
    <mergeCell ref="C2:F2"/>
    <mergeCell ref="C3:F3"/>
    <mergeCell ref="A5:G6"/>
    <mergeCell ref="A7:G8"/>
    <mergeCell ref="A9:G10"/>
    <mergeCell ref="A11:B11"/>
    <mergeCell ref="D11:G11"/>
    <mergeCell ref="C41:E41"/>
    <mergeCell ref="C42:G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5EBB-8EE0-4685-8CC4-8E16132DAB2D}">
  <dimension ref="A2:I77"/>
  <sheetViews>
    <sheetView zoomScale="120" zoomScaleNormal="120" workbookViewId="0">
      <selection activeCell="F19" sqref="F19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style="29" customWidth="1"/>
    <col min="5" max="5" width="14" style="17" customWidth="1"/>
    <col min="6" max="6" width="12.7109375" style="20" customWidth="1"/>
    <col min="7" max="7" width="15.42578125" style="20" customWidth="1"/>
  </cols>
  <sheetData>
    <row r="2" spans="1:9" ht="15.75">
      <c r="C2" s="281" t="s">
        <v>0</v>
      </c>
      <c r="D2" s="282"/>
      <c r="E2" s="282"/>
      <c r="F2" s="282"/>
    </row>
    <row r="3" spans="1:9">
      <c r="C3" s="283" t="s">
        <v>1</v>
      </c>
      <c r="D3" s="282"/>
      <c r="E3" s="282"/>
      <c r="F3" s="282"/>
    </row>
    <row r="5" spans="1:9">
      <c r="A5" s="284" t="s">
        <v>2</v>
      </c>
      <c r="B5" s="285"/>
      <c r="C5" s="285"/>
      <c r="D5" s="285"/>
      <c r="E5" s="285"/>
      <c r="F5" s="285"/>
      <c r="G5" s="285"/>
    </row>
    <row r="6" spans="1:9">
      <c r="A6" s="285"/>
      <c r="B6" s="285"/>
      <c r="C6" s="285"/>
      <c r="D6" s="285"/>
      <c r="E6" s="285"/>
      <c r="F6" s="285"/>
      <c r="G6" s="285"/>
    </row>
    <row r="7" spans="1:9">
      <c r="A7" s="284" t="s">
        <v>344</v>
      </c>
      <c r="B7" s="285"/>
      <c r="C7" s="285"/>
      <c r="D7" s="285"/>
      <c r="E7" s="285"/>
      <c r="F7" s="285"/>
      <c r="G7" s="285"/>
    </row>
    <row r="8" spans="1:9">
      <c r="A8" s="285"/>
      <c r="B8" s="285"/>
      <c r="C8" s="285"/>
      <c r="D8" s="285"/>
      <c r="E8" s="285"/>
      <c r="F8" s="285"/>
      <c r="G8" s="285"/>
    </row>
    <row r="9" spans="1:9">
      <c r="A9" s="284" t="s">
        <v>200</v>
      </c>
      <c r="B9" s="285"/>
      <c r="C9" s="285"/>
      <c r="D9" s="285"/>
      <c r="E9" s="285"/>
      <c r="F9" s="285"/>
      <c r="G9" s="285"/>
    </row>
    <row r="10" spans="1:9">
      <c r="A10" s="285"/>
      <c r="B10" s="285"/>
      <c r="C10" s="285"/>
      <c r="D10" s="285"/>
      <c r="E10" s="285"/>
      <c r="F10" s="285"/>
      <c r="G10" s="285"/>
    </row>
    <row r="11" spans="1:9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9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10" t="s">
        <v>19</v>
      </c>
    </row>
    <row r="13" spans="1:9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8" t="s">
        <v>18</v>
      </c>
    </row>
    <row r="14" spans="1:9">
      <c r="A14" s="13"/>
      <c r="B14" s="13">
        <v>1</v>
      </c>
      <c r="C14" s="310" t="s">
        <v>104</v>
      </c>
      <c r="D14" s="311"/>
      <c r="E14" s="311"/>
      <c r="F14" s="311"/>
      <c r="G14" s="311"/>
    </row>
    <row r="15" spans="1:9" ht="24">
      <c r="A15" s="12">
        <v>1</v>
      </c>
      <c r="B15" s="14"/>
      <c r="C15" s="1" t="s">
        <v>345</v>
      </c>
      <c r="D15" s="18" t="s">
        <v>202</v>
      </c>
      <c r="E15" s="15">
        <v>0.5948</v>
      </c>
      <c r="F15" s="21">
        <v>650</v>
      </c>
      <c r="G15" s="22">
        <f>+E15*F15</f>
        <v>386.62</v>
      </c>
      <c r="H15" s="11"/>
      <c r="I15" s="11"/>
    </row>
    <row r="16" spans="1:9" ht="24">
      <c r="A16" s="12">
        <v>2</v>
      </c>
      <c r="B16" s="14"/>
      <c r="C16" s="1" t="s">
        <v>346</v>
      </c>
      <c r="D16" s="18" t="s">
        <v>202</v>
      </c>
      <c r="E16" s="15">
        <v>0.5948</v>
      </c>
      <c r="F16" s="21">
        <v>2210</v>
      </c>
      <c r="G16" s="22">
        <f t="shared" ref="G16:G25" si="0">+E16*F16</f>
        <v>1314.508</v>
      </c>
      <c r="H16" s="11"/>
      <c r="I16" s="11"/>
    </row>
    <row r="17" spans="1:9" ht="48">
      <c r="A17" s="12">
        <v>3</v>
      </c>
      <c r="B17" s="14"/>
      <c r="C17" s="1" t="s">
        <v>74</v>
      </c>
      <c r="D17" s="18" t="s">
        <v>75</v>
      </c>
      <c r="E17" s="15">
        <v>5</v>
      </c>
      <c r="F17" s="21">
        <v>50</v>
      </c>
      <c r="G17" s="22">
        <f t="shared" si="0"/>
        <v>250</v>
      </c>
      <c r="H17" s="11"/>
      <c r="I17" s="11"/>
    </row>
    <row r="18" spans="1:9" ht="36">
      <c r="A18" s="12">
        <v>4</v>
      </c>
      <c r="B18" s="14"/>
      <c r="C18" s="1" t="s">
        <v>76</v>
      </c>
      <c r="D18" s="18" t="s">
        <v>75</v>
      </c>
      <c r="E18" s="15">
        <v>5</v>
      </c>
      <c r="F18" s="21">
        <v>30</v>
      </c>
      <c r="G18" s="22">
        <f t="shared" si="0"/>
        <v>150</v>
      </c>
      <c r="H18" s="11"/>
      <c r="I18" s="11"/>
    </row>
    <row r="19" spans="1:9" ht="24">
      <c r="A19" s="12">
        <v>5</v>
      </c>
      <c r="B19" s="14"/>
      <c r="C19" s="1" t="s">
        <v>347</v>
      </c>
      <c r="D19" s="18" t="s">
        <v>202</v>
      </c>
      <c r="E19" s="15">
        <v>0.218</v>
      </c>
      <c r="F19" s="21">
        <v>2500</v>
      </c>
      <c r="G19" s="22">
        <f t="shared" si="0"/>
        <v>545</v>
      </c>
      <c r="H19" s="11"/>
      <c r="I19" s="11"/>
    </row>
    <row r="20" spans="1:9" ht="48">
      <c r="A20" s="12">
        <v>6</v>
      </c>
      <c r="B20" s="14"/>
      <c r="C20" s="1" t="s">
        <v>348</v>
      </c>
      <c r="D20" s="18" t="s">
        <v>29</v>
      </c>
      <c r="E20" s="15">
        <v>1</v>
      </c>
      <c r="F20" s="21">
        <v>25</v>
      </c>
      <c r="G20" s="22">
        <f t="shared" si="0"/>
        <v>25</v>
      </c>
      <c r="H20" s="11"/>
      <c r="I20" s="11"/>
    </row>
    <row r="21" spans="1:9" ht="24">
      <c r="A21" s="12">
        <v>7</v>
      </c>
      <c r="B21" s="14"/>
      <c r="C21" s="1" t="s">
        <v>349</v>
      </c>
      <c r="D21" s="18" t="s">
        <v>350</v>
      </c>
      <c r="E21" s="15">
        <v>1.1040000000000001</v>
      </c>
      <c r="F21" s="21">
        <v>118</v>
      </c>
      <c r="G21" s="22">
        <f t="shared" si="0"/>
        <v>130.27200000000002</v>
      </c>
      <c r="H21" s="11"/>
      <c r="I21" s="11"/>
    </row>
    <row r="22" spans="1:9" ht="24">
      <c r="A22" s="12">
        <v>8</v>
      </c>
      <c r="B22" s="14"/>
      <c r="C22" s="1" t="s">
        <v>351</v>
      </c>
      <c r="D22" s="18" t="s">
        <v>350</v>
      </c>
      <c r="E22" s="15">
        <v>0.38900000000000001</v>
      </c>
      <c r="F22" s="21">
        <v>118</v>
      </c>
      <c r="G22" s="22">
        <f t="shared" si="0"/>
        <v>45.902000000000001</v>
      </c>
      <c r="H22" s="11"/>
      <c r="I22" s="11"/>
    </row>
    <row r="23" spans="1:9" ht="36">
      <c r="A23" s="12">
        <v>9</v>
      </c>
      <c r="B23" s="14"/>
      <c r="C23" s="1" t="s">
        <v>213</v>
      </c>
      <c r="D23" s="18" t="s">
        <v>210</v>
      </c>
      <c r="E23" s="15">
        <v>513.51</v>
      </c>
      <c r="F23" s="21">
        <v>16</v>
      </c>
      <c r="G23" s="22">
        <f t="shared" si="0"/>
        <v>8216.16</v>
      </c>
      <c r="H23" s="11"/>
      <c r="I23" s="11"/>
    </row>
    <row r="24" spans="1:9" ht="36">
      <c r="A24" s="12">
        <v>10</v>
      </c>
      <c r="B24" s="14"/>
      <c r="C24" s="1" t="s">
        <v>214</v>
      </c>
      <c r="D24" s="18" t="s">
        <v>210</v>
      </c>
      <c r="E24" s="15">
        <v>14.56</v>
      </c>
      <c r="F24" s="21">
        <v>20</v>
      </c>
      <c r="G24" s="22">
        <f t="shared" si="0"/>
        <v>291.2</v>
      </c>
      <c r="H24" s="11"/>
      <c r="I24" s="11"/>
    </row>
    <row r="25" spans="1:9" ht="24">
      <c r="A25" s="12">
        <v>11</v>
      </c>
      <c r="B25" s="14"/>
      <c r="C25" s="1" t="s">
        <v>352</v>
      </c>
      <c r="D25" s="18" t="s">
        <v>350</v>
      </c>
      <c r="E25" s="15">
        <v>16.533999999999999</v>
      </c>
      <c r="F25" s="21">
        <v>118</v>
      </c>
      <c r="G25" s="22">
        <f t="shared" si="0"/>
        <v>1951.0119999999999</v>
      </c>
      <c r="H25" s="11"/>
      <c r="I25" s="11"/>
    </row>
    <row r="26" spans="1:9">
      <c r="A26" s="12"/>
      <c r="B26" s="12"/>
      <c r="C26" s="289" t="s">
        <v>47</v>
      </c>
      <c r="D26" s="290"/>
      <c r="E26" s="290"/>
      <c r="F26" s="23"/>
      <c r="G26" s="26">
        <f>SUM(G15:G25)</f>
        <v>13305.674000000001</v>
      </c>
    </row>
    <row r="27" spans="1:9">
      <c r="A27" s="13"/>
      <c r="B27" s="13">
        <v>2</v>
      </c>
      <c r="C27" s="295" t="s">
        <v>223</v>
      </c>
      <c r="D27" s="285"/>
      <c r="E27" s="285"/>
      <c r="F27" s="285"/>
      <c r="G27" s="285"/>
    </row>
    <row r="28" spans="1:9">
      <c r="A28" s="12">
        <v>1</v>
      </c>
      <c r="B28" s="14"/>
      <c r="C28" s="14" t="s">
        <v>224</v>
      </c>
      <c r="D28" s="18"/>
      <c r="E28" s="15">
        <v>0</v>
      </c>
      <c r="F28" s="21">
        <v>0</v>
      </c>
      <c r="G28" s="22">
        <v>0</v>
      </c>
      <c r="H28" s="11"/>
      <c r="I28" s="11"/>
    </row>
    <row r="29" spans="1:9" ht="48">
      <c r="A29" s="12">
        <v>2</v>
      </c>
      <c r="B29" s="14"/>
      <c r="C29" s="1" t="s">
        <v>353</v>
      </c>
      <c r="D29" s="18" t="s">
        <v>202</v>
      </c>
      <c r="E29" s="15">
        <v>0.37959999999999999</v>
      </c>
      <c r="F29" s="21">
        <v>320</v>
      </c>
      <c r="G29" s="22">
        <f t="shared" ref="G29:G38" si="1">+E29*F29</f>
        <v>121.47199999999999</v>
      </c>
      <c r="H29" s="11"/>
      <c r="I29" s="11"/>
    </row>
    <row r="30" spans="1:9" ht="48">
      <c r="A30" s="12">
        <v>3</v>
      </c>
      <c r="B30" s="14"/>
      <c r="C30" s="1" t="s">
        <v>354</v>
      </c>
      <c r="D30" s="18" t="s">
        <v>202</v>
      </c>
      <c r="E30" s="15">
        <v>0.1232</v>
      </c>
      <c r="F30" s="21">
        <v>320</v>
      </c>
      <c r="G30" s="22">
        <f t="shared" si="1"/>
        <v>39.423999999999999</v>
      </c>
      <c r="H30" s="11"/>
      <c r="I30" s="11"/>
    </row>
    <row r="31" spans="1:9" ht="36">
      <c r="A31" s="12">
        <v>4</v>
      </c>
      <c r="B31" s="14"/>
      <c r="C31" s="1" t="s">
        <v>225</v>
      </c>
      <c r="D31" s="18" t="s">
        <v>210</v>
      </c>
      <c r="E31" s="15">
        <v>43.45</v>
      </c>
      <c r="F31" s="21">
        <v>41.52</v>
      </c>
      <c r="G31" s="22">
        <f t="shared" si="1"/>
        <v>1804.0440000000003</v>
      </c>
      <c r="H31" s="11"/>
      <c r="I31" s="11"/>
    </row>
    <row r="32" spans="1:9" ht="24">
      <c r="A32" s="12">
        <v>5</v>
      </c>
      <c r="B32" s="14"/>
      <c r="C32" s="1" t="s">
        <v>226</v>
      </c>
      <c r="D32" s="18" t="s">
        <v>210</v>
      </c>
      <c r="E32" s="15">
        <v>1.23</v>
      </c>
      <c r="F32" s="21">
        <v>70.099999999999994</v>
      </c>
      <c r="G32" s="22">
        <f t="shared" si="1"/>
        <v>86.222999999999985</v>
      </c>
      <c r="H32" s="11"/>
      <c r="I32" s="11"/>
    </row>
    <row r="33" spans="1:9" ht="24">
      <c r="A33" s="12">
        <v>6</v>
      </c>
      <c r="B33" s="14"/>
      <c r="C33" s="1" t="s">
        <v>227</v>
      </c>
      <c r="D33" s="18" t="s">
        <v>202</v>
      </c>
      <c r="E33" s="15">
        <v>4.4683000000000002</v>
      </c>
      <c r="F33" s="21">
        <v>131.1</v>
      </c>
      <c r="G33" s="22">
        <f t="shared" si="1"/>
        <v>585.79413</v>
      </c>
      <c r="H33" s="11"/>
      <c r="I33" s="11"/>
    </row>
    <row r="34" spans="1:9" ht="24">
      <c r="A34" s="12">
        <v>7</v>
      </c>
      <c r="B34" s="14"/>
      <c r="C34" s="1" t="s">
        <v>228</v>
      </c>
      <c r="D34" s="18" t="s">
        <v>202</v>
      </c>
      <c r="E34" s="15">
        <v>4.4683000000000002</v>
      </c>
      <c r="F34" s="21">
        <v>139.5</v>
      </c>
      <c r="G34" s="22">
        <f t="shared" si="1"/>
        <v>623.32785000000001</v>
      </c>
      <c r="H34" s="11"/>
      <c r="I34" s="11"/>
    </row>
    <row r="35" spans="1:9" ht="36">
      <c r="A35" s="12">
        <v>8</v>
      </c>
      <c r="B35" s="14"/>
      <c r="C35" s="1" t="s">
        <v>229</v>
      </c>
      <c r="D35" s="18" t="s">
        <v>202</v>
      </c>
      <c r="E35" s="15">
        <v>4.4683299999999999</v>
      </c>
      <c r="F35" s="21">
        <v>630.16</v>
      </c>
      <c r="G35" s="22">
        <f t="shared" si="1"/>
        <v>2815.7628327999996</v>
      </c>
      <c r="H35" s="11"/>
      <c r="I35" s="11"/>
    </row>
    <row r="36" spans="1:9" ht="36">
      <c r="A36" s="12">
        <v>9</v>
      </c>
      <c r="B36" s="14"/>
      <c r="C36" s="1" t="s">
        <v>230</v>
      </c>
      <c r="D36" s="18" t="s">
        <v>202</v>
      </c>
      <c r="E36" s="15">
        <v>4.4683000000000002</v>
      </c>
      <c r="F36" s="21">
        <v>573.29999999999995</v>
      </c>
      <c r="G36" s="22">
        <f t="shared" si="1"/>
        <v>2561.6763900000001</v>
      </c>
      <c r="H36" s="11"/>
      <c r="I36" s="11"/>
    </row>
    <row r="37" spans="1:9" ht="24">
      <c r="A37" s="12">
        <v>10</v>
      </c>
      <c r="B37" s="14"/>
      <c r="C37" s="1" t="s">
        <v>231</v>
      </c>
      <c r="D37" s="18" t="s">
        <v>202</v>
      </c>
      <c r="E37" s="15">
        <v>4.4683000000000002</v>
      </c>
      <c r="F37" s="21">
        <v>529.74</v>
      </c>
      <c r="G37" s="22">
        <f t="shared" si="1"/>
        <v>2367.0372420000003</v>
      </c>
      <c r="H37" s="11"/>
      <c r="I37" s="11"/>
    </row>
    <row r="38" spans="1:9" ht="24">
      <c r="A38" s="12">
        <v>11</v>
      </c>
      <c r="B38" s="14"/>
      <c r="C38" s="1" t="s">
        <v>232</v>
      </c>
      <c r="D38" s="18" t="s">
        <v>202</v>
      </c>
      <c r="E38" s="15">
        <v>4.7683</v>
      </c>
      <c r="F38" s="21">
        <v>484.65</v>
      </c>
      <c r="G38" s="22">
        <f t="shared" si="1"/>
        <v>2310.9565950000001</v>
      </c>
      <c r="H38" s="11"/>
      <c r="I38" s="11"/>
    </row>
    <row r="39" spans="1:9">
      <c r="A39" s="12"/>
      <c r="B39" s="12"/>
      <c r="C39" s="289" t="s">
        <v>57</v>
      </c>
      <c r="D39" s="290"/>
      <c r="E39" s="290"/>
      <c r="F39" s="23"/>
      <c r="G39" s="26">
        <f>SUM(G29:G38)</f>
        <v>13315.7180398</v>
      </c>
    </row>
    <row r="40" spans="1:9">
      <c r="A40" s="13"/>
      <c r="B40" s="13">
        <v>3</v>
      </c>
      <c r="C40" s="295" t="s">
        <v>245</v>
      </c>
      <c r="D40" s="285"/>
      <c r="E40" s="285"/>
      <c r="F40" s="285"/>
      <c r="G40" s="285"/>
    </row>
    <row r="41" spans="1:9" ht="36">
      <c r="A41" s="12">
        <v>1</v>
      </c>
      <c r="B41" s="14"/>
      <c r="C41" s="1" t="s">
        <v>247</v>
      </c>
      <c r="D41" s="18" t="s">
        <v>210</v>
      </c>
      <c r="E41" s="15">
        <v>3.1</v>
      </c>
      <c r="F41" s="21">
        <v>58.4</v>
      </c>
      <c r="G41" s="22">
        <f t="shared" ref="G41:G53" si="2">+E41*F41</f>
        <v>181.04</v>
      </c>
      <c r="H41" s="11"/>
      <c r="I41" s="11"/>
    </row>
    <row r="42" spans="1:9" ht="24">
      <c r="A42" s="12">
        <v>2</v>
      </c>
      <c r="B42" s="14"/>
      <c r="C42" s="1" t="s">
        <v>248</v>
      </c>
      <c r="D42" s="18" t="s">
        <v>202</v>
      </c>
      <c r="E42" s="15">
        <v>0.30959999999999999</v>
      </c>
      <c r="F42" s="21">
        <v>155.41</v>
      </c>
      <c r="G42" s="22">
        <f t="shared" si="2"/>
        <v>48.114936</v>
      </c>
      <c r="H42" s="11"/>
      <c r="I42" s="11"/>
    </row>
    <row r="43" spans="1:9">
      <c r="A43" s="12">
        <v>3</v>
      </c>
      <c r="B43" s="14"/>
      <c r="C43" s="1" t="s">
        <v>249</v>
      </c>
      <c r="D43" s="18" t="s">
        <v>202</v>
      </c>
      <c r="E43" s="15">
        <v>0.30959999999999999</v>
      </c>
      <c r="F43" s="21">
        <v>164.74</v>
      </c>
      <c r="G43" s="22">
        <f t="shared" si="2"/>
        <v>51.003504</v>
      </c>
      <c r="H43" s="11"/>
      <c r="I43" s="11"/>
    </row>
    <row r="44" spans="1:9" ht="36">
      <c r="A44" s="12">
        <v>4</v>
      </c>
      <c r="B44" s="14"/>
      <c r="C44" s="1" t="s">
        <v>250</v>
      </c>
      <c r="D44" s="18" t="s">
        <v>202</v>
      </c>
      <c r="E44" s="15">
        <v>0.30959999999999999</v>
      </c>
      <c r="F44" s="21">
        <v>907.06</v>
      </c>
      <c r="G44" s="22">
        <f t="shared" si="2"/>
        <v>280.82577599999996</v>
      </c>
      <c r="H44" s="11"/>
      <c r="I44" s="11"/>
    </row>
    <row r="45" spans="1:9" ht="36">
      <c r="A45" s="12">
        <v>5</v>
      </c>
      <c r="B45" s="14"/>
      <c r="C45" s="1" t="s">
        <v>251</v>
      </c>
      <c r="D45" s="18" t="s">
        <v>202</v>
      </c>
      <c r="E45" s="15">
        <v>0.30959999999999999</v>
      </c>
      <c r="F45" s="21">
        <v>645</v>
      </c>
      <c r="G45" s="22">
        <f t="shared" si="2"/>
        <v>199.69199999999998</v>
      </c>
      <c r="H45" s="11"/>
      <c r="I45" s="11"/>
    </row>
    <row r="46" spans="1:9" ht="24">
      <c r="A46" s="12">
        <v>6</v>
      </c>
      <c r="B46" s="14"/>
      <c r="C46" s="1" t="s">
        <v>252</v>
      </c>
      <c r="D46" s="18" t="s">
        <v>202</v>
      </c>
      <c r="E46" s="15">
        <v>0.30959999999999999</v>
      </c>
      <c r="F46" s="21">
        <v>689.66</v>
      </c>
      <c r="G46" s="22">
        <f t="shared" si="2"/>
        <v>213.51873599999999</v>
      </c>
      <c r="H46" s="11"/>
      <c r="I46" s="11"/>
    </row>
    <row r="47" spans="1:9" ht="24">
      <c r="A47" s="12">
        <v>7</v>
      </c>
      <c r="B47" s="14"/>
      <c r="C47" s="1" t="s">
        <v>253</v>
      </c>
      <c r="D47" s="18" t="s">
        <v>202</v>
      </c>
      <c r="E47" s="15">
        <v>0.30959999999999999</v>
      </c>
      <c r="F47" s="21">
        <v>639.12</v>
      </c>
      <c r="G47" s="22">
        <f t="shared" si="2"/>
        <v>197.87155199999998</v>
      </c>
      <c r="H47" s="11"/>
      <c r="I47" s="11"/>
    </row>
    <row r="48" spans="1:9" ht="36">
      <c r="A48" s="12">
        <v>8</v>
      </c>
      <c r="B48" s="14"/>
      <c r="C48" s="1" t="s">
        <v>355</v>
      </c>
      <c r="D48" s="18" t="s">
        <v>202</v>
      </c>
      <c r="E48" s="15">
        <v>1.4977</v>
      </c>
      <c r="F48" s="21">
        <v>155.41</v>
      </c>
      <c r="G48" s="22">
        <f t="shared" si="2"/>
        <v>232.75755699999999</v>
      </c>
      <c r="H48" s="11"/>
      <c r="I48" s="11"/>
    </row>
    <row r="49" spans="1:9" ht="24">
      <c r="A49" s="12">
        <v>9</v>
      </c>
      <c r="B49" s="14"/>
      <c r="C49" s="1" t="s">
        <v>356</v>
      </c>
      <c r="D49" s="18" t="s">
        <v>202</v>
      </c>
      <c r="E49" s="15">
        <v>1.4977</v>
      </c>
      <c r="F49" s="21">
        <v>164.74</v>
      </c>
      <c r="G49" s="22">
        <f t="shared" si="2"/>
        <v>246.73109800000003</v>
      </c>
      <c r="H49" s="11"/>
      <c r="I49" s="11"/>
    </row>
    <row r="50" spans="1:9" ht="36">
      <c r="A50" s="12">
        <v>10</v>
      </c>
      <c r="B50" s="14"/>
      <c r="C50" s="1" t="s">
        <v>357</v>
      </c>
      <c r="D50" s="18" t="s">
        <v>202</v>
      </c>
      <c r="E50" s="15">
        <v>1.4977</v>
      </c>
      <c r="F50" s="21">
        <v>907.06</v>
      </c>
      <c r="G50" s="22">
        <f t="shared" si="2"/>
        <v>1358.5037620000001</v>
      </c>
      <c r="H50" s="11"/>
      <c r="I50" s="11"/>
    </row>
    <row r="51" spans="1:9" ht="36">
      <c r="A51" s="12">
        <v>11</v>
      </c>
      <c r="B51" s="14"/>
      <c r="C51" s="1" t="s">
        <v>358</v>
      </c>
      <c r="D51" s="18" t="s">
        <v>202</v>
      </c>
      <c r="E51" s="15">
        <v>1.4977</v>
      </c>
      <c r="F51" s="21">
        <v>645</v>
      </c>
      <c r="G51" s="22">
        <f t="shared" si="2"/>
        <v>966.01650000000006</v>
      </c>
      <c r="H51" s="11"/>
      <c r="I51" s="11"/>
    </row>
    <row r="52" spans="1:9" ht="24">
      <c r="A52" s="12">
        <v>12</v>
      </c>
      <c r="B52" s="14"/>
      <c r="C52" s="1" t="s">
        <v>359</v>
      </c>
      <c r="D52" s="18" t="s">
        <v>202</v>
      </c>
      <c r="E52" s="15">
        <v>1.4977</v>
      </c>
      <c r="F52" s="21">
        <v>689.66</v>
      </c>
      <c r="G52" s="22">
        <f t="shared" si="2"/>
        <v>1032.9037819999999</v>
      </c>
      <c r="H52" s="11"/>
      <c r="I52" s="11"/>
    </row>
    <row r="53" spans="1:9" ht="24">
      <c r="A53" s="12">
        <v>13</v>
      </c>
      <c r="B53" s="14"/>
      <c r="C53" s="1" t="s">
        <v>360</v>
      </c>
      <c r="D53" s="18" t="s">
        <v>202</v>
      </c>
      <c r="E53" s="15">
        <v>1.4977</v>
      </c>
      <c r="F53" s="21">
        <v>639.12</v>
      </c>
      <c r="G53" s="22">
        <f t="shared" si="2"/>
        <v>957.21002399999998</v>
      </c>
      <c r="H53" s="11"/>
      <c r="I53" s="11"/>
    </row>
    <row r="54" spans="1:9">
      <c r="A54" s="12"/>
      <c r="B54" s="12"/>
      <c r="C54" s="289" t="s">
        <v>70</v>
      </c>
      <c r="D54" s="290"/>
      <c r="E54" s="290"/>
      <c r="F54" s="23"/>
      <c r="G54" s="26">
        <f>SUM(G41:G53)</f>
        <v>5966.1892269999998</v>
      </c>
    </row>
    <row r="55" spans="1:9">
      <c r="A55" s="13"/>
      <c r="B55" s="13">
        <v>4</v>
      </c>
      <c r="C55" s="295" t="s">
        <v>361</v>
      </c>
      <c r="D55" s="285"/>
      <c r="E55" s="285"/>
      <c r="F55" s="285"/>
      <c r="G55" s="285"/>
    </row>
    <row r="56" spans="1:9">
      <c r="A56" s="12">
        <v>1</v>
      </c>
      <c r="B56" s="14"/>
      <c r="C56" s="1" t="s">
        <v>362</v>
      </c>
      <c r="D56" s="18" t="s">
        <v>350</v>
      </c>
      <c r="E56" s="15">
        <v>1.1040000000000001</v>
      </c>
      <c r="F56" s="21">
        <v>118</v>
      </c>
      <c r="G56" s="22">
        <f t="shared" ref="G56:G61" si="3">+E56*F56</f>
        <v>130.27200000000002</v>
      </c>
      <c r="H56" s="11"/>
      <c r="I56" s="11"/>
    </row>
    <row r="57" spans="1:9" ht="24">
      <c r="A57" s="12">
        <v>2</v>
      </c>
      <c r="B57" s="14"/>
      <c r="C57" s="1" t="s">
        <v>363</v>
      </c>
      <c r="D57" s="18" t="s">
        <v>210</v>
      </c>
      <c r="E57" s="15">
        <v>11.04</v>
      </c>
      <c r="F57" s="21">
        <v>24</v>
      </c>
      <c r="G57" s="22">
        <f t="shared" si="3"/>
        <v>264.95999999999998</v>
      </c>
      <c r="H57" s="11"/>
      <c r="I57" s="11"/>
    </row>
    <row r="58" spans="1:9" ht="24">
      <c r="A58" s="12">
        <v>3</v>
      </c>
      <c r="B58" s="14"/>
      <c r="C58" s="1" t="s">
        <v>364</v>
      </c>
      <c r="D58" s="18" t="s">
        <v>14</v>
      </c>
      <c r="E58" s="15">
        <v>1</v>
      </c>
      <c r="F58" s="21">
        <v>22.7</v>
      </c>
      <c r="G58" s="22">
        <f t="shared" si="3"/>
        <v>22.7</v>
      </c>
      <c r="H58" s="11"/>
      <c r="I58" s="11"/>
    </row>
    <row r="59" spans="1:9" ht="24">
      <c r="A59" s="12">
        <v>4</v>
      </c>
      <c r="B59" s="14"/>
      <c r="C59" s="1" t="s">
        <v>365</v>
      </c>
      <c r="D59" s="18" t="s">
        <v>210</v>
      </c>
      <c r="E59" s="15">
        <v>5.18</v>
      </c>
      <c r="F59" s="21">
        <v>36.24</v>
      </c>
      <c r="G59" s="22">
        <f t="shared" si="3"/>
        <v>187.72319999999999</v>
      </c>
      <c r="H59" s="11"/>
      <c r="I59" s="11"/>
    </row>
    <row r="60" spans="1:9" ht="48">
      <c r="A60" s="12">
        <v>5</v>
      </c>
      <c r="B60" s="14"/>
      <c r="C60" s="1" t="s">
        <v>366</v>
      </c>
      <c r="D60" s="18" t="s">
        <v>202</v>
      </c>
      <c r="E60" s="15">
        <v>5.1799999999999999E-2</v>
      </c>
      <c r="F60" s="21">
        <v>850</v>
      </c>
      <c r="G60" s="22">
        <f t="shared" si="3"/>
        <v>44.03</v>
      </c>
      <c r="H60" s="11"/>
      <c r="I60" s="11"/>
    </row>
    <row r="61" spans="1:9" ht="48">
      <c r="A61" s="12">
        <v>6</v>
      </c>
      <c r="B61" s="14"/>
      <c r="C61" s="1" t="s">
        <v>367</v>
      </c>
      <c r="D61" s="18" t="s">
        <v>210</v>
      </c>
      <c r="E61" s="15">
        <v>11.96</v>
      </c>
      <c r="F61" s="21">
        <v>480</v>
      </c>
      <c r="G61" s="22">
        <f t="shared" si="3"/>
        <v>5740.8</v>
      </c>
      <c r="H61" s="11"/>
      <c r="I61" s="11"/>
    </row>
    <row r="62" spans="1:9">
      <c r="A62" s="12"/>
      <c r="B62" s="12"/>
      <c r="C62" s="289" t="s">
        <v>77</v>
      </c>
      <c r="D62" s="290"/>
      <c r="E62" s="290"/>
      <c r="F62" s="23"/>
      <c r="G62" s="26">
        <f>SUM(G56:G61)</f>
        <v>6390.4852000000001</v>
      </c>
    </row>
    <row r="63" spans="1:9">
      <c r="A63" s="12"/>
      <c r="B63" s="12"/>
      <c r="C63" s="289" t="s">
        <v>82</v>
      </c>
      <c r="D63" s="290"/>
      <c r="E63" s="290"/>
      <c r="F63" s="23"/>
      <c r="G63" s="33">
        <f>+SUM(G26,G39,G54,G62)</f>
        <v>38978.066466800003</v>
      </c>
    </row>
    <row r="64" spans="1:9">
      <c r="A64" s="12"/>
      <c r="B64" s="12"/>
      <c r="C64" s="297" t="s">
        <v>83</v>
      </c>
      <c r="D64" s="298"/>
      <c r="E64" s="298"/>
      <c r="F64" s="23"/>
      <c r="G64" s="34">
        <f>+G65-G63</f>
        <v>8185.3939580279985</v>
      </c>
    </row>
    <row r="65" spans="1:9">
      <c r="A65" s="12"/>
      <c r="B65" s="12"/>
      <c r="C65" s="289" t="s">
        <v>84</v>
      </c>
      <c r="D65" s="290"/>
      <c r="E65" s="290"/>
      <c r="F65" s="23"/>
      <c r="G65" s="34">
        <f>+G63*1.21</f>
        <v>47163.460424828001</v>
      </c>
    </row>
    <row r="67" spans="1:9">
      <c r="B67" s="296" t="s">
        <v>85</v>
      </c>
      <c r="C67" s="296"/>
      <c r="D67" s="296"/>
      <c r="E67" s="296"/>
      <c r="F67" s="296"/>
      <c r="G67" s="296"/>
    </row>
    <row r="68" spans="1:9">
      <c r="B68" s="296" t="s">
        <v>85</v>
      </c>
      <c r="C68" s="296"/>
      <c r="D68" s="296"/>
      <c r="E68" s="296"/>
      <c r="F68" s="296"/>
      <c r="G68" s="296"/>
    </row>
    <row r="69" spans="1:9">
      <c r="B69" s="296" t="s">
        <v>85</v>
      </c>
      <c r="C69" s="296"/>
      <c r="D69" s="296"/>
      <c r="E69" s="296"/>
      <c r="F69" s="296"/>
      <c r="G69" s="296"/>
    </row>
    <row r="70" spans="1:9">
      <c r="B70" s="296" t="s">
        <v>85</v>
      </c>
      <c r="C70" s="296"/>
      <c r="D70" s="296"/>
      <c r="E70" s="296"/>
      <c r="F70" s="296"/>
      <c r="G70" s="296"/>
    </row>
    <row r="71" spans="1:9">
      <c r="B71" s="296" t="s">
        <v>85</v>
      </c>
      <c r="C71" s="296"/>
      <c r="D71" s="296"/>
      <c r="E71" s="296"/>
      <c r="F71" s="296"/>
      <c r="G71" s="296"/>
    </row>
    <row r="72" spans="1:9">
      <c r="B72" s="296" t="s">
        <v>85</v>
      </c>
      <c r="C72" s="296"/>
      <c r="D72" s="296"/>
      <c r="E72" s="296"/>
      <c r="F72" s="296"/>
      <c r="G72" s="296"/>
    </row>
    <row r="73" spans="1:9">
      <c r="B73" s="296" t="s">
        <v>85</v>
      </c>
      <c r="C73" s="296"/>
      <c r="D73" s="296"/>
      <c r="E73" s="296"/>
      <c r="F73" s="296"/>
      <c r="G73" s="296"/>
    </row>
    <row r="74" spans="1:9">
      <c r="B74" s="296" t="s">
        <v>85</v>
      </c>
      <c r="C74" s="296"/>
      <c r="D74" s="296"/>
      <c r="E74" s="296"/>
      <c r="F74" s="296"/>
      <c r="G74" s="296"/>
    </row>
    <row r="75" spans="1:9">
      <c r="B75" s="296" t="s">
        <v>85</v>
      </c>
      <c r="C75" s="296"/>
      <c r="D75" s="296"/>
      <c r="E75" s="296"/>
      <c r="F75" s="296"/>
      <c r="G75" s="296"/>
    </row>
    <row r="76" spans="1:9">
      <c r="B76" s="296" t="s">
        <v>85</v>
      </c>
      <c r="C76" s="296"/>
      <c r="D76" s="296"/>
      <c r="E76" s="296"/>
      <c r="F76" s="296"/>
      <c r="G76" s="296"/>
    </row>
    <row r="77" spans="1:9">
      <c r="A77" s="2"/>
      <c r="B77" s="2"/>
      <c r="C77" s="2"/>
      <c r="D77" s="28"/>
      <c r="E77" s="16"/>
      <c r="F77" s="24"/>
      <c r="G77" s="24"/>
      <c r="H77" s="2"/>
      <c r="I77" s="2"/>
    </row>
  </sheetData>
  <mergeCells count="29">
    <mergeCell ref="B73:G73"/>
    <mergeCell ref="B74:G74"/>
    <mergeCell ref="B75:G75"/>
    <mergeCell ref="B76:G76"/>
    <mergeCell ref="B67:G67"/>
    <mergeCell ref="B68:G68"/>
    <mergeCell ref="B69:G69"/>
    <mergeCell ref="B70:G70"/>
    <mergeCell ref="B71:G71"/>
    <mergeCell ref="B72:G72"/>
    <mergeCell ref="C65:E65"/>
    <mergeCell ref="E12:E13"/>
    <mergeCell ref="C14:G14"/>
    <mergeCell ref="C26:E26"/>
    <mergeCell ref="C27:G27"/>
    <mergeCell ref="C39:E39"/>
    <mergeCell ref="C40:G40"/>
    <mergeCell ref="C54:E54"/>
    <mergeCell ref="C55:G55"/>
    <mergeCell ref="C62:E62"/>
    <mergeCell ref="C63:E63"/>
    <mergeCell ref="C64:E64"/>
    <mergeCell ref="A11:B11"/>
    <mergeCell ref="D11:G11"/>
    <mergeCell ref="C2:F2"/>
    <mergeCell ref="C3:F3"/>
    <mergeCell ref="A5:G6"/>
    <mergeCell ref="A7:G8"/>
    <mergeCell ref="A9:G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768E-0258-4123-A2F3-0C928C155ACE}">
  <dimension ref="A2:I36"/>
  <sheetViews>
    <sheetView topLeftCell="B1" zoomScale="120" zoomScaleNormal="120" workbookViewId="0">
      <selection activeCell="C17" sqref="C17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style="29" customWidth="1"/>
    <col min="5" max="5" width="14.85546875" style="17" customWidth="1"/>
    <col min="6" max="6" width="12.7109375" style="20" customWidth="1"/>
    <col min="7" max="7" width="15.42578125" style="20" customWidth="1"/>
  </cols>
  <sheetData>
    <row r="2" spans="1:9" ht="15.75">
      <c r="C2" s="281" t="s">
        <v>0</v>
      </c>
      <c r="D2" s="282"/>
      <c r="E2" s="282"/>
      <c r="F2" s="282"/>
    </row>
    <row r="3" spans="1:9">
      <c r="C3" s="283" t="s">
        <v>1</v>
      </c>
      <c r="D3" s="282"/>
      <c r="E3" s="282"/>
      <c r="F3" s="282"/>
    </row>
    <row r="5" spans="1:9">
      <c r="A5" s="284" t="s">
        <v>2</v>
      </c>
      <c r="B5" s="285"/>
      <c r="C5" s="285"/>
      <c r="D5" s="285"/>
      <c r="E5" s="285"/>
      <c r="F5" s="285"/>
      <c r="G5" s="285"/>
    </row>
    <row r="6" spans="1:9">
      <c r="A6" s="285"/>
      <c r="B6" s="285"/>
      <c r="C6" s="285"/>
      <c r="D6" s="285"/>
      <c r="E6" s="285"/>
      <c r="F6" s="285"/>
      <c r="G6" s="285"/>
    </row>
    <row r="7" spans="1:9">
      <c r="A7" s="284" t="s">
        <v>368</v>
      </c>
      <c r="B7" s="285"/>
      <c r="C7" s="285"/>
      <c r="D7" s="285"/>
      <c r="E7" s="285"/>
      <c r="F7" s="285"/>
      <c r="G7" s="285"/>
    </row>
    <row r="8" spans="1:9">
      <c r="A8" s="285"/>
      <c r="B8" s="285"/>
      <c r="C8" s="285"/>
      <c r="D8" s="285"/>
      <c r="E8" s="285"/>
      <c r="F8" s="285"/>
      <c r="G8" s="285"/>
    </row>
    <row r="9" spans="1:9">
      <c r="A9" s="284" t="s">
        <v>4</v>
      </c>
      <c r="B9" s="285"/>
      <c r="C9" s="285"/>
      <c r="D9" s="285"/>
      <c r="E9" s="285"/>
      <c r="F9" s="285"/>
      <c r="G9" s="285"/>
    </row>
    <row r="10" spans="1:9">
      <c r="A10" s="285"/>
      <c r="B10" s="285"/>
      <c r="C10" s="285"/>
      <c r="D10" s="285"/>
      <c r="E10" s="285"/>
      <c r="F10" s="285"/>
      <c r="G10" s="285"/>
    </row>
    <row r="11" spans="1:9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9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10" t="s">
        <v>19</v>
      </c>
    </row>
    <row r="13" spans="1:9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8" t="s">
        <v>18</v>
      </c>
    </row>
    <row r="14" spans="1:9">
      <c r="A14" s="13"/>
      <c r="B14" s="13">
        <v>1</v>
      </c>
      <c r="C14" s="310" t="s">
        <v>58</v>
      </c>
      <c r="D14" s="311"/>
      <c r="E14" s="311"/>
      <c r="F14" s="311"/>
      <c r="G14" s="311"/>
    </row>
    <row r="15" spans="1:9" ht="36">
      <c r="A15" s="12">
        <v>1</v>
      </c>
      <c r="B15" s="14"/>
      <c r="C15" s="1" t="s">
        <v>21</v>
      </c>
      <c r="D15" s="31" t="s">
        <v>22</v>
      </c>
      <c r="E15" s="201">
        <v>10</v>
      </c>
      <c r="F15" s="202">
        <v>35</v>
      </c>
      <c r="G15" s="203">
        <f>+E15*F15</f>
        <v>350</v>
      </c>
      <c r="H15" s="11"/>
      <c r="I15" s="11"/>
    </row>
    <row r="16" spans="1:9" ht="24">
      <c r="A16" s="12">
        <v>2</v>
      </c>
      <c r="B16" s="14"/>
      <c r="C16" s="1" t="s">
        <v>67</v>
      </c>
      <c r="D16" s="31" t="s">
        <v>22</v>
      </c>
      <c r="E16" s="201">
        <v>10</v>
      </c>
      <c r="F16" s="202">
        <v>6.2</v>
      </c>
      <c r="G16" s="203">
        <f t="shared" ref="G16:G20" si="0">+E16*F16</f>
        <v>62</v>
      </c>
      <c r="H16" s="11"/>
      <c r="I16" s="11"/>
    </row>
    <row r="17" spans="1:9" ht="36">
      <c r="A17" s="12">
        <v>3</v>
      </c>
      <c r="B17" s="14"/>
      <c r="C17" s="1" t="s">
        <v>59</v>
      </c>
      <c r="D17" s="31" t="s">
        <v>22</v>
      </c>
      <c r="E17" s="201">
        <v>15</v>
      </c>
      <c r="F17" s="202">
        <v>40.08</v>
      </c>
      <c r="G17" s="203">
        <f t="shared" si="0"/>
        <v>601.19999999999993</v>
      </c>
      <c r="H17" s="11"/>
      <c r="I17" s="11"/>
    </row>
    <row r="18" spans="1:9" ht="24">
      <c r="A18" s="12">
        <v>4</v>
      </c>
      <c r="B18" s="14"/>
      <c r="C18" s="1" t="s">
        <v>68</v>
      </c>
      <c r="D18" s="31" t="s">
        <v>22</v>
      </c>
      <c r="E18" s="201">
        <v>15</v>
      </c>
      <c r="F18" s="202">
        <v>9.42</v>
      </c>
      <c r="G18" s="203">
        <f t="shared" si="0"/>
        <v>141.30000000000001</v>
      </c>
      <c r="H18" s="11"/>
      <c r="I18" s="11"/>
    </row>
    <row r="19" spans="1:9">
      <c r="A19" s="12">
        <v>5</v>
      </c>
      <c r="B19" s="14"/>
      <c r="C19" s="1" t="s">
        <v>26</v>
      </c>
      <c r="D19" s="31" t="s">
        <v>27</v>
      </c>
      <c r="E19" s="201">
        <v>1</v>
      </c>
      <c r="F19" s="202">
        <v>40</v>
      </c>
      <c r="G19" s="203">
        <f t="shared" si="0"/>
        <v>40</v>
      </c>
      <c r="H19" s="11"/>
      <c r="I19" s="11"/>
    </row>
    <row r="20" spans="1:9" ht="36">
      <c r="A20" s="12">
        <v>6</v>
      </c>
      <c r="B20" s="14"/>
      <c r="C20" s="1" t="s">
        <v>69</v>
      </c>
      <c r="D20" s="31" t="s">
        <v>35</v>
      </c>
      <c r="E20" s="201">
        <v>0.25</v>
      </c>
      <c r="F20" s="202">
        <v>3000</v>
      </c>
      <c r="G20" s="203">
        <f t="shared" si="0"/>
        <v>750</v>
      </c>
      <c r="H20" s="11"/>
      <c r="I20" s="11"/>
    </row>
    <row r="21" spans="1:9">
      <c r="A21" s="12"/>
      <c r="B21" s="12"/>
      <c r="C21" s="289" t="s">
        <v>47</v>
      </c>
      <c r="D21" s="290"/>
      <c r="E21" s="290"/>
      <c r="F21" s="23"/>
      <c r="G21" s="26">
        <f>SUM(G15:G20)</f>
        <v>1944.5</v>
      </c>
    </row>
    <row r="22" spans="1:9">
      <c r="A22" s="12"/>
      <c r="B22" s="12"/>
      <c r="C22" s="289" t="s">
        <v>82</v>
      </c>
      <c r="D22" s="290"/>
      <c r="E22" s="290"/>
      <c r="F22" s="23"/>
      <c r="G22" s="33">
        <f>+G21</f>
        <v>1944.5</v>
      </c>
    </row>
    <row r="23" spans="1:9">
      <c r="A23" s="12"/>
      <c r="B23" s="12"/>
      <c r="C23" s="297" t="s">
        <v>83</v>
      </c>
      <c r="D23" s="298"/>
      <c r="E23" s="298"/>
      <c r="F23" s="23"/>
      <c r="G23" s="34">
        <f>+G24-G22</f>
        <v>408.3449999999998</v>
      </c>
    </row>
    <row r="24" spans="1:9">
      <c r="A24" s="12"/>
      <c r="B24" s="12"/>
      <c r="C24" s="289" t="s">
        <v>84</v>
      </c>
      <c r="D24" s="290"/>
      <c r="E24" s="290"/>
      <c r="F24" s="23"/>
      <c r="G24" s="34">
        <f>+G22*1.21</f>
        <v>2352.8449999999998</v>
      </c>
    </row>
    <row r="26" spans="1:9">
      <c r="B26" s="296" t="s">
        <v>85</v>
      </c>
      <c r="C26" s="296"/>
      <c r="D26" s="296"/>
      <c r="E26" s="296"/>
      <c r="F26" s="296"/>
      <c r="G26" s="296"/>
    </row>
    <row r="27" spans="1:9">
      <c r="B27" s="296" t="s">
        <v>85</v>
      </c>
      <c r="C27" s="296"/>
      <c r="D27" s="296"/>
      <c r="E27" s="296"/>
      <c r="F27" s="296"/>
      <c r="G27" s="296"/>
    </row>
    <row r="28" spans="1:9">
      <c r="B28" s="296" t="s">
        <v>85</v>
      </c>
      <c r="C28" s="296"/>
      <c r="D28" s="296"/>
      <c r="E28" s="296"/>
      <c r="F28" s="296"/>
      <c r="G28" s="296"/>
    </row>
    <row r="29" spans="1:9">
      <c r="B29" s="296" t="s">
        <v>85</v>
      </c>
      <c r="C29" s="296"/>
      <c r="D29" s="296"/>
      <c r="E29" s="296"/>
      <c r="F29" s="296"/>
      <c r="G29" s="296"/>
    </row>
    <row r="30" spans="1:9">
      <c r="B30" s="296" t="s">
        <v>85</v>
      </c>
      <c r="C30" s="296"/>
      <c r="D30" s="296"/>
      <c r="E30" s="296"/>
      <c r="F30" s="296"/>
      <c r="G30" s="296"/>
    </row>
    <row r="31" spans="1:9">
      <c r="B31" s="296" t="s">
        <v>85</v>
      </c>
      <c r="C31" s="296"/>
      <c r="D31" s="296"/>
      <c r="E31" s="296"/>
      <c r="F31" s="296"/>
      <c r="G31" s="296"/>
    </row>
    <row r="32" spans="1:9">
      <c r="B32" s="296" t="s">
        <v>85</v>
      </c>
      <c r="C32" s="296"/>
      <c r="D32" s="296"/>
      <c r="E32" s="296"/>
      <c r="F32" s="296"/>
      <c r="G32" s="296"/>
    </row>
    <row r="33" spans="1:9">
      <c r="B33" s="296" t="s">
        <v>85</v>
      </c>
      <c r="C33" s="296"/>
      <c r="D33" s="296"/>
      <c r="E33" s="296"/>
      <c r="F33" s="296"/>
      <c r="G33" s="296"/>
    </row>
    <row r="34" spans="1:9">
      <c r="B34" s="296" t="s">
        <v>85</v>
      </c>
      <c r="C34" s="296"/>
      <c r="D34" s="296"/>
      <c r="E34" s="296"/>
      <c r="F34" s="296"/>
      <c r="G34" s="296"/>
    </row>
    <row r="35" spans="1:9">
      <c r="B35" s="296" t="s">
        <v>85</v>
      </c>
      <c r="C35" s="296"/>
      <c r="D35" s="296"/>
      <c r="E35" s="296"/>
      <c r="F35" s="296"/>
      <c r="G35" s="296"/>
    </row>
    <row r="36" spans="1:9">
      <c r="A36" s="2"/>
      <c r="B36" s="2"/>
      <c r="C36" s="2"/>
      <c r="D36" s="28"/>
      <c r="E36" s="16"/>
      <c r="F36" s="24"/>
      <c r="G36" s="24"/>
      <c r="H36" s="2"/>
      <c r="I36" s="2"/>
    </row>
  </sheetData>
  <mergeCells count="23">
    <mergeCell ref="C24:E24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1:E21"/>
    <mergeCell ref="C22:E22"/>
    <mergeCell ref="C23:E23"/>
    <mergeCell ref="B32:G32"/>
    <mergeCell ref="B33:G33"/>
    <mergeCell ref="B34:G34"/>
    <mergeCell ref="B35:G35"/>
    <mergeCell ref="B26:G26"/>
    <mergeCell ref="B27:G27"/>
    <mergeCell ref="B28:G28"/>
    <mergeCell ref="B29:G29"/>
    <mergeCell ref="B30:G30"/>
    <mergeCell ref="B31:G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A3E6-BF48-4294-A71A-5D92917EDCFD}">
  <dimension ref="A2:I110"/>
  <sheetViews>
    <sheetView zoomScale="120" zoomScaleNormal="120" workbookViewId="0">
      <selection activeCell="C183" sqref="C183:C185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style="29" customWidth="1"/>
    <col min="5" max="5" width="14.85546875" style="17" customWidth="1"/>
    <col min="6" max="6" width="12.7109375" style="20" customWidth="1"/>
    <col min="7" max="7" width="15.42578125" style="20" customWidth="1"/>
  </cols>
  <sheetData>
    <row r="2" spans="1:9" ht="15.75">
      <c r="C2" s="281" t="s">
        <v>0</v>
      </c>
      <c r="D2" s="282"/>
      <c r="E2" s="282"/>
      <c r="F2" s="282"/>
    </row>
    <row r="3" spans="1:9">
      <c r="C3" s="283" t="s">
        <v>1</v>
      </c>
      <c r="D3" s="282"/>
      <c r="E3" s="282"/>
      <c r="F3" s="282"/>
    </row>
    <row r="5" spans="1:9">
      <c r="A5" s="284" t="s">
        <v>2</v>
      </c>
      <c r="B5" s="285"/>
      <c r="C5" s="285"/>
      <c r="D5" s="285"/>
      <c r="E5" s="285"/>
      <c r="F5" s="285"/>
      <c r="G5" s="285"/>
    </row>
    <row r="6" spans="1:9">
      <c r="A6" s="285"/>
      <c r="B6" s="285"/>
      <c r="C6" s="285"/>
      <c r="D6" s="285"/>
      <c r="E6" s="285"/>
      <c r="F6" s="285"/>
      <c r="G6" s="285"/>
    </row>
    <row r="7" spans="1:9">
      <c r="A7" s="284" t="s">
        <v>369</v>
      </c>
      <c r="B7" s="285"/>
      <c r="C7" s="285"/>
      <c r="D7" s="285"/>
      <c r="E7" s="285"/>
      <c r="F7" s="285"/>
      <c r="G7" s="285"/>
    </row>
    <row r="8" spans="1:9">
      <c r="A8" s="285"/>
      <c r="B8" s="285"/>
      <c r="C8" s="285"/>
      <c r="D8" s="285"/>
      <c r="E8" s="285"/>
      <c r="F8" s="285"/>
      <c r="G8" s="285"/>
    </row>
    <row r="9" spans="1:9">
      <c r="A9" s="284" t="s">
        <v>200</v>
      </c>
      <c r="B9" s="285"/>
      <c r="C9" s="285"/>
      <c r="D9" s="285"/>
      <c r="E9" s="285"/>
      <c r="F9" s="285"/>
      <c r="G9" s="285"/>
    </row>
    <row r="10" spans="1:9">
      <c r="A10" s="285"/>
      <c r="B10" s="285"/>
      <c r="C10" s="285"/>
      <c r="D10" s="285"/>
      <c r="E10" s="285"/>
      <c r="F10" s="285"/>
      <c r="G10" s="285"/>
    </row>
    <row r="11" spans="1:9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9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10" t="s">
        <v>19</v>
      </c>
    </row>
    <row r="13" spans="1:9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8" t="s">
        <v>18</v>
      </c>
    </row>
    <row r="14" spans="1:9">
      <c r="A14" s="13"/>
      <c r="B14" s="13">
        <v>1</v>
      </c>
      <c r="C14" s="310" t="s">
        <v>104</v>
      </c>
      <c r="D14" s="311"/>
      <c r="E14" s="311"/>
      <c r="F14" s="311"/>
      <c r="G14" s="311"/>
    </row>
    <row r="15" spans="1:9" ht="24">
      <c r="A15" s="12">
        <v>1</v>
      </c>
      <c r="B15" s="14"/>
      <c r="C15" s="1" t="s">
        <v>370</v>
      </c>
      <c r="D15" s="18" t="s">
        <v>202</v>
      </c>
      <c r="E15" s="15">
        <v>0.1134</v>
      </c>
      <c r="F15" s="21">
        <v>1400</v>
      </c>
      <c r="G15" s="22">
        <f>+E15*F15</f>
        <v>158.76</v>
      </c>
      <c r="H15" s="11"/>
      <c r="I15" s="11"/>
    </row>
    <row r="16" spans="1:9" ht="24">
      <c r="A16" s="12">
        <v>2</v>
      </c>
      <c r="B16" s="14"/>
      <c r="C16" s="1" t="s">
        <v>371</v>
      </c>
      <c r="D16" s="18" t="s">
        <v>202</v>
      </c>
      <c r="E16" s="15">
        <v>1.9136</v>
      </c>
      <c r="F16" s="21">
        <v>612</v>
      </c>
      <c r="G16" s="22">
        <f t="shared" ref="G16:G24" si="0">+E16*F16</f>
        <v>1171.1232</v>
      </c>
      <c r="H16" s="11"/>
      <c r="I16" s="11"/>
    </row>
    <row r="17" spans="1:9" ht="24">
      <c r="A17" s="12">
        <v>3</v>
      </c>
      <c r="B17" s="14"/>
      <c r="C17" s="1" t="s">
        <v>372</v>
      </c>
      <c r="D17" s="18" t="s">
        <v>202</v>
      </c>
      <c r="E17" s="15">
        <v>8.9899999999999994E-2</v>
      </c>
      <c r="F17" s="21">
        <v>645</v>
      </c>
      <c r="G17" s="22">
        <f t="shared" si="0"/>
        <v>57.985499999999995</v>
      </c>
      <c r="H17" s="11"/>
      <c r="I17" s="11"/>
    </row>
    <row r="18" spans="1:9" ht="24">
      <c r="A18" s="12">
        <v>4</v>
      </c>
      <c r="B18" s="14"/>
      <c r="C18" s="1" t="s">
        <v>371</v>
      </c>
      <c r="D18" s="18" t="s">
        <v>202</v>
      </c>
      <c r="E18" s="15">
        <v>0.44800000000000001</v>
      </c>
      <c r="F18" s="21">
        <v>638</v>
      </c>
      <c r="G18" s="22">
        <f t="shared" si="0"/>
        <v>285.82400000000001</v>
      </c>
      <c r="H18" s="11"/>
      <c r="I18" s="11"/>
    </row>
    <row r="19" spans="1:9" ht="24">
      <c r="A19" s="12">
        <v>5</v>
      </c>
      <c r="B19" s="14"/>
      <c r="C19" s="1" t="s">
        <v>345</v>
      </c>
      <c r="D19" s="18" t="s">
        <v>202</v>
      </c>
      <c r="E19" s="15">
        <v>0.45</v>
      </c>
      <c r="F19" s="21">
        <v>650</v>
      </c>
      <c r="G19" s="22">
        <f t="shared" si="0"/>
        <v>292.5</v>
      </c>
      <c r="H19" s="11"/>
      <c r="I19" s="11"/>
    </row>
    <row r="20" spans="1:9" ht="24">
      <c r="A20" s="12">
        <v>6</v>
      </c>
      <c r="B20" s="14"/>
      <c r="C20" s="1" t="s">
        <v>373</v>
      </c>
      <c r="D20" s="18" t="s">
        <v>202</v>
      </c>
      <c r="E20" s="15">
        <v>0.45</v>
      </c>
      <c r="F20" s="21">
        <v>1578.57</v>
      </c>
      <c r="G20" s="22">
        <f t="shared" si="0"/>
        <v>710.35649999999998</v>
      </c>
      <c r="H20" s="11"/>
      <c r="I20" s="11"/>
    </row>
    <row r="21" spans="1:9" ht="36">
      <c r="A21" s="12">
        <v>7</v>
      </c>
      <c r="B21" s="14"/>
      <c r="C21" s="1" t="s">
        <v>374</v>
      </c>
      <c r="D21" s="18" t="s">
        <v>210</v>
      </c>
      <c r="E21" s="15">
        <v>25.8</v>
      </c>
      <c r="F21" s="21">
        <v>34.770000000000003</v>
      </c>
      <c r="G21" s="22">
        <f t="shared" si="0"/>
        <v>897.06600000000014</v>
      </c>
      <c r="H21" s="11"/>
      <c r="I21" s="11"/>
    </row>
    <row r="22" spans="1:9" ht="48">
      <c r="A22" s="12">
        <v>8</v>
      </c>
      <c r="B22" s="14"/>
      <c r="C22" s="1" t="s">
        <v>375</v>
      </c>
      <c r="D22" s="18" t="s">
        <v>29</v>
      </c>
      <c r="E22" s="15">
        <v>1</v>
      </c>
      <c r="F22" s="21">
        <v>10.76</v>
      </c>
      <c r="G22" s="22">
        <f t="shared" si="0"/>
        <v>10.76</v>
      </c>
      <c r="H22" s="11"/>
      <c r="I22" s="11"/>
    </row>
    <row r="23" spans="1:9" ht="48">
      <c r="A23" s="12">
        <v>9</v>
      </c>
      <c r="B23" s="14"/>
      <c r="C23" s="1" t="s">
        <v>74</v>
      </c>
      <c r="D23" s="18" t="s">
        <v>75</v>
      </c>
      <c r="E23" s="15">
        <v>21</v>
      </c>
      <c r="F23" s="21">
        <v>47</v>
      </c>
      <c r="G23" s="22">
        <f t="shared" si="0"/>
        <v>987</v>
      </c>
      <c r="H23" s="11"/>
      <c r="I23" s="11"/>
    </row>
    <row r="24" spans="1:9" ht="36">
      <c r="A24" s="12">
        <v>10</v>
      </c>
      <c r="B24" s="14"/>
      <c r="C24" s="1" t="s">
        <v>76</v>
      </c>
      <c r="D24" s="18" t="s">
        <v>75</v>
      </c>
      <c r="E24" s="15">
        <v>21</v>
      </c>
      <c r="F24" s="21">
        <v>29</v>
      </c>
      <c r="G24" s="22">
        <f t="shared" si="0"/>
        <v>609</v>
      </c>
      <c r="H24" s="11"/>
      <c r="I24" s="11"/>
    </row>
    <row r="25" spans="1:9">
      <c r="A25" s="12"/>
      <c r="B25" s="12"/>
      <c r="C25" s="289" t="s">
        <v>47</v>
      </c>
      <c r="D25" s="290"/>
      <c r="E25" s="290"/>
      <c r="F25" s="23"/>
      <c r="G25" s="26">
        <f>SUM(G15:G24)</f>
        <v>5180.3752000000004</v>
      </c>
    </row>
    <row r="26" spans="1:9">
      <c r="A26" s="13"/>
      <c r="B26" s="13">
        <v>2</v>
      </c>
      <c r="C26" s="295" t="s">
        <v>218</v>
      </c>
      <c r="D26" s="285"/>
      <c r="E26" s="285"/>
      <c r="F26" s="285"/>
      <c r="G26" s="285"/>
    </row>
    <row r="27" spans="1:9" ht="36">
      <c r="A27" s="12">
        <v>1</v>
      </c>
      <c r="B27" s="14"/>
      <c r="C27" s="1" t="s">
        <v>219</v>
      </c>
      <c r="D27" s="18" t="s">
        <v>202</v>
      </c>
      <c r="E27" s="15">
        <v>0.38119999999999998</v>
      </c>
      <c r="F27" s="21">
        <v>2200.65</v>
      </c>
      <c r="G27" s="22">
        <f t="shared" ref="G27:G30" si="1">+E27*F27</f>
        <v>838.88778000000002</v>
      </c>
      <c r="H27" s="11"/>
      <c r="I27" s="11"/>
    </row>
    <row r="28" spans="1:9" ht="24">
      <c r="A28" s="12">
        <v>2</v>
      </c>
      <c r="B28" s="14"/>
      <c r="C28" s="1" t="s">
        <v>220</v>
      </c>
      <c r="D28" s="18" t="s">
        <v>210</v>
      </c>
      <c r="E28" s="15">
        <v>38.119999999999997</v>
      </c>
      <c r="F28" s="21">
        <v>2.5299999999999998</v>
      </c>
      <c r="G28" s="22">
        <f t="shared" si="1"/>
        <v>96.443599999999989</v>
      </c>
      <c r="H28" s="11"/>
      <c r="I28" s="11"/>
    </row>
    <row r="29" spans="1:9" ht="48">
      <c r="A29" s="12">
        <v>3</v>
      </c>
      <c r="B29" s="14"/>
      <c r="C29" s="1" t="s">
        <v>321</v>
      </c>
      <c r="D29" s="18" t="s">
        <v>202</v>
      </c>
      <c r="E29" s="15">
        <v>0.38119999999999998</v>
      </c>
      <c r="F29" s="21">
        <v>886.74</v>
      </c>
      <c r="G29" s="22">
        <f t="shared" si="1"/>
        <v>338.02528799999999</v>
      </c>
      <c r="H29" s="11"/>
      <c r="I29" s="11"/>
    </row>
    <row r="30" spans="1:9" ht="24">
      <c r="A30" s="12">
        <v>4</v>
      </c>
      <c r="B30" s="14"/>
      <c r="C30" s="1" t="s">
        <v>222</v>
      </c>
      <c r="D30" s="18" t="s">
        <v>217</v>
      </c>
      <c r="E30" s="15">
        <v>1.52</v>
      </c>
      <c r="F30" s="21">
        <v>87.14</v>
      </c>
      <c r="G30" s="22">
        <f t="shared" si="1"/>
        <v>132.4528</v>
      </c>
      <c r="H30" s="11"/>
      <c r="I30" s="11"/>
    </row>
    <row r="31" spans="1:9">
      <c r="A31" s="12"/>
      <c r="B31" s="12"/>
      <c r="C31" s="289" t="s">
        <v>57</v>
      </c>
      <c r="D31" s="290"/>
      <c r="E31" s="290"/>
      <c r="F31" s="23"/>
      <c r="G31" s="26">
        <f>SUM(G27:G30)</f>
        <v>1405.8094679999999</v>
      </c>
    </row>
    <row r="32" spans="1:9">
      <c r="A32" s="13"/>
      <c r="B32" s="13">
        <v>3</v>
      </c>
      <c r="C32" s="295" t="s">
        <v>223</v>
      </c>
      <c r="D32" s="285"/>
      <c r="E32" s="285"/>
      <c r="F32" s="285"/>
      <c r="G32" s="285"/>
    </row>
    <row r="33" spans="1:9">
      <c r="A33" s="12">
        <v>1</v>
      </c>
      <c r="B33" s="14"/>
      <c r="C33" s="14" t="s">
        <v>224</v>
      </c>
      <c r="D33" s="18"/>
      <c r="E33" s="15">
        <v>0</v>
      </c>
      <c r="F33" s="21">
        <v>0</v>
      </c>
      <c r="G33" s="22">
        <v>0</v>
      </c>
      <c r="H33" s="11"/>
      <c r="I33" s="11"/>
    </row>
    <row r="34" spans="1:9" ht="36">
      <c r="A34" s="12">
        <v>2</v>
      </c>
      <c r="B34" s="14"/>
      <c r="C34" s="1" t="s">
        <v>376</v>
      </c>
      <c r="D34" s="18" t="s">
        <v>210</v>
      </c>
      <c r="E34" s="15">
        <v>165.62</v>
      </c>
      <c r="F34" s="21">
        <v>41.52</v>
      </c>
      <c r="G34" s="22">
        <f t="shared" ref="G34:G50" si="2">+E34*F34</f>
        <v>6876.5424000000003</v>
      </c>
      <c r="H34" s="11"/>
      <c r="I34" s="11"/>
    </row>
    <row r="35" spans="1:9" ht="24">
      <c r="A35" s="12">
        <v>3</v>
      </c>
      <c r="B35" s="14"/>
      <c r="C35" s="1" t="s">
        <v>226</v>
      </c>
      <c r="D35" s="18" t="s">
        <v>210</v>
      </c>
      <c r="E35" s="15">
        <v>7.61</v>
      </c>
      <c r="F35" s="21">
        <v>70.099999999999994</v>
      </c>
      <c r="G35" s="22">
        <f t="shared" si="2"/>
        <v>533.46100000000001</v>
      </c>
      <c r="H35" s="11"/>
      <c r="I35" s="11"/>
    </row>
    <row r="36" spans="1:9" ht="24">
      <c r="A36" s="12">
        <v>4</v>
      </c>
      <c r="B36" s="14"/>
      <c r="C36" s="1" t="s">
        <v>227</v>
      </c>
      <c r="D36" s="18" t="s">
        <v>202</v>
      </c>
      <c r="E36" s="15">
        <v>1.7323</v>
      </c>
      <c r="F36" s="21">
        <v>119.18</v>
      </c>
      <c r="G36" s="22">
        <f t="shared" si="2"/>
        <v>206.45551399999999</v>
      </c>
      <c r="H36" s="11"/>
      <c r="I36" s="11"/>
    </row>
    <row r="37" spans="1:9" ht="24">
      <c r="A37" s="12">
        <v>5</v>
      </c>
      <c r="B37" s="14"/>
      <c r="C37" s="1" t="s">
        <v>228</v>
      </c>
      <c r="D37" s="18" t="s">
        <v>202</v>
      </c>
      <c r="E37" s="15">
        <v>1.7323</v>
      </c>
      <c r="F37" s="21">
        <v>126.82</v>
      </c>
      <c r="G37" s="22">
        <f t="shared" si="2"/>
        <v>219.69028599999999</v>
      </c>
      <c r="H37" s="11"/>
      <c r="I37" s="11"/>
    </row>
    <row r="38" spans="1:9" ht="36">
      <c r="A38" s="12">
        <v>6</v>
      </c>
      <c r="B38" s="14"/>
      <c r="C38" s="1" t="s">
        <v>229</v>
      </c>
      <c r="D38" s="18" t="s">
        <v>202</v>
      </c>
      <c r="E38" s="15">
        <v>1.7323</v>
      </c>
      <c r="F38" s="21">
        <v>572.87</v>
      </c>
      <c r="G38" s="22">
        <f t="shared" si="2"/>
        <v>992.382701</v>
      </c>
      <c r="H38" s="11"/>
      <c r="I38" s="11"/>
    </row>
    <row r="39" spans="1:9" ht="36">
      <c r="A39" s="12">
        <v>7</v>
      </c>
      <c r="B39" s="14"/>
      <c r="C39" s="1" t="s">
        <v>230</v>
      </c>
      <c r="D39" s="18" t="s">
        <v>202</v>
      </c>
      <c r="E39" s="15">
        <v>1.7323</v>
      </c>
      <c r="F39" s="21">
        <v>521.17999999999995</v>
      </c>
      <c r="G39" s="22">
        <f t="shared" si="2"/>
        <v>902.84011399999986</v>
      </c>
      <c r="H39" s="11"/>
      <c r="I39" s="11"/>
    </row>
    <row r="40" spans="1:9" ht="24">
      <c r="A40" s="12">
        <v>8</v>
      </c>
      <c r="B40" s="14"/>
      <c r="C40" s="1" t="s">
        <v>231</v>
      </c>
      <c r="D40" s="18" t="s">
        <v>202</v>
      </c>
      <c r="E40" s="15">
        <v>0.6492</v>
      </c>
      <c r="F40" s="21">
        <v>525</v>
      </c>
      <c r="G40" s="22">
        <f t="shared" si="2"/>
        <v>340.83</v>
      </c>
      <c r="H40" s="11"/>
      <c r="I40" s="11"/>
    </row>
    <row r="41" spans="1:9" ht="24">
      <c r="A41" s="12">
        <v>9</v>
      </c>
      <c r="B41" s="14"/>
      <c r="C41" s="1" t="s">
        <v>232</v>
      </c>
      <c r="D41" s="18" t="s">
        <v>202</v>
      </c>
      <c r="E41" s="15">
        <v>0.6492</v>
      </c>
      <c r="F41" s="21">
        <v>484</v>
      </c>
      <c r="G41" s="22">
        <f t="shared" si="2"/>
        <v>314.21280000000002</v>
      </c>
      <c r="H41" s="11"/>
      <c r="I41" s="11"/>
    </row>
    <row r="42" spans="1:9" ht="24">
      <c r="A42" s="12">
        <v>10</v>
      </c>
      <c r="B42" s="14"/>
      <c r="C42" s="1" t="s">
        <v>231</v>
      </c>
      <c r="D42" s="18" t="s">
        <v>202</v>
      </c>
      <c r="E42" s="15">
        <v>1.0829</v>
      </c>
      <c r="F42" s="21">
        <v>502.58</v>
      </c>
      <c r="G42" s="22">
        <f t="shared" si="2"/>
        <v>544.24388199999999</v>
      </c>
      <c r="H42" s="11"/>
      <c r="I42" s="11"/>
    </row>
    <row r="43" spans="1:9" ht="24">
      <c r="A43" s="12">
        <v>11</v>
      </c>
      <c r="B43" s="14"/>
      <c r="C43" s="1" t="s">
        <v>232</v>
      </c>
      <c r="D43" s="18" t="s">
        <v>202</v>
      </c>
      <c r="E43" s="15">
        <v>1.0829</v>
      </c>
      <c r="F43" s="21">
        <v>461.59</v>
      </c>
      <c r="G43" s="22">
        <f t="shared" si="2"/>
        <v>499.85581099999996</v>
      </c>
      <c r="H43" s="11"/>
      <c r="I43" s="11"/>
    </row>
    <row r="44" spans="1:9" ht="24">
      <c r="A44" s="12">
        <v>12</v>
      </c>
      <c r="B44" s="14"/>
      <c r="C44" s="1" t="s">
        <v>234</v>
      </c>
      <c r="D44" s="18" t="s">
        <v>35</v>
      </c>
      <c r="E44" s="15">
        <v>0.15</v>
      </c>
      <c r="F44" s="21">
        <v>950</v>
      </c>
      <c r="G44" s="22">
        <f t="shared" si="2"/>
        <v>142.5</v>
      </c>
      <c r="H44" s="11"/>
      <c r="I44" s="11"/>
    </row>
    <row r="45" spans="1:9" ht="48">
      <c r="A45" s="12">
        <v>13</v>
      </c>
      <c r="B45" s="14"/>
      <c r="C45" s="1" t="s">
        <v>235</v>
      </c>
      <c r="D45" s="18" t="s">
        <v>210</v>
      </c>
      <c r="E45" s="15">
        <v>6.05</v>
      </c>
      <c r="F45" s="21">
        <v>26.71</v>
      </c>
      <c r="G45" s="22">
        <f t="shared" si="2"/>
        <v>161.59549999999999</v>
      </c>
      <c r="H45" s="11"/>
      <c r="I45" s="11"/>
    </row>
    <row r="46" spans="1:9" ht="24">
      <c r="A46" s="12">
        <v>14</v>
      </c>
      <c r="B46" s="14"/>
      <c r="C46" s="1" t="s">
        <v>227</v>
      </c>
      <c r="D46" s="18" t="s">
        <v>202</v>
      </c>
      <c r="E46" s="15">
        <v>6.0499999999999998E-2</v>
      </c>
      <c r="F46" s="21">
        <v>119.18</v>
      </c>
      <c r="G46" s="22">
        <f t="shared" si="2"/>
        <v>7.2103900000000003</v>
      </c>
      <c r="H46" s="11"/>
      <c r="I46" s="11"/>
    </row>
    <row r="47" spans="1:9" ht="36">
      <c r="A47" s="12">
        <v>15</v>
      </c>
      <c r="B47" s="14"/>
      <c r="C47" s="1" t="s">
        <v>229</v>
      </c>
      <c r="D47" s="18" t="s">
        <v>202</v>
      </c>
      <c r="E47" s="15">
        <v>6.0499999999999998E-2</v>
      </c>
      <c r="F47" s="21">
        <v>572.87</v>
      </c>
      <c r="G47" s="22">
        <f t="shared" si="2"/>
        <v>34.658634999999997</v>
      </c>
      <c r="H47" s="11"/>
      <c r="I47" s="11"/>
    </row>
    <row r="48" spans="1:9" ht="36">
      <c r="A48" s="12">
        <v>16</v>
      </c>
      <c r="B48" s="14"/>
      <c r="C48" s="1" t="s">
        <v>230</v>
      </c>
      <c r="D48" s="18" t="s">
        <v>202</v>
      </c>
      <c r="E48" s="15">
        <v>6.0499999999999998E-2</v>
      </c>
      <c r="F48" s="21">
        <v>521.17999999999995</v>
      </c>
      <c r="G48" s="22">
        <f t="shared" si="2"/>
        <v>31.531389999999995</v>
      </c>
      <c r="H48" s="11"/>
      <c r="I48" s="11"/>
    </row>
    <row r="49" spans="1:9" ht="24">
      <c r="A49" s="12">
        <v>17</v>
      </c>
      <c r="B49" s="14"/>
      <c r="C49" s="1" t="s">
        <v>231</v>
      </c>
      <c r="D49" s="18" t="s">
        <v>202</v>
      </c>
      <c r="E49" s="15">
        <v>6.0499999999999998E-2</v>
      </c>
      <c r="F49" s="21">
        <v>481.58</v>
      </c>
      <c r="G49" s="22">
        <f t="shared" si="2"/>
        <v>29.135589999999997</v>
      </c>
      <c r="H49" s="11"/>
      <c r="I49" s="11"/>
    </row>
    <row r="50" spans="1:9" ht="24">
      <c r="A50" s="12">
        <v>18</v>
      </c>
      <c r="B50" s="14"/>
      <c r="C50" s="1" t="s">
        <v>232</v>
      </c>
      <c r="D50" s="18" t="s">
        <v>202</v>
      </c>
      <c r="E50" s="15">
        <v>6.0499999999999998E-2</v>
      </c>
      <c r="F50" s="21">
        <v>440.59</v>
      </c>
      <c r="G50" s="22">
        <f t="shared" si="2"/>
        <v>26.655694999999998</v>
      </c>
      <c r="H50" s="11"/>
      <c r="I50" s="11"/>
    </row>
    <row r="51" spans="1:9">
      <c r="A51" s="12"/>
      <c r="B51" s="12"/>
      <c r="C51" s="289" t="s">
        <v>70</v>
      </c>
      <c r="D51" s="290"/>
      <c r="E51" s="290"/>
      <c r="F51" s="23"/>
      <c r="G51" s="26">
        <f>SUM(G34:G50)</f>
        <v>11863.801707999999</v>
      </c>
    </row>
    <row r="52" spans="1:9">
      <c r="A52" s="13"/>
      <c r="B52" s="13">
        <v>4</v>
      </c>
      <c r="C52" s="295" t="s">
        <v>237</v>
      </c>
      <c r="D52" s="285"/>
      <c r="E52" s="285"/>
      <c r="F52" s="285"/>
      <c r="G52" s="285"/>
    </row>
    <row r="53" spans="1:9">
      <c r="A53" s="12">
        <v>1</v>
      </c>
      <c r="B53" s="14"/>
      <c r="C53" s="1" t="s">
        <v>377</v>
      </c>
      <c r="D53" s="18" t="s">
        <v>210</v>
      </c>
      <c r="E53" s="15">
        <v>37.729999999999997</v>
      </c>
      <c r="F53" s="21">
        <v>53.21</v>
      </c>
      <c r="G53" s="22">
        <f t="shared" ref="G53:G57" si="3">+E53*F53</f>
        <v>2007.6132999999998</v>
      </c>
      <c r="H53" s="11"/>
      <c r="I53" s="11"/>
    </row>
    <row r="54" spans="1:9" ht="36">
      <c r="A54" s="12">
        <v>2</v>
      </c>
      <c r="B54" s="14"/>
      <c r="C54" s="1" t="s">
        <v>239</v>
      </c>
      <c r="D54" s="18" t="s">
        <v>22</v>
      </c>
      <c r="E54" s="15">
        <v>44.66</v>
      </c>
      <c r="F54" s="21">
        <v>8</v>
      </c>
      <c r="G54" s="22">
        <f t="shared" si="3"/>
        <v>357.28</v>
      </c>
      <c r="H54" s="11"/>
      <c r="I54" s="11"/>
    </row>
    <row r="55" spans="1:9">
      <c r="A55" s="12">
        <v>3</v>
      </c>
      <c r="B55" s="14"/>
      <c r="C55" s="1" t="s">
        <v>240</v>
      </c>
      <c r="D55" s="18" t="s">
        <v>22</v>
      </c>
      <c r="E55" s="15">
        <v>44.66</v>
      </c>
      <c r="F55" s="21">
        <v>15.34</v>
      </c>
      <c r="G55" s="22">
        <f t="shared" si="3"/>
        <v>685.08439999999996</v>
      </c>
      <c r="H55" s="11"/>
      <c r="I55" s="11"/>
    </row>
    <row r="56" spans="1:9" ht="24">
      <c r="A56" s="12">
        <v>4</v>
      </c>
      <c r="B56" s="14"/>
      <c r="C56" s="1" t="s">
        <v>244</v>
      </c>
      <c r="D56" s="18" t="s">
        <v>35</v>
      </c>
      <c r="E56" s="15">
        <v>0.123</v>
      </c>
      <c r="F56" s="21">
        <v>636</v>
      </c>
      <c r="G56" s="22">
        <f t="shared" si="3"/>
        <v>78.227999999999994</v>
      </c>
      <c r="H56" s="11"/>
      <c r="I56" s="11"/>
    </row>
    <row r="57" spans="1:9" ht="24">
      <c r="A57" s="12">
        <v>5</v>
      </c>
      <c r="B57" s="14"/>
      <c r="C57" s="1" t="s">
        <v>242</v>
      </c>
      <c r="D57" s="18" t="s">
        <v>35</v>
      </c>
      <c r="E57" s="15">
        <v>0.47739999999999999</v>
      </c>
      <c r="F57" s="21">
        <v>388</v>
      </c>
      <c r="G57" s="22">
        <f t="shared" si="3"/>
        <v>185.2312</v>
      </c>
      <c r="H57" s="11"/>
      <c r="I57" s="11"/>
    </row>
    <row r="58" spans="1:9">
      <c r="A58" s="12"/>
      <c r="B58" s="12"/>
      <c r="C58" s="289" t="s">
        <v>77</v>
      </c>
      <c r="D58" s="290"/>
      <c r="E58" s="290"/>
      <c r="F58" s="23"/>
      <c r="G58" s="26">
        <f>SUM(G53:G57)</f>
        <v>3313.4368999999997</v>
      </c>
    </row>
    <row r="59" spans="1:9">
      <c r="A59" s="13"/>
      <c r="B59" s="13">
        <v>5</v>
      </c>
      <c r="C59" s="295" t="s">
        <v>245</v>
      </c>
      <c r="D59" s="285"/>
      <c r="E59" s="285"/>
      <c r="F59" s="285"/>
      <c r="G59" s="285"/>
    </row>
    <row r="60" spans="1:9" ht="36">
      <c r="A60" s="12">
        <v>1</v>
      </c>
      <c r="B60" s="14"/>
      <c r="C60" s="1" t="s">
        <v>247</v>
      </c>
      <c r="D60" s="18" t="s">
        <v>210</v>
      </c>
      <c r="E60" s="15">
        <v>37.909999999999997</v>
      </c>
      <c r="F60" s="21">
        <v>53.09</v>
      </c>
      <c r="G60" s="22">
        <f t="shared" ref="G60:G69" si="4">+E60*F60</f>
        <v>2012.6418999999999</v>
      </c>
      <c r="H60" s="11"/>
      <c r="I60" s="11"/>
    </row>
    <row r="61" spans="1:9" ht="24">
      <c r="A61" s="12">
        <v>2</v>
      </c>
      <c r="B61" s="14"/>
      <c r="C61" s="1" t="s">
        <v>248</v>
      </c>
      <c r="D61" s="18" t="s">
        <v>202</v>
      </c>
      <c r="E61" s="15">
        <v>0.37909999999999999</v>
      </c>
      <c r="F61" s="21">
        <v>141.28</v>
      </c>
      <c r="G61" s="22">
        <f t="shared" si="4"/>
        <v>53.559247999999997</v>
      </c>
      <c r="H61" s="11"/>
      <c r="I61" s="11"/>
    </row>
    <row r="62" spans="1:9">
      <c r="A62" s="12">
        <v>3</v>
      </c>
      <c r="B62" s="14"/>
      <c r="C62" s="1" t="s">
        <v>249</v>
      </c>
      <c r="D62" s="18" t="s">
        <v>202</v>
      </c>
      <c r="E62" s="15">
        <v>0.37909999999999999</v>
      </c>
      <c r="F62" s="21">
        <v>149.76</v>
      </c>
      <c r="G62" s="22">
        <f t="shared" si="4"/>
        <v>56.774015999999996</v>
      </c>
      <c r="H62" s="11"/>
      <c r="I62" s="11"/>
    </row>
    <row r="63" spans="1:9" ht="36">
      <c r="A63" s="12">
        <v>4</v>
      </c>
      <c r="B63" s="14"/>
      <c r="C63" s="1" t="s">
        <v>250</v>
      </c>
      <c r="D63" s="18" t="s">
        <v>202</v>
      </c>
      <c r="E63" s="15">
        <v>0.37909999999999999</v>
      </c>
      <c r="F63" s="21">
        <v>824.6</v>
      </c>
      <c r="G63" s="22">
        <f t="shared" si="4"/>
        <v>312.60586000000001</v>
      </c>
      <c r="H63" s="11"/>
      <c r="I63" s="11"/>
    </row>
    <row r="64" spans="1:9" ht="36">
      <c r="A64" s="12">
        <v>5</v>
      </c>
      <c r="B64" s="14"/>
      <c r="C64" s="1" t="s">
        <v>251</v>
      </c>
      <c r="D64" s="18" t="s">
        <v>202</v>
      </c>
      <c r="E64" s="15">
        <v>0.37909999999999999</v>
      </c>
      <c r="F64" s="21">
        <v>535.65</v>
      </c>
      <c r="G64" s="22">
        <f t="shared" si="4"/>
        <v>203.06491499999998</v>
      </c>
      <c r="H64" s="11"/>
      <c r="I64" s="11"/>
    </row>
    <row r="65" spans="1:9" ht="24">
      <c r="A65" s="12">
        <v>6</v>
      </c>
      <c r="B65" s="14"/>
      <c r="C65" s="1" t="s">
        <v>252</v>
      </c>
      <c r="D65" s="18" t="s">
        <v>202</v>
      </c>
      <c r="E65" s="15">
        <v>7.5800000000000006E-2</v>
      </c>
      <c r="F65" s="21">
        <v>627.38</v>
      </c>
      <c r="G65" s="22">
        <f t="shared" si="4"/>
        <v>47.555404000000003</v>
      </c>
      <c r="H65" s="11"/>
      <c r="I65" s="11"/>
    </row>
    <row r="66" spans="1:9" ht="24">
      <c r="A66" s="12">
        <v>7</v>
      </c>
      <c r="B66" s="14"/>
      <c r="C66" s="1" t="s">
        <v>253</v>
      </c>
      <c r="D66" s="18" t="s">
        <v>202</v>
      </c>
      <c r="E66" s="15">
        <v>7.5800000000000006E-2</v>
      </c>
      <c r="F66" s="21">
        <v>578.09</v>
      </c>
      <c r="G66" s="22">
        <f t="shared" si="4"/>
        <v>43.819222000000003</v>
      </c>
      <c r="H66" s="11"/>
      <c r="I66" s="11"/>
    </row>
    <row r="67" spans="1:9" ht="24">
      <c r="A67" s="12">
        <v>8</v>
      </c>
      <c r="B67" s="14"/>
      <c r="C67" s="1" t="s">
        <v>252</v>
      </c>
      <c r="D67" s="18" t="s">
        <v>202</v>
      </c>
      <c r="E67" s="15">
        <v>0.30330000000000001</v>
      </c>
      <c r="F67" s="21">
        <v>630.6</v>
      </c>
      <c r="G67" s="22">
        <f t="shared" si="4"/>
        <v>191.26098000000002</v>
      </c>
      <c r="H67" s="11"/>
      <c r="I67" s="11"/>
    </row>
    <row r="68" spans="1:9" ht="24">
      <c r="A68" s="12">
        <v>9</v>
      </c>
      <c r="B68" s="14"/>
      <c r="C68" s="1" t="s">
        <v>253</v>
      </c>
      <c r="D68" s="18" t="s">
        <v>202</v>
      </c>
      <c r="E68" s="15">
        <v>0.30330000000000001</v>
      </c>
      <c r="F68" s="21">
        <v>581.02</v>
      </c>
      <c r="G68" s="22">
        <f t="shared" si="4"/>
        <v>176.223366</v>
      </c>
      <c r="H68" s="11"/>
      <c r="I68" s="11"/>
    </row>
    <row r="69" spans="1:9" ht="36">
      <c r="A69" s="12">
        <v>10</v>
      </c>
      <c r="B69" s="14"/>
      <c r="C69" s="1" t="s">
        <v>378</v>
      </c>
      <c r="D69" s="18" t="s">
        <v>202</v>
      </c>
      <c r="E69" s="15">
        <v>3.85E-2</v>
      </c>
      <c r="F69" s="21">
        <v>2070</v>
      </c>
      <c r="G69" s="22">
        <f t="shared" si="4"/>
        <v>79.694999999999993</v>
      </c>
      <c r="H69" s="11"/>
      <c r="I69" s="11"/>
    </row>
    <row r="70" spans="1:9">
      <c r="A70" s="12"/>
      <c r="B70" s="12"/>
      <c r="C70" s="289" t="s">
        <v>81</v>
      </c>
      <c r="D70" s="290"/>
      <c r="E70" s="290"/>
      <c r="F70" s="23"/>
      <c r="G70" s="26">
        <f>SUM(G60:G69)</f>
        <v>3177.1999110000002</v>
      </c>
    </row>
    <row r="71" spans="1:9">
      <c r="A71" s="13"/>
      <c r="B71" s="13">
        <v>6</v>
      </c>
      <c r="C71" s="295" t="s">
        <v>379</v>
      </c>
      <c r="D71" s="285"/>
      <c r="E71" s="285"/>
      <c r="F71" s="285"/>
      <c r="G71" s="285"/>
    </row>
    <row r="72" spans="1:9" ht="24">
      <c r="A72" s="12">
        <v>1</v>
      </c>
      <c r="B72" s="14"/>
      <c r="C72" s="1" t="s">
        <v>380</v>
      </c>
      <c r="D72" s="18" t="s">
        <v>210</v>
      </c>
      <c r="E72" s="15">
        <v>9.01</v>
      </c>
      <c r="F72" s="21">
        <v>140</v>
      </c>
      <c r="G72" s="22">
        <f t="shared" ref="G72:G79" si="5">+E72*F72</f>
        <v>1261.3999999999999</v>
      </c>
      <c r="H72" s="11"/>
      <c r="I72" s="11"/>
    </row>
    <row r="73" spans="1:9">
      <c r="A73" s="12">
        <v>2</v>
      </c>
      <c r="B73" s="14"/>
      <c r="C73" s="1" t="s">
        <v>381</v>
      </c>
      <c r="D73" s="18" t="s">
        <v>14</v>
      </c>
      <c r="E73" s="15">
        <v>1</v>
      </c>
      <c r="F73" s="21">
        <v>1500</v>
      </c>
      <c r="G73" s="22">
        <f t="shared" si="5"/>
        <v>1500</v>
      </c>
      <c r="H73" s="11"/>
      <c r="I73" s="11"/>
    </row>
    <row r="74" spans="1:9">
      <c r="A74" s="12">
        <v>3</v>
      </c>
      <c r="B74" s="14"/>
      <c r="C74" s="14" t="s">
        <v>382</v>
      </c>
      <c r="D74" s="18" t="s">
        <v>14</v>
      </c>
      <c r="E74" s="15">
        <v>1</v>
      </c>
      <c r="F74" s="21">
        <v>1100</v>
      </c>
      <c r="G74" s="22">
        <f t="shared" si="5"/>
        <v>1100</v>
      </c>
      <c r="H74" s="11"/>
      <c r="I74" s="11"/>
    </row>
    <row r="75" spans="1:9">
      <c r="A75" s="12">
        <v>4</v>
      </c>
      <c r="B75" s="14"/>
      <c r="C75" s="14" t="s">
        <v>383</v>
      </c>
      <c r="D75" s="18" t="s">
        <v>14</v>
      </c>
      <c r="E75" s="15">
        <v>1</v>
      </c>
      <c r="F75" s="21">
        <v>1100</v>
      </c>
      <c r="G75" s="22">
        <f t="shared" si="5"/>
        <v>1100</v>
      </c>
      <c r="H75" s="11"/>
      <c r="I75" s="11"/>
    </row>
    <row r="76" spans="1:9">
      <c r="A76" s="12">
        <v>5</v>
      </c>
      <c r="B76" s="14"/>
      <c r="C76" s="14" t="s">
        <v>384</v>
      </c>
      <c r="D76" s="18" t="s">
        <v>14</v>
      </c>
      <c r="E76" s="15">
        <v>1</v>
      </c>
      <c r="F76" s="21">
        <v>1100</v>
      </c>
      <c r="G76" s="22">
        <f t="shared" si="5"/>
        <v>1100</v>
      </c>
      <c r="H76" s="11"/>
      <c r="I76" s="11"/>
    </row>
    <row r="77" spans="1:9">
      <c r="A77" s="12">
        <v>6</v>
      </c>
      <c r="B77" s="14"/>
      <c r="C77" s="14" t="s">
        <v>385</v>
      </c>
      <c r="D77" s="18" t="s">
        <v>14</v>
      </c>
      <c r="E77" s="15">
        <v>1</v>
      </c>
      <c r="F77" s="21">
        <v>1500</v>
      </c>
      <c r="G77" s="22">
        <f t="shared" si="5"/>
        <v>1500</v>
      </c>
      <c r="H77" s="11"/>
      <c r="I77" s="11"/>
    </row>
    <row r="78" spans="1:9">
      <c r="A78" s="12">
        <v>7</v>
      </c>
      <c r="B78" s="14"/>
      <c r="C78" s="14" t="s">
        <v>386</v>
      </c>
      <c r="D78" s="18" t="s">
        <v>14</v>
      </c>
      <c r="E78" s="15">
        <v>1</v>
      </c>
      <c r="F78" s="21">
        <v>1100</v>
      </c>
      <c r="G78" s="22">
        <f t="shared" si="5"/>
        <v>1100</v>
      </c>
      <c r="H78" s="11"/>
      <c r="I78" s="11"/>
    </row>
    <row r="79" spans="1:9" ht="36">
      <c r="A79" s="12">
        <v>8</v>
      </c>
      <c r="B79" s="14"/>
      <c r="C79" s="1" t="s">
        <v>387</v>
      </c>
      <c r="D79" s="18" t="s">
        <v>210</v>
      </c>
      <c r="E79" s="15">
        <v>0.3</v>
      </c>
      <c r="F79" s="21">
        <v>425</v>
      </c>
      <c r="G79" s="22">
        <f t="shared" si="5"/>
        <v>127.5</v>
      </c>
      <c r="H79" s="11"/>
      <c r="I79" s="11"/>
    </row>
    <row r="80" spans="1:9">
      <c r="A80" s="12"/>
      <c r="B80" s="12"/>
      <c r="C80" s="289" t="s">
        <v>256</v>
      </c>
      <c r="D80" s="290"/>
      <c r="E80" s="290"/>
      <c r="F80" s="23"/>
      <c r="G80" s="26">
        <f>SUM(G72:G79)</f>
        <v>8788.9</v>
      </c>
    </row>
    <row r="81" spans="1:9">
      <c r="A81" s="13"/>
      <c r="B81" s="13">
        <v>7</v>
      </c>
      <c r="C81" s="295" t="s">
        <v>257</v>
      </c>
      <c r="D81" s="285"/>
      <c r="E81" s="285"/>
      <c r="F81" s="285"/>
      <c r="G81" s="285"/>
    </row>
    <row r="82" spans="1:9" ht="36">
      <c r="A82" s="12">
        <v>1</v>
      </c>
      <c r="B82" s="14"/>
      <c r="C82" s="1" t="s">
        <v>258</v>
      </c>
      <c r="D82" s="18" t="s">
        <v>210</v>
      </c>
      <c r="E82" s="15">
        <v>1.68</v>
      </c>
      <c r="F82" s="21">
        <v>95</v>
      </c>
      <c r="G82" s="22">
        <f t="shared" ref="G82:G85" si="6">+E82*F82</f>
        <v>159.6</v>
      </c>
      <c r="H82" s="11"/>
      <c r="I82" s="11"/>
    </row>
    <row r="83" spans="1:9">
      <c r="A83" s="12">
        <v>2</v>
      </c>
      <c r="B83" s="14"/>
      <c r="C83" s="14" t="s">
        <v>262</v>
      </c>
      <c r="D83" s="18" t="s">
        <v>14</v>
      </c>
      <c r="E83" s="15">
        <v>1</v>
      </c>
      <c r="F83" s="21">
        <v>823.67</v>
      </c>
      <c r="G83" s="22">
        <f t="shared" si="6"/>
        <v>823.67</v>
      </c>
      <c r="H83" s="11"/>
      <c r="I83" s="11"/>
    </row>
    <row r="84" spans="1:9">
      <c r="A84" s="12">
        <v>3</v>
      </c>
      <c r="B84" s="14"/>
      <c r="C84" s="1" t="s">
        <v>263</v>
      </c>
      <c r="D84" s="18" t="s">
        <v>29</v>
      </c>
      <c r="E84" s="15">
        <v>3</v>
      </c>
      <c r="F84" s="21">
        <v>25.39</v>
      </c>
      <c r="G84" s="22">
        <f t="shared" si="6"/>
        <v>76.17</v>
      </c>
      <c r="H84" s="11"/>
      <c r="I84" s="11"/>
    </row>
    <row r="85" spans="1:9">
      <c r="A85" s="12">
        <v>4</v>
      </c>
      <c r="B85" s="14"/>
      <c r="C85" s="1" t="s">
        <v>264</v>
      </c>
      <c r="D85" s="18" t="s">
        <v>14</v>
      </c>
      <c r="E85" s="15">
        <v>3</v>
      </c>
      <c r="F85" s="21">
        <v>31.49</v>
      </c>
      <c r="G85" s="22">
        <f t="shared" si="6"/>
        <v>94.47</v>
      </c>
      <c r="H85" s="11"/>
      <c r="I85" s="11"/>
    </row>
    <row r="86" spans="1:9">
      <c r="A86" s="12"/>
      <c r="B86" s="12"/>
      <c r="C86" s="289" t="s">
        <v>322</v>
      </c>
      <c r="D86" s="290"/>
      <c r="E86" s="290"/>
      <c r="F86" s="23"/>
      <c r="G86" s="26">
        <f>SUM(G82:G85)</f>
        <v>1153.9100000000001</v>
      </c>
    </row>
    <row r="87" spans="1:9">
      <c r="A87" s="13"/>
      <c r="B87" s="13">
        <v>8</v>
      </c>
      <c r="C87" s="295" t="s">
        <v>361</v>
      </c>
      <c r="D87" s="285"/>
      <c r="E87" s="285"/>
      <c r="F87" s="285"/>
      <c r="G87" s="285"/>
    </row>
    <row r="88" spans="1:9" ht="36">
      <c r="A88" s="12">
        <v>1</v>
      </c>
      <c r="B88" s="14"/>
      <c r="C88" s="1" t="s">
        <v>388</v>
      </c>
      <c r="D88" s="18" t="s">
        <v>202</v>
      </c>
      <c r="E88" s="15">
        <v>0.2195</v>
      </c>
      <c r="F88" s="21">
        <v>3495</v>
      </c>
      <c r="G88" s="22">
        <f t="shared" ref="G88:G94" si="7">+E88*F88</f>
        <v>767.15250000000003</v>
      </c>
      <c r="H88" s="11"/>
      <c r="I88" s="11"/>
    </row>
    <row r="89" spans="1:9" ht="36">
      <c r="A89" s="12">
        <v>2</v>
      </c>
      <c r="B89" s="14"/>
      <c r="C89" s="1" t="s">
        <v>389</v>
      </c>
      <c r="D89" s="18" t="s">
        <v>210</v>
      </c>
      <c r="E89" s="15">
        <v>5.34</v>
      </c>
      <c r="F89" s="21">
        <v>300</v>
      </c>
      <c r="G89" s="22">
        <f t="shared" si="7"/>
        <v>1602</v>
      </c>
      <c r="H89" s="11"/>
      <c r="I89" s="11"/>
    </row>
    <row r="90" spans="1:9">
      <c r="A90" s="12">
        <v>3</v>
      </c>
      <c r="B90" s="14"/>
      <c r="C90" s="1" t="s">
        <v>390</v>
      </c>
      <c r="D90" s="18" t="s">
        <v>22</v>
      </c>
      <c r="E90" s="15">
        <v>4.22</v>
      </c>
      <c r="F90" s="21">
        <v>38</v>
      </c>
      <c r="G90" s="22">
        <f t="shared" si="7"/>
        <v>160.35999999999999</v>
      </c>
      <c r="H90" s="11"/>
      <c r="I90" s="11"/>
    </row>
    <row r="91" spans="1:9" ht="36">
      <c r="A91" s="12">
        <v>4</v>
      </c>
      <c r="B91" s="14"/>
      <c r="C91" s="1" t="s">
        <v>391</v>
      </c>
      <c r="D91" s="18" t="s">
        <v>202</v>
      </c>
      <c r="E91" s="15">
        <v>5.3400000000000003E-2</v>
      </c>
      <c r="F91" s="21">
        <v>636</v>
      </c>
      <c r="G91" s="22">
        <f t="shared" si="7"/>
        <v>33.962400000000002</v>
      </c>
      <c r="H91" s="11"/>
      <c r="I91" s="11"/>
    </row>
    <row r="92" spans="1:9" ht="36">
      <c r="A92" s="12">
        <v>5</v>
      </c>
      <c r="B92" s="14"/>
      <c r="C92" s="1" t="s">
        <v>392</v>
      </c>
      <c r="D92" s="18" t="s">
        <v>202</v>
      </c>
      <c r="E92" s="15">
        <v>5.3400000000000003E-2</v>
      </c>
      <c r="F92" s="21">
        <v>636</v>
      </c>
      <c r="G92" s="22">
        <f t="shared" si="7"/>
        <v>33.962400000000002</v>
      </c>
      <c r="H92" s="11"/>
      <c r="I92" s="11"/>
    </row>
    <row r="93" spans="1:9" ht="24">
      <c r="A93" s="12">
        <v>6</v>
      </c>
      <c r="B93" s="14"/>
      <c r="C93" s="1" t="s">
        <v>393</v>
      </c>
      <c r="D93" s="18" t="s">
        <v>202</v>
      </c>
      <c r="E93" s="15">
        <v>2.3E-2</v>
      </c>
      <c r="F93" s="21">
        <v>636</v>
      </c>
      <c r="G93" s="22">
        <f t="shared" si="7"/>
        <v>14.628</v>
      </c>
      <c r="H93" s="11"/>
      <c r="I93" s="11"/>
    </row>
    <row r="94" spans="1:9" ht="36">
      <c r="A94" s="12">
        <v>7</v>
      </c>
      <c r="B94" s="14"/>
      <c r="C94" s="1" t="s">
        <v>394</v>
      </c>
      <c r="D94" s="18" t="s">
        <v>202</v>
      </c>
      <c r="E94" s="15">
        <v>2.3E-2</v>
      </c>
      <c r="F94" s="21">
        <v>636</v>
      </c>
      <c r="G94" s="22">
        <f t="shared" si="7"/>
        <v>14.628</v>
      </c>
      <c r="H94" s="11"/>
      <c r="I94" s="11"/>
    </row>
    <row r="95" spans="1:9">
      <c r="A95" s="12"/>
      <c r="B95" s="12"/>
      <c r="C95" s="289" t="s">
        <v>395</v>
      </c>
      <c r="D95" s="290"/>
      <c r="E95" s="290"/>
      <c r="F95" s="23"/>
      <c r="G95" s="26">
        <f>SUM(G88:G94)</f>
        <v>2626.6933000000004</v>
      </c>
    </row>
    <row r="96" spans="1:9">
      <c r="A96" s="12"/>
      <c r="B96" s="12"/>
      <c r="C96" s="289" t="s">
        <v>82</v>
      </c>
      <c r="D96" s="290"/>
      <c r="E96" s="290"/>
      <c r="F96" s="23"/>
      <c r="G96" s="33">
        <f>+SUM(G25,G31,G51,G58,G70,G80,G86,G95)</f>
        <v>37510.126487000001</v>
      </c>
    </row>
    <row r="97" spans="1:9">
      <c r="A97" s="12"/>
      <c r="B97" s="12"/>
      <c r="C97" s="297" t="s">
        <v>83</v>
      </c>
      <c r="D97" s="298"/>
      <c r="E97" s="298"/>
      <c r="F97" s="23"/>
      <c r="G97" s="34">
        <f>+G98-G96</f>
        <v>7877.1265622700012</v>
      </c>
    </row>
    <row r="98" spans="1:9">
      <c r="A98" s="12"/>
      <c r="B98" s="12"/>
      <c r="C98" s="289" t="s">
        <v>84</v>
      </c>
      <c r="D98" s="290"/>
      <c r="E98" s="290"/>
      <c r="F98" s="23"/>
      <c r="G98" s="34">
        <f>+G96*1.21</f>
        <v>45387.253049270003</v>
      </c>
    </row>
    <row r="100" spans="1:9">
      <c r="B100" s="296" t="s">
        <v>85</v>
      </c>
      <c r="C100" s="296"/>
      <c r="D100" s="296"/>
      <c r="E100" s="296"/>
      <c r="F100" s="296"/>
      <c r="G100" s="296"/>
    </row>
    <row r="101" spans="1:9">
      <c r="B101" s="296" t="s">
        <v>85</v>
      </c>
      <c r="C101" s="296"/>
      <c r="D101" s="296"/>
      <c r="E101" s="296"/>
      <c r="F101" s="296"/>
      <c r="G101" s="296"/>
    </row>
    <row r="102" spans="1:9">
      <c r="B102" s="296" t="s">
        <v>85</v>
      </c>
      <c r="C102" s="296"/>
      <c r="D102" s="296"/>
      <c r="E102" s="296"/>
      <c r="F102" s="296"/>
      <c r="G102" s="296"/>
    </row>
    <row r="103" spans="1:9">
      <c r="B103" s="296" t="s">
        <v>85</v>
      </c>
      <c r="C103" s="296"/>
      <c r="D103" s="296"/>
      <c r="E103" s="296"/>
      <c r="F103" s="296"/>
      <c r="G103" s="296"/>
    </row>
    <row r="104" spans="1:9">
      <c r="B104" s="296" t="s">
        <v>85</v>
      </c>
      <c r="C104" s="296"/>
      <c r="D104" s="296"/>
      <c r="E104" s="296"/>
      <c r="F104" s="296"/>
      <c r="G104" s="296"/>
    </row>
    <row r="105" spans="1:9">
      <c r="B105" s="296" t="s">
        <v>85</v>
      </c>
      <c r="C105" s="296"/>
      <c r="D105" s="296"/>
      <c r="E105" s="296"/>
      <c r="F105" s="296"/>
      <c r="G105" s="296"/>
    </row>
    <row r="106" spans="1:9">
      <c r="B106" s="296" t="s">
        <v>85</v>
      </c>
      <c r="C106" s="296"/>
      <c r="D106" s="296"/>
      <c r="E106" s="296"/>
      <c r="F106" s="296"/>
      <c r="G106" s="296"/>
    </row>
    <row r="107" spans="1:9">
      <c r="B107" s="296" t="s">
        <v>85</v>
      </c>
      <c r="C107" s="296"/>
      <c r="D107" s="296"/>
      <c r="E107" s="296"/>
      <c r="F107" s="296"/>
      <c r="G107" s="296"/>
    </row>
    <row r="108" spans="1:9">
      <c r="B108" s="296" t="s">
        <v>85</v>
      </c>
      <c r="C108" s="296"/>
      <c r="D108" s="296"/>
      <c r="E108" s="296"/>
      <c r="F108" s="296"/>
      <c r="G108" s="296"/>
    </row>
    <row r="109" spans="1:9">
      <c r="B109" s="296" t="s">
        <v>85</v>
      </c>
      <c r="C109" s="296"/>
      <c r="D109" s="296"/>
      <c r="E109" s="296"/>
      <c r="F109" s="296"/>
      <c r="G109" s="296"/>
    </row>
    <row r="110" spans="1:9">
      <c r="A110" s="2"/>
      <c r="B110" s="2"/>
      <c r="C110" s="2"/>
      <c r="D110" s="28"/>
      <c r="E110" s="16"/>
      <c r="F110" s="24"/>
      <c r="G110" s="24"/>
      <c r="H110" s="2"/>
      <c r="I110" s="2"/>
    </row>
  </sheetData>
  <mergeCells count="37">
    <mergeCell ref="C32:G32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5:E25"/>
    <mergeCell ref="C26:G26"/>
    <mergeCell ref="C31:E31"/>
    <mergeCell ref="C96:E96"/>
    <mergeCell ref="C51:E51"/>
    <mergeCell ref="C52:G52"/>
    <mergeCell ref="C58:E58"/>
    <mergeCell ref="C59:G59"/>
    <mergeCell ref="C70:E70"/>
    <mergeCell ref="C71:G71"/>
    <mergeCell ref="C80:E80"/>
    <mergeCell ref="C81:G81"/>
    <mergeCell ref="C86:E86"/>
    <mergeCell ref="C87:G87"/>
    <mergeCell ref="C95:E95"/>
    <mergeCell ref="B109:G109"/>
    <mergeCell ref="C97:E97"/>
    <mergeCell ref="C98:E98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6E5AF-70E4-4CFD-89D0-D9E60FF606C4}">
  <dimension ref="A2:I181"/>
  <sheetViews>
    <sheetView zoomScale="120" zoomScaleNormal="120" workbookViewId="0">
      <selection activeCell="B173" sqref="B173:G173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customWidth="1"/>
    <col min="5" max="5" width="14.85546875" style="17" customWidth="1"/>
    <col min="6" max="6" width="12.7109375" style="20" customWidth="1"/>
    <col min="7" max="7" width="15.42578125" style="20" customWidth="1"/>
  </cols>
  <sheetData>
    <row r="2" spans="1:9" ht="15.75">
      <c r="C2" s="281" t="s">
        <v>0</v>
      </c>
      <c r="D2" s="282"/>
      <c r="E2" s="282"/>
      <c r="F2" s="282"/>
    </row>
    <row r="3" spans="1:9">
      <c r="C3" s="283" t="s">
        <v>1</v>
      </c>
      <c r="D3" s="282"/>
      <c r="E3" s="282"/>
      <c r="F3" s="282"/>
    </row>
    <row r="5" spans="1:9">
      <c r="A5" s="284" t="s">
        <v>2</v>
      </c>
      <c r="B5" s="285"/>
      <c r="C5" s="285"/>
      <c r="D5" s="285"/>
      <c r="E5" s="285"/>
      <c r="F5" s="285"/>
      <c r="G5" s="285"/>
    </row>
    <row r="6" spans="1:9">
      <c r="A6" s="285"/>
      <c r="B6" s="285"/>
      <c r="C6" s="285"/>
      <c r="D6" s="285"/>
      <c r="E6" s="285"/>
      <c r="F6" s="285"/>
      <c r="G6" s="285"/>
    </row>
    <row r="7" spans="1:9">
      <c r="A7" s="284" t="s">
        <v>481</v>
      </c>
      <c r="B7" s="285"/>
      <c r="C7" s="285"/>
      <c r="D7" s="285"/>
      <c r="E7" s="285"/>
      <c r="F7" s="285"/>
      <c r="G7" s="285"/>
    </row>
    <row r="8" spans="1:9">
      <c r="A8" s="285"/>
      <c r="B8" s="285"/>
      <c r="C8" s="285"/>
      <c r="D8" s="285"/>
      <c r="E8" s="285"/>
      <c r="F8" s="285"/>
      <c r="G8" s="285"/>
    </row>
    <row r="9" spans="1:9">
      <c r="A9" s="284" t="s">
        <v>482</v>
      </c>
      <c r="B9" s="285"/>
      <c r="C9" s="285"/>
      <c r="D9" s="285"/>
      <c r="E9" s="285"/>
      <c r="F9" s="285"/>
      <c r="G9" s="285"/>
    </row>
    <row r="10" spans="1:9">
      <c r="A10" s="285"/>
      <c r="B10" s="285"/>
      <c r="C10" s="285"/>
      <c r="D10" s="285"/>
      <c r="E10" s="285"/>
      <c r="F10" s="285"/>
      <c r="G10" s="285"/>
    </row>
    <row r="11" spans="1:9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9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10" t="s">
        <v>19</v>
      </c>
    </row>
    <row r="13" spans="1:9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8" t="s">
        <v>18</v>
      </c>
    </row>
    <row r="14" spans="1:9">
      <c r="A14" s="13"/>
      <c r="B14" s="13">
        <v>1</v>
      </c>
      <c r="C14" s="310" t="s">
        <v>483</v>
      </c>
      <c r="D14" s="311"/>
      <c r="E14" s="311"/>
      <c r="F14" s="311"/>
      <c r="G14" s="311"/>
    </row>
    <row r="15" spans="1:9" ht="48">
      <c r="A15" s="12">
        <v>1</v>
      </c>
      <c r="B15" s="14"/>
      <c r="C15" s="1" t="s">
        <v>484</v>
      </c>
      <c r="D15" s="14" t="s">
        <v>29</v>
      </c>
      <c r="E15" s="15">
        <v>1</v>
      </c>
      <c r="F15" s="21">
        <v>240</v>
      </c>
      <c r="G15" s="22">
        <f>+E15*F15</f>
        <v>240</v>
      </c>
      <c r="H15" s="11"/>
      <c r="I15" s="11"/>
    </row>
    <row r="16" spans="1:9" ht="36">
      <c r="A16" s="12">
        <v>3</v>
      </c>
      <c r="B16" s="14"/>
      <c r="C16" s="1" t="s">
        <v>485</v>
      </c>
      <c r="D16" s="14" t="s">
        <v>14</v>
      </c>
      <c r="E16" s="15">
        <v>4</v>
      </c>
      <c r="F16" s="21">
        <v>34.86</v>
      </c>
      <c r="G16" s="22">
        <f t="shared" ref="G16:G49" si="0">+E16*F16</f>
        <v>139.44</v>
      </c>
      <c r="H16" s="11"/>
      <c r="I16" s="11"/>
    </row>
    <row r="17" spans="1:9" ht="24">
      <c r="A17" s="12">
        <v>4</v>
      </c>
      <c r="B17" s="14"/>
      <c r="C17" s="1" t="s">
        <v>486</v>
      </c>
      <c r="D17" s="14" t="s">
        <v>14</v>
      </c>
      <c r="E17" s="15">
        <v>4</v>
      </c>
      <c r="F17" s="21">
        <v>39.729999999999997</v>
      </c>
      <c r="G17" s="22">
        <f t="shared" si="0"/>
        <v>158.91999999999999</v>
      </c>
      <c r="H17" s="11"/>
      <c r="I17" s="11"/>
    </row>
    <row r="18" spans="1:9" ht="36">
      <c r="A18" s="12">
        <v>5</v>
      </c>
      <c r="B18" s="14"/>
      <c r="C18" s="1" t="s">
        <v>487</v>
      </c>
      <c r="D18" s="14" t="s">
        <v>29</v>
      </c>
      <c r="E18" s="15">
        <v>2</v>
      </c>
      <c r="F18" s="21">
        <v>25</v>
      </c>
      <c r="G18" s="22">
        <f t="shared" si="0"/>
        <v>50</v>
      </c>
      <c r="H18" s="11"/>
      <c r="I18" s="11"/>
    </row>
    <row r="19" spans="1:9">
      <c r="A19" s="12">
        <v>6</v>
      </c>
      <c r="B19" s="14"/>
      <c r="C19" s="1" t="s">
        <v>488</v>
      </c>
      <c r="D19" s="14" t="s">
        <v>14</v>
      </c>
      <c r="E19" s="15">
        <v>1</v>
      </c>
      <c r="F19" s="21">
        <v>17.53</v>
      </c>
      <c r="G19" s="22">
        <f t="shared" si="0"/>
        <v>17.53</v>
      </c>
      <c r="H19" s="11"/>
      <c r="I19" s="11"/>
    </row>
    <row r="20" spans="1:9">
      <c r="A20" s="12">
        <v>7</v>
      </c>
      <c r="B20" s="14"/>
      <c r="C20" s="1" t="s">
        <v>489</v>
      </c>
      <c r="D20" s="14" t="s">
        <v>14</v>
      </c>
      <c r="E20" s="15">
        <v>1</v>
      </c>
      <c r="F20" s="21">
        <v>17.53</v>
      </c>
      <c r="G20" s="22">
        <f t="shared" si="0"/>
        <v>17.53</v>
      </c>
      <c r="H20" s="11"/>
      <c r="I20" s="11"/>
    </row>
    <row r="21" spans="1:9" ht="36">
      <c r="A21" s="12">
        <v>8</v>
      </c>
      <c r="B21" s="14"/>
      <c r="C21" s="1" t="s">
        <v>490</v>
      </c>
      <c r="D21" s="14" t="s">
        <v>14</v>
      </c>
      <c r="E21" s="15">
        <v>0</v>
      </c>
      <c r="F21" s="21">
        <v>0</v>
      </c>
      <c r="G21" s="22">
        <f t="shared" si="0"/>
        <v>0</v>
      </c>
      <c r="H21" s="11"/>
      <c r="I21" s="11"/>
    </row>
    <row r="22" spans="1:9" ht="24">
      <c r="A22" s="12">
        <v>9</v>
      </c>
      <c r="B22" s="14"/>
      <c r="C22" s="1" t="s">
        <v>429</v>
      </c>
      <c r="D22" s="14" t="s">
        <v>27</v>
      </c>
      <c r="E22" s="15">
        <v>2</v>
      </c>
      <c r="F22" s="21">
        <v>32.32</v>
      </c>
      <c r="G22" s="22">
        <f t="shared" si="0"/>
        <v>64.64</v>
      </c>
      <c r="H22" s="11"/>
      <c r="I22" s="11"/>
    </row>
    <row r="23" spans="1:9" ht="24">
      <c r="A23" s="12">
        <v>10</v>
      </c>
      <c r="B23" s="14"/>
      <c r="C23" s="1" t="s">
        <v>491</v>
      </c>
      <c r="D23" s="14" t="s">
        <v>14</v>
      </c>
      <c r="E23" s="15">
        <v>2</v>
      </c>
      <c r="F23" s="21">
        <v>108.09</v>
      </c>
      <c r="G23" s="22">
        <f t="shared" si="0"/>
        <v>216.18</v>
      </c>
      <c r="H23" s="11"/>
      <c r="I23" s="11"/>
    </row>
    <row r="24" spans="1:9" ht="36">
      <c r="A24" s="12">
        <v>11</v>
      </c>
      <c r="B24" s="14"/>
      <c r="C24" s="1" t="s">
        <v>490</v>
      </c>
      <c r="D24" s="14" t="s">
        <v>14</v>
      </c>
      <c r="E24" s="15">
        <v>30</v>
      </c>
      <c r="F24" s="21">
        <v>25</v>
      </c>
      <c r="G24" s="22">
        <f t="shared" si="0"/>
        <v>750</v>
      </c>
      <c r="H24" s="11"/>
      <c r="I24" s="11"/>
    </row>
    <row r="25" spans="1:9">
      <c r="A25" s="12">
        <v>12</v>
      </c>
      <c r="B25" s="14"/>
      <c r="C25" s="1" t="s">
        <v>492</v>
      </c>
      <c r="D25" s="14" t="s">
        <v>14</v>
      </c>
      <c r="E25" s="15">
        <v>10</v>
      </c>
      <c r="F25" s="21">
        <v>14.5</v>
      </c>
      <c r="G25" s="22">
        <f t="shared" si="0"/>
        <v>145</v>
      </c>
      <c r="H25" s="11"/>
      <c r="I25" s="11"/>
    </row>
    <row r="26" spans="1:9">
      <c r="A26" s="12">
        <v>13</v>
      </c>
      <c r="B26" s="14"/>
      <c r="C26" s="1" t="s">
        <v>493</v>
      </c>
      <c r="D26" s="14" t="s">
        <v>14</v>
      </c>
      <c r="E26" s="15">
        <v>20</v>
      </c>
      <c r="F26" s="21">
        <v>13.83</v>
      </c>
      <c r="G26" s="22">
        <f t="shared" si="0"/>
        <v>276.60000000000002</v>
      </c>
      <c r="H26" s="11"/>
      <c r="I26" s="11"/>
    </row>
    <row r="27" spans="1:9" ht="36">
      <c r="A27" s="12">
        <v>14</v>
      </c>
      <c r="B27" s="14"/>
      <c r="C27" s="1" t="s">
        <v>490</v>
      </c>
      <c r="D27" s="14" t="s">
        <v>14</v>
      </c>
      <c r="E27" s="15">
        <v>6</v>
      </c>
      <c r="F27" s="21">
        <v>25</v>
      </c>
      <c r="G27" s="22">
        <f t="shared" si="0"/>
        <v>150</v>
      </c>
      <c r="H27" s="11"/>
      <c r="I27" s="11"/>
    </row>
    <row r="28" spans="1:9">
      <c r="A28" s="12">
        <v>15</v>
      </c>
      <c r="B28" s="14"/>
      <c r="C28" s="1" t="s">
        <v>494</v>
      </c>
      <c r="D28" s="14" t="s">
        <v>14</v>
      </c>
      <c r="E28" s="15">
        <v>4</v>
      </c>
      <c r="F28" s="21">
        <v>61.68</v>
      </c>
      <c r="G28" s="22">
        <f t="shared" si="0"/>
        <v>246.72</v>
      </c>
      <c r="H28" s="11"/>
      <c r="I28" s="11"/>
    </row>
    <row r="29" spans="1:9">
      <c r="A29" s="12">
        <v>16</v>
      </c>
      <c r="B29" s="14"/>
      <c r="C29" s="1" t="s">
        <v>495</v>
      </c>
      <c r="D29" s="14" t="s">
        <v>14</v>
      </c>
      <c r="E29" s="15">
        <v>2</v>
      </c>
      <c r="F29" s="21">
        <v>58.26</v>
      </c>
      <c r="G29" s="22">
        <f t="shared" si="0"/>
        <v>116.52</v>
      </c>
      <c r="H29" s="11"/>
      <c r="I29" s="11"/>
    </row>
    <row r="30" spans="1:9" ht="24">
      <c r="A30" s="12">
        <v>17</v>
      </c>
      <c r="B30" s="14"/>
      <c r="C30" s="1" t="s">
        <v>496</v>
      </c>
      <c r="D30" s="14" t="s">
        <v>14</v>
      </c>
      <c r="E30" s="15">
        <v>30</v>
      </c>
      <c r="F30" s="21">
        <v>20.46</v>
      </c>
      <c r="G30" s="22">
        <f t="shared" si="0"/>
        <v>613.80000000000007</v>
      </c>
      <c r="H30" s="11"/>
      <c r="I30" s="11"/>
    </row>
    <row r="31" spans="1:9">
      <c r="A31" s="12">
        <v>18</v>
      </c>
      <c r="B31" s="14"/>
      <c r="C31" s="1" t="s">
        <v>497</v>
      </c>
      <c r="D31" s="14" t="s">
        <v>14</v>
      </c>
      <c r="E31" s="15">
        <v>10</v>
      </c>
      <c r="F31" s="21">
        <v>5.49</v>
      </c>
      <c r="G31" s="22">
        <f t="shared" si="0"/>
        <v>54.900000000000006</v>
      </c>
      <c r="H31" s="11"/>
      <c r="I31" s="11"/>
    </row>
    <row r="32" spans="1:9">
      <c r="A32" s="12">
        <v>19</v>
      </c>
      <c r="B32" s="14"/>
      <c r="C32" s="1" t="s">
        <v>498</v>
      </c>
      <c r="D32" s="14" t="s">
        <v>14</v>
      </c>
      <c r="E32" s="15">
        <v>5</v>
      </c>
      <c r="F32" s="21">
        <v>6.69</v>
      </c>
      <c r="G32" s="22">
        <f t="shared" si="0"/>
        <v>33.450000000000003</v>
      </c>
      <c r="H32" s="11"/>
      <c r="I32" s="11"/>
    </row>
    <row r="33" spans="1:9">
      <c r="A33" s="12">
        <v>20</v>
      </c>
      <c r="B33" s="14"/>
      <c r="C33" s="1" t="s">
        <v>499</v>
      </c>
      <c r="D33" s="14" t="s">
        <v>14</v>
      </c>
      <c r="E33" s="15">
        <v>10</v>
      </c>
      <c r="F33" s="21">
        <v>5.49</v>
      </c>
      <c r="G33" s="22">
        <f t="shared" si="0"/>
        <v>54.900000000000006</v>
      </c>
      <c r="H33" s="11"/>
      <c r="I33" s="11"/>
    </row>
    <row r="34" spans="1:9">
      <c r="A34" s="12">
        <v>21</v>
      </c>
      <c r="B34" s="14"/>
      <c r="C34" s="1" t="s">
        <v>500</v>
      </c>
      <c r="D34" s="14" t="s">
        <v>14</v>
      </c>
      <c r="E34" s="15">
        <v>5</v>
      </c>
      <c r="F34" s="21">
        <v>6.69</v>
      </c>
      <c r="G34" s="22">
        <f t="shared" si="0"/>
        <v>33.450000000000003</v>
      </c>
      <c r="H34" s="11"/>
      <c r="I34" s="11"/>
    </row>
    <row r="35" spans="1:9" ht="36">
      <c r="A35" s="12">
        <v>22</v>
      </c>
      <c r="B35" s="14"/>
      <c r="C35" s="1" t="s">
        <v>501</v>
      </c>
      <c r="D35" s="14" t="s">
        <v>22</v>
      </c>
      <c r="E35" s="15">
        <v>181</v>
      </c>
      <c r="F35" s="21">
        <v>16</v>
      </c>
      <c r="G35" s="22">
        <f t="shared" si="0"/>
        <v>2896</v>
      </c>
      <c r="H35" s="11"/>
      <c r="I35" s="11"/>
    </row>
    <row r="36" spans="1:9">
      <c r="A36" s="12">
        <v>23</v>
      </c>
      <c r="B36" s="14"/>
      <c r="C36" s="1" t="s">
        <v>502</v>
      </c>
      <c r="D36" s="14" t="s">
        <v>22</v>
      </c>
      <c r="E36" s="15">
        <v>56</v>
      </c>
      <c r="F36" s="21">
        <v>4.18</v>
      </c>
      <c r="G36" s="22">
        <f t="shared" si="0"/>
        <v>234.07999999999998</v>
      </c>
      <c r="H36" s="11"/>
      <c r="I36" s="11"/>
    </row>
    <row r="37" spans="1:9">
      <c r="A37" s="12">
        <v>24</v>
      </c>
      <c r="B37" s="14"/>
      <c r="C37" s="1" t="s">
        <v>503</v>
      </c>
      <c r="D37" s="14" t="s">
        <v>22</v>
      </c>
      <c r="E37" s="15">
        <v>65</v>
      </c>
      <c r="F37" s="21">
        <v>5.2</v>
      </c>
      <c r="G37" s="22">
        <f t="shared" si="0"/>
        <v>338</v>
      </c>
      <c r="H37" s="11"/>
      <c r="I37" s="11"/>
    </row>
    <row r="38" spans="1:9">
      <c r="A38" s="12">
        <v>25</v>
      </c>
      <c r="B38" s="14"/>
      <c r="C38" s="1" t="s">
        <v>504</v>
      </c>
      <c r="D38" s="14" t="s">
        <v>22</v>
      </c>
      <c r="E38" s="15">
        <v>60</v>
      </c>
      <c r="F38" s="21">
        <v>6.78</v>
      </c>
      <c r="G38" s="22">
        <f t="shared" si="0"/>
        <v>406.8</v>
      </c>
      <c r="H38" s="11"/>
      <c r="I38" s="11"/>
    </row>
    <row r="39" spans="1:9">
      <c r="A39" s="12">
        <v>26</v>
      </c>
      <c r="B39" s="14"/>
      <c r="C39" s="1" t="s">
        <v>26</v>
      </c>
      <c r="D39" s="14" t="s">
        <v>27</v>
      </c>
      <c r="E39" s="15">
        <v>1</v>
      </c>
      <c r="F39" s="21">
        <v>278</v>
      </c>
      <c r="G39" s="22">
        <f t="shared" si="0"/>
        <v>278</v>
      </c>
      <c r="H39" s="11"/>
      <c r="I39" s="11"/>
    </row>
    <row r="40" spans="1:9" ht="36">
      <c r="A40" s="12">
        <v>27</v>
      </c>
      <c r="B40" s="14"/>
      <c r="C40" s="1" t="s">
        <v>505</v>
      </c>
      <c r="D40" s="14" t="s">
        <v>217</v>
      </c>
      <c r="E40" s="15">
        <v>0.24</v>
      </c>
      <c r="F40" s="21">
        <v>336.64</v>
      </c>
      <c r="G40" s="22">
        <f t="shared" si="0"/>
        <v>80.793599999999998</v>
      </c>
      <c r="H40" s="11"/>
      <c r="I40" s="11"/>
    </row>
    <row r="41" spans="1:9" ht="36">
      <c r="A41" s="12">
        <v>28</v>
      </c>
      <c r="B41" s="14"/>
      <c r="C41" s="1" t="s">
        <v>506</v>
      </c>
      <c r="D41" s="14" t="s">
        <v>217</v>
      </c>
      <c r="E41" s="15">
        <v>0.12</v>
      </c>
      <c r="F41" s="21">
        <v>406</v>
      </c>
      <c r="G41" s="22">
        <f t="shared" si="0"/>
        <v>48.72</v>
      </c>
      <c r="H41" s="11"/>
      <c r="I41" s="11"/>
    </row>
    <row r="42" spans="1:9" ht="36">
      <c r="A42" s="12">
        <v>29</v>
      </c>
      <c r="B42" s="14"/>
      <c r="C42" s="1" t="s">
        <v>507</v>
      </c>
      <c r="D42" s="14" t="s">
        <v>210</v>
      </c>
      <c r="E42" s="15">
        <v>4.8</v>
      </c>
      <c r="F42" s="21">
        <v>25</v>
      </c>
      <c r="G42" s="22">
        <f t="shared" si="0"/>
        <v>120</v>
      </c>
      <c r="H42" s="11"/>
      <c r="I42" s="11"/>
    </row>
    <row r="43" spans="1:9" ht="36">
      <c r="A43" s="12">
        <v>30</v>
      </c>
      <c r="B43" s="14"/>
      <c r="C43" s="1" t="s">
        <v>508</v>
      </c>
      <c r="D43" s="14" t="s">
        <v>210</v>
      </c>
      <c r="E43" s="15">
        <v>4</v>
      </c>
      <c r="F43" s="21">
        <v>15.07</v>
      </c>
      <c r="G43" s="22">
        <f t="shared" si="0"/>
        <v>60.28</v>
      </c>
      <c r="H43" s="11"/>
      <c r="I43" s="11"/>
    </row>
    <row r="44" spans="1:9" ht="36">
      <c r="A44" s="12">
        <v>31</v>
      </c>
      <c r="B44" s="14"/>
      <c r="C44" s="1" t="s">
        <v>509</v>
      </c>
      <c r="D44" s="14" t="s">
        <v>14</v>
      </c>
      <c r="E44" s="15">
        <v>2</v>
      </c>
      <c r="F44" s="21">
        <v>52.14</v>
      </c>
      <c r="G44" s="22">
        <f t="shared" si="0"/>
        <v>104.28</v>
      </c>
      <c r="H44" s="11"/>
      <c r="I44" s="11"/>
    </row>
    <row r="45" spans="1:9">
      <c r="A45" s="12">
        <v>32</v>
      </c>
      <c r="B45" s="14"/>
      <c r="C45" s="1" t="s">
        <v>510</v>
      </c>
      <c r="D45" s="14" t="s">
        <v>29</v>
      </c>
      <c r="E45" s="15">
        <v>1</v>
      </c>
      <c r="F45" s="21">
        <v>41.99</v>
      </c>
      <c r="G45" s="22">
        <f t="shared" si="0"/>
        <v>41.99</v>
      </c>
      <c r="H45" s="11"/>
      <c r="I45" s="11"/>
    </row>
    <row r="46" spans="1:9">
      <c r="A46" s="12">
        <v>33</v>
      </c>
      <c r="B46" s="14"/>
      <c r="C46" s="1" t="s">
        <v>511</v>
      </c>
      <c r="D46" s="14" t="s">
        <v>14</v>
      </c>
      <c r="E46" s="15">
        <v>1</v>
      </c>
      <c r="F46" s="21">
        <v>28</v>
      </c>
      <c r="G46" s="22">
        <f t="shared" si="0"/>
        <v>28</v>
      </c>
      <c r="H46" s="11"/>
      <c r="I46" s="11"/>
    </row>
    <row r="47" spans="1:9" ht="36">
      <c r="A47" s="12">
        <v>34</v>
      </c>
      <c r="B47" s="14"/>
      <c r="C47" s="1" t="s">
        <v>487</v>
      </c>
      <c r="D47" s="14" t="s">
        <v>29</v>
      </c>
      <c r="E47" s="15">
        <v>6</v>
      </c>
      <c r="F47" s="21">
        <v>25</v>
      </c>
      <c r="G47" s="22">
        <f t="shared" si="0"/>
        <v>150</v>
      </c>
      <c r="H47" s="11"/>
      <c r="I47" s="11"/>
    </row>
    <row r="48" spans="1:9">
      <c r="A48" s="12">
        <v>35</v>
      </c>
      <c r="B48" s="14"/>
      <c r="C48" s="1" t="s">
        <v>512</v>
      </c>
      <c r="D48" s="14" t="s">
        <v>14</v>
      </c>
      <c r="E48" s="15">
        <v>6</v>
      </c>
      <c r="F48" s="21">
        <v>36.04</v>
      </c>
      <c r="G48" s="22">
        <f t="shared" si="0"/>
        <v>216.24</v>
      </c>
      <c r="H48" s="11"/>
      <c r="I48" s="11"/>
    </row>
    <row r="49" spans="1:9" ht="24">
      <c r="A49" s="12">
        <v>36</v>
      </c>
      <c r="B49" s="14"/>
      <c r="C49" s="1" t="s">
        <v>513</v>
      </c>
      <c r="D49" s="14" t="s">
        <v>14</v>
      </c>
      <c r="E49" s="15">
        <v>1</v>
      </c>
      <c r="F49" s="21">
        <v>720</v>
      </c>
      <c r="G49" s="22">
        <f t="shared" si="0"/>
        <v>720</v>
      </c>
      <c r="H49" s="11"/>
      <c r="I49" s="11"/>
    </row>
    <row r="50" spans="1:9">
      <c r="A50" s="12"/>
      <c r="B50" s="12"/>
      <c r="C50" s="289" t="s">
        <v>47</v>
      </c>
      <c r="D50" s="290"/>
      <c r="E50" s="290"/>
      <c r="F50" s="23"/>
      <c r="G50" s="26">
        <f>SUM(G15:G49)</f>
        <v>9102.7636000000002</v>
      </c>
    </row>
    <row r="51" spans="1:9">
      <c r="A51" s="13"/>
      <c r="B51" s="13">
        <v>2</v>
      </c>
      <c r="C51" s="295" t="s">
        <v>514</v>
      </c>
      <c r="D51" s="285"/>
      <c r="E51" s="285"/>
      <c r="F51" s="285"/>
      <c r="G51" s="285"/>
    </row>
    <row r="52" spans="1:9" ht="36">
      <c r="A52" s="12">
        <v>1</v>
      </c>
      <c r="B52" s="14"/>
      <c r="C52" s="1" t="s">
        <v>515</v>
      </c>
      <c r="D52" s="14" t="s">
        <v>14</v>
      </c>
      <c r="E52" s="15">
        <v>1</v>
      </c>
      <c r="F52" s="21">
        <v>58</v>
      </c>
      <c r="G52" s="22">
        <f t="shared" ref="G52:G61" si="1">+E52*F52</f>
        <v>58</v>
      </c>
      <c r="H52" s="11"/>
      <c r="I52" s="11"/>
    </row>
    <row r="53" spans="1:9" ht="24">
      <c r="A53" s="12">
        <v>2</v>
      </c>
      <c r="B53" s="14"/>
      <c r="C53" s="1" t="s">
        <v>516</v>
      </c>
      <c r="D53" s="14" t="s">
        <v>14</v>
      </c>
      <c r="E53" s="15">
        <v>1</v>
      </c>
      <c r="F53" s="21">
        <v>42.36</v>
      </c>
      <c r="G53" s="22">
        <f t="shared" si="1"/>
        <v>42.36</v>
      </c>
      <c r="H53" s="11"/>
      <c r="I53" s="11"/>
    </row>
    <row r="54" spans="1:9" ht="36">
      <c r="A54" s="12">
        <v>3</v>
      </c>
      <c r="B54" s="14"/>
      <c r="C54" s="1" t="s">
        <v>490</v>
      </c>
      <c r="D54" s="14" t="s">
        <v>14</v>
      </c>
      <c r="E54" s="15">
        <v>2</v>
      </c>
      <c r="F54" s="21">
        <v>48</v>
      </c>
      <c r="G54" s="22">
        <f t="shared" si="1"/>
        <v>96</v>
      </c>
      <c r="H54" s="11"/>
      <c r="I54" s="11"/>
    </row>
    <row r="55" spans="1:9">
      <c r="A55" s="12">
        <v>4</v>
      </c>
      <c r="B55" s="14"/>
      <c r="C55" s="1" t="s">
        <v>492</v>
      </c>
      <c r="D55" s="14" t="s">
        <v>14</v>
      </c>
      <c r="E55" s="15">
        <v>2</v>
      </c>
      <c r="F55" s="21">
        <v>14.5</v>
      </c>
      <c r="G55" s="22">
        <f t="shared" si="1"/>
        <v>29</v>
      </c>
      <c r="H55" s="11"/>
      <c r="I55" s="11"/>
    </row>
    <row r="56" spans="1:9" ht="24">
      <c r="A56" s="12">
        <v>5</v>
      </c>
      <c r="B56" s="14"/>
      <c r="C56" s="1" t="s">
        <v>496</v>
      </c>
      <c r="D56" s="14" t="s">
        <v>14</v>
      </c>
      <c r="E56" s="15">
        <v>2</v>
      </c>
      <c r="F56" s="21">
        <v>25</v>
      </c>
      <c r="G56" s="22">
        <f t="shared" si="1"/>
        <v>50</v>
      </c>
      <c r="H56" s="11"/>
      <c r="I56" s="11"/>
    </row>
    <row r="57" spans="1:9">
      <c r="A57" s="12">
        <v>6</v>
      </c>
      <c r="B57" s="14"/>
      <c r="C57" s="1" t="s">
        <v>500</v>
      </c>
      <c r="D57" s="14" t="s">
        <v>14</v>
      </c>
      <c r="E57" s="15">
        <v>2</v>
      </c>
      <c r="F57" s="21">
        <v>6.69</v>
      </c>
      <c r="G57" s="22">
        <f t="shared" si="1"/>
        <v>13.38</v>
      </c>
      <c r="H57" s="11"/>
      <c r="I57" s="11"/>
    </row>
    <row r="58" spans="1:9" ht="36">
      <c r="A58" s="12">
        <v>7</v>
      </c>
      <c r="B58" s="14"/>
      <c r="C58" s="1" t="s">
        <v>517</v>
      </c>
      <c r="D58" s="14" t="s">
        <v>22</v>
      </c>
      <c r="E58" s="15">
        <v>6</v>
      </c>
      <c r="F58" s="21">
        <v>18</v>
      </c>
      <c r="G58" s="22">
        <f t="shared" si="1"/>
        <v>108</v>
      </c>
      <c r="H58" s="11"/>
      <c r="I58" s="11"/>
    </row>
    <row r="59" spans="1:9">
      <c r="A59" s="12">
        <v>8</v>
      </c>
      <c r="B59" s="14"/>
      <c r="C59" s="1" t="s">
        <v>503</v>
      </c>
      <c r="D59" s="14" t="s">
        <v>22</v>
      </c>
      <c r="E59" s="15">
        <v>6</v>
      </c>
      <c r="F59" s="21">
        <v>5.2</v>
      </c>
      <c r="G59" s="22">
        <f t="shared" si="1"/>
        <v>31.200000000000003</v>
      </c>
      <c r="H59" s="11"/>
      <c r="I59" s="11"/>
    </row>
    <row r="60" spans="1:9">
      <c r="A60" s="12">
        <v>9</v>
      </c>
      <c r="B60" s="14"/>
      <c r="C60" s="1" t="s">
        <v>26</v>
      </c>
      <c r="D60" s="14" t="s">
        <v>27</v>
      </c>
      <c r="E60" s="15">
        <v>1</v>
      </c>
      <c r="F60" s="21">
        <v>33.6</v>
      </c>
      <c r="G60" s="22">
        <f t="shared" si="1"/>
        <v>33.6</v>
      </c>
      <c r="H60" s="11"/>
      <c r="I60" s="11"/>
    </row>
    <row r="61" spans="1:9" ht="24">
      <c r="A61" s="12">
        <v>10</v>
      </c>
      <c r="B61" s="14"/>
      <c r="C61" s="1" t="s">
        <v>518</v>
      </c>
      <c r="D61" s="14" t="s">
        <v>14</v>
      </c>
      <c r="E61" s="15">
        <v>1</v>
      </c>
      <c r="F61" s="21">
        <v>346</v>
      </c>
      <c r="G61" s="22">
        <f t="shared" si="1"/>
        <v>346</v>
      </c>
      <c r="H61" s="11"/>
      <c r="I61" s="11"/>
    </row>
    <row r="62" spans="1:9">
      <c r="A62" s="12"/>
      <c r="B62" s="12"/>
      <c r="C62" s="289" t="s">
        <v>57</v>
      </c>
      <c r="D62" s="290"/>
      <c r="E62" s="290"/>
      <c r="F62" s="23"/>
      <c r="G62" s="26">
        <f>SUM(G52:G61)</f>
        <v>807.54</v>
      </c>
    </row>
    <row r="63" spans="1:9">
      <c r="A63" s="12"/>
      <c r="B63" s="12"/>
      <c r="C63" s="289" t="s">
        <v>82</v>
      </c>
      <c r="D63" s="290"/>
      <c r="E63" s="290"/>
      <c r="F63" s="23"/>
      <c r="G63" s="27">
        <f>+SUM(G50,G62)</f>
        <v>9910.3035999999993</v>
      </c>
    </row>
    <row r="64" spans="1:9">
      <c r="A64" s="12"/>
      <c r="B64" s="12"/>
      <c r="C64" s="297" t="s">
        <v>83</v>
      </c>
      <c r="D64" s="298"/>
      <c r="E64" s="298"/>
      <c r="F64" s="23"/>
      <c r="G64" s="25">
        <f>+G65-G63</f>
        <v>2081.1637559999999</v>
      </c>
    </row>
    <row r="65" spans="1:9">
      <c r="A65" s="12"/>
      <c r="B65" s="12"/>
      <c r="C65" s="289" t="s">
        <v>84</v>
      </c>
      <c r="D65" s="290"/>
      <c r="E65" s="290"/>
      <c r="F65" s="23"/>
      <c r="G65" s="25">
        <f>+G63*1.21</f>
        <v>11991.467355999999</v>
      </c>
    </row>
    <row r="67" spans="1:9">
      <c r="B67" s="296" t="s">
        <v>85</v>
      </c>
      <c r="C67" s="296"/>
      <c r="D67" s="296"/>
      <c r="E67" s="296"/>
      <c r="F67" s="296"/>
      <c r="G67" s="296"/>
    </row>
    <row r="68" spans="1:9">
      <c r="B68" s="296" t="s">
        <v>85</v>
      </c>
      <c r="C68" s="296"/>
      <c r="D68" s="296"/>
      <c r="E68" s="296"/>
      <c r="F68" s="296"/>
      <c r="G68" s="296"/>
    </row>
    <row r="69" spans="1:9">
      <c r="B69" s="296" t="s">
        <v>85</v>
      </c>
      <c r="C69" s="296"/>
      <c r="D69" s="296"/>
      <c r="E69" s="296"/>
      <c r="F69" s="296"/>
      <c r="G69" s="296"/>
    </row>
    <row r="70" spans="1:9">
      <c r="B70" s="296" t="s">
        <v>85</v>
      </c>
      <c r="C70" s="296"/>
      <c r="D70" s="296"/>
      <c r="E70" s="296"/>
      <c r="F70" s="296"/>
      <c r="G70" s="296"/>
    </row>
    <row r="71" spans="1:9">
      <c r="B71" s="296" t="s">
        <v>85</v>
      </c>
      <c r="C71" s="296"/>
      <c r="D71" s="296"/>
      <c r="E71" s="296"/>
      <c r="F71" s="296"/>
      <c r="G71" s="296"/>
    </row>
    <row r="72" spans="1:9">
      <c r="B72" s="296" t="s">
        <v>85</v>
      </c>
      <c r="C72" s="296"/>
      <c r="D72" s="296"/>
      <c r="E72" s="296"/>
      <c r="F72" s="296"/>
      <c r="G72" s="296"/>
    </row>
    <row r="73" spans="1:9">
      <c r="B73" s="296" t="s">
        <v>85</v>
      </c>
      <c r="C73" s="296"/>
      <c r="D73" s="296"/>
      <c r="E73" s="296"/>
      <c r="F73" s="296"/>
      <c r="G73" s="296"/>
    </row>
    <row r="74" spans="1:9">
      <c r="B74" s="296" t="s">
        <v>85</v>
      </c>
      <c r="C74" s="296"/>
      <c r="D74" s="296"/>
      <c r="E74" s="296"/>
      <c r="F74" s="296"/>
      <c r="G74" s="296"/>
    </row>
    <row r="75" spans="1:9">
      <c r="B75" s="296" t="s">
        <v>85</v>
      </c>
      <c r="C75" s="296"/>
      <c r="D75" s="296"/>
      <c r="E75" s="296"/>
      <c r="F75" s="296"/>
      <c r="G75" s="296"/>
    </row>
    <row r="76" spans="1:9">
      <c r="B76" s="296" t="s">
        <v>85</v>
      </c>
      <c r="C76" s="296"/>
      <c r="D76" s="296"/>
      <c r="E76" s="296"/>
      <c r="F76" s="296"/>
      <c r="G76" s="296"/>
    </row>
    <row r="77" spans="1:9">
      <c r="A77" s="2"/>
      <c r="B77" s="2"/>
      <c r="C77" s="2"/>
      <c r="D77" s="2"/>
      <c r="E77" s="16"/>
      <c r="F77" s="24"/>
      <c r="G77" s="24"/>
      <c r="H77" s="2"/>
      <c r="I77" s="2"/>
    </row>
    <row r="79" spans="1:9" ht="15.75">
      <c r="C79" s="281" t="s">
        <v>0</v>
      </c>
      <c r="D79" s="282"/>
      <c r="E79" s="282"/>
      <c r="F79" s="282"/>
    </row>
    <row r="80" spans="1:9">
      <c r="C80" s="283" t="s">
        <v>1</v>
      </c>
      <c r="D80" s="282"/>
      <c r="E80" s="282"/>
      <c r="F80" s="282"/>
    </row>
    <row r="82" spans="1:9">
      <c r="A82" s="284" t="s">
        <v>2</v>
      </c>
      <c r="B82" s="285"/>
      <c r="C82" s="285"/>
      <c r="D82" s="285"/>
      <c r="E82" s="285"/>
      <c r="F82" s="285"/>
      <c r="G82" s="285"/>
    </row>
    <row r="83" spans="1:9">
      <c r="A83" s="285"/>
      <c r="B83" s="285"/>
      <c r="C83" s="285"/>
      <c r="D83" s="285"/>
      <c r="E83" s="285"/>
      <c r="F83" s="285"/>
      <c r="G83" s="285"/>
    </row>
    <row r="84" spans="1:9">
      <c r="A84" s="284" t="s">
        <v>481</v>
      </c>
      <c r="B84" s="285"/>
      <c r="C84" s="285"/>
      <c r="D84" s="285"/>
      <c r="E84" s="285"/>
      <c r="F84" s="285"/>
      <c r="G84" s="285"/>
    </row>
    <row r="85" spans="1:9">
      <c r="A85" s="285"/>
      <c r="B85" s="285"/>
      <c r="C85" s="285"/>
      <c r="D85" s="285"/>
      <c r="E85" s="285"/>
      <c r="F85" s="285"/>
      <c r="G85" s="285"/>
    </row>
    <row r="86" spans="1:9">
      <c r="A86" s="284" t="s">
        <v>519</v>
      </c>
      <c r="B86" s="285"/>
      <c r="C86" s="285"/>
      <c r="D86" s="285"/>
      <c r="E86" s="285"/>
      <c r="F86" s="285"/>
      <c r="G86" s="285"/>
    </row>
    <row r="87" spans="1:9">
      <c r="A87" s="285"/>
      <c r="B87" s="285"/>
      <c r="C87" s="285"/>
      <c r="D87" s="285"/>
      <c r="E87" s="285"/>
      <c r="F87" s="285"/>
      <c r="G87" s="285"/>
    </row>
    <row r="88" spans="1:9">
      <c r="A88" s="286" t="s">
        <v>6</v>
      </c>
      <c r="B88" s="287"/>
      <c r="C88" s="2"/>
      <c r="D88" s="288" t="s">
        <v>5</v>
      </c>
      <c r="E88" s="287"/>
      <c r="F88" s="287"/>
      <c r="G88" s="287"/>
    </row>
    <row r="89" spans="1:9">
      <c r="A89" s="3" t="s">
        <v>7</v>
      </c>
      <c r="B89" s="3" t="s">
        <v>9</v>
      </c>
      <c r="C89" s="3" t="s">
        <v>11</v>
      </c>
      <c r="D89" s="5" t="s">
        <v>13</v>
      </c>
      <c r="E89" s="312" t="s">
        <v>15</v>
      </c>
      <c r="F89" s="7" t="s">
        <v>16</v>
      </c>
      <c r="G89" s="10" t="s">
        <v>19</v>
      </c>
    </row>
    <row r="90" spans="1:9">
      <c r="A90" s="4" t="s">
        <v>8</v>
      </c>
      <c r="B90" s="4" t="s">
        <v>10</v>
      </c>
      <c r="C90" s="4" t="s">
        <v>12</v>
      </c>
      <c r="D90" s="6" t="s">
        <v>14</v>
      </c>
      <c r="E90" s="313"/>
      <c r="F90" s="9" t="s">
        <v>17</v>
      </c>
      <c r="G90" s="8" t="s">
        <v>18</v>
      </c>
    </row>
    <row r="91" spans="1:9">
      <c r="A91" s="13"/>
      <c r="B91" s="13">
        <v>1</v>
      </c>
      <c r="C91" s="310" t="s">
        <v>520</v>
      </c>
      <c r="D91" s="311"/>
      <c r="E91" s="311"/>
      <c r="F91" s="311"/>
      <c r="G91" s="311"/>
    </row>
    <row r="92" spans="1:9" ht="36">
      <c r="A92" s="12">
        <v>1</v>
      </c>
      <c r="B92" s="14"/>
      <c r="C92" s="1" t="s">
        <v>521</v>
      </c>
      <c r="D92" s="14" t="s">
        <v>14</v>
      </c>
      <c r="E92" s="15">
        <v>1</v>
      </c>
      <c r="F92" s="21">
        <v>269.5</v>
      </c>
      <c r="G92" s="22">
        <f>+E92*F92</f>
        <v>269.5</v>
      </c>
      <c r="H92" s="11"/>
      <c r="I92" s="11"/>
    </row>
    <row r="93" spans="1:9" ht="24">
      <c r="A93" s="12">
        <v>2</v>
      </c>
      <c r="B93" s="14"/>
      <c r="C93" s="1" t="s">
        <v>522</v>
      </c>
      <c r="D93" s="14" t="s">
        <v>14</v>
      </c>
      <c r="E93" s="15">
        <v>2</v>
      </c>
      <c r="F93" s="21">
        <v>58</v>
      </c>
      <c r="G93" s="22">
        <f t="shared" ref="G93:G103" si="2">+E93*F93</f>
        <v>116</v>
      </c>
      <c r="H93" s="11"/>
      <c r="I93" s="11"/>
    </row>
    <row r="94" spans="1:9" ht="24">
      <c r="A94" s="12">
        <v>6</v>
      </c>
      <c r="B94" s="14"/>
      <c r="C94" s="1" t="s">
        <v>523</v>
      </c>
      <c r="D94" s="14" t="s">
        <v>14</v>
      </c>
      <c r="E94" s="15">
        <v>1</v>
      </c>
      <c r="F94" s="21">
        <v>141.99</v>
      </c>
      <c r="G94" s="22">
        <f t="shared" si="2"/>
        <v>141.99</v>
      </c>
      <c r="H94" s="11"/>
      <c r="I94" s="11"/>
    </row>
    <row r="95" spans="1:9" ht="48">
      <c r="A95" s="12">
        <v>7</v>
      </c>
      <c r="B95" s="14"/>
      <c r="C95" s="1" t="s">
        <v>524</v>
      </c>
      <c r="D95" s="14" t="s">
        <v>22</v>
      </c>
      <c r="E95" s="15">
        <v>102</v>
      </c>
      <c r="F95" s="21">
        <v>22</v>
      </c>
      <c r="G95" s="22">
        <f t="shared" si="2"/>
        <v>2244</v>
      </c>
      <c r="H95" s="11"/>
      <c r="I95" s="11"/>
    </row>
    <row r="96" spans="1:9" ht="36">
      <c r="A96" s="12">
        <v>8</v>
      </c>
      <c r="B96" s="14"/>
      <c r="C96" s="1" t="s">
        <v>525</v>
      </c>
      <c r="D96" s="14"/>
      <c r="E96" s="15">
        <v>15</v>
      </c>
      <c r="F96" s="21">
        <v>4.12</v>
      </c>
      <c r="G96" s="22">
        <f t="shared" si="2"/>
        <v>61.800000000000004</v>
      </c>
      <c r="H96" s="11"/>
      <c r="I96" s="11"/>
    </row>
    <row r="97" spans="1:9" ht="36">
      <c r="A97" s="12">
        <v>9</v>
      </c>
      <c r="B97" s="14"/>
      <c r="C97" s="1" t="s">
        <v>526</v>
      </c>
      <c r="D97" s="14" t="s">
        <v>22</v>
      </c>
      <c r="E97" s="15">
        <v>36</v>
      </c>
      <c r="F97" s="21">
        <v>5.96</v>
      </c>
      <c r="G97" s="22">
        <f t="shared" si="2"/>
        <v>214.56</v>
      </c>
      <c r="H97" s="11"/>
      <c r="I97" s="11"/>
    </row>
    <row r="98" spans="1:9" ht="36">
      <c r="A98" s="12">
        <v>10</v>
      </c>
      <c r="B98" s="14"/>
      <c r="C98" s="1" t="s">
        <v>527</v>
      </c>
      <c r="D98" s="14" t="s">
        <v>22</v>
      </c>
      <c r="E98" s="15">
        <v>15</v>
      </c>
      <c r="F98" s="21">
        <v>9.0399999999999991</v>
      </c>
      <c r="G98" s="22">
        <f t="shared" si="2"/>
        <v>135.6</v>
      </c>
      <c r="H98" s="11"/>
      <c r="I98" s="11"/>
    </row>
    <row r="99" spans="1:9" ht="36">
      <c r="A99" s="12">
        <v>11</v>
      </c>
      <c r="B99" s="14"/>
      <c r="C99" s="1" t="s">
        <v>528</v>
      </c>
      <c r="D99" s="14" t="s">
        <v>22</v>
      </c>
      <c r="E99" s="15">
        <v>36</v>
      </c>
      <c r="F99" s="21">
        <v>9.91</v>
      </c>
      <c r="G99" s="22">
        <f t="shared" si="2"/>
        <v>356.76</v>
      </c>
      <c r="H99" s="11"/>
      <c r="I99" s="11"/>
    </row>
    <row r="100" spans="1:9" ht="24">
      <c r="A100" s="12">
        <v>12</v>
      </c>
      <c r="B100" s="14"/>
      <c r="C100" s="1" t="s">
        <v>529</v>
      </c>
      <c r="D100" s="14" t="s">
        <v>14</v>
      </c>
      <c r="E100" s="15">
        <v>1</v>
      </c>
      <c r="F100" s="21">
        <v>60</v>
      </c>
      <c r="G100" s="22">
        <f t="shared" si="2"/>
        <v>60</v>
      </c>
      <c r="H100" s="11"/>
      <c r="I100" s="11"/>
    </row>
    <row r="101" spans="1:9" ht="24">
      <c r="A101" s="12">
        <v>13</v>
      </c>
      <c r="B101" s="14"/>
      <c r="C101" s="1" t="s">
        <v>530</v>
      </c>
      <c r="D101" s="14" t="s">
        <v>14</v>
      </c>
      <c r="E101" s="15">
        <v>2</v>
      </c>
      <c r="F101" s="21">
        <v>90</v>
      </c>
      <c r="G101" s="22">
        <f t="shared" si="2"/>
        <v>180</v>
      </c>
      <c r="H101" s="11"/>
      <c r="I101" s="11"/>
    </row>
    <row r="102" spans="1:9">
      <c r="A102" s="12">
        <v>14</v>
      </c>
      <c r="B102" s="14"/>
      <c r="C102" s="1" t="s">
        <v>531</v>
      </c>
      <c r="D102" s="14" t="s">
        <v>14</v>
      </c>
      <c r="E102" s="15">
        <v>2</v>
      </c>
      <c r="F102" s="21">
        <v>78.98</v>
      </c>
      <c r="G102" s="22">
        <f t="shared" si="2"/>
        <v>157.96</v>
      </c>
      <c r="H102" s="11"/>
      <c r="I102" s="11"/>
    </row>
    <row r="103" spans="1:9" ht="36">
      <c r="A103" s="12">
        <v>15</v>
      </c>
      <c r="B103" s="14"/>
      <c r="C103" s="1" t="s">
        <v>532</v>
      </c>
      <c r="D103" s="14" t="s">
        <v>14</v>
      </c>
      <c r="E103" s="15">
        <v>1</v>
      </c>
      <c r="F103" s="21">
        <v>450</v>
      </c>
      <c r="G103" s="22">
        <f t="shared" si="2"/>
        <v>450</v>
      </c>
      <c r="H103" s="11"/>
      <c r="I103" s="11"/>
    </row>
    <row r="104" spans="1:9">
      <c r="A104" s="12"/>
      <c r="B104" s="12"/>
      <c r="C104" s="289" t="s">
        <v>47</v>
      </c>
      <c r="D104" s="290"/>
      <c r="E104" s="290"/>
      <c r="F104" s="23"/>
      <c r="G104" s="26">
        <f>SUM(G92:G103)</f>
        <v>4388.17</v>
      </c>
    </row>
    <row r="105" spans="1:9">
      <c r="A105" s="13"/>
      <c r="B105" s="13">
        <v>2</v>
      </c>
      <c r="C105" s="295" t="s">
        <v>533</v>
      </c>
      <c r="D105" s="285"/>
      <c r="E105" s="285"/>
      <c r="F105" s="285"/>
      <c r="G105" s="285"/>
    </row>
    <row r="106" spans="1:9" ht="36">
      <c r="A106" s="12">
        <v>1</v>
      </c>
      <c r="B106" s="14"/>
      <c r="C106" s="1" t="s">
        <v>521</v>
      </c>
      <c r="D106" s="14" t="s">
        <v>14</v>
      </c>
      <c r="E106" s="15">
        <v>1</v>
      </c>
      <c r="F106" s="21">
        <v>269.5</v>
      </c>
      <c r="G106" s="22">
        <f t="shared" ref="G106:G119" si="3">+E106*F106</f>
        <v>269.5</v>
      </c>
      <c r="H106" s="11"/>
      <c r="I106" s="11"/>
    </row>
    <row r="107" spans="1:9" ht="24">
      <c r="A107" s="12">
        <v>2</v>
      </c>
      <c r="B107" s="14"/>
      <c r="C107" s="1" t="s">
        <v>522</v>
      </c>
      <c r="D107" s="14" t="s">
        <v>14</v>
      </c>
      <c r="E107" s="15">
        <v>8</v>
      </c>
      <c r="F107" s="21">
        <v>58</v>
      </c>
      <c r="G107" s="22">
        <f t="shared" si="3"/>
        <v>464</v>
      </c>
      <c r="H107" s="11"/>
      <c r="I107" s="11"/>
    </row>
    <row r="108" spans="1:9" ht="24">
      <c r="A108" s="12">
        <v>8</v>
      </c>
      <c r="B108" s="14"/>
      <c r="C108" s="1" t="s">
        <v>523</v>
      </c>
      <c r="D108" s="14" t="s">
        <v>14</v>
      </c>
      <c r="E108" s="15">
        <v>7</v>
      </c>
      <c r="F108" s="21">
        <v>141.99</v>
      </c>
      <c r="G108" s="22">
        <f t="shared" si="3"/>
        <v>993.93000000000006</v>
      </c>
      <c r="H108" s="11"/>
      <c r="I108" s="11"/>
    </row>
    <row r="109" spans="1:9" ht="36">
      <c r="A109" s="12">
        <v>9</v>
      </c>
      <c r="B109" s="14"/>
      <c r="C109" s="1" t="s">
        <v>534</v>
      </c>
      <c r="D109" s="14" t="s">
        <v>14</v>
      </c>
      <c r="E109" s="15">
        <v>1</v>
      </c>
      <c r="F109" s="21">
        <v>220</v>
      </c>
      <c r="G109" s="22">
        <f t="shared" si="3"/>
        <v>220</v>
      </c>
      <c r="H109" s="11"/>
      <c r="I109" s="11"/>
    </row>
    <row r="110" spans="1:9">
      <c r="A110" s="12">
        <v>10</v>
      </c>
      <c r="B110" s="14"/>
      <c r="C110" s="1" t="s">
        <v>535</v>
      </c>
      <c r="D110" s="14" t="s">
        <v>185</v>
      </c>
      <c r="E110" s="15">
        <v>1.06</v>
      </c>
      <c r="F110" s="21">
        <v>66</v>
      </c>
      <c r="G110" s="22">
        <f t="shared" si="3"/>
        <v>69.960000000000008</v>
      </c>
      <c r="H110" s="11"/>
      <c r="I110" s="11"/>
    </row>
    <row r="111" spans="1:9" ht="48">
      <c r="A111" s="12">
        <v>11</v>
      </c>
      <c r="B111" s="14"/>
      <c r="C111" s="1" t="s">
        <v>524</v>
      </c>
      <c r="D111" s="14" t="s">
        <v>22</v>
      </c>
      <c r="E111" s="15">
        <v>165</v>
      </c>
      <c r="F111" s="21">
        <v>18</v>
      </c>
      <c r="G111" s="22">
        <f t="shared" si="3"/>
        <v>2970</v>
      </c>
      <c r="H111" s="11"/>
      <c r="I111" s="11"/>
    </row>
    <row r="112" spans="1:9" ht="36">
      <c r="A112" s="12">
        <v>12</v>
      </c>
      <c r="B112" s="14"/>
      <c r="C112" s="1" t="s">
        <v>525</v>
      </c>
      <c r="D112" s="14"/>
      <c r="E112" s="15">
        <v>23</v>
      </c>
      <c r="F112" s="21">
        <v>4.12</v>
      </c>
      <c r="G112" s="22">
        <f t="shared" si="3"/>
        <v>94.76</v>
      </c>
      <c r="H112" s="11"/>
      <c r="I112" s="11"/>
    </row>
    <row r="113" spans="1:9" ht="36">
      <c r="A113" s="12">
        <v>13</v>
      </c>
      <c r="B113" s="14"/>
      <c r="C113" s="1" t="s">
        <v>526</v>
      </c>
      <c r="D113" s="14" t="s">
        <v>22</v>
      </c>
      <c r="E113" s="15">
        <v>60</v>
      </c>
      <c r="F113" s="21">
        <v>5.96</v>
      </c>
      <c r="G113" s="22">
        <f t="shared" si="3"/>
        <v>357.6</v>
      </c>
      <c r="H113" s="11"/>
      <c r="I113" s="11"/>
    </row>
    <row r="114" spans="1:9" ht="36">
      <c r="A114" s="12">
        <v>14</v>
      </c>
      <c r="B114" s="14"/>
      <c r="C114" s="1" t="s">
        <v>527</v>
      </c>
      <c r="D114" s="14" t="s">
        <v>22</v>
      </c>
      <c r="E114" s="15">
        <v>36</v>
      </c>
      <c r="F114" s="21">
        <v>9.0399999999999991</v>
      </c>
      <c r="G114" s="22">
        <f t="shared" si="3"/>
        <v>325.43999999999994</v>
      </c>
      <c r="H114" s="11"/>
      <c r="I114" s="11"/>
    </row>
    <row r="115" spans="1:9" ht="36">
      <c r="A115" s="12">
        <v>15</v>
      </c>
      <c r="B115" s="14"/>
      <c r="C115" s="1" t="s">
        <v>528</v>
      </c>
      <c r="D115" s="14" t="s">
        <v>22</v>
      </c>
      <c r="E115" s="15">
        <v>46</v>
      </c>
      <c r="F115" s="21">
        <v>9.91</v>
      </c>
      <c r="G115" s="22">
        <f t="shared" si="3"/>
        <v>455.86</v>
      </c>
      <c r="H115" s="11"/>
      <c r="I115" s="11"/>
    </row>
    <row r="116" spans="1:9" ht="24">
      <c r="A116" s="12">
        <v>16</v>
      </c>
      <c r="B116" s="14"/>
      <c r="C116" s="1" t="s">
        <v>529</v>
      </c>
      <c r="D116" s="14" t="s">
        <v>14</v>
      </c>
      <c r="E116" s="15">
        <v>8</v>
      </c>
      <c r="F116" s="21">
        <v>60</v>
      </c>
      <c r="G116" s="22">
        <f t="shared" si="3"/>
        <v>480</v>
      </c>
      <c r="H116" s="11"/>
      <c r="I116" s="11"/>
    </row>
    <row r="117" spans="1:9" ht="24">
      <c r="A117" s="12">
        <v>17</v>
      </c>
      <c r="B117" s="14"/>
      <c r="C117" s="1" t="s">
        <v>530</v>
      </c>
      <c r="D117" s="14" t="s">
        <v>14</v>
      </c>
      <c r="E117" s="15">
        <v>8</v>
      </c>
      <c r="F117" s="21">
        <v>90</v>
      </c>
      <c r="G117" s="22">
        <f t="shared" si="3"/>
        <v>720</v>
      </c>
      <c r="H117" s="11"/>
      <c r="I117" s="11"/>
    </row>
    <row r="118" spans="1:9">
      <c r="A118" s="12">
        <v>18</v>
      </c>
      <c r="B118" s="14"/>
      <c r="C118" s="1" t="s">
        <v>531</v>
      </c>
      <c r="D118" s="14" t="s">
        <v>14</v>
      </c>
      <c r="E118" s="15">
        <v>8</v>
      </c>
      <c r="F118" s="21">
        <v>78.98</v>
      </c>
      <c r="G118" s="22">
        <f t="shared" si="3"/>
        <v>631.84</v>
      </c>
      <c r="H118" s="11"/>
      <c r="I118" s="11"/>
    </row>
    <row r="119" spans="1:9" ht="36">
      <c r="A119" s="12">
        <v>19</v>
      </c>
      <c r="B119" s="14"/>
      <c r="C119" s="1" t="s">
        <v>532</v>
      </c>
      <c r="D119" s="14" t="s">
        <v>14</v>
      </c>
      <c r="E119" s="15">
        <v>1</v>
      </c>
      <c r="F119" s="21">
        <v>450</v>
      </c>
      <c r="G119" s="22">
        <f t="shared" si="3"/>
        <v>450</v>
      </c>
      <c r="H119" s="11"/>
      <c r="I119" s="11"/>
    </row>
    <row r="120" spans="1:9">
      <c r="A120" s="12"/>
      <c r="B120" s="12"/>
      <c r="C120" s="289" t="s">
        <v>57</v>
      </c>
      <c r="D120" s="290"/>
      <c r="E120" s="290"/>
      <c r="F120" s="23"/>
      <c r="G120" s="26">
        <f>SUM(G106:G119)</f>
        <v>8502.89</v>
      </c>
    </row>
    <row r="121" spans="1:9">
      <c r="A121" s="13"/>
      <c r="B121" s="13">
        <v>3</v>
      </c>
      <c r="C121" s="295" t="s">
        <v>536</v>
      </c>
      <c r="D121" s="285"/>
      <c r="E121" s="285"/>
      <c r="F121" s="285"/>
      <c r="G121" s="285"/>
    </row>
    <row r="122" spans="1:9" ht="36">
      <c r="A122" s="12">
        <v>1</v>
      </c>
      <c r="B122" s="14"/>
      <c r="C122" s="1" t="s">
        <v>521</v>
      </c>
      <c r="D122" s="14" t="s">
        <v>14</v>
      </c>
      <c r="E122" s="15">
        <v>1</v>
      </c>
      <c r="F122" s="21">
        <v>269.5</v>
      </c>
      <c r="G122" s="22">
        <f>+E122*F122</f>
        <v>269.5</v>
      </c>
      <c r="H122" s="11"/>
      <c r="I122" s="11"/>
    </row>
    <row r="123" spans="1:9" ht="24">
      <c r="A123" s="12">
        <v>2</v>
      </c>
      <c r="B123" s="14"/>
      <c r="C123" s="1" t="s">
        <v>522</v>
      </c>
      <c r="D123" s="14" t="s">
        <v>14</v>
      </c>
      <c r="E123" s="15">
        <v>9</v>
      </c>
      <c r="F123" s="21">
        <v>58</v>
      </c>
      <c r="G123" s="22">
        <f t="shared" ref="G123:G135" si="4">+E123*F123</f>
        <v>522</v>
      </c>
      <c r="H123" s="11"/>
      <c r="I123" s="11"/>
    </row>
    <row r="124" spans="1:9" ht="24">
      <c r="A124" s="12">
        <v>8</v>
      </c>
      <c r="B124" s="14"/>
      <c r="C124" s="1" t="s">
        <v>523</v>
      </c>
      <c r="D124" s="14" t="s">
        <v>14</v>
      </c>
      <c r="E124" s="15">
        <v>8</v>
      </c>
      <c r="F124" s="21">
        <v>141.99</v>
      </c>
      <c r="G124" s="22">
        <f t="shared" si="4"/>
        <v>1135.92</v>
      </c>
      <c r="H124" s="11"/>
      <c r="I124" s="11"/>
    </row>
    <row r="125" spans="1:9" ht="36">
      <c r="A125" s="12">
        <v>9</v>
      </c>
      <c r="B125" s="14"/>
      <c r="C125" s="1" t="s">
        <v>534</v>
      </c>
      <c r="D125" s="14" t="s">
        <v>14</v>
      </c>
      <c r="E125" s="15">
        <v>1</v>
      </c>
      <c r="F125" s="21">
        <v>220</v>
      </c>
      <c r="G125" s="22">
        <f t="shared" si="4"/>
        <v>220</v>
      </c>
      <c r="H125" s="11"/>
      <c r="I125" s="11"/>
    </row>
    <row r="126" spans="1:9">
      <c r="A126" s="12">
        <v>10</v>
      </c>
      <c r="B126" s="14"/>
      <c r="C126" s="1" t="s">
        <v>535</v>
      </c>
      <c r="D126" s="14" t="s">
        <v>185</v>
      </c>
      <c r="E126" s="15">
        <v>0.71</v>
      </c>
      <c r="F126" s="21">
        <v>66</v>
      </c>
      <c r="G126" s="22">
        <f t="shared" si="4"/>
        <v>46.86</v>
      </c>
      <c r="H126" s="11"/>
      <c r="I126" s="11"/>
    </row>
    <row r="127" spans="1:9" ht="48">
      <c r="A127" s="12">
        <v>11</v>
      </c>
      <c r="B127" s="14"/>
      <c r="C127" s="1" t="s">
        <v>524</v>
      </c>
      <c r="D127" s="14" t="s">
        <v>22</v>
      </c>
      <c r="E127" s="15">
        <v>150</v>
      </c>
      <c r="F127" s="21">
        <v>18</v>
      </c>
      <c r="G127" s="22">
        <f t="shared" si="4"/>
        <v>2700</v>
      </c>
      <c r="H127" s="11"/>
      <c r="I127" s="11"/>
    </row>
    <row r="128" spans="1:9" ht="36">
      <c r="A128" s="12">
        <v>12</v>
      </c>
      <c r="B128" s="14"/>
      <c r="C128" s="1" t="s">
        <v>525</v>
      </c>
      <c r="D128" s="14"/>
      <c r="E128" s="15">
        <v>21</v>
      </c>
      <c r="F128" s="21">
        <v>4.12</v>
      </c>
      <c r="G128" s="22">
        <f t="shared" si="4"/>
        <v>86.52</v>
      </c>
      <c r="H128" s="11"/>
      <c r="I128" s="11"/>
    </row>
    <row r="129" spans="1:9" ht="36">
      <c r="A129" s="12">
        <v>13</v>
      </c>
      <c r="B129" s="14"/>
      <c r="C129" s="1" t="s">
        <v>526</v>
      </c>
      <c r="D129" s="14" t="s">
        <v>22</v>
      </c>
      <c r="E129" s="15">
        <v>54</v>
      </c>
      <c r="F129" s="21">
        <v>5.96</v>
      </c>
      <c r="G129" s="22">
        <f t="shared" si="4"/>
        <v>321.83999999999997</v>
      </c>
      <c r="H129" s="11"/>
      <c r="I129" s="11"/>
    </row>
    <row r="130" spans="1:9" ht="36">
      <c r="A130" s="12">
        <v>14</v>
      </c>
      <c r="B130" s="14"/>
      <c r="C130" s="1" t="s">
        <v>527</v>
      </c>
      <c r="D130" s="14" t="s">
        <v>22</v>
      </c>
      <c r="E130" s="15">
        <v>30</v>
      </c>
      <c r="F130" s="21">
        <v>9.0399999999999991</v>
      </c>
      <c r="G130" s="22">
        <f t="shared" si="4"/>
        <v>271.2</v>
      </c>
      <c r="H130" s="11"/>
      <c r="I130" s="11"/>
    </row>
    <row r="131" spans="1:9" ht="36">
      <c r="A131" s="12">
        <v>15</v>
      </c>
      <c r="B131" s="14"/>
      <c r="C131" s="1" t="s">
        <v>528</v>
      </c>
      <c r="D131" s="14" t="s">
        <v>22</v>
      </c>
      <c r="E131" s="15">
        <v>45</v>
      </c>
      <c r="F131" s="21">
        <v>9.91</v>
      </c>
      <c r="G131" s="22">
        <f t="shared" si="4"/>
        <v>445.95</v>
      </c>
      <c r="H131" s="11"/>
      <c r="I131" s="11"/>
    </row>
    <row r="132" spans="1:9" ht="24">
      <c r="A132" s="12">
        <v>16</v>
      </c>
      <c r="B132" s="14"/>
      <c r="C132" s="1" t="s">
        <v>529</v>
      </c>
      <c r="D132" s="14" t="s">
        <v>14</v>
      </c>
      <c r="E132" s="15">
        <v>9</v>
      </c>
      <c r="F132" s="21">
        <v>60</v>
      </c>
      <c r="G132" s="22">
        <f t="shared" si="4"/>
        <v>540</v>
      </c>
      <c r="H132" s="11"/>
      <c r="I132" s="11"/>
    </row>
    <row r="133" spans="1:9" ht="24">
      <c r="A133" s="12">
        <v>17</v>
      </c>
      <c r="B133" s="14"/>
      <c r="C133" s="1" t="s">
        <v>530</v>
      </c>
      <c r="D133" s="14" t="s">
        <v>14</v>
      </c>
      <c r="E133" s="15">
        <v>9</v>
      </c>
      <c r="F133" s="21">
        <v>90</v>
      </c>
      <c r="G133" s="22">
        <f t="shared" si="4"/>
        <v>810</v>
      </c>
      <c r="H133" s="11"/>
      <c r="I133" s="11"/>
    </row>
    <row r="134" spans="1:9">
      <c r="A134" s="12">
        <v>18</v>
      </c>
      <c r="B134" s="14"/>
      <c r="C134" s="1" t="s">
        <v>531</v>
      </c>
      <c r="D134" s="14" t="s">
        <v>14</v>
      </c>
      <c r="E134" s="15">
        <v>9</v>
      </c>
      <c r="F134" s="21">
        <v>78.98</v>
      </c>
      <c r="G134" s="22">
        <f t="shared" si="4"/>
        <v>710.82</v>
      </c>
      <c r="H134" s="11"/>
      <c r="I134" s="11"/>
    </row>
    <row r="135" spans="1:9" ht="36">
      <c r="A135" s="12">
        <v>19</v>
      </c>
      <c r="B135" s="14"/>
      <c r="C135" s="1" t="s">
        <v>532</v>
      </c>
      <c r="D135" s="14" t="s">
        <v>14</v>
      </c>
      <c r="E135" s="15">
        <v>1</v>
      </c>
      <c r="F135" s="21">
        <v>450</v>
      </c>
      <c r="G135" s="22">
        <f t="shared" si="4"/>
        <v>450</v>
      </c>
      <c r="H135" s="11"/>
      <c r="I135" s="11"/>
    </row>
    <row r="136" spans="1:9">
      <c r="A136" s="12"/>
      <c r="B136" s="12"/>
      <c r="C136" s="289" t="s">
        <v>70</v>
      </c>
      <c r="D136" s="290"/>
      <c r="E136" s="290"/>
      <c r="F136" s="23"/>
      <c r="G136" s="26">
        <f>SUM(G122:G135)</f>
        <v>8530.61</v>
      </c>
    </row>
    <row r="137" spans="1:9">
      <c r="A137" s="13"/>
      <c r="B137" s="13">
        <v>4</v>
      </c>
      <c r="C137" s="295" t="s">
        <v>537</v>
      </c>
      <c r="D137" s="285"/>
      <c r="E137" s="285"/>
      <c r="F137" s="285"/>
      <c r="G137" s="285"/>
    </row>
    <row r="138" spans="1:9" ht="36">
      <c r="A138" s="12">
        <v>1</v>
      </c>
      <c r="B138" s="14"/>
      <c r="C138" s="1" t="s">
        <v>521</v>
      </c>
      <c r="D138" s="14" t="s">
        <v>14</v>
      </c>
      <c r="E138" s="15">
        <v>1</v>
      </c>
      <c r="F138" s="21">
        <v>269.5</v>
      </c>
      <c r="G138" s="22">
        <f t="shared" ref="G138:G153" si="5">+E138*F138</f>
        <v>269.5</v>
      </c>
      <c r="H138" s="11"/>
      <c r="I138" s="11"/>
    </row>
    <row r="139" spans="1:9" ht="24">
      <c r="A139" s="12">
        <v>3</v>
      </c>
      <c r="B139" s="14"/>
      <c r="C139" s="1" t="s">
        <v>522</v>
      </c>
      <c r="D139" s="14" t="s">
        <v>14</v>
      </c>
      <c r="E139" s="15">
        <v>10</v>
      </c>
      <c r="F139" s="21">
        <v>58</v>
      </c>
      <c r="G139" s="22">
        <f t="shared" si="5"/>
        <v>580</v>
      </c>
      <c r="H139" s="11"/>
      <c r="I139" s="11"/>
    </row>
    <row r="140" spans="1:9" ht="24">
      <c r="A140" s="12">
        <v>10</v>
      </c>
      <c r="B140" s="14"/>
      <c r="C140" s="1" t="s">
        <v>523</v>
      </c>
      <c r="D140" s="14" t="s">
        <v>14</v>
      </c>
      <c r="E140" s="15">
        <v>9</v>
      </c>
      <c r="F140" s="21">
        <v>141.99</v>
      </c>
      <c r="G140" s="22">
        <f t="shared" si="5"/>
        <v>1277.9100000000001</v>
      </c>
      <c r="H140" s="11"/>
      <c r="I140" s="11"/>
    </row>
    <row r="141" spans="1:9" ht="36">
      <c r="A141" s="12">
        <v>11</v>
      </c>
      <c r="B141" s="14"/>
      <c r="C141" s="1" t="s">
        <v>534</v>
      </c>
      <c r="D141" s="14" t="s">
        <v>14</v>
      </c>
      <c r="E141" s="15">
        <v>1</v>
      </c>
      <c r="F141" s="21">
        <v>220</v>
      </c>
      <c r="G141" s="22">
        <f t="shared" si="5"/>
        <v>220</v>
      </c>
      <c r="H141" s="11"/>
      <c r="I141" s="11"/>
    </row>
    <row r="142" spans="1:9">
      <c r="A142" s="12">
        <v>12</v>
      </c>
      <c r="B142" s="14"/>
      <c r="C142" s="1" t="s">
        <v>535</v>
      </c>
      <c r="D142" s="14" t="s">
        <v>185</v>
      </c>
      <c r="E142" s="15">
        <v>2.5</v>
      </c>
      <c r="F142" s="21">
        <v>66</v>
      </c>
      <c r="G142" s="22">
        <f t="shared" si="5"/>
        <v>165</v>
      </c>
      <c r="H142" s="11"/>
      <c r="I142" s="11"/>
    </row>
    <row r="143" spans="1:9" ht="48">
      <c r="A143" s="12">
        <v>13</v>
      </c>
      <c r="B143" s="14"/>
      <c r="C143" s="1" t="s">
        <v>524</v>
      </c>
      <c r="D143" s="14" t="s">
        <v>22</v>
      </c>
      <c r="E143" s="15">
        <v>121</v>
      </c>
      <c r="F143" s="21">
        <v>18</v>
      </c>
      <c r="G143" s="22">
        <f t="shared" si="5"/>
        <v>2178</v>
      </c>
      <c r="H143" s="11"/>
      <c r="I143" s="11"/>
    </row>
    <row r="144" spans="1:9" ht="36">
      <c r="A144" s="12">
        <v>14</v>
      </c>
      <c r="B144" s="14"/>
      <c r="C144" s="1" t="s">
        <v>525</v>
      </c>
      <c r="D144" s="14"/>
      <c r="E144" s="15">
        <v>27</v>
      </c>
      <c r="F144" s="21">
        <v>4.12</v>
      </c>
      <c r="G144" s="22">
        <f t="shared" si="5"/>
        <v>111.24000000000001</v>
      </c>
      <c r="H144" s="11"/>
      <c r="I144" s="11"/>
    </row>
    <row r="145" spans="1:9" ht="36">
      <c r="A145" s="12">
        <v>15</v>
      </c>
      <c r="B145" s="14"/>
      <c r="C145" s="1" t="s">
        <v>526</v>
      </c>
      <c r="D145" s="14" t="s">
        <v>22</v>
      </c>
      <c r="E145" s="15">
        <v>35</v>
      </c>
      <c r="F145" s="21">
        <v>5.96</v>
      </c>
      <c r="G145" s="22">
        <f t="shared" si="5"/>
        <v>208.6</v>
      </c>
      <c r="H145" s="11"/>
      <c r="I145" s="11"/>
    </row>
    <row r="146" spans="1:9" ht="36">
      <c r="A146" s="12">
        <v>16</v>
      </c>
      <c r="B146" s="14"/>
      <c r="C146" s="1" t="s">
        <v>527</v>
      </c>
      <c r="D146" s="14" t="s">
        <v>22</v>
      </c>
      <c r="E146" s="15">
        <v>30</v>
      </c>
      <c r="F146" s="21">
        <v>9.0399999999999991</v>
      </c>
      <c r="G146" s="22">
        <f t="shared" si="5"/>
        <v>271.2</v>
      </c>
      <c r="H146" s="11"/>
      <c r="I146" s="11"/>
    </row>
    <row r="147" spans="1:9" ht="36">
      <c r="A147" s="12">
        <v>17</v>
      </c>
      <c r="B147" s="14"/>
      <c r="C147" s="1" t="s">
        <v>528</v>
      </c>
      <c r="D147" s="14" t="s">
        <v>22</v>
      </c>
      <c r="E147" s="15">
        <v>15</v>
      </c>
      <c r="F147" s="21">
        <v>9.91</v>
      </c>
      <c r="G147" s="22">
        <f t="shared" si="5"/>
        <v>148.65</v>
      </c>
      <c r="H147" s="11"/>
      <c r="I147" s="11"/>
    </row>
    <row r="148" spans="1:9" ht="36">
      <c r="A148" s="12">
        <v>18</v>
      </c>
      <c r="B148" s="14"/>
      <c r="C148" s="1" t="s">
        <v>538</v>
      </c>
      <c r="D148" s="14" t="s">
        <v>22</v>
      </c>
      <c r="E148" s="15">
        <v>4</v>
      </c>
      <c r="F148" s="21">
        <v>14.8</v>
      </c>
      <c r="G148" s="22">
        <f t="shared" si="5"/>
        <v>59.2</v>
      </c>
      <c r="H148" s="11"/>
      <c r="I148" s="11"/>
    </row>
    <row r="149" spans="1:9" ht="36">
      <c r="A149" s="12">
        <v>19</v>
      </c>
      <c r="B149" s="14"/>
      <c r="C149" s="1" t="s">
        <v>539</v>
      </c>
      <c r="D149" s="14" t="s">
        <v>22</v>
      </c>
      <c r="E149" s="15">
        <v>10</v>
      </c>
      <c r="F149" s="21">
        <v>26</v>
      </c>
      <c r="G149" s="22">
        <f t="shared" si="5"/>
        <v>260</v>
      </c>
      <c r="H149" s="11"/>
      <c r="I149" s="11"/>
    </row>
    <row r="150" spans="1:9" ht="24">
      <c r="A150" s="12">
        <v>20</v>
      </c>
      <c r="B150" s="14"/>
      <c r="C150" s="1" t="s">
        <v>529</v>
      </c>
      <c r="D150" s="14" t="s">
        <v>14</v>
      </c>
      <c r="E150" s="15">
        <v>10</v>
      </c>
      <c r="F150" s="21">
        <v>60</v>
      </c>
      <c r="G150" s="22">
        <f t="shared" si="5"/>
        <v>600</v>
      </c>
      <c r="H150" s="11"/>
      <c r="I150" s="11"/>
    </row>
    <row r="151" spans="1:9" ht="24">
      <c r="A151" s="12">
        <v>21</v>
      </c>
      <c r="B151" s="14"/>
      <c r="C151" s="1" t="s">
        <v>530</v>
      </c>
      <c r="D151" s="14" t="s">
        <v>14</v>
      </c>
      <c r="E151" s="15">
        <v>10</v>
      </c>
      <c r="F151" s="21">
        <v>90</v>
      </c>
      <c r="G151" s="22">
        <f t="shared" si="5"/>
        <v>900</v>
      </c>
      <c r="H151" s="11"/>
      <c r="I151" s="11"/>
    </row>
    <row r="152" spans="1:9">
      <c r="A152" s="12">
        <v>22</v>
      </c>
      <c r="B152" s="14"/>
      <c r="C152" s="1" t="s">
        <v>531</v>
      </c>
      <c r="D152" s="14" t="s">
        <v>14</v>
      </c>
      <c r="E152" s="15">
        <v>10</v>
      </c>
      <c r="F152" s="21">
        <v>78.98</v>
      </c>
      <c r="G152" s="22">
        <f t="shared" si="5"/>
        <v>789.80000000000007</v>
      </c>
      <c r="H152" s="11"/>
      <c r="I152" s="11"/>
    </row>
    <row r="153" spans="1:9" ht="36">
      <c r="A153" s="12">
        <v>23</v>
      </c>
      <c r="B153" s="14"/>
      <c r="C153" s="1" t="s">
        <v>532</v>
      </c>
      <c r="D153" s="14" t="s">
        <v>14</v>
      </c>
      <c r="E153" s="15">
        <v>1</v>
      </c>
      <c r="F153" s="21">
        <v>450</v>
      </c>
      <c r="G153" s="22">
        <f t="shared" si="5"/>
        <v>450</v>
      </c>
      <c r="H153" s="11"/>
      <c r="I153" s="11"/>
    </row>
    <row r="154" spans="1:9">
      <c r="A154" s="12"/>
      <c r="B154" s="12"/>
      <c r="C154" s="289" t="s">
        <v>77</v>
      </c>
      <c r="D154" s="290"/>
      <c r="E154" s="290"/>
      <c r="F154" s="23"/>
      <c r="G154" s="26">
        <f>SUM(G138:G153)</f>
        <v>8489.0999999999985</v>
      </c>
    </row>
    <row r="155" spans="1:9">
      <c r="A155" s="13"/>
      <c r="B155" s="13">
        <v>5</v>
      </c>
      <c r="C155" s="295" t="s">
        <v>540</v>
      </c>
      <c r="D155" s="285"/>
      <c r="E155" s="285"/>
      <c r="F155" s="285"/>
      <c r="G155" s="285"/>
    </row>
    <row r="156" spans="1:9" ht="36">
      <c r="A156" s="12">
        <v>1</v>
      </c>
      <c r="B156" s="14"/>
      <c r="C156" s="1" t="s">
        <v>541</v>
      </c>
      <c r="D156" s="14" t="s">
        <v>14</v>
      </c>
      <c r="E156" s="15">
        <v>3</v>
      </c>
      <c r="F156" s="21">
        <v>140</v>
      </c>
      <c r="G156" s="22">
        <f t="shared" ref="G156:G165" si="6">+E156*F156</f>
        <v>420</v>
      </c>
      <c r="H156" s="11"/>
      <c r="I156" s="11"/>
    </row>
    <row r="157" spans="1:9" ht="36">
      <c r="A157" s="12">
        <v>2</v>
      </c>
      <c r="B157" s="14"/>
      <c r="C157" s="1" t="s">
        <v>542</v>
      </c>
      <c r="D157" s="14" t="s">
        <v>27</v>
      </c>
      <c r="E157" s="15">
        <v>3</v>
      </c>
      <c r="F157" s="21">
        <v>1320</v>
      </c>
      <c r="G157" s="22">
        <f t="shared" si="6"/>
        <v>3960</v>
      </c>
      <c r="H157" s="11"/>
      <c r="I157" s="11"/>
    </row>
    <row r="158" spans="1:9" ht="48">
      <c r="A158" s="12">
        <v>3</v>
      </c>
      <c r="B158" s="14"/>
      <c r="C158" s="1" t="s">
        <v>524</v>
      </c>
      <c r="D158" s="14" t="s">
        <v>22</v>
      </c>
      <c r="E158" s="15">
        <v>30</v>
      </c>
      <c r="F158" s="21">
        <v>18</v>
      </c>
      <c r="G158" s="22">
        <f t="shared" si="6"/>
        <v>540</v>
      </c>
      <c r="H158" s="11"/>
      <c r="I158" s="11"/>
    </row>
    <row r="159" spans="1:9" ht="36">
      <c r="A159" s="12">
        <v>4</v>
      </c>
      <c r="B159" s="14"/>
      <c r="C159" s="1" t="s">
        <v>525</v>
      </c>
      <c r="D159" s="14"/>
      <c r="E159" s="15">
        <v>15</v>
      </c>
      <c r="F159" s="21">
        <v>4.12</v>
      </c>
      <c r="G159" s="22">
        <f t="shared" si="6"/>
        <v>61.800000000000004</v>
      </c>
      <c r="H159" s="11"/>
      <c r="I159" s="11"/>
    </row>
    <row r="160" spans="1:9" ht="36">
      <c r="A160" s="12">
        <v>5</v>
      </c>
      <c r="B160" s="14"/>
      <c r="C160" s="1" t="s">
        <v>527</v>
      </c>
      <c r="D160" s="14" t="s">
        <v>22</v>
      </c>
      <c r="E160" s="15">
        <v>15</v>
      </c>
      <c r="F160" s="21">
        <v>9.0399999999999991</v>
      </c>
      <c r="G160" s="22">
        <f t="shared" si="6"/>
        <v>135.6</v>
      </c>
      <c r="H160" s="11"/>
      <c r="I160" s="11"/>
    </row>
    <row r="161" spans="1:9" ht="24">
      <c r="A161" s="12">
        <v>6</v>
      </c>
      <c r="B161" s="14"/>
      <c r="C161" s="1" t="s">
        <v>529</v>
      </c>
      <c r="D161" s="14" t="s">
        <v>14</v>
      </c>
      <c r="E161" s="15">
        <v>3</v>
      </c>
      <c r="F161" s="21">
        <v>60</v>
      </c>
      <c r="G161" s="22">
        <f t="shared" si="6"/>
        <v>180</v>
      </c>
      <c r="H161" s="11"/>
      <c r="I161" s="11"/>
    </row>
    <row r="162" spans="1:9" ht="24">
      <c r="A162" s="12">
        <v>7</v>
      </c>
      <c r="B162" s="14"/>
      <c r="C162" s="1" t="s">
        <v>530</v>
      </c>
      <c r="D162" s="14" t="s">
        <v>14</v>
      </c>
      <c r="E162" s="15">
        <v>3</v>
      </c>
      <c r="F162" s="21">
        <v>90</v>
      </c>
      <c r="G162" s="22">
        <f t="shared" si="6"/>
        <v>270</v>
      </c>
      <c r="H162" s="11"/>
      <c r="I162" s="11"/>
    </row>
    <row r="163" spans="1:9" ht="36">
      <c r="A163" s="12">
        <v>8</v>
      </c>
      <c r="B163" s="14"/>
      <c r="C163" s="1" t="s">
        <v>543</v>
      </c>
      <c r="D163" s="14" t="s">
        <v>29</v>
      </c>
      <c r="E163" s="15">
        <v>2</v>
      </c>
      <c r="F163" s="21">
        <v>28</v>
      </c>
      <c r="G163" s="22">
        <f t="shared" si="6"/>
        <v>56</v>
      </c>
      <c r="H163" s="11"/>
      <c r="I163" s="11"/>
    </row>
    <row r="164" spans="1:9">
      <c r="A164" s="12">
        <v>9</v>
      </c>
      <c r="B164" s="14"/>
      <c r="C164" s="1" t="s">
        <v>544</v>
      </c>
      <c r="D164" s="14" t="s">
        <v>14</v>
      </c>
      <c r="E164" s="15">
        <v>2</v>
      </c>
      <c r="F164" s="21">
        <v>99.11</v>
      </c>
      <c r="G164" s="22">
        <f t="shared" si="6"/>
        <v>198.22</v>
      </c>
      <c r="H164" s="11"/>
      <c r="I164" s="11"/>
    </row>
    <row r="165" spans="1:9" ht="36">
      <c r="A165" s="12">
        <v>10</v>
      </c>
      <c r="B165" s="14"/>
      <c r="C165" s="1" t="s">
        <v>545</v>
      </c>
      <c r="D165" s="14" t="s">
        <v>14</v>
      </c>
      <c r="E165" s="15">
        <v>1</v>
      </c>
      <c r="F165" s="21">
        <v>450</v>
      </c>
      <c r="G165" s="22">
        <f t="shared" si="6"/>
        <v>450</v>
      </c>
      <c r="H165" s="11"/>
      <c r="I165" s="11"/>
    </row>
    <row r="166" spans="1:9">
      <c r="A166" s="12"/>
      <c r="B166" s="12"/>
      <c r="C166" s="289" t="s">
        <v>81</v>
      </c>
      <c r="D166" s="290"/>
      <c r="E166" s="290"/>
      <c r="F166" s="23"/>
      <c r="G166" s="26">
        <f>SUM(G156:G165)</f>
        <v>6271.6200000000008</v>
      </c>
    </row>
    <row r="167" spans="1:9">
      <c r="A167" s="12"/>
      <c r="B167" s="12"/>
      <c r="C167" s="289" t="s">
        <v>108</v>
      </c>
      <c r="D167" s="290"/>
      <c r="E167" s="290"/>
      <c r="F167" s="23"/>
      <c r="G167" s="27">
        <f>+SUM(G104,G120,G136,G154,G166)</f>
        <v>36182.39</v>
      </c>
    </row>
    <row r="168" spans="1:9">
      <c r="A168" s="12"/>
      <c r="B168" s="12"/>
      <c r="C168" s="297" t="s">
        <v>83</v>
      </c>
      <c r="D168" s="298"/>
      <c r="E168" s="298"/>
      <c r="F168" s="23"/>
      <c r="G168" s="25">
        <f>+G169-G167</f>
        <v>7598.3018999999986</v>
      </c>
    </row>
    <row r="169" spans="1:9">
      <c r="A169" s="12"/>
      <c r="B169" s="12"/>
      <c r="C169" s="289" t="s">
        <v>109</v>
      </c>
      <c r="D169" s="290"/>
      <c r="E169" s="290"/>
      <c r="F169" s="23"/>
      <c r="G169" s="25">
        <f>+G167*1.21</f>
        <v>43780.691899999998</v>
      </c>
    </row>
    <row r="171" spans="1:9">
      <c r="B171" s="296" t="s">
        <v>85</v>
      </c>
      <c r="C171" s="296"/>
      <c r="D171" s="296"/>
      <c r="E171" s="296"/>
      <c r="F171" s="296"/>
      <c r="G171" s="296"/>
    </row>
    <row r="172" spans="1:9">
      <c r="B172" s="296" t="s">
        <v>85</v>
      </c>
      <c r="C172" s="296"/>
      <c r="D172" s="296"/>
      <c r="E172" s="296"/>
      <c r="F172" s="296"/>
      <c r="G172" s="296"/>
    </row>
    <row r="173" spans="1:9">
      <c r="B173" s="296" t="s">
        <v>85</v>
      </c>
      <c r="C173" s="296"/>
      <c r="D173" s="296"/>
      <c r="E173" s="296"/>
      <c r="F173" s="296"/>
      <c r="G173" s="296"/>
    </row>
    <row r="174" spans="1:9">
      <c r="B174" s="296" t="s">
        <v>85</v>
      </c>
      <c r="C174" s="296"/>
      <c r="D174" s="296"/>
      <c r="E174" s="296"/>
      <c r="F174" s="296"/>
      <c r="G174" s="296"/>
    </row>
    <row r="175" spans="1:9">
      <c r="B175" s="296" t="s">
        <v>85</v>
      </c>
      <c r="C175" s="296"/>
      <c r="D175" s="296"/>
      <c r="E175" s="296"/>
      <c r="F175" s="296"/>
      <c r="G175" s="296"/>
    </row>
    <row r="176" spans="1:9">
      <c r="B176" s="296" t="s">
        <v>85</v>
      </c>
      <c r="C176" s="296"/>
      <c r="D176" s="296"/>
      <c r="E176" s="296"/>
      <c r="F176" s="296"/>
      <c r="G176" s="296"/>
    </row>
    <row r="177" spans="1:9">
      <c r="B177" s="296" t="s">
        <v>85</v>
      </c>
      <c r="C177" s="296"/>
      <c r="D177" s="296"/>
      <c r="E177" s="296"/>
      <c r="F177" s="296"/>
      <c r="G177" s="296"/>
    </row>
    <row r="178" spans="1:9">
      <c r="B178" s="296" t="s">
        <v>85</v>
      </c>
      <c r="C178" s="296"/>
      <c r="D178" s="296"/>
      <c r="E178" s="296"/>
      <c r="F178" s="296"/>
      <c r="G178" s="296"/>
    </row>
    <row r="179" spans="1:9">
      <c r="B179" s="296" t="s">
        <v>85</v>
      </c>
      <c r="C179" s="296"/>
      <c r="D179" s="296"/>
      <c r="E179" s="296"/>
      <c r="F179" s="296"/>
      <c r="G179" s="296"/>
    </row>
    <row r="180" spans="1:9">
      <c r="B180" s="296" t="s">
        <v>85</v>
      </c>
      <c r="C180" s="296"/>
      <c r="D180" s="296"/>
      <c r="E180" s="296"/>
      <c r="F180" s="296"/>
      <c r="G180" s="296"/>
    </row>
    <row r="181" spans="1:9">
      <c r="A181" s="2"/>
      <c r="B181" s="2"/>
      <c r="C181" s="2"/>
      <c r="D181" s="2"/>
      <c r="E181" s="16"/>
      <c r="F181" s="24"/>
      <c r="G181" s="24"/>
      <c r="H181" s="2"/>
      <c r="I181" s="2"/>
    </row>
  </sheetData>
  <mergeCells count="56">
    <mergeCell ref="B180:G180"/>
    <mergeCell ref="C168:E168"/>
    <mergeCell ref="C169:E169"/>
    <mergeCell ref="B171:G171"/>
    <mergeCell ref="B172:G172"/>
    <mergeCell ref="B173:G173"/>
    <mergeCell ref="B174:G174"/>
    <mergeCell ref="B175:G175"/>
    <mergeCell ref="B176:G176"/>
    <mergeCell ref="B177:G177"/>
    <mergeCell ref="B178:G178"/>
    <mergeCell ref="B179:G179"/>
    <mergeCell ref="C167:E167"/>
    <mergeCell ref="E89:E90"/>
    <mergeCell ref="C91:G91"/>
    <mergeCell ref="C104:E104"/>
    <mergeCell ref="C105:G105"/>
    <mergeCell ref="C120:E120"/>
    <mergeCell ref="C121:G121"/>
    <mergeCell ref="C136:E136"/>
    <mergeCell ref="C137:G137"/>
    <mergeCell ref="C154:E154"/>
    <mergeCell ref="C155:G155"/>
    <mergeCell ref="C166:E166"/>
    <mergeCell ref="A88:B88"/>
    <mergeCell ref="D88:G88"/>
    <mergeCell ref="B71:G71"/>
    <mergeCell ref="B72:G72"/>
    <mergeCell ref="B73:G73"/>
    <mergeCell ref="B74:G74"/>
    <mergeCell ref="B75:G75"/>
    <mergeCell ref="B76:G76"/>
    <mergeCell ref="C79:F79"/>
    <mergeCell ref="C80:F80"/>
    <mergeCell ref="A82:G83"/>
    <mergeCell ref="A84:G85"/>
    <mergeCell ref="A86:G87"/>
    <mergeCell ref="B70:G70"/>
    <mergeCell ref="E12:E13"/>
    <mergeCell ref="C14:G14"/>
    <mergeCell ref="C50:E50"/>
    <mergeCell ref="C51:G51"/>
    <mergeCell ref="C62:E62"/>
    <mergeCell ref="C63:E63"/>
    <mergeCell ref="C64:E64"/>
    <mergeCell ref="C65:E65"/>
    <mergeCell ref="B67:G67"/>
    <mergeCell ref="B68:G68"/>
    <mergeCell ref="B69:G69"/>
    <mergeCell ref="A11:B11"/>
    <mergeCell ref="D11:G11"/>
    <mergeCell ref="C2:F2"/>
    <mergeCell ref="C3:F3"/>
    <mergeCell ref="A5:G6"/>
    <mergeCell ref="A7:G8"/>
    <mergeCell ref="A9:G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8FAE-43CF-4796-BD31-F818B4A0EFD5}">
  <dimension ref="A2:G93"/>
  <sheetViews>
    <sheetView zoomScale="120" zoomScaleNormal="120" workbookViewId="0">
      <selection activeCell="A2" sqref="A2"/>
    </sheetView>
  </sheetViews>
  <sheetFormatPr defaultRowHeight="15"/>
  <cols>
    <col min="1" max="1" width="4.140625" customWidth="1"/>
    <col min="2" max="2" width="10.7109375" customWidth="1"/>
    <col min="3" max="3" width="35.7109375" customWidth="1"/>
    <col min="4" max="4" width="5.140625" customWidth="1"/>
    <col min="5" max="5" width="14.5703125" style="17" customWidth="1"/>
    <col min="6" max="6" width="12.7109375" style="20" customWidth="1"/>
    <col min="7" max="7" width="16.42578125" style="20" customWidth="1"/>
    <col min="8" max="8" width="10.7109375" customWidth="1"/>
  </cols>
  <sheetData>
    <row r="2" spans="1:7" ht="15.75">
      <c r="C2" s="55" t="s">
        <v>546</v>
      </c>
    </row>
    <row r="3" spans="1:7">
      <c r="C3" s="56" t="s">
        <v>1</v>
      </c>
    </row>
    <row r="5" spans="1:7">
      <c r="A5" s="284" t="s">
        <v>2</v>
      </c>
      <c r="B5" s="285"/>
      <c r="C5" s="285"/>
      <c r="D5" s="285"/>
      <c r="E5" s="285"/>
      <c r="F5" s="285"/>
      <c r="G5" s="285"/>
    </row>
    <row r="6" spans="1:7">
      <c r="A6" s="285"/>
      <c r="B6" s="285"/>
      <c r="C6" s="285"/>
      <c r="D6" s="285"/>
      <c r="E6" s="285"/>
      <c r="F6" s="285"/>
      <c r="G6" s="285"/>
    </row>
    <row r="7" spans="1:7">
      <c r="A7" s="284" t="s">
        <v>481</v>
      </c>
      <c r="B7" s="285"/>
      <c r="C7" s="285"/>
      <c r="D7" s="285"/>
      <c r="E7" s="285"/>
      <c r="F7" s="285"/>
      <c r="G7" s="285"/>
    </row>
    <row r="8" spans="1:7">
      <c r="A8" s="285"/>
      <c r="B8" s="285"/>
      <c r="C8" s="285"/>
      <c r="D8" s="285"/>
      <c r="E8" s="285"/>
      <c r="F8" s="285"/>
      <c r="G8" s="285"/>
    </row>
    <row r="9" spans="1:7">
      <c r="A9" s="284" t="s">
        <v>482</v>
      </c>
      <c r="B9" s="285"/>
      <c r="C9" s="285"/>
      <c r="D9" s="285"/>
      <c r="E9" s="285"/>
      <c r="F9" s="285"/>
      <c r="G9" s="285"/>
    </row>
    <row r="10" spans="1:7">
      <c r="A10" s="285"/>
      <c r="B10" s="285"/>
      <c r="C10" s="285"/>
      <c r="D10" s="285"/>
      <c r="E10" s="285"/>
      <c r="F10" s="285"/>
      <c r="G10" s="285"/>
    </row>
    <row r="11" spans="1:7">
      <c r="A11" s="315" t="s">
        <v>6</v>
      </c>
      <c r="B11" s="316"/>
      <c r="C11" s="57"/>
      <c r="D11" s="317"/>
      <c r="E11" s="316"/>
      <c r="F11" s="316"/>
      <c r="G11" s="316"/>
    </row>
    <row r="12" spans="1:7">
      <c r="A12" s="58" t="s">
        <v>547</v>
      </c>
      <c r="B12" s="318" t="s">
        <v>548</v>
      </c>
      <c r="C12" s="58" t="s">
        <v>549</v>
      </c>
      <c r="D12" s="60" t="s">
        <v>13</v>
      </c>
      <c r="E12" s="320" t="s">
        <v>15</v>
      </c>
      <c r="F12" s="58" t="s">
        <v>16</v>
      </c>
      <c r="G12" s="59" t="s">
        <v>550</v>
      </c>
    </row>
    <row r="13" spans="1:7">
      <c r="A13" s="61" t="s">
        <v>551</v>
      </c>
      <c r="B13" s="319"/>
      <c r="C13" s="61" t="s">
        <v>552</v>
      </c>
      <c r="D13" s="62" t="s">
        <v>14</v>
      </c>
      <c r="E13" s="321"/>
      <c r="F13" s="61" t="s">
        <v>19</v>
      </c>
      <c r="G13" s="63" t="s">
        <v>19</v>
      </c>
    </row>
    <row r="14" spans="1:7">
      <c r="A14" s="64" t="s">
        <v>553</v>
      </c>
      <c r="B14" s="322" t="s">
        <v>554</v>
      </c>
      <c r="C14" s="323"/>
      <c r="D14" s="323"/>
      <c r="E14" s="323"/>
      <c r="F14" s="323"/>
      <c r="G14" s="323"/>
    </row>
    <row r="15" spans="1:7" ht="23.25">
      <c r="A15" s="53">
        <v>2</v>
      </c>
      <c r="B15" s="54">
        <v>88001001</v>
      </c>
      <c r="C15" s="54" t="s">
        <v>555</v>
      </c>
      <c r="D15" s="54" t="s">
        <v>27</v>
      </c>
      <c r="E15" s="15">
        <v>1</v>
      </c>
      <c r="F15" s="71">
        <v>4196.68</v>
      </c>
      <c r="G15" s="72">
        <f>+E15*F15</f>
        <v>4196.68</v>
      </c>
    </row>
    <row r="16" spans="1:7">
      <c r="A16" s="324" t="s">
        <v>556</v>
      </c>
      <c r="B16" s="325"/>
      <c r="C16" s="325"/>
      <c r="D16" s="65"/>
      <c r="E16" s="66"/>
      <c r="F16" s="73"/>
      <c r="G16" s="77">
        <f>+G15</f>
        <v>4196.68</v>
      </c>
    </row>
    <row r="17" spans="1:7">
      <c r="A17" s="67"/>
      <c r="B17" s="68"/>
      <c r="C17" s="68" t="s">
        <v>557</v>
      </c>
      <c r="E17" s="15">
        <v>0</v>
      </c>
      <c r="F17" s="71"/>
      <c r="G17" s="72">
        <f>+G18-G16</f>
        <v>881.30279999999948</v>
      </c>
    </row>
    <row r="18" spans="1:7">
      <c r="A18" s="324" t="s">
        <v>558</v>
      </c>
      <c r="B18" s="325"/>
      <c r="C18" s="325"/>
      <c r="D18" s="65"/>
      <c r="E18" s="66"/>
      <c r="F18" s="73"/>
      <c r="G18" s="74">
        <f>+G15*1.21</f>
        <v>5077.9827999999998</v>
      </c>
    </row>
    <row r="19" spans="1:7">
      <c r="A19" s="326" t="s">
        <v>559</v>
      </c>
      <c r="B19" s="327"/>
      <c r="C19" s="327"/>
      <c r="D19" s="69"/>
      <c r="E19" s="70"/>
      <c r="F19" s="75"/>
      <c r="G19" s="76">
        <f>+G18</f>
        <v>5077.9827999999998</v>
      </c>
    </row>
    <row r="21" spans="1:7">
      <c r="C21" s="314" t="s">
        <v>85</v>
      </c>
      <c r="D21" s="314"/>
      <c r="E21" s="314"/>
      <c r="F21" s="314"/>
      <c r="G21" s="314"/>
    </row>
    <row r="22" spans="1:7">
      <c r="C22" s="314" t="s">
        <v>85</v>
      </c>
      <c r="D22" s="314"/>
      <c r="E22" s="314"/>
      <c r="F22" s="314"/>
      <c r="G22" s="314"/>
    </row>
    <row r="23" spans="1:7">
      <c r="C23" s="314" t="s">
        <v>85</v>
      </c>
      <c r="D23" s="314"/>
      <c r="E23" s="314"/>
      <c r="F23" s="314"/>
      <c r="G23" s="314"/>
    </row>
    <row r="24" spans="1:7">
      <c r="C24" s="314" t="s">
        <v>85</v>
      </c>
      <c r="D24" s="314"/>
      <c r="E24" s="314"/>
      <c r="F24" s="314"/>
      <c r="G24" s="314"/>
    </row>
    <row r="25" spans="1:7">
      <c r="C25" s="314" t="s">
        <v>85</v>
      </c>
      <c r="D25" s="314"/>
      <c r="E25" s="314"/>
      <c r="F25" s="314"/>
      <c r="G25" s="314"/>
    </row>
    <row r="26" spans="1:7">
      <c r="C26" s="314" t="s">
        <v>85</v>
      </c>
      <c r="D26" s="314"/>
      <c r="E26" s="314"/>
      <c r="F26" s="314"/>
      <c r="G26" s="314"/>
    </row>
    <row r="27" spans="1:7">
      <c r="C27" s="314" t="s">
        <v>85</v>
      </c>
      <c r="D27" s="314"/>
      <c r="E27" s="314"/>
      <c r="F27" s="314"/>
      <c r="G27" s="314"/>
    </row>
    <row r="28" spans="1:7">
      <c r="C28" s="314" t="s">
        <v>85</v>
      </c>
      <c r="D28" s="314"/>
      <c r="E28" s="314"/>
      <c r="F28" s="314"/>
      <c r="G28" s="314"/>
    </row>
    <row r="29" spans="1:7">
      <c r="C29" s="314" t="s">
        <v>85</v>
      </c>
      <c r="D29" s="314"/>
      <c r="E29" s="314"/>
      <c r="F29" s="314"/>
      <c r="G29" s="314"/>
    </row>
    <row r="30" spans="1:7">
      <c r="C30" s="314" t="s">
        <v>85</v>
      </c>
      <c r="D30" s="314"/>
      <c r="E30" s="314"/>
      <c r="F30" s="314"/>
      <c r="G30" s="314"/>
    </row>
    <row r="31" spans="1:7">
      <c r="A31" s="2"/>
      <c r="B31" s="2"/>
      <c r="C31" s="2"/>
      <c r="D31" s="2"/>
      <c r="E31" s="16"/>
      <c r="F31" s="24"/>
      <c r="G31" s="24"/>
    </row>
    <row r="33" spans="1:7" ht="15.75">
      <c r="C33" s="55" t="s">
        <v>546</v>
      </c>
    </row>
    <row r="34" spans="1:7">
      <c r="C34" s="56" t="s">
        <v>1</v>
      </c>
    </row>
    <row r="36" spans="1:7">
      <c r="A36" s="284" t="s">
        <v>2</v>
      </c>
      <c r="B36" s="285"/>
      <c r="C36" s="285"/>
      <c r="D36" s="285"/>
      <c r="E36" s="285"/>
      <c r="F36" s="285"/>
      <c r="G36" s="285"/>
    </row>
    <row r="37" spans="1:7">
      <c r="A37" s="285"/>
      <c r="B37" s="285"/>
      <c r="C37" s="285"/>
      <c r="D37" s="285"/>
      <c r="E37" s="285"/>
      <c r="F37" s="285"/>
      <c r="G37" s="285"/>
    </row>
    <row r="38" spans="1:7">
      <c r="A38" s="284" t="s">
        <v>481</v>
      </c>
      <c r="B38" s="285"/>
      <c r="C38" s="285"/>
      <c r="D38" s="285"/>
      <c r="E38" s="285"/>
      <c r="F38" s="285"/>
      <c r="G38" s="285"/>
    </row>
    <row r="39" spans="1:7">
      <c r="A39" s="285"/>
      <c r="B39" s="285"/>
      <c r="C39" s="285"/>
      <c r="D39" s="285"/>
      <c r="E39" s="285"/>
      <c r="F39" s="285"/>
      <c r="G39" s="285"/>
    </row>
    <row r="40" spans="1:7">
      <c r="A40" s="284" t="s">
        <v>519</v>
      </c>
      <c r="B40" s="285"/>
      <c r="C40" s="285"/>
      <c r="D40" s="285"/>
      <c r="E40" s="285"/>
      <c r="F40" s="285"/>
      <c r="G40" s="285"/>
    </row>
    <row r="41" spans="1:7">
      <c r="A41" s="285"/>
      <c r="B41" s="285"/>
      <c r="C41" s="285"/>
      <c r="D41" s="285"/>
      <c r="E41" s="285"/>
      <c r="F41" s="285"/>
      <c r="G41" s="285"/>
    </row>
    <row r="42" spans="1:7">
      <c r="A42" s="315" t="s">
        <v>6</v>
      </c>
      <c r="B42" s="316"/>
      <c r="C42" s="57"/>
      <c r="D42" s="317"/>
      <c r="E42" s="316"/>
      <c r="F42" s="316"/>
      <c r="G42" s="316"/>
    </row>
    <row r="43" spans="1:7">
      <c r="A43" s="58" t="s">
        <v>547</v>
      </c>
      <c r="B43" s="318" t="s">
        <v>548</v>
      </c>
      <c r="C43" s="58" t="s">
        <v>549</v>
      </c>
      <c r="D43" s="60" t="s">
        <v>13</v>
      </c>
      <c r="E43" s="320" t="s">
        <v>15</v>
      </c>
      <c r="F43" s="58" t="s">
        <v>16</v>
      </c>
      <c r="G43" s="59" t="s">
        <v>550</v>
      </c>
    </row>
    <row r="44" spans="1:7">
      <c r="A44" s="61" t="s">
        <v>551</v>
      </c>
      <c r="B44" s="319"/>
      <c r="C44" s="61" t="s">
        <v>552</v>
      </c>
      <c r="D44" s="62" t="s">
        <v>14</v>
      </c>
      <c r="E44" s="321"/>
      <c r="F44" s="61" t="s">
        <v>19</v>
      </c>
      <c r="G44" s="63" t="s">
        <v>19</v>
      </c>
    </row>
    <row r="45" spans="1:7">
      <c r="A45" s="64" t="s">
        <v>553</v>
      </c>
      <c r="B45" s="322" t="s">
        <v>560</v>
      </c>
      <c r="C45" s="323"/>
      <c r="D45" s="323"/>
      <c r="E45" s="323"/>
      <c r="F45" s="323"/>
      <c r="G45" s="323"/>
    </row>
    <row r="46" spans="1:7" ht="34.5">
      <c r="A46" s="53">
        <v>3</v>
      </c>
      <c r="B46" s="54">
        <v>88002001</v>
      </c>
      <c r="C46" s="54" t="s">
        <v>561</v>
      </c>
      <c r="D46" s="54" t="s">
        <v>14</v>
      </c>
      <c r="E46" s="15">
        <v>1</v>
      </c>
      <c r="F46" s="71">
        <v>6358</v>
      </c>
      <c r="G46" s="72">
        <f>+E46*F46</f>
        <v>6358</v>
      </c>
    </row>
    <row r="47" spans="1:7" ht="34.5">
      <c r="A47" s="53">
        <v>4</v>
      </c>
      <c r="B47" s="54">
        <v>88002002</v>
      </c>
      <c r="C47" s="54" t="s">
        <v>562</v>
      </c>
      <c r="D47" s="54" t="s">
        <v>14</v>
      </c>
      <c r="E47" s="15">
        <v>1</v>
      </c>
      <c r="F47" s="71">
        <v>811.8</v>
      </c>
      <c r="G47" s="72">
        <f t="shared" ref="G47:G48" si="0">+E47*F47</f>
        <v>811.8</v>
      </c>
    </row>
    <row r="48" spans="1:7" ht="34.5">
      <c r="A48" s="53">
        <v>5</v>
      </c>
      <c r="B48" s="54">
        <v>88002003</v>
      </c>
      <c r="C48" s="54" t="s">
        <v>563</v>
      </c>
      <c r="D48" s="54" t="s">
        <v>14</v>
      </c>
      <c r="E48" s="15">
        <v>1</v>
      </c>
      <c r="F48" s="71">
        <v>811.8</v>
      </c>
      <c r="G48" s="72">
        <f t="shared" si="0"/>
        <v>811.8</v>
      </c>
    </row>
    <row r="49" spans="1:7">
      <c r="A49" s="324" t="s">
        <v>556</v>
      </c>
      <c r="B49" s="325"/>
      <c r="C49" s="325"/>
      <c r="D49" s="65"/>
      <c r="E49" s="66"/>
      <c r="F49" s="73"/>
      <c r="G49" s="77">
        <f>+SUM(G46:G48)</f>
        <v>7981.6</v>
      </c>
    </row>
    <row r="50" spans="1:7">
      <c r="A50" s="67"/>
      <c r="B50" s="68"/>
      <c r="C50" s="68" t="s">
        <v>557</v>
      </c>
      <c r="E50" s="15">
        <v>0</v>
      </c>
      <c r="F50" s="71"/>
      <c r="G50" s="72">
        <f>+G51-G49</f>
        <v>1676.1360000000004</v>
      </c>
    </row>
    <row r="51" spans="1:7">
      <c r="A51" s="324" t="s">
        <v>558</v>
      </c>
      <c r="B51" s="325"/>
      <c r="C51" s="325"/>
      <c r="D51" s="65"/>
      <c r="E51" s="66"/>
      <c r="F51" s="73"/>
      <c r="G51" s="74">
        <f>+G49*1.21</f>
        <v>9657.7360000000008</v>
      </c>
    </row>
    <row r="52" spans="1:7">
      <c r="A52" s="64" t="s">
        <v>553</v>
      </c>
      <c r="B52" s="183" t="s">
        <v>564</v>
      </c>
      <c r="C52" s="184"/>
      <c r="D52" s="184"/>
      <c r="E52" s="184"/>
      <c r="F52" s="184"/>
      <c r="G52" s="184"/>
    </row>
    <row r="53" spans="1:7" ht="34.5">
      <c r="A53" s="53">
        <v>3</v>
      </c>
      <c r="B53" s="54">
        <v>88002012</v>
      </c>
      <c r="C53" s="54" t="s">
        <v>565</v>
      </c>
      <c r="D53" s="54" t="s">
        <v>27</v>
      </c>
      <c r="E53" s="15">
        <v>1</v>
      </c>
      <c r="F53" s="71">
        <v>6358</v>
      </c>
      <c r="G53" s="72">
        <f t="shared" ref="G53:G57" si="1">+E53*F53</f>
        <v>6358</v>
      </c>
    </row>
    <row r="54" spans="1:7" ht="34.5">
      <c r="A54" s="53">
        <v>4</v>
      </c>
      <c r="B54" s="54">
        <v>88002013</v>
      </c>
      <c r="C54" s="54" t="s">
        <v>566</v>
      </c>
      <c r="D54" s="54" t="s">
        <v>14</v>
      </c>
      <c r="E54" s="15">
        <v>5</v>
      </c>
      <c r="F54" s="71">
        <v>405.9</v>
      </c>
      <c r="G54" s="72">
        <f t="shared" si="1"/>
        <v>2029.5</v>
      </c>
    </row>
    <row r="55" spans="1:7" ht="34.5">
      <c r="A55" s="53">
        <v>5</v>
      </c>
      <c r="B55" s="54">
        <v>88002014</v>
      </c>
      <c r="C55" s="54" t="s">
        <v>567</v>
      </c>
      <c r="D55" s="54" t="s">
        <v>14</v>
      </c>
      <c r="E55" s="15">
        <v>1</v>
      </c>
      <c r="F55" s="71">
        <v>446.6</v>
      </c>
      <c r="G55" s="72">
        <f t="shared" si="1"/>
        <v>446.6</v>
      </c>
    </row>
    <row r="56" spans="1:7" ht="34.5">
      <c r="A56" s="53">
        <v>6</v>
      </c>
      <c r="B56" s="54">
        <v>88002015</v>
      </c>
      <c r="C56" s="54" t="s">
        <v>568</v>
      </c>
      <c r="D56" s="54" t="s">
        <v>14</v>
      </c>
      <c r="E56" s="15">
        <v>1</v>
      </c>
      <c r="F56" s="71">
        <v>446.6</v>
      </c>
      <c r="G56" s="72">
        <f t="shared" si="1"/>
        <v>446.6</v>
      </c>
    </row>
    <row r="57" spans="1:7" ht="34.5">
      <c r="A57" s="53">
        <v>7</v>
      </c>
      <c r="B57" s="54">
        <v>88002016</v>
      </c>
      <c r="C57" s="54" t="s">
        <v>562</v>
      </c>
      <c r="D57" s="54" t="s">
        <v>14</v>
      </c>
      <c r="E57" s="15">
        <v>1</v>
      </c>
      <c r="F57" s="71">
        <v>763.4</v>
      </c>
      <c r="G57" s="72">
        <f t="shared" si="1"/>
        <v>763.4</v>
      </c>
    </row>
    <row r="58" spans="1:7">
      <c r="A58" s="324" t="s">
        <v>569</v>
      </c>
      <c r="B58" s="325"/>
      <c r="C58" s="325"/>
      <c r="D58" s="65"/>
      <c r="E58" s="66"/>
      <c r="F58" s="73"/>
      <c r="G58" s="77">
        <f>+SUM(G53:G57)</f>
        <v>10044.1</v>
      </c>
    </row>
    <row r="59" spans="1:7">
      <c r="A59" s="67"/>
      <c r="B59" s="68"/>
      <c r="C59" s="68" t="s">
        <v>570</v>
      </c>
      <c r="E59" s="15">
        <v>0</v>
      </c>
      <c r="F59" s="71"/>
      <c r="G59" s="72">
        <f>+G60-G58</f>
        <v>2109.2610000000004</v>
      </c>
    </row>
    <row r="60" spans="1:7">
      <c r="A60" s="324" t="s">
        <v>571</v>
      </c>
      <c r="B60" s="325"/>
      <c r="C60" s="325"/>
      <c r="D60" s="65"/>
      <c r="E60" s="66"/>
      <c r="F60" s="73"/>
      <c r="G60" s="74">
        <f>+G58*1.21</f>
        <v>12153.361000000001</v>
      </c>
    </row>
    <row r="61" spans="1:7">
      <c r="A61" s="64" t="s">
        <v>553</v>
      </c>
      <c r="B61" s="183" t="s">
        <v>572</v>
      </c>
      <c r="C61" s="184"/>
      <c r="D61" s="184"/>
      <c r="E61" s="184"/>
      <c r="F61" s="184"/>
      <c r="G61" s="184"/>
    </row>
    <row r="62" spans="1:7" ht="34.5">
      <c r="A62" s="53">
        <v>3</v>
      </c>
      <c r="B62" s="54">
        <v>88002012</v>
      </c>
      <c r="C62" s="54" t="s">
        <v>565</v>
      </c>
      <c r="D62" s="54" t="s">
        <v>27</v>
      </c>
      <c r="E62" s="15">
        <v>1</v>
      </c>
      <c r="F62" s="71">
        <v>6358</v>
      </c>
      <c r="G62" s="72">
        <f t="shared" ref="G62:G66" si="2">+E62*F62</f>
        <v>6358</v>
      </c>
    </row>
    <row r="63" spans="1:7" ht="34.5">
      <c r="A63" s="53">
        <v>4</v>
      </c>
      <c r="B63" s="54">
        <v>88002013</v>
      </c>
      <c r="C63" s="54" t="s">
        <v>566</v>
      </c>
      <c r="D63" s="54" t="s">
        <v>14</v>
      </c>
      <c r="E63" s="15">
        <v>5</v>
      </c>
      <c r="F63" s="71">
        <v>405.9</v>
      </c>
      <c r="G63" s="72">
        <f t="shared" si="2"/>
        <v>2029.5</v>
      </c>
    </row>
    <row r="64" spans="1:7" ht="34.5">
      <c r="A64" s="53">
        <v>5</v>
      </c>
      <c r="B64" s="54">
        <v>88002014</v>
      </c>
      <c r="C64" s="54" t="s">
        <v>567</v>
      </c>
      <c r="D64" s="54" t="s">
        <v>14</v>
      </c>
      <c r="E64" s="15">
        <v>1</v>
      </c>
      <c r="F64" s="71">
        <v>446.6</v>
      </c>
      <c r="G64" s="72">
        <f t="shared" si="2"/>
        <v>446.6</v>
      </c>
    </row>
    <row r="65" spans="1:7" ht="34.5">
      <c r="A65" s="53">
        <v>6</v>
      </c>
      <c r="B65" s="54">
        <v>88002015</v>
      </c>
      <c r="C65" s="54" t="s">
        <v>568</v>
      </c>
      <c r="D65" s="54" t="s">
        <v>14</v>
      </c>
      <c r="E65" s="15">
        <v>1</v>
      </c>
      <c r="F65" s="71">
        <v>446.6</v>
      </c>
      <c r="G65" s="72">
        <f t="shared" si="2"/>
        <v>446.6</v>
      </c>
    </row>
    <row r="66" spans="1:7" ht="34.5">
      <c r="A66" s="53">
        <v>7</v>
      </c>
      <c r="B66" s="54">
        <v>88002016</v>
      </c>
      <c r="C66" s="54" t="s">
        <v>562</v>
      </c>
      <c r="D66" s="54" t="s">
        <v>14</v>
      </c>
      <c r="E66" s="15">
        <v>2</v>
      </c>
      <c r="F66" s="71">
        <v>763.4</v>
      </c>
      <c r="G66" s="72">
        <f t="shared" si="2"/>
        <v>1526.8</v>
      </c>
    </row>
    <row r="67" spans="1:7">
      <c r="A67" s="324" t="s">
        <v>573</v>
      </c>
      <c r="B67" s="325"/>
      <c r="C67" s="325"/>
      <c r="D67" s="65"/>
      <c r="E67" s="66"/>
      <c r="F67" s="73"/>
      <c r="G67" s="77">
        <f>+SUM(G62:G66)</f>
        <v>10807.5</v>
      </c>
    </row>
    <row r="68" spans="1:7">
      <c r="A68" s="67"/>
      <c r="B68" s="68"/>
      <c r="C68" s="68" t="s">
        <v>557</v>
      </c>
      <c r="E68" s="15">
        <v>0</v>
      </c>
      <c r="F68" s="71"/>
      <c r="G68" s="72">
        <f>+G69-G67</f>
        <v>2269.5749999999989</v>
      </c>
    </row>
    <row r="69" spans="1:7">
      <c r="A69" s="324" t="s">
        <v>574</v>
      </c>
      <c r="B69" s="325"/>
      <c r="C69" s="325"/>
      <c r="D69" s="65"/>
      <c r="E69" s="66"/>
      <c r="F69" s="73"/>
      <c r="G69" s="74">
        <f>+G67*1.21</f>
        <v>13077.074999999999</v>
      </c>
    </row>
    <row r="70" spans="1:7">
      <c r="A70" s="64" t="s">
        <v>553</v>
      </c>
      <c r="B70" s="183" t="s">
        <v>575</v>
      </c>
      <c r="C70" s="184"/>
      <c r="D70" s="184"/>
      <c r="E70" s="184"/>
      <c r="F70" s="184"/>
      <c r="G70" s="184"/>
    </row>
    <row r="71" spans="1:7" ht="34.5">
      <c r="A71" s="53">
        <v>2</v>
      </c>
      <c r="B71" s="54">
        <v>88002019</v>
      </c>
      <c r="C71" s="54" t="s">
        <v>576</v>
      </c>
      <c r="D71" s="54" t="s">
        <v>27</v>
      </c>
      <c r="E71" s="15">
        <v>1</v>
      </c>
      <c r="F71" s="71">
        <v>6732</v>
      </c>
      <c r="G71" s="72">
        <f t="shared" ref="G71:G77" si="3">+E71*F71</f>
        <v>6732</v>
      </c>
    </row>
    <row r="72" spans="1:7" ht="34.5">
      <c r="A72" s="53">
        <v>4</v>
      </c>
      <c r="B72" s="54">
        <v>88002013</v>
      </c>
      <c r="C72" s="54" t="s">
        <v>566</v>
      </c>
      <c r="D72" s="54" t="s">
        <v>14</v>
      </c>
      <c r="E72" s="15">
        <v>2</v>
      </c>
      <c r="F72" s="71">
        <v>405.9</v>
      </c>
      <c r="G72" s="72">
        <f t="shared" si="3"/>
        <v>811.8</v>
      </c>
    </row>
    <row r="73" spans="1:7" ht="34.5">
      <c r="A73" s="53">
        <v>5</v>
      </c>
      <c r="B73" s="54">
        <v>88002014</v>
      </c>
      <c r="C73" s="54" t="s">
        <v>567</v>
      </c>
      <c r="D73" s="54" t="s">
        <v>14</v>
      </c>
      <c r="E73" s="15">
        <v>1</v>
      </c>
      <c r="F73" s="71">
        <v>446.6</v>
      </c>
      <c r="G73" s="72">
        <f t="shared" si="3"/>
        <v>446.6</v>
      </c>
    </row>
    <row r="74" spans="1:7" ht="34.5">
      <c r="A74" s="53">
        <v>6</v>
      </c>
      <c r="B74" s="54">
        <v>88002015</v>
      </c>
      <c r="C74" s="54" t="s">
        <v>568</v>
      </c>
      <c r="D74" s="54" t="s">
        <v>14</v>
      </c>
      <c r="E74" s="15">
        <v>3</v>
      </c>
      <c r="F74" s="71">
        <v>446.6</v>
      </c>
      <c r="G74" s="72">
        <f t="shared" si="3"/>
        <v>1339.8000000000002</v>
      </c>
    </row>
    <row r="75" spans="1:7" ht="34.5">
      <c r="A75" s="53">
        <v>7</v>
      </c>
      <c r="B75" s="54">
        <v>88002016</v>
      </c>
      <c r="C75" s="54" t="s">
        <v>562</v>
      </c>
      <c r="D75" s="54" t="s">
        <v>14</v>
      </c>
      <c r="E75" s="15">
        <v>2</v>
      </c>
      <c r="F75" s="71">
        <v>763.4</v>
      </c>
      <c r="G75" s="72">
        <f t="shared" si="3"/>
        <v>1526.8</v>
      </c>
    </row>
    <row r="76" spans="1:7" ht="34.5">
      <c r="A76" s="53">
        <v>8</v>
      </c>
      <c r="B76" s="54">
        <v>88002020</v>
      </c>
      <c r="C76" s="54" t="s">
        <v>563</v>
      </c>
      <c r="D76" s="54" t="s">
        <v>14</v>
      </c>
      <c r="E76" s="15">
        <v>1</v>
      </c>
      <c r="F76" s="71">
        <v>763.4</v>
      </c>
      <c r="G76" s="72">
        <f t="shared" si="3"/>
        <v>763.4</v>
      </c>
    </row>
    <row r="77" spans="1:7" ht="34.5">
      <c r="A77" s="53">
        <v>9</v>
      </c>
      <c r="B77" s="54">
        <v>88002021</v>
      </c>
      <c r="C77" s="54" t="s">
        <v>577</v>
      </c>
      <c r="D77" s="54" t="s">
        <v>14</v>
      </c>
      <c r="E77" s="15">
        <v>1</v>
      </c>
      <c r="F77" s="71">
        <v>1006.5</v>
      </c>
      <c r="G77" s="72">
        <f t="shared" si="3"/>
        <v>1006.5</v>
      </c>
    </row>
    <row r="78" spans="1:7">
      <c r="A78" s="324" t="s">
        <v>578</v>
      </c>
      <c r="B78" s="325"/>
      <c r="C78" s="325"/>
      <c r="D78" s="65"/>
      <c r="E78" s="66"/>
      <c r="F78" s="73"/>
      <c r="G78" s="77">
        <f>+SUM(G71:G77)</f>
        <v>12626.9</v>
      </c>
    </row>
    <row r="79" spans="1:7">
      <c r="A79" s="67"/>
      <c r="B79" s="68"/>
      <c r="C79" s="68" t="s">
        <v>557</v>
      </c>
      <c r="E79" s="15">
        <v>0</v>
      </c>
      <c r="F79" s="71"/>
      <c r="G79" s="72">
        <f>+G80-G78</f>
        <v>2651.6489999999994</v>
      </c>
    </row>
    <row r="80" spans="1:7">
      <c r="A80" s="324" t="s">
        <v>579</v>
      </c>
      <c r="B80" s="325"/>
      <c r="C80" s="325"/>
      <c r="D80" s="65"/>
      <c r="E80" s="66"/>
      <c r="F80" s="73"/>
      <c r="G80" s="74">
        <f>+G78*1.21</f>
        <v>15278.548999999999</v>
      </c>
    </row>
    <row r="81" spans="1:7">
      <c r="A81" s="326" t="s">
        <v>580</v>
      </c>
      <c r="B81" s="327"/>
      <c r="C81" s="327"/>
      <c r="D81" s="69"/>
      <c r="E81" s="70"/>
      <c r="F81" s="75"/>
      <c r="G81" s="78">
        <f>+SUM(G49,G58,G67,G78)</f>
        <v>41460.1</v>
      </c>
    </row>
    <row r="82" spans="1:7">
      <c r="C82" t="s">
        <v>557</v>
      </c>
      <c r="G82" s="79">
        <f>+SUM(G50+G59+G68+G79)</f>
        <v>8706.6209999999992</v>
      </c>
    </row>
    <row r="83" spans="1:7">
      <c r="C83" s="324" t="s">
        <v>582</v>
      </c>
      <c r="D83" s="325"/>
      <c r="E83" s="325"/>
      <c r="F83" s="80"/>
      <c r="G83" s="80">
        <f>SUM(G81:G82)</f>
        <v>50166.720999999998</v>
      </c>
    </row>
    <row r="84" spans="1:7">
      <c r="C84" s="314" t="s">
        <v>85</v>
      </c>
      <c r="D84" s="314"/>
      <c r="E84" s="314"/>
      <c r="F84" s="314"/>
      <c r="G84" s="314"/>
    </row>
    <row r="85" spans="1:7">
      <c r="C85" s="314" t="s">
        <v>85</v>
      </c>
      <c r="D85" s="314"/>
      <c r="E85" s="314"/>
      <c r="F85" s="314"/>
      <c r="G85" s="314"/>
    </row>
    <row r="86" spans="1:7">
      <c r="C86" s="314" t="s">
        <v>85</v>
      </c>
      <c r="D86" s="314"/>
      <c r="E86" s="314"/>
      <c r="F86" s="314"/>
      <c r="G86" s="314"/>
    </row>
    <row r="87" spans="1:7">
      <c r="C87" s="314" t="s">
        <v>85</v>
      </c>
      <c r="D87" s="314"/>
      <c r="E87" s="314"/>
      <c r="F87" s="314"/>
      <c r="G87" s="314"/>
    </row>
    <row r="88" spans="1:7">
      <c r="C88" s="314" t="s">
        <v>85</v>
      </c>
      <c r="D88" s="314"/>
      <c r="E88" s="314"/>
      <c r="F88" s="314"/>
      <c r="G88" s="314"/>
    </row>
    <row r="89" spans="1:7">
      <c r="C89" s="314" t="s">
        <v>85</v>
      </c>
      <c r="D89" s="314"/>
      <c r="E89" s="314"/>
      <c r="F89" s="314"/>
      <c r="G89" s="314"/>
    </row>
    <row r="90" spans="1:7">
      <c r="C90" s="314" t="s">
        <v>85</v>
      </c>
      <c r="D90" s="314"/>
      <c r="E90" s="314"/>
      <c r="F90" s="314"/>
      <c r="G90" s="314"/>
    </row>
    <row r="91" spans="1:7">
      <c r="C91" s="314" t="s">
        <v>85</v>
      </c>
      <c r="D91" s="314"/>
      <c r="E91" s="314"/>
      <c r="F91" s="314"/>
      <c r="G91" s="314"/>
    </row>
    <row r="92" spans="1:7">
      <c r="C92" s="314" t="s">
        <v>85</v>
      </c>
      <c r="D92" s="314"/>
      <c r="E92" s="314"/>
      <c r="F92" s="314"/>
      <c r="G92" s="314"/>
    </row>
    <row r="93" spans="1:7">
      <c r="A93" s="2"/>
      <c r="B93" s="2"/>
      <c r="C93" s="2"/>
      <c r="D93" s="2"/>
      <c r="E93" s="16"/>
      <c r="F93" s="24"/>
      <c r="G93" s="24"/>
    </row>
  </sheetData>
  <mergeCells count="48">
    <mergeCell ref="A80:C80"/>
    <mergeCell ref="A81:C81"/>
    <mergeCell ref="C84:G84"/>
    <mergeCell ref="C85:G85"/>
    <mergeCell ref="C92:G92"/>
    <mergeCell ref="C83:E83"/>
    <mergeCell ref="C86:G86"/>
    <mergeCell ref="C87:G87"/>
    <mergeCell ref="C88:G88"/>
    <mergeCell ref="C89:G89"/>
    <mergeCell ref="C90:G90"/>
    <mergeCell ref="C91:G91"/>
    <mergeCell ref="A58:C58"/>
    <mergeCell ref="A60:C60"/>
    <mergeCell ref="A67:C67"/>
    <mergeCell ref="A69:C69"/>
    <mergeCell ref="A78:C78"/>
    <mergeCell ref="B43:B44"/>
    <mergeCell ref="E43:E44"/>
    <mergeCell ref="B45:G45"/>
    <mergeCell ref="A49:C49"/>
    <mergeCell ref="A51:C51"/>
    <mergeCell ref="A42:B42"/>
    <mergeCell ref="D42:G42"/>
    <mergeCell ref="C23:G23"/>
    <mergeCell ref="C24:G24"/>
    <mergeCell ref="C25:G25"/>
    <mergeCell ref="C26:G26"/>
    <mergeCell ref="C27:G27"/>
    <mergeCell ref="C28:G28"/>
    <mergeCell ref="C29:G29"/>
    <mergeCell ref="C30:G30"/>
    <mergeCell ref="A36:G37"/>
    <mergeCell ref="A38:G39"/>
    <mergeCell ref="A40:G41"/>
    <mergeCell ref="C22:G22"/>
    <mergeCell ref="A5:G6"/>
    <mergeCell ref="A7:G8"/>
    <mergeCell ref="A9:G10"/>
    <mergeCell ref="A11:B11"/>
    <mergeCell ref="D11:G11"/>
    <mergeCell ref="B12:B13"/>
    <mergeCell ref="E12:E13"/>
    <mergeCell ref="B14:G14"/>
    <mergeCell ref="A16:C16"/>
    <mergeCell ref="A18:C18"/>
    <mergeCell ref="A19:C19"/>
    <mergeCell ref="C21:G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D512-794C-42AC-B31A-ABDF22142A17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21B3-271E-4241-B7B9-EF89D822257D}">
  <dimension ref="A1:U46"/>
  <sheetViews>
    <sheetView zoomScale="120" zoomScaleNormal="120" workbookViewId="0">
      <selection activeCell="H12" sqref="H12"/>
    </sheetView>
  </sheetViews>
  <sheetFormatPr defaultColWidth="8" defaultRowHeight="12.75"/>
  <cols>
    <col min="1" max="1" width="4" style="111" customWidth="1"/>
    <col min="2" max="2" width="27.140625" style="112" customWidth="1"/>
    <col min="3" max="3" width="6.140625" style="114" customWidth="1"/>
    <col min="4" max="4" width="7.140625" style="115" customWidth="1"/>
    <col min="5" max="5" width="8.5703125" style="113" hidden="1" customWidth="1"/>
    <col min="6" max="6" width="9.28515625" style="113" hidden="1" customWidth="1"/>
    <col min="7" max="7" width="8.7109375" style="113" hidden="1" customWidth="1"/>
    <col min="8" max="8" width="13.28515625" style="105" customWidth="1"/>
    <col min="9" max="9" width="14" style="193" customWidth="1"/>
    <col min="10" max="16384" width="8" style="105"/>
  </cols>
  <sheetData>
    <row r="1" spans="1:21" s="86" customFormat="1">
      <c r="A1" s="81" t="s">
        <v>583</v>
      </c>
      <c r="B1" s="82">
        <v>52</v>
      </c>
      <c r="C1" s="83"/>
      <c r="D1" s="84">
        <v>46</v>
      </c>
      <c r="E1" s="85"/>
      <c r="F1" s="85"/>
      <c r="G1" s="85"/>
      <c r="I1" s="185"/>
      <c r="T1" s="86" t="s">
        <v>584</v>
      </c>
    </row>
    <row r="2" spans="1:21" s="86" customFormat="1">
      <c r="A2" s="266" t="s">
        <v>585</v>
      </c>
      <c r="B2" s="266"/>
      <c r="C2" s="266"/>
      <c r="D2" s="266"/>
      <c r="E2" s="266"/>
      <c r="F2" s="266"/>
      <c r="G2" s="266"/>
      <c r="H2" s="266"/>
      <c r="I2" s="266"/>
      <c r="U2" s="86">
        <v>177559.64999999997</v>
      </c>
    </row>
    <row r="3" spans="1:21" s="93" customFormat="1">
      <c r="A3" s="267" t="s">
        <v>661</v>
      </c>
      <c r="B3" s="267"/>
      <c r="C3" s="267"/>
      <c r="D3" s="267"/>
      <c r="E3" s="267"/>
      <c r="F3" s="267"/>
      <c r="G3" s="267"/>
      <c r="H3" s="267"/>
      <c r="I3" s="267"/>
    </row>
    <row r="4" spans="1:21" s="93" customFormat="1" ht="12.6" customHeight="1">
      <c r="A4" s="94"/>
      <c r="B4" s="95"/>
      <c r="D4" s="96"/>
      <c r="E4" s="96"/>
      <c r="F4" s="96"/>
      <c r="G4" s="96"/>
      <c r="I4" s="186"/>
    </row>
    <row r="5" spans="1:21" s="93" customFormat="1" ht="15">
      <c r="A5" s="97"/>
      <c r="B5" s="269">
        <v>2024</v>
      </c>
      <c r="C5" s="270"/>
      <c r="D5" s="270"/>
      <c r="E5" s="270"/>
      <c r="F5" s="270"/>
      <c r="G5" s="270"/>
      <c r="I5" s="186"/>
    </row>
    <row r="6" spans="1:21" s="93" customFormat="1" ht="15">
      <c r="A6" s="97"/>
      <c r="B6" s="269" t="s">
        <v>587</v>
      </c>
      <c r="C6" s="270"/>
      <c r="D6" s="270"/>
      <c r="E6" s="270"/>
      <c r="F6" s="270"/>
      <c r="G6" s="96"/>
      <c r="I6" s="186"/>
    </row>
    <row r="7" spans="1:21" s="93" customFormat="1" ht="15">
      <c r="A7" s="97"/>
      <c r="B7" s="269" t="s">
        <v>662</v>
      </c>
      <c r="C7" s="270"/>
      <c r="D7" s="270"/>
      <c r="E7" s="270"/>
      <c r="F7" s="270"/>
      <c r="G7" s="98" t="s">
        <v>18</v>
      </c>
      <c r="I7" s="186"/>
    </row>
    <row r="8" spans="1:21" s="93" customFormat="1">
      <c r="A8" s="99"/>
      <c r="D8" s="96"/>
      <c r="E8" s="96"/>
      <c r="F8" s="96"/>
      <c r="G8" s="96"/>
      <c r="I8" s="186"/>
    </row>
    <row r="9" spans="1:21" s="103" customFormat="1">
      <c r="A9" s="271" t="s">
        <v>589</v>
      </c>
      <c r="B9" s="273" t="s">
        <v>590</v>
      </c>
      <c r="C9" s="275" t="s">
        <v>591</v>
      </c>
      <c r="D9" s="277" t="s">
        <v>15</v>
      </c>
      <c r="E9" s="116" t="s">
        <v>592</v>
      </c>
      <c r="F9" s="101"/>
      <c r="G9" s="101"/>
      <c r="H9" s="268" t="s">
        <v>663</v>
      </c>
      <c r="I9" s="268"/>
    </row>
    <row r="10" spans="1:21" ht="18" customHeight="1">
      <c r="A10" s="272"/>
      <c r="B10" s="274"/>
      <c r="C10" s="276"/>
      <c r="D10" s="278"/>
      <c r="E10" s="104" t="s">
        <v>594</v>
      </c>
      <c r="F10" s="104" t="s">
        <v>595</v>
      </c>
      <c r="G10" s="104" t="s">
        <v>596</v>
      </c>
      <c r="H10" s="102" t="s">
        <v>17</v>
      </c>
      <c r="I10" s="187" t="s">
        <v>18</v>
      </c>
    </row>
    <row r="11" spans="1:21" ht="12" customHeight="1">
      <c r="A11" s="204"/>
      <c r="B11" s="210" t="s">
        <v>736</v>
      </c>
      <c r="C11" s="205"/>
      <c r="D11" s="206"/>
      <c r="E11" s="207"/>
      <c r="F11" s="207"/>
      <c r="G11" s="207"/>
      <c r="H11" s="208"/>
      <c r="I11" s="209"/>
    </row>
    <row r="12" spans="1:21" ht="39" thickBot="1">
      <c r="A12" s="142">
        <v>1</v>
      </c>
      <c r="B12" s="143" t="s">
        <v>737</v>
      </c>
      <c r="C12" s="144" t="s">
        <v>735</v>
      </c>
      <c r="D12" s="144">
        <v>0.3</v>
      </c>
      <c r="E12" s="146"/>
      <c r="F12" s="146"/>
      <c r="G12" s="146"/>
      <c r="H12" s="189">
        <f>+ROUND(SUM(OBJ!C55:D55),2)</f>
        <v>1367636.75</v>
      </c>
      <c r="I12" s="189">
        <f t="shared" ref="I12" si="0">+D12*H12</f>
        <v>410291.02499999997</v>
      </c>
    </row>
    <row r="13" spans="1:21">
      <c r="A13" s="140"/>
      <c r="B13" s="141" t="s">
        <v>719</v>
      </c>
      <c r="C13" s="140"/>
      <c r="D13" s="140"/>
      <c r="E13" s="140"/>
      <c r="F13" s="140"/>
      <c r="G13" s="140"/>
      <c r="H13" s="140"/>
      <c r="I13" s="190">
        <f>SUM(I12:I12)</f>
        <v>410291.02499999997</v>
      </c>
    </row>
    <row r="14" spans="1:21">
      <c r="A14" s="134"/>
      <c r="B14" s="133" t="s">
        <v>720</v>
      </c>
      <c r="C14" s="135"/>
      <c r="D14" s="135"/>
      <c r="E14" s="136"/>
      <c r="F14" s="136"/>
      <c r="G14" s="136"/>
      <c r="H14" s="137"/>
      <c r="I14" s="191">
        <f>+SUM(I13)</f>
        <v>410291.02499999997</v>
      </c>
    </row>
    <row r="15" spans="1:21">
      <c r="A15" s="134"/>
      <c r="B15" s="138" t="s">
        <v>721</v>
      </c>
      <c r="C15" s="135"/>
      <c r="D15" s="135"/>
      <c r="E15" s="136"/>
      <c r="F15" s="136"/>
      <c r="G15" s="136"/>
      <c r="H15" s="137"/>
      <c r="I15" s="192">
        <f>+I16-I14</f>
        <v>86161.115249999973</v>
      </c>
    </row>
    <row r="16" spans="1:21">
      <c r="A16" s="134"/>
      <c r="B16" s="133" t="s">
        <v>722</v>
      </c>
      <c r="C16" s="135"/>
      <c r="D16" s="135"/>
      <c r="E16" s="136"/>
      <c r="F16" s="136"/>
      <c r="G16" s="136"/>
      <c r="H16" s="137"/>
      <c r="I16" s="192">
        <f>+I14*1.21</f>
        <v>496452.14024999994</v>
      </c>
    </row>
    <row r="17" spans="3:7">
      <c r="C17" s="115"/>
      <c r="E17" s="117"/>
      <c r="F17" s="117"/>
      <c r="G17" s="117"/>
    </row>
    <row r="18" spans="3:7">
      <c r="C18" s="115"/>
      <c r="E18" s="117"/>
      <c r="F18" s="117"/>
      <c r="G18" s="117"/>
    </row>
    <row r="19" spans="3:7">
      <c r="C19" s="115"/>
      <c r="E19" s="117"/>
      <c r="F19" s="117"/>
      <c r="G19" s="117"/>
    </row>
    <row r="20" spans="3:7">
      <c r="C20" s="115"/>
      <c r="E20" s="117"/>
      <c r="F20" s="117"/>
      <c r="G20" s="117"/>
    </row>
    <row r="21" spans="3:7">
      <c r="C21" s="115"/>
      <c r="E21" s="117"/>
      <c r="F21" s="117"/>
      <c r="G21" s="117"/>
    </row>
    <row r="22" spans="3:7">
      <c r="C22" s="115"/>
      <c r="E22" s="117"/>
      <c r="F22" s="117"/>
      <c r="G22" s="117"/>
    </row>
    <row r="23" spans="3:7">
      <c r="C23" s="115"/>
      <c r="E23" s="117"/>
      <c r="F23" s="117"/>
      <c r="G23" s="117"/>
    </row>
    <row r="24" spans="3:7">
      <c r="C24" s="115"/>
      <c r="E24" s="117"/>
      <c r="F24" s="117"/>
      <c r="G24" s="117"/>
    </row>
    <row r="25" spans="3:7">
      <c r="C25" s="115"/>
      <c r="E25" s="117"/>
      <c r="F25" s="117"/>
      <c r="G25" s="117"/>
    </row>
    <row r="26" spans="3:7">
      <c r="C26" s="115"/>
      <c r="E26" s="117"/>
      <c r="F26" s="117"/>
      <c r="G26" s="117"/>
    </row>
    <row r="27" spans="3:7">
      <c r="C27" s="115"/>
      <c r="E27" s="117"/>
      <c r="F27" s="117"/>
      <c r="G27" s="117"/>
    </row>
    <row r="28" spans="3:7">
      <c r="C28" s="115"/>
      <c r="E28" s="117"/>
      <c r="F28" s="117"/>
      <c r="G28" s="117"/>
    </row>
    <row r="29" spans="3:7">
      <c r="C29" s="115"/>
      <c r="E29" s="117"/>
      <c r="F29" s="117"/>
      <c r="G29" s="117"/>
    </row>
    <row r="30" spans="3:7">
      <c r="C30" s="115"/>
      <c r="E30" s="117"/>
      <c r="F30" s="117"/>
      <c r="G30" s="117"/>
    </row>
    <row r="31" spans="3:7">
      <c r="C31" s="115"/>
      <c r="E31" s="117"/>
      <c r="F31" s="117"/>
      <c r="G31" s="117"/>
    </row>
    <row r="32" spans="3:7">
      <c r="C32" s="115"/>
      <c r="E32" s="117"/>
      <c r="F32" s="117"/>
      <c r="G32" s="117"/>
    </row>
    <row r="33" spans="3:7">
      <c r="C33" s="115"/>
      <c r="E33" s="117"/>
      <c r="F33" s="117"/>
      <c r="G33" s="117"/>
    </row>
    <row r="34" spans="3:7">
      <c r="C34" s="115"/>
      <c r="E34" s="117"/>
      <c r="F34" s="117"/>
      <c r="G34" s="117"/>
    </row>
    <row r="35" spans="3:7">
      <c r="C35" s="115"/>
      <c r="E35" s="117"/>
      <c r="F35" s="117"/>
      <c r="G35" s="117"/>
    </row>
    <row r="36" spans="3:7">
      <c r="C36" s="115"/>
      <c r="E36" s="117"/>
      <c r="F36" s="117"/>
      <c r="G36" s="117"/>
    </row>
    <row r="37" spans="3:7">
      <c r="C37" s="115"/>
      <c r="E37" s="117"/>
      <c r="F37" s="117"/>
      <c r="G37" s="117"/>
    </row>
    <row r="38" spans="3:7">
      <c r="C38" s="115"/>
      <c r="E38" s="117"/>
      <c r="F38" s="117"/>
      <c r="G38" s="117"/>
    </row>
    <row r="39" spans="3:7">
      <c r="C39" s="115"/>
      <c r="E39" s="117"/>
      <c r="F39" s="117"/>
      <c r="G39" s="117"/>
    </row>
    <row r="40" spans="3:7">
      <c r="C40" s="115"/>
      <c r="E40" s="117"/>
      <c r="F40" s="117"/>
      <c r="G40" s="117"/>
    </row>
    <row r="41" spans="3:7">
      <c r="C41" s="115"/>
      <c r="E41" s="117"/>
      <c r="F41" s="117"/>
      <c r="G41" s="117"/>
    </row>
    <row r="42" spans="3:7">
      <c r="C42" s="113"/>
      <c r="D42" s="113"/>
      <c r="E42" s="105"/>
      <c r="F42" s="105"/>
      <c r="G42" s="105"/>
    </row>
    <row r="43" spans="3:7">
      <c r="C43" s="113"/>
      <c r="D43" s="113"/>
      <c r="E43" s="105"/>
      <c r="F43" s="105"/>
      <c r="G43" s="105"/>
    </row>
    <row r="44" spans="3:7">
      <c r="C44" s="113"/>
      <c r="D44" s="113"/>
      <c r="E44" s="105"/>
      <c r="F44" s="105"/>
      <c r="G44" s="105"/>
    </row>
    <row r="45" spans="3:7">
      <c r="C45" s="113"/>
      <c r="D45" s="113"/>
      <c r="E45" s="105"/>
      <c r="F45" s="105"/>
      <c r="G45" s="105"/>
    </row>
    <row r="46" spans="3:7">
      <c r="C46" s="113"/>
      <c r="D46" s="113"/>
      <c r="E46" s="105"/>
      <c r="F46" s="105"/>
      <c r="G46" s="105"/>
    </row>
  </sheetData>
  <mergeCells count="10">
    <mergeCell ref="A2:I2"/>
    <mergeCell ref="A3:I3"/>
    <mergeCell ref="H9:I9"/>
    <mergeCell ref="B5:G5"/>
    <mergeCell ref="B6:F6"/>
    <mergeCell ref="B7:F7"/>
    <mergeCell ref="A9:A10"/>
    <mergeCell ref="B9:B10"/>
    <mergeCell ref="C9:C10"/>
    <mergeCell ref="D9:D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7CA1-0898-4FAF-A057-7CE498650ACB}">
  <dimension ref="A2:I275"/>
  <sheetViews>
    <sheetView tabSelected="1" topLeftCell="A52" zoomScale="126" zoomScaleNormal="126" workbookViewId="0">
      <selection activeCell="C18" sqref="C18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customWidth="1"/>
    <col min="5" max="5" width="14.85546875" customWidth="1"/>
    <col min="6" max="6" width="12.7109375" style="20" customWidth="1"/>
    <col min="7" max="7" width="15.42578125" style="49" customWidth="1"/>
  </cols>
  <sheetData>
    <row r="2" spans="1:9" ht="15.75">
      <c r="C2" s="281" t="s">
        <v>0</v>
      </c>
      <c r="D2" s="282"/>
      <c r="E2" s="282"/>
      <c r="F2" s="282"/>
    </row>
    <row r="3" spans="1:9">
      <c r="C3" s="283"/>
      <c r="D3" s="282"/>
      <c r="E3" s="282"/>
      <c r="F3" s="282"/>
    </row>
    <row r="5" spans="1:9">
      <c r="A5" s="284" t="s">
        <v>682</v>
      </c>
      <c r="B5" s="285"/>
      <c r="C5" s="285"/>
      <c r="D5" s="285"/>
      <c r="E5" s="285"/>
      <c r="F5" s="285"/>
      <c r="G5" s="285"/>
    </row>
    <row r="6" spans="1:9">
      <c r="A6" s="285"/>
      <c r="B6" s="285"/>
      <c r="C6" s="285"/>
      <c r="D6" s="285"/>
      <c r="E6" s="285"/>
      <c r="F6" s="285"/>
      <c r="G6" s="285"/>
    </row>
    <row r="7" spans="1:9">
      <c r="A7" s="284" t="s">
        <v>683</v>
      </c>
      <c r="B7" s="285"/>
      <c r="C7" s="285"/>
      <c r="D7" s="285"/>
      <c r="E7" s="285"/>
      <c r="F7" s="285"/>
      <c r="G7" s="285"/>
    </row>
    <row r="8" spans="1:9">
      <c r="A8" s="285"/>
      <c r="B8" s="285"/>
      <c r="C8" s="285"/>
      <c r="D8" s="285"/>
      <c r="E8" s="285"/>
      <c r="F8" s="285"/>
      <c r="G8" s="285"/>
    </row>
    <row r="9" spans="1:9">
      <c r="A9" s="284" t="s">
        <v>684</v>
      </c>
      <c r="B9" s="285"/>
      <c r="C9" s="285"/>
      <c r="D9" s="285"/>
      <c r="E9" s="285"/>
      <c r="F9" s="285"/>
      <c r="G9" s="285"/>
    </row>
    <row r="10" spans="1:9" ht="4.5" customHeight="1">
      <c r="A10" s="285"/>
      <c r="B10" s="285"/>
      <c r="C10" s="285"/>
      <c r="D10" s="285"/>
      <c r="E10" s="285"/>
      <c r="F10" s="285"/>
      <c r="G10" s="285"/>
    </row>
    <row r="11" spans="1:9">
      <c r="A11" s="286"/>
      <c r="B11" s="287"/>
      <c r="C11" s="2"/>
      <c r="D11" s="288" t="s">
        <v>5</v>
      </c>
      <c r="E11" s="287"/>
      <c r="F11" s="287"/>
      <c r="G11" s="287"/>
    </row>
    <row r="12" spans="1:9">
      <c r="A12" s="3" t="s">
        <v>7</v>
      </c>
      <c r="B12" s="3" t="s">
        <v>9</v>
      </c>
      <c r="C12" s="3" t="s">
        <v>11</v>
      </c>
      <c r="D12" s="5" t="s">
        <v>13</v>
      </c>
      <c r="E12" s="279" t="s">
        <v>15</v>
      </c>
      <c r="F12" s="7" t="s">
        <v>16</v>
      </c>
      <c r="G12" s="194" t="s">
        <v>19</v>
      </c>
    </row>
    <row r="13" spans="1:9">
      <c r="A13" s="4" t="s">
        <v>8</v>
      </c>
      <c r="B13" s="4" t="s">
        <v>10</v>
      </c>
      <c r="C13" s="4" t="s">
        <v>12</v>
      </c>
      <c r="D13" s="6" t="s">
        <v>14</v>
      </c>
      <c r="E13" s="280"/>
      <c r="F13" s="9" t="s">
        <v>17</v>
      </c>
      <c r="G13" s="195" t="s">
        <v>18</v>
      </c>
    </row>
    <row r="14" spans="1:9" ht="15" customHeight="1">
      <c r="A14" s="153" t="s">
        <v>685</v>
      </c>
      <c r="B14" s="163"/>
      <c r="C14" s="163"/>
      <c r="D14" s="163"/>
      <c r="E14" s="163"/>
      <c r="F14" s="164"/>
      <c r="G14" s="196"/>
    </row>
    <row r="15" spans="1:9" ht="34.5" customHeight="1">
      <c r="A15" s="119">
        <v>1</v>
      </c>
      <c r="B15" s="120"/>
      <c r="C15" s="121" t="s">
        <v>686</v>
      </c>
      <c r="D15" s="122" t="s">
        <v>210</v>
      </c>
      <c r="E15" s="123">
        <v>3.6</v>
      </c>
      <c r="F15" s="165">
        <v>99.41</v>
      </c>
      <c r="G15" s="197">
        <f>+E15*F15</f>
        <v>357.87599999999998</v>
      </c>
      <c r="H15" s="11"/>
      <c r="I15" s="11"/>
    </row>
    <row r="16" spans="1:9" ht="38.25" customHeight="1">
      <c r="A16" s="119">
        <v>2</v>
      </c>
      <c r="B16" s="120"/>
      <c r="C16" s="121" t="s">
        <v>687</v>
      </c>
      <c r="D16" s="122" t="s">
        <v>210</v>
      </c>
      <c r="E16" s="123">
        <v>16.5</v>
      </c>
      <c r="F16" s="165">
        <v>83.03</v>
      </c>
      <c r="G16" s="197">
        <f t="shared" ref="G16:G52" si="0">+E16*F16</f>
        <v>1369.9950000000001</v>
      </c>
      <c r="H16" s="11"/>
      <c r="I16" s="11"/>
    </row>
    <row r="17" spans="1:9" ht="36" customHeight="1">
      <c r="A17" s="119">
        <v>3</v>
      </c>
      <c r="B17" s="120"/>
      <c r="C17" s="121" t="s">
        <v>688</v>
      </c>
      <c r="D17" s="122" t="s">
        <v>210</v>
      </c>
      <c r="E17" s="123">
        <v>36.799999999999997</v>
      </c>
      <c r="F17" s="165">
        <v>78</v>
      </c>
      <c r="G17" s="197">
        <f t="shared" si="0"/>
        <v>2870.3999999999996</v>
      </c>
      <c r="H17" s="11"/>
      <c r="I17" s="11"/>
    </row>
    <row r="18" spans="1:9" ht="36">
      <c r="A18" s="119">
        <v>4</v>
      </c>
      <c r="B18" s="120"/>
      <c r="C18" s="121" t="s">
        <v>689</v>
      </c>
      <c r="D18" s="122" t="s">
        <v>35</v>
      </c>
      <c r="E18" s="123">
        <v>0.25</v>
      </c>
      <c r="F18" s="165">
        <v>10112</v>
      </c>
      <c r="G18" s="197">
        <f t="shared" si="0"/>
        <v>2528</v>
      </c>
      <c r="H18" s="11"/>
      <c r="I18" s="11"/>
    </row>
    <row r="19" spans="1:9" ht="22.5" customHeight="1">
      <c r="A19" s="119">
        <v>5</v>
      </c>
      <c r="B19" s="120"/>
      <c r="C19" s="121" t="s">
        <v>690</v>
      </c>
      <c r="D19" s="122" t="s">
        <v>35</v>
      </c>
      <c r="E19" s="123">
        <v>0.25</v>
      </c>
      <c r="F19" s="165">
        <v>3000</v>
      </c>
      <c r="G19" s="197">
        <f t="shared" si="0"/>
        <v>750</v>
      </c>
      <c r="H19" s="11"/>
      <c r="I19" s="11"/>
    </row>
    <row r="20" spans="1:9" ht="24">
      <c r="A20" s="119">
        <v>6</v>
      </c>
      <c r="B20" s="120"/>
      <c r="C20" s="121" t="s">
        <v>691</v>
      </c>
      <c r="D20" s="122" t="s">
        <v>210</v>
      </c>
      <c r="E20" s="123">
        <v>5</v>
      </c>
      <c r="F20" s="165">
        <v>50</v>
      </c>
      <c r="G20" s="197">
        <f t="shared" si="0"/>
        <v>250</v>
      </c>
      <c r="H20" s="11"/>
      <c r="I20" s="11"/>
    </row>
    <row r="21" spans="1:9" ht="24">
      <c r="A21" s="119">
        <v>7</v>
      </c>
      <c r="B21" s="120"/>
      <c r="C21" s="124" t="s">
        <v>692</v>
      </c>
      <c r="D21" s="122" t="s">
        <v>693</v>
      </c>
      <c r="E21" s="123">
        <v>1</v>
      </c>
      <c r="F21" s="165">
        <v>745</v>
      </c>
      <c r="G21" s="197">
        <f t="shared" si="0"/>
        <v>745</v>
      </c>
      <c r="H21" s="11"/>
      <c r="I21" s="11"/>
    </row>
    <row r="22" spans="1:9" ht="24">
      <c r="A22" s="119">
        <v>8</v>
      </c>
      <c r="B22" s="120"/>
      <c r="C22" s="124" t="s">
        <v>694</v>
      </c>
      <c r="D22" s="122" t="s">
        <v>693</v>
      </c>
      <c r="E22" s="123">
        <v>1</v>
      </c>
      <c r="F22" s="165">
        <v>2744.1</v>
      </c>
      <c r="G22" s="197">
        <f t="shared" si="0"/>
        <v>2744.1</v>
      </c>
      <c r="H22" s="11"/>
      <c r="I22" s="11"/>
    </row>
    <row r="23" spans="1:9" ht="24">
      <c r="A23" s="119">
        <v>9</v>
      </c>
      <c r="B23" s="120"/>
      <c r="C23" s="124" t="s">
        <v>695</v>
      </c>
      <c r="D23" s="122" t="s">
        <v>693</v>
      </c>
      <c r="E23" s="123">
        <v>11</v>
      </c>
      <c r="F23" s="165">
        <v>928.29</v>
      </c>
      <c r="G23" s="197">
        <f t="shared" si="0"/>
        <v>10211.189999999999</v>
      </c>
      <c r="H23" s="11"/>
      <c r="I23" s="11"/>
    </row>
    <row r="24" spans="1:9" ht="24">
      <c r="A24" s="119">
        <v>10</v>
      </c>
      <c r="B24" s="120"/>
      <c r="C24" s="124" t="s">
        <v>696</v>
      </c>
      <c r="D24" s="122" t="s">
        <v>693</v>
      </c>
      <c r="E24" s="123">
        <v>2</v>
      </c>
      <c r="F24" s="165">
        <v>889.94</v>
      </c>
      <c r="G24" s="197">
        <f t="shared" si="0"/>
        <v>1779.88</v>
      </c>
      <c r="H24" s="11"/>
      <c r="I24" s="11"/>
    </row>
    <row r="25" spans="1:9" ht="24">
      <c r="A25" s="119">
        <v>11</v>
      </c>
      <c r="B25" s="120"/>
      <c r="C25" s="124" t="s">
        <v>697</v>
      </c>
      <c r="D25" s="122" t="s">
        <v>693</v>
      </c>
      <c r="E25" s="123">
        <v>2</v>
      </c>
      <c r="F25" s="165">
        <v>826.46</v>
      </c>
      <c r="G25" s="197">
        <f t="shared" si="0"/>
        <v>1652.92</v>
      </c>
      <c r="H25" s="11"/>
      <c r="I25" s="11"/>
    </row>
    <row r="26" spans="1:9" ht="24">
      <c r="A26" s="119">
        <v>12</v>
      </c>
      <c r="B26" s="120"/>
      <c r="C26" s="124" t="s">
        <v>698</v>
      </c>
      <c r="D26" s="122" t="s">
        <v>693</v>
      </c>
      <c r="E26" s="123">
        <v>2</v>
      </c>
      <c r="F26" s="165">
        <v>482.65</v>
      </c>
      <c r="G26" s="197">
        <f t="shared" si="0"/>
        <v>965.3</v>
      </c>
      <c r="H26" s="11"/>
      <c r="I26" s="11"/>
    </row>
    <row r="27" spans="1:9">
      <c r="A27" s="158" t="s">
        <v>699</v>
      </c>
      <c r="B27" s="159"/>
      <c r="C27" s="159"/>
      <c r="D27" s="159"/>
      <c r="E27" s="159"/>
      <c r="F27" s="139"/>
      <c r="G27" s="197">
        <f t="shared" si="0"/>
        <v>0</v>
      </c>
    </row>
    <row r="28" spans="1:9" ht="35.25" customHeight="1">
      <c r="A28" s="119">
        <v>1</v>
      </c>
      <c r="B28" s="120"/>
      <c r="C28" s="121" t="s">
        <v>687</v>
      </c>
      <c r="D28" s="122" t="s">
        <v>210</v>
      </c>
      <c r="E28" s="123">
        <v>63.46</v>
      </c>
      <c r="F28" s="165">
        <v>76</v>
      </c>
      <c r="G28" s="197">
        <f t="shared" si="0"/>
        <v>4822.96</v>
      </c>
      <c r="H28" s="11"/>
      <c r="I28" s="11"/>
    </row>
    <row r="29" spans="1:9" ht="36" customHeight="1">
      <c r="A29" s="119">
        <v>2</v>
      </c>
      <c r="B29" s="120"/>
      <c r="C29" s="121" t="s">
        <v>688</v>
      </c>
      <c r="D29" s="122" t="s">
        <v>210</v>
      </c>
      <c r="E29" s="123">
        <v>4.34</v>
      </c>
      <c r="F29" s="165">
        <v>83.03</v>
      </c>
      <c r="G29" s="197">
        <f t="shared" si="0"/>
        <v>360.35019999999997</v>
      </c>
      <c r="H29" s="11"/>
      <c r="I29" s="11"/>
    </row>
    <row r="30" spans="1:9" ht="36">
      <c r="A30" s="119">
        <v>3</v>
      </c>
      <c r="B30" s="120"/>
      <c r="C30" s="121" t="s">
        <v>689</v>
      </c>
      <c r="D30" s="122" t="s">
        <v>35</v>
      </c>
      <c r="E30" s="125">
        <v>0.22</v>
      </c>
      <c r="F30" s="165">
        <v>10112</v>
      </c>
      <c r="G30" s="197">
        <f t="shared" si="0"/>
        <v>2224.64</v>
      </c>
      <c r="H30" s="11"/>
      <c r="I30" s="11"/>
    </row>
    <row r="31" spans="1:9" ht="24">
      <c r="A31" s="119">
        <v>4</v>
      </c>
      <c r="B31" s="120"/>
      <c r="C31" s="121" t="s">
        <v>690</v>
      </c>
      <c r="D31" s="122" t="s">
        <v>35</v>
      </c>
      <c r="E31" s="125">
        <v>0.22</v>
      </c>
      <c r="F31" s="165">
        <v>3000</v>
      </c>
      <c r="G31" s="197">
        <f t="shared" si="0"/>
        <v>660</v>
      </c>
      <c r="H31" s="11"/>
      <c r="I31" s="11"/>
    </row>
    <row r="32" spans="1:9" ht="24">
      <c r="A32" s="119">
        <v>5</v>
      </c>
      <c r="B32" s="120"/>
      <c r="C32" s="124" t="s">
        <v>700</v>
      </c>
      <c r="D32" s="122" t="s">
        <v>693</v>
      </c>
      <c r="E32" s="126">
        <v>1</v>
      </c>
      <c r="F32" s="165">
        <v>884.36</v>
      </c>
      <c r="G32" s="197">
        <f t="shared" si="0"/>
        <v>884.36</v>
      </c>
      <c r="H32" s="11"/>
      <c r="I32" s="11"/>
    </row>
    <row r="33" spans="1:9" ht="24">
      <c r="A33" s="119">
        <v>6</v>
      </c>
      <c r="B33" s="120"/>
      <c r="C33" s="124" t="s">
        <v>701</v>
      </c>
      <c r="D33" s="122" t="s">
        <v>693</v>
      </c>
      <c r="E33" s="126">
        <v>2</v>
      </c>
      <c r="F33" s="165">
        <v>884.36</v>
      </c>
      <c r="G33" s="197">
        <f t="shared" si="0"/>
        <v>1768.72</v>
      </c>
      <c r="H33" s="11"/>
      <c r="I33" s="11"/>
    </row>
    <row r="34" spans="1:9" ht="24">
      <c r="A34" s="119">
        <v>7</v>
      </c>
      <c r="B34" s="120"/>
      <c r="C34" s="124" t="s">
        <v>702</v>
      </c>
      <c r="D34" s="122" t="s">
        <v>693</v>
      </c>
      <c r="E34" s="126">
        <v>2</v>
      </c>
      <c r="F34" s="165">
        <v>993.44</v>
      </c>
      <c r="G34" s="197">
        <f t="shared" si="0"/>
        <v>1986.88</v>
      </c>
      <c r="H34" s="11"/>
      <c r="I34" s="11"/>
    </row>
    <row r="35" spans="1:9" ht="24">
      <c r="A35" s="119">
        <v>8</v>
      </c>
      <c r="B35" s="120"/>
      <c r="C35" s="124" t="s">
        <v>703</v>
      </c>
      <c r="D35" s="122" t="s">
        <v>693</v>
      </c>
      <c r="E35" s="126">
        <v>9</v>
      </c>
      <c r="F35" s="165">
        <v>993.44</v>
      </c>
      <c r="G35" s="197">
        <f t="shared" si="0"/>
        <v>8940.9600000000009</v>
      </c>
      <c r="H35" s="11"/>
      <c r="I35" s="11"/>
    </row>
    <row r="36" spans="1:9" ht="24">
      <c r="A36" s="119">
        <v>9</v>
      </c>
      <c r="B36" s="120"/>
      <c r="C36" s="124" t="s">
        <v>704</v>
      </c>
      <c r="D36" s="122" t="s">
        <v>693</v>
      </c>
      <c r="E36" s="126">
        <v>2</v>
      </c>
      <c r="F36" s="165">
        <v>618.66999999999996</v>
      </c>
      <c r="G36" s="197">
        <f t="shared" si="0"/>
        <v>1237.3399999999999</v>
      </c>
      <c r="H36" s="11"/>
      <c r="I36" s="11"/>
    </row>
    <row r="37" spans="1:9" ht="24">
      <c r="A37" s="119">
        <v>10</v>
      </c>
      <c r="B37" s="120"/>
      <c r="C37" s="124" t="s">
        <v>705</v>
      </c>
      <c r="D37" s="122" t="s">
        <v>693</v>
      </c>
      <c r="E37" s="126">
        <v>2</v>
      </c>
      <c r="F37" s="165">
        <v>884.36</v>
      </c>
      <c r="G37" s="197">
        <f t="shared" si="0"/>
        <v>1768.72</v>
      </c>
      <c r="H37" s="11"/>
      <c r="I37" s="11"/>
    </row>
    <row r="38" spans="1:9" ht="24">
      <c r="A38" s="119">
        <v>11</v>
      </c>
      <c r="B38" s="120"/>
      <c r="C38" s="124" t="s">
        <v>706</v>
      </c>
      <c r="D38" s="122" t="s">
        <v>693</v>
      </c>
      <c r="E38" s="126">
        <v>1</v>
      </c>
      <c r="F38" s="165">
        <v>1183.5899999999999</v>
      </c>
      <c r="G38" s="197">
        <f t="shared" si="0"/>
        <v>1183.5899999999999</v>
      </c>
      <c r="H38" s="11"/>
      <c r="I38" s="11"/>
    </row>
    <row r="39" spans="1:9" ht="24">
      <c r="A39" s="119">
        <v>12</v>
      </c>
      <c r="B39" s="120"/>
      <c r="C39" s="124" t="s">
        <v>707</v>
      </c>
      <c r="D39" s="122" t="s">
        <v>693</v>
      </c>
      <c r="E39" s="126">
        <v>1</v>
      </c>
      <c r="F39" s="165">
        <v>1035.3800000000001</v>
      </c>
      <c r="G39" s="197">
        <f t="shared" si="0"/>
        <v>1035.3800000000001</v>
      </c>
      <c r="H39" s="11"/>
      <c r="I39" s="11"/>
    </row>
    <row r="40" spans="1:9">
      <c r="A40" s="160" t="s">
        <v>708</v>
      </c>
      <c r="B40" s="133"/>
      <c r="C40" s="133"/>
      <c r="D40" s="133"/>
      <c r="E40" s="133"/>
      <c r="F40" s="166"/>
      <c r="G40" s="197">
        <f t="shared" si="0"/>
        <v>0</v>
      </c>
    </row>
    <row r="41" spans="1:9" ht="33.75" customHeight="1">
      <c r="A41" s="119">
        <v>1</v>
      </c>
      <c r="B41" s="120"/>
      <c r="C41" s="121" t="s">
        <v>709</v>
      </c>
      <c r="D41" s="122" t="s">
        <v>210</v>
      </c>
      <c r="E41" s="123">
        <v>46.75</v>
      </c>
      <c r="F41" s="165">
        <v>76</v>
      </c>
      <c r="G41" s="197">
        <f t="shared" si="0"/>
        <v>3553</v>
      </c>
      <c r="H41" s="11"/>
      <c r="I41" s="11"/>
    </row>
    <row r="42" spans="1:9" ht="23.25" customHeight="1">
      <c r="A42" s="119">
        <v>2</v>
      </c>
      <c r="B42" s="120"/>
      <c r="C42" s="121" t="s">
        <v>710</v>
      </c>
      <c r="D42" s="122" t="s">
        <v>210</v>
      </c>
      <c r="E42" s="123">
        <v>5.3</v>
      </c>
      <c r="F42" s="165">
        <v>83.03</v>
      </c>
      <c r="G42" s="197">
        <f t="shared" si="0"/>
        <v>440.05899999999997</v>
      </c>
      <c r="H42" s="11"/>
      <c r="I42" s="11"/>
    </row>
    <row r="43" spans="1:9" ht="24">
      <c r="A43" s="119">
        <v>3</v>
      </c>
      <c r="B43" s="120"/>
      <c r="C43" s="121" t="s">
        <v>711</v>
      </c>
      <c r="D43" s="122" t="s">
        <v>35</v>
      </c>
      <c r="E43" s="125">
        <v>0.21</v>
      </c>
      <c r="F43" s="165">
        <v>10112</v>
      </c>
      <c r="G43" s="197">
        <f t="shared" si="0"/>
        <v>2123.52</v>
      </c>
      <c r="H43" s="11"/>
      <c r="I43" s="11"/>
    </row>
    <row r="44" spans="1:9" ht="24">
      <c r="A44" s="119">
        <v>4</v>
      </c>
      <c r="B44" s="120"/>
      <c r="C44" s="121" t="s">
        <v>690</v>
      </c>
      <c r="D44" s="122" t="s">
        <v>35</v>
      </c>
      <c r="E44" s="125">
        <v>0.21</v>
      </c>
      <c r="F44" s="165">
        <v>3000</v>
      </c>
      <c r="G44" s="197">
        <f t="shared" si="0"/>
        <v>630</v>
      </c>
      <c r="H44" s="11"/>
      <c r="I44" s="11"/>
    </row>
    <row r="45" spans="1:9" ht="24">
      <c r="A45" s="119">
        <v>5</v>
      </c>
      <c r="B45" s="120"/>
      <c r="C45" s="124" t="s">
        <v>712</v>
      </c>
      <c r="D45" s="122" t="s">
        <v>693</v>
      </c>
      <c r="E45" s="123">
        <v>1</v>
      </c>
      <c r="F45" s="165">
        <v>775.27</v>
      </c>
      <c r="G45" s="197">
        <f t="shared" si="0"/>
        <v>775.27</v>
      </c>
      <c r="H45" s="11"/>
      <c r="I45" s="11"/>
    </row>
    <row r="46" spans="1:9" ht="24">
      <c r="A46" s="119">
        <v>6</v>
      </c>
      <c r="B46" s="120"/>
      <c r="C46" s="124" t="s">
        <v>713</v>
      </c>
      <c r="D46" s="122" t="s">
        <v>693</v>
      </c>
      <c r="E46" s="123">
        <v>2</v>
      </c>
      <c r="F46" s="165">
        <v>1004.61</v>
      </c>
      <c r="G46" s="197">
        <f t="shared" si="0"/>
        <v>2009.22</v>
      </c>
      <c r="H46" s="11"/>
      <c r="I46" s="11"/>
    </row>
    <row r="47" spans="1:9" ht="24">
      <c r="A47" s="119">
        <v>7</v>
      </c>
      <c r="B47" s="120"/>
      <c r="C47" s="124" t="s">
        <v>714</v>
      </c>
      <c r="D47" s="122" t="s">
        <v>693</v>
      </c>
      <c r="E47" s="123">
        <v>1</v>
      </c>
      <c r="F47" s="165">
        <v>1130.44</v>
      </c>
      <c r="G47" s="197">
        <f t="shared" si="0"/>
        <v>1130.44</v>
      </c>
      <c r="H47" s="11"/>
      <c r="I47" s="11"/>
    </row>
    <row r="48" spans="1:9" ht="24">
      <c r="A48" s="119">
        <v>8</v>
      </c>
      <c r="B48" s="120"/>
      <c r="C48" s="124" t="s">
        <v>715</v>
      </c>
      <c r="D48" s="122" t="s">
        <v>693</v>
      </c>
      <c r="E48" s="123">
        <v>10</v>
      </c>
      <c r="F48" s="165">
        <v>898.35</v>
      </c>
      <c r="G48" s="197">
        <f t="shared" si="0"/>
        <v>8983.5</v>
      </c>
      <c r="H48" s="11"/>
      <c r="I48" s="11"/>
    </row>
    <row r="49" spans="1:9" ht="24">
      <c r="A49" s="119">
        <v>9</v>
      </c>
      <c r="B49" s="120"/>
      <c r="C49" s="121" t="s">
        <v>716</v>
      </c>
      <c r="D49" s="122" t="s">
        <v>693</v>
      </c>
      <c r="E49" s="123">
        <v>2</v>
      </c>
      <c r="F49" s="165">
        <v>400.53</v>
      </c>
      <c r="G49" s="197">
        <f t="shared" si="0"/>
        <v>801.06</v>
      </c>
      <c r="H49" s="11"/>
      <c r="I49" s="11"/>
    </row>
    <row r="50" spans="1:9" ht="15" customHeight="1">
      <c r="A50" s="161" t="s">
        <v>338</v>
      </c>
      <c r="B50" s="162"/>
      <c r="C50" s="162"/>
      <c r="D50" s="162"/>
      <c r="E50" s="162"/>
      <c r="F50" s="167"/>
      <c r="G50" s="197">
        <f t="shared" si="0"/>
        <v>0</v>
      </c>
      <c r="H50" s="11"/>
      <c r="I50" s="11"/>
    </row>
    <row r="51" spans="1:9" ht="48" customHeight="1">
      <c r="A51" s="119">
        <v>1</v>
      </c>
      <c r="B51" s="120"/>
      <c r="C51" s="127" t="s">
        <v>717</v>
      </c>
      <c r="D51" s="128" t="s">
        <v>210</v>
      </c>
      <c r="E51" s="123">
        <v>0.96</v>
      </c>
      <c r="F51" s="165">
        <v>136</v>
      </c>
      <c r="G51" s="197">
        <f t="shared" si="0"/>
        <v>130.56</v>
      </c>
      <c r="H51" s="11"/>
      <c r="I51" s="11"/>
    </row>
    <row r="52" spans="1:9" ht="27.75" customHeight="1" thickBot="1">
      <c r="A52" s="148">
        <v>2</v>
      </c>
      <c r="B52" s="149"/>
      <c r="C52" s="150" t="s">
        <v>718</v>
      </c>
      <c r="D52" s="151" t="s">
        <v>693</v>
      </c>
      <c r="E52" s="152">
        <v>1</v>
      </c>
      <c r="F52" s="168">
        <v>303.97000000000003</v>
      </c>
      <c r="G52" s="197">
        <f t="shared" si="0"/>
        <v>303.97000000000003</v>
      </c>
      <c r="H52" s="11"/>
      <c r="I52" s="11"/>
    </row>
    <row r="53" spans="1:9">
      <c r="A53" s="155"/>
      <c r="B53" s="156"/>
      <c r="C53" s="299" t="s">
        <v>47</v>
      </c>
      <c r="D53" s="299"/>
      <c r="E53" s="299"/>
      <c r="F53" s="157"/>
      <c r="G53" s="190">
        <f>SUM(G15:G52)</f>
        <v>73979.160199999984</v>
      </c>
      <c r="H53" s="11"/>
      <c r="I53" s="11"/>
    </row>
    <row r="54" spans="1:9">
      <c r="A54" s="119"/>
      <c r="B54" s="120"/>
      <c r="C54" s="300" t="s">
        <v>82</v>
      </c>
      <c r="D54" s="300"/>
      <c r="E54" s="300"/>
      <c r="F54" s="154"/>
      <c r="G54" s="191">
        <f>+SUM(G53)</f>
        <v>73979.160199999984</v>
      </c>
      <c r="H54" s="11"/>
      <c r="I54" s="11"/>
    </row>
    <row r="55" spans="1:9">
      <c r="A55" s="119"/>
      <c r="B55" s="120"/>
      <c r="C55" s="301" t="s">
        <v>83</v>
      </c>
      <c r="D55" s="301"/>
      <c r="E55" s="301"/>
      <c r="F55" s="154"/>
      <c r="G55" s="192">
        <f>+G56-G54</f>
        <v>15535.623641999991</v>
      </c>
      <c r="H55" s="11"/>
      <c r="I55" s="11"/>
    </row>
    <row r="56" spans="1:9">
      <c r="A56" s="119"/>
      <c r="B56" s="120"/>
      <c r="C56" s="300" t="s">
        <v>84</v>
      </c>
      <c r="D56" s="300"/>
      <c r="E56" s="300"/>
      <c r="F56" s="154"/>
      <c r="G56" s="192">
        <f>+G54*1.21</f>
        <v>89514.783841999975</v>
      </c>
      <c r="H56" s="11"/>
      <c r="I56" s="11"/>
    </row>
    <row r="57" spans="1:9">
      <c r="A57" s="12"/>
      <c r="B57" s="14"/>
      <c r="C57" s="1"/>
      <c r="D57" s="18"/>
      <c r="E57" s="129"/>
      <c r="F57" s="21"/>
      <c r="G57" s="198"/>
      <c r="H57" s="11"/>
      <c r="I57" s="11"/>
    </row>
    <row r="58" spans="1:9">
      <c r="A58" s="12"/>
      <c r="B58" s="14"/>
      <c r="C58" s="1"/>
      <c r="D58" s="18"/>
      <c r="E58" s="129"/>
      <c r="F58" s="21"/>
      <c r="G58" s="198"/>
      <c r="H58" s="11"/>
      <c r="I58" s="11"/>
    </row>
    <row r="59" spans="1:9">
      <c r="A59" s="12"/>
      <c r="B59" s="14"/>
      <c r="C59" s="1"/>
      <c r="D59" s="18"/>
      <c r="E59" s="129"/>
      <c r="F59" s="21"/>
      <c r="G59" s="198"/>
      <c r="H59" s="11"/>
      <c r="I59" s="11"/>
    </row>
    <row r="60" spans="1:9">
      <c r="A60" s="12"/>
      <c r="B60" s="12"/>
      <c r="C60" s="50"/>
      <c r="D60" s="51"/>
      <c r="E60" s="51"/>
      <c r="F60" s="23"/>
      <c r="G60" s="198">
        <v>0</v>
      </c>
    </row>
    <row r="61" spans="1:9">
      <c r="A61" s="12"/>
      <c r="B61" s="12"/>
      <c r="C61" s="50"/>
      <c r="D61" s="51"/>
      <c r="E61" s="51"/>
      <c r="F61" s="23"/>
      <c r="G61" s="198">
        <v>0</v>
      </c>
    </row>
    <row r="62" spans="1:9">
      <c r="A62" s="12"/>
      <c r="B62" s="12"/>
      <c r="C62" s="52"/>
      <c r="D62" s="11"/>
      <c r="E62" s="11"/>
      <c r="F62" s="23"/>
      <c r="G62" s="198">
        <v>0</v>
      </c>
    </row>
    <row r="63" spans="1:9">
      <c r="A63" s="12"/>
      <c r="B63" s="12"/>
      <c r="C63" s="50"/>
      <c r="D63" s="51"/>
      <c r="E63" s="51"/>
      <c r="F63" s="23"/>
      <c r="G63" s="198">
        <v>0</v>
      </c>
    </row>
    <row r="65" spans="1:7">
      <c r="B65" s="11" t="s">
        <v>85</v>
      </c>
      <c r="C65" s="11"/>
      <c r="D65" s="11"/>
      <c r="E65" s="11"/>
    </row>
    <row r="66" spans="1:7">
      <c r="B66" s="11" t="s">
        <v>85</v>
      </c>
      <c r="C66" s="11"/>
      <c r="D66" s="11"/>
      <c r="E66" s="11"/>
    </row>
    <row r="67" spans="1:7">
      <c r="B67" s="11" t="s">
        <v>85</v>
      </c>
      <c r="C67" s="11"/>
      <c r="D67" s="11"/>
      <c r="E67" s="11"/>
    </row>
    <row r="68" spans="1:7">
      <c r="B68" s="11" t="s">
        <v>85</v>
      </c>
      <c r="C68" s="11"/>
      <c r="D68" s="11"/>
      <c r="E68" s="11"/>
    </row>
    <row r="69" spans="1:7">
      <c r="B69" s="11" t="s">
        <v>85</v>
      </c>
      <c r="C69" s="11"/>
      <c r="D69" s="11"/>
      <c r="E69" s="11"/>
    </row>
    <row r="70" spans="1:7">
      <c r="B70" s="11" t="s">
        <v>85</v>
      </c>
      <c r="C70" s="11"/>
      <c r="D70" s="11"/>
      <c r="E70" s="11"/>
    </row>
    <row r="71" spans="1:7">
      <c r="B71" s="11" t="s">
        <v>85</v>
      </c>
      <c r="C71" s="11"/>
      <c r="D71" s="11"/>
      <c r="E71" s="11"/>
    </row>
    <row r="72" spans="1:7">
      <c r="B72" s="11" t="s">
        <v>85</v>
      </c>
      <c r="C72" s="11"/>
      <c r="D72" s="11"/>
      <c r="E72" s="11"/>
    </row>
    <row r="73" spans="1:7">
      <c r="B73" s="11" t="s">
        <v>85</v>
      </c>
      <c r="C73" s="11"/>
      <c r="D73" s="11"/>
      <c r="E73" s="11"/>
    </row>
    <row r="74" spans="1:7">
      <c r="B74" s="11" t="s">
        <v>85</v>
      </c>
      <c r="C74" s="11"/>
      <c r="D74" s="11"/>
      <c r="E74" s="11"/>
    </row>
    <row r="77" spans="1:7" ht="15.75">
      <c r="C77" s="281"/>
      <c r="D77" s="282"/>
      <c r="E77" s="282"/>
      <c r="F77" s="282"/>
    </row>
    <row r="78" spans="1:7">
      <c r="C78" s="283"/>
      <c r="D78" s="282"/>
      <c r="E78" s="282"/>
      <c r="F78" s="282"/>
    </row>
    <row r="80" spans="1:7">
      <c r="A80" s="284"/>
      <c r="B80" s="285"/>
      <c r="C80" s="285"/>
      <c r="D80" s="285"/>
      <c r="E80" s="285"/>
      <c r="F80" s="285"/>
      <c r="G80" s="285"/>
    </row>
    <row r="81" spans="1:9">
      <c r="A81" s="285"/>
      <c r="B81" s="285"/>
      <c r="C81" s="285"/>
      <c r="D81" s="285"/>
      <c r="E81" s="285"/>
      <c r="F81" s="285"/>
      <c r="G81" s="285"/>
    </row>
    <row r="82" spans="1:9">
      <c r="A82" s="284"/>
      <c r="B82" s="285"/>
      <c r="C82" s="285"/>
      <c r="D82" s="285"/>
      <c r="E82" s="285"/>
      <c r="F82" s="285"/>
      <c r="G82" s="285"/>
    </row>
    <row r="83" spans="1:9">
      <c r="A83" s="285"/>
      <c r="B83" s="285"/>
      <c r="C83" s="285"/>
      <c r="D83" s="285"/>
      <c r="E83" s="285"/>
      <c r="F83" s="285"/>
      <c r="G83" s="285"/>
    </row>
    <row r="84" spans="1:9">
      <c r="A84" s="284"/>
      <c r="B84" s="285"/>
      <c r="C84" s="285"/>
      <c r="D84" s="285"/>
      <c r="E84" s="285"/>
      <c r="F84" s="285"/>
      <c r="G84" s="285"/>
    </row>
    <row r="85" spans="1:9">
      <c r="A85" s="285"/>
      <c r="B85" s="285"/>
      <c r="C85" s="285"/>
      <c r="D85" s="285"/>
      <c r="E85" s="285"/>
      <c r="F85" s="285"/>
      <c r="G85" s="285"/>
    </row>
    <row r="86" spans="1:9">
      <c r="A86" s="291"/>
      <c r="B86" s="292"/>
      <c r="D86" s="293"/>
      <c r="E86" s="292"/>
      <c r="F86" s="292"/>
      <c r="G86" s="292"/>
    </row>
    <row r="87" spans="1:9">
      <c r="A87" s="118"/>
      <c r="B87" s="118"/>
      <c r="C87" s="118"/>
      <c r="D87" s="118"/>
      <c r="E87" s="279"/>
      <c r="F87" s="131"/>
      <c r="G87" s="199"/>
    </row>
    <row r="88" spans="1:9">
      <c r="A88" s="118"/>
      <c r="B88" s="118"/>
      <c r="C88" s="118"/>
      <c r="D88" s="118"/>
      <c r="E88" s="294"/>
      <c r="F88" s="131"/>
      <c r="G88" s="200"/>
    </row>
    <row r="89" spans="1:9">
      <c r="A89" s="13"/>
      <c r="B89" s="13"/>
      <c r="C89" s="295"/>
      <c r="D89" s="285"/>
      <c r="E89" s="285"/>
      <c r="F89" s="285"/>
      <c r="G89" s="285"/>
    </row>
    <row r="90" spans="1:9">
      <c r="A90" s="12"/>
      <c r="B90" s="14"/>
      <c r="C90" s="1"/>
      <c r="D90" s="14"/>
      <c r="E90" s="130"/>
      <c r="F90" s="21"/>
      <c r="G90" s="198"/>
      <c r="H90" s="11"/>
      <c r="I90" s="11"/>
    </row>
    <row r="91" spans="1:9">
      <c r="A91" s="12"/>
      <c r="B91" s="14"/>
      <c r="C91" s="1"/>
      <c r="D91" s="14"/>
      <c r="E91" s="130"/>
      <c r="F91" s="21"/>
      <c r="G91" s="198"/>
      <c r="H91" s="11"/>
      <c r="I91" s="11"/>
    </row>
    <row r="92" spans="1:9">
      <c r="A92" s="12"/>
      <c r="B92" s="14"/>
      <c r="C92" s="1"/>
      <c r="D92" s="14"/>
      <c r="E92" s="130"/>
      <c r="F92" s="21"/>
      <c r="G92" s="198"/>
      <c r="H92" s="11"/>
      <c r="I92" s="11"/>
    </row>
    <row r="93" spans="1:9">
      <c r="A93" s="12"/>
      <c r="B93" s="14"/>
      <c r="C93" s="1"/>
      <c r="D93" s="14"/>
      <c r="E93" s="130"/>
      <c r="F93" s="21"/>
      <c r="G93" s="198"/>
      <c r="H93" s="11"/>
      <c r="I93" s="11"/>
    </row>
    <row r="94" spans="1:9">
      <c r="A94" s="12"/>
      <c r="B94" s="14"/>
      <c r="C94" s="1"/>
      <c r="D94" s="14"/>
      <c r="E94" s="130"/>
      <c r="F94" s="21"/>
      <c r="G94" s="198"/>
      <c r="H94" s="11"/>
      <c r="I94" s="11"/>
    </row>
    <row r="95" spans="1:9">
      <c r="A95" s="12"/>
      <c r="B95" s="14"/>
      <c r="C95" s="1"/>
      <c r="D95" s="14"/>
      <c r="E95" s="130"/>
      <c r="F95" s="21"/>
      <c r="G95" s="198"/>
      <c r="H95" s="11"/>
      <c r="I95" s="11"/>
    </row>
    <row r="96" spans="1:9">
      <c r="A96" s="12"/>
      <c r="B96" s="14"/>
      <c r="C96" s="1"/>
      <c r="D96" s="14"/>
      <c r="E96" s="130"/>
      <c r="F96" s="21"/>
      <c r="G96" s="198"/>
      <c r="H96" s="11"/>
      <c r="I96" s="11"/>
    </row>
    <row r="97" spans="1:9">
      <c r="A97" s="12"/>
      <c r="B97" s="14"/>
      <c r="C97" s="1"/>
      <c r="D97" s="14"/>
      <c r="E97" s="130"/>
      <c r="F97" s="21"/>
      <c r="G97" s="198"/>
      <c r="H97" s="11"/>
      <c r="I97" s="11"/>
    </row>
    <row r="98" spans="1:9">
      <c r="A98" s="12"/>
      <c r="B98" s="14"/>
      <c r="C98" s="1"/>
      <c r="D98" s="14"/>
      <c r="E98" s="130"/>
      <c r="F98" s="21"/>
      <c r="G98" s="198"/>
      <c r="H98" s="11"/>
      <c r="I98" s="11"/>
    </row>
    <row r="99" spans="1:9">
      <c r="A99" s="12"/>
      <c r="B99" s="14"/>
      <c r="C99" s="1"/>
      <c r="D99" s="14"/>
      <c r="E99" s="130"/>
      <c r="F99" s="21"/>
      <c r="G99" s="198"/>
      <c r="H99" s="11"/>
      <c r="I99" s="11"/>
    </row>
    <row r="100" spans="1:9">
      <c r="A100" s="12"/>
      <c r="B100" s="14"/>
      <c r="C100" s="1"/>
      <c r="D100" s="14"/>
      <c r="E100" s="130"/>
      <c r="F100" s="21"/>
      <c r="G100" s="198"/>
      <c r="H100" s="11"/>
      <c r="I100" s="11"/>
    </row>
    <row r="101" spans="1:9">
      <c r="A101" s="12"/>
      <c r="B101" s="14"/>
      <c r="C101" s="1"/>
      <c r="D101" s="14"/>
      <c r="E101" s="130"/>
      <c r="F101" s="21"/>
      <c r="G101" s="198"/>
      <c r="H101" s="11"/>
      <c r="I101" s="11"/>
    </row>
    <row r="102" spans="1:9">
      <c r="A102" s="12"/>
      <c r="B102" s="14"/>
      <c r="C102" s="1"/>
      <c r="D102" s="14"/>
      <c r="E102" s="130"/>
      <c r="F102" s="21"/>
      <c r="G102" s="198"/>
      <c r="H102" s="11"/>
      <c r="I102" s="11"/>
    </row>
    <row r="103" spans="1:9">
      <c r="A103" s="12"/>
      <c r="B103" s="14"/>
      <c r="C103" s="1"/>
      <c r="D103" s="14"/>
      <c r="E103" s="130"/>
      <c r="F103" s="21"/>
      <c r="G103" s="198"/>
      <c r="H103" s="11"/>
      <c r="I103" s="11"/>
    </row>
    <row r="104" spans="1:9">
      <c r="A104" s="12"/>
      <c r="B104" s="14"/>
      <c r="C104" s="1"/>
      <c r="D104" s="14"/>
      <c r="E104" s="130"/>
      <c r="F104" s="21"/>
      <c r="G104" s="198"/>
      <c r="H104" s="11"/>
      <c r="I104" s="11"/>
    </row>
    <row r="105" spans="1:9">
      <c r="A105" s="12"/>
      <c r="B105" s="14"/>
      <c r="C105" s="1"/>
      <c r="D105" s="14"/>
      <c r="E105" s="130"/>
      <c r="F105" s="21"/>
      <c r="G105" s="198"/>
      <c r="H105" s="11"/>
      <c r="I105" s="11"/>
    </row>
    <row r="106" spans="1:9">
      <c r="A106" s="12"/>
      <c r="B106" s="14"/>
      <c r="C106" s="1"/>
      <c r="D106" s="14"/>
      <c r="E106" s="130"/>
      <c r="F106" s="21"/>
      <c r="G106" s="198"/>
      <c r="H106" s="11"/>
      <c r="I106" s="11"/>
    </row>
    <row r="107" spans="1:9">
      <c r="A107" s="12"/>
      <c r="B107" s="14"/>
      <c r="C107" s="1"/>
      <c r="D107" s="14"/>
      <c r="E107" s="130"/>
      <c r="F107" s="21"/>
      <c r="G107" s="198"/>
      <c r="H107" s="11"/>
      <c r="I107" s="11"/>
    </row>
    <row r="108" spans="1:9">
      <c r="A108" s="12"/>
      <c r="B108" s="12"/>
      <c r="C108" s="289"/>
      <c r="D108" s="290"/>
      <c r="E108" s="290"/>
      <c r="F108" s="23"/>
      <c r="G108" s="198"/>
    </row>
    <row r="109" spans="1:9">
      <c r="A109" s="13"/>
      <c r="B109" s="13"/>
      <c r="C109" s="295"/>
      <c r="D109" s="285"/>
      <c r="E109" s="285"/>
      <c r="F109" s="285"/>
      <c r="G109" s="285"/>
    </row>
    <row r="110" spans="1:9">
      <c r="A110" s="12"/>
      <c r="B110" s="14"/>
      <c r="C110" s="1"/>
      <c r="D110" s="14"/>
      <c r="E110" s="130"/>
      <c r="F110" s="21"/>
      <c r="G110" s="198"/>
      <c r="H110" s="11"/>
      <c r="I110" s="11"/>
    </row>
    <row r="111" spans="1:9">
      <c r="A111" s="12"/>
      <c r="B111" s="14"/>
      <c r="C111" s="1"/>
      <c r="D111" s="14"/>
      <c r="E111" s="130"/>
      <c r="F111" s="21"/>
      <c r="G111" s="198"/>
      <c r="H111" s="11"/>
      <c r="I111" s="11"/>
    </row>
    <row r="112" spans="1:9">
      <c r="A112" s="12"/>
      <c r="B112" s="14"/>
      <c r="C112" s="1"/>
      <c r="D112" s="14"/>
      <c r="E112" s="130"/>
      <c r="F112" s="21"/>
      <c r="G112" s="198"/>
      <c r="H112" s="11"/>
      <c r="I112" s="11"/>
    </row>
    <row r="113" spans="1:9">
      <c r="A113" s="12"/>
      <c r="B113" s="14"/>
      <c r="C113" s="1"/>
      <c r="D113" s="14"/>
      <c r="E113" s="130"/>
      <c r="F113" s="21"/>
      <c r="G113" s="198"/>
      <c r="H113" s="11"/>
      <c r="I113" s="11"/>
    </row>
    <row r="114" spans="1:9">
      <c r="A114" s="12"/>
      <c r="B114" s="14"/>
      <c r="C114" s="1"/>
      <c r="D114" s="14"/>
      <c r="E114" s="130"/>
      <c r="F114" s="21"/>
      <c r="G114" s="198"/>
      <c r="H114" s="11"/>
      <c r="I114" s="11"/>
    </row>
    <row r="115" spans="1:9">
      <c r="A115" s="12"/>
      <c r="B115" s="12"/>
      <c r="C115" s="289"/>
      <c r="D115" s="290"/>
      <c r="E115" s="290"/>
      <c r="F115" s="23"/>
      <c r="G115" s="198"/>
    </row>
    <row r="116" spans="1:9">
      <c r="A116" s="12"/>
      <c r="B116" s="12"/>
      <c r="C116" s="289"/>
      <c r="D116" s="290"/>
      <c r="E116" s="290"/>
      <c r="F116" s="23"/>
      <c r="G116" s="198"/>
    </row>
    <row r="117" spans="1:9">
      <c r="A117" s="12"/>
      <c r="B117" s="12"/>
      <c r="C117" s="297"/>
      <c r="D117" s="298"/>
      <c r="E117" s="298"/>
      <c r="F117" s="23"/>
      <c r="G117" s="198"/>
    </row>
    <row r="118" spans="1:9">
      <c r="A118" s="12"/>
      <c r="B118" s="12"/>
      <c r="C118" s="289"/>
      <c r="D118" s="290"/>
      <c r="E118" s="290"/>
      <c r="F118" s="23"/>
      <c r="G118" s="198"/>
    </row>
    <row r="120" spans="1:9">
      <c r="B120" s="296"/>
      <c r="C120" s="296"/>
      <c r="D120" s="296"/>
      <c r="E120" s="296"/>
      <c r="F120" s="296"/>
      <c r="G120" s="296"/>
    </row>
    <row r="121" spans="1:9">
      <c r="B121" s="296"/>
      <c r="C121" s="296"/>
      <c r="D121" s="296"/>
      <c r="E121" s="296"/>
      <c r="F121" s="296"/>
      <c r="G121" s="296"/>
    </row>
    <row r="122" spans="1:9">
      <c r="B122" s="296"/>
      <c r="C122" s="296"/>
      <c r="D122" s="296"/>
      <c r="E122" s="296"/>
      <c r="F122" s="296"/>
      <c r="G122" s="296"/>
    </row>
    <row r="123" spans="1:9">
      <c r="B123" s="296"/>
      <c r="C123" s="296"/>
      <c r="D123" s="296"/>
      <c r="E123" s="296"/>
      <c r="F123" s="296"/>
      <c r="G123" s="296"/>
    </row>
    <row r="124" spans="1:9">
      <c r="B124" s="296"/>
      <c r="C124" s="296"/>
      <c r="D124" s="296"/>
      <c r="E124" s="296"/>
      <c r="F124" s="296"/>
      <c r="G124" s="296"/>
    </row>
    <row r="125" spans="1:9">
      <c r="B125" s="296"/>
      <c r="C125" s="296"/>
      <c r="D125" s="296"/>
      <c r="E125" s="296"/>
      <c r="F125" s="296"/>
      <c r="G125" s="296"/>
    </row>
    <row r="126" spans="1:9">
      <c r="B126" s="296"/>
      <c r="C126" s="296"/>
      <c r="D126" s="296"/>
      <c r="E126" s="296"/>
      <c r="F126" s="296"/>
      <c r="G126" s="296"/>
    </row>
    <row r="127" spans="1:9">
      <c r="B127" s="296"/>
      <c r="C127" s="296"/>
      <c r="D127" s="296"/>
      <c r="E127" s="296"/>
      <c r="F127" s="296"/>
      <c r="G127" s="296"/>
    </row>
    <row r="128" spans="1:9">
      <c r="B128" s="296"/>
      <c r="C128" s="296"/>
      <c r="D128" s="296"/>
      <c r="E128" s="296"/>
      <c r="F128" s="296"/>
      <c r="G128" s="296"/>
    </row>
    <row r="129" spans="1:7">
      <c r="B129" s="296"/>
      <c r="C129" s="296"/>
      <c r="D129" s="296"/>
      <c r="E129" s="296"/>
      <c r="F129" s="296"/>
      <c r="G129" s="296"/>
    </row>
    <row r="132" spans="1:7" ht="15.75">
      <c r="C132" s="281"/>
      <c r="D132" s="282"/>
      <c r="E132" s="282"/>
      <c r="F132" s="282"/>
    </row>
    <row r="133" spans="1:7">
      <c r="C133" s="283"/>
      <c r="D133" s="282"/>
      <c r="E133" s="282"/>
      <c r="F133" s="282"/>
    </row>
    <row r="135" spans="1:7">
      <c r="A135" s="284"/>
      <c r="B135" s="285"/>
      <c r="C135" s="285"/>
      <c r="D135" s="285"/>
      <c r="E135" s="285"/>
      <c r="F135" s="285"/>
      <c r="G135" s="285"/>
    </row>
    <row r="136" spans="1:7">
      <c r="A136" s="285"/>
      <c r="B136" s="285"/>
      <c r="C136" s="285"/>
      <c r="D136" s="285"/>
      <c r="E136" s="285"/>
      <c r="F136" s="285"/>
      <c r="G136" s="285"/>
    </row>
    <row r="137" spans="1:7">
      <c r="A137" s="284"/>
      <c r="B137" s="285"/>
      <c r="C137" s="285"/>
      <c r="D137" s="285"/>
      <c r="E137" s="285"/>
      <c r="F137" s="285"/>
      <c r="G137" s="285"/>
    </row>
    <row r="138" spans="1:7">
      <c r="A138" s="285"/>
      <c r="B138" s="285"/>
      <c r="C138" s="285"/>
      <c r="D138" s="285"/>
      <c r="E138" s="285"/>
      <c r="F138" s="285"/>
      <c r="G138" s="285"/>
    </row>
    <row r="139" spans="1:7">
      <c r="A139" s="284"/>
      <c r="B139" s="285"/>
      <c r="C139" s="285"/>
      <c r="D139" s="285"/>
      <c r="E139" s="285"/>
      <c r="F139" s="285"/>
      <c r="G139" s="285"/>
    </row>
    <row r="140" spans="1:7">
      <c r="A140" s="285"/>
      <c r="B140" s="285"/>
      <c r="C140" s="285"/>
      <c r="D140" s="285"/>
      <c r="E140" s="285"/>
      <c r="F140" s="285"/>
      <c r="G140" s="285"/>
    </row>
    <row r="141" spans="1:7">
      <c r="A141" s="291"/>
      <c r="B141" s="292"/>
      <c r="D141" s="293"/>
      <c r="E141" s="292"/>
      <c r="F141" s="292"/>
      <c r="G141" s="292"/>
    </row>
    <row r="142" spans="1:7">
      <c r="A142" s="118"/>
      <c r="B142" s="118"/>
      <c r="C142" s="118"/>
      <c r="D142" s="118"/>
      <c r="E142" s="279"/>
      <c r="F142" s="131"/>
      <c r="G142" s="199"/>
    </row>
    <row r="143" spans="1:7">
      <c r="A143" s="118"/>
      <c r="B143" s="118"/>
      <c r="C143" s="118"/>
      <c r="D143" s="118"/>
      <c r="E143" s="294"/>
      <c r="F143" s="131"/>
      <c r="G143" s="200"/>
    </row>
    <row r="144" spans="1:7">
      <c r="A144" s="13"/>
      <c r="B144" s="13"/>
      <c r="C144" s="295"/>
      <c r="D144" s="285"/>
      <c r="E144" s="285"/>
      <c r="F144" s="285"/>
      <c r="G144" s="285"/>
    </row>
    <row r="145" spans="1:9">
      <c r="A145" s="12"/>
      <c r="B145" s="14"/>
      <c r="C145" s="1"/>
      <c r="D145" s="14"/>
      <c r="E145" s="130"/>
      <c r="F145" s="21"/>
      <c r="G145" s="198"/>
      <c r="H145" s="11"/>
      <c r="I145" s="11"/>
    </row>
    <row r="146" spans="1:9">
      <c r="A146" s="12"/>
      <c r="B146" s="14"/>
      <c r="C146" s="1"/>
      <c r="D146" s="14"/>
      <c r="E146" s="130"/>
      <c r="F146" s="21"/>
      <c r="G146" s="198"/>
      <c r="H146" s="11"/>
      <c r="I146" s="11"/>
    </row>
    <row r="147" spans="1:9">
      <c r="A147" s="12"/>
      <c r="B147" s="14"/>
      <c r="C147" s="1"/>
      <c r="D147" s="14"/>
      <c r="E147" s="130"/>
      <c r="F147" s="21"/>
      <c r="G147" s="198"/>
      <c r="H147" s="11"/>
      <c r="I147" s="11"/>
    </row>
    <row r="148" spans="1:9">
      <c r="A148" s="12"/>
      <c r="B148" s="14"/>
      <c r="C148" s="1"/>
      <c r="D148" s="14"/>
      <c r="E148" s="130"/>
      <c r="F148" s="21"/>
      <c r="G148" s="198"/>
      <c r="H148" s="11"/>
      <c r="I148" s="11"/>
    </row>
    <row r="149" spans="1:9">
      <c r="A149" s="12"/>
      <c r="B149" s="14"/>
      <c r="C149" s="1"/>
      <c r="D149" s="14"/>
      <c r="E149" s="130"/>
      <c r="F149" s="21"/>
      <c r="G149" s="198"/>
      <c r="H149" s="11"/>
      <c r="I149" s="11"/>
    </row>
    <row r="150" spans="1:9">
      <c r="A150" s="12"/>
      <c r="B150" s="14"/>
      <c r="C150" s="1"/>
      <c r="D150" s="14"/>
      <c r="E150" s="130"/>
      <c r="F150" s="21"/>
      <c r="G150" s="198"/>
      <c r="H150" s="11"/>
      <c r="I150" s="11"/>
    </row>
    <row r="151" spans="1:9">
      <c r="A151" s="12"/>
      <c r="B151" s="14"/>
      <c r="C151" s="1"/>
      <c r="D151" s="14"/>
      <c r="E151" s="130"/>
      <c r="F151" s="21"/>
      <c r="G151" s="198"/>
      <c r="H151" s="11"/>
      <c r="I151" s="11"/>
    </row>
    <row r="152" spans="1:9">
      <c r="A152" s="12"/>
      <c r="B152" s="14"/>
      <c r="C152" s="1"/>
      <c r="D152" s="14"/>
      <c r="E152" s="130"/>
      <c r="F152" s="21"/>
      <c r="G152" s="198"/>
      <c r="H152" s="11"/>
      <c r="I152" s="11"/>
    </row>
    <row r="153" spans="1:9">
      <c r="A153" s="12"/>
      <c r="B153" s="14"/>
      <c r="C153" s="1"/>
      <c r="D153" s="14"/>
      <c r="E153" s="130"/>
      <c r="F153" s="21"/>
      <c r="G153" s="198"/>
      <c r="H153" s="11"/>
      <c r="I153" s="11"/>
    </row>
    <row r="154" spans="1:9">
      <c r="A154" s="12"/>
      <c r="B154" s="14"/>
      <c r="C154" s="1"/>
      <c r="D154" s="14"/>
      <c r="E154" s="130"/>
      <c r="F154" s="21"/>
      <c r="G154" s="198"/>
      <c r="H154" s="11"/>
      <c r="I154" s="11"/>
    </row>
    <row r="155" spans="1:9">
      <c r="A155" s="12"/>
      <c r="B155" s="14"/>
      <c r="C155" s="1"/>
      <c r="D155" s="14"/>
      <c r="E155" s="129"/>
      <c r="F155" s="21"/>
      <c r="G155" s="198"/>
      <c r="H155" s="11"/>
      <c r="I155" s="11"/>
    </row>
    <row r="156" spans="1:9">
      <c r="A156" s="12"/>
      <c r="B156" s="14"/>
      <c r="C156" s="1"/>
      <c r="D156" s="14"/>
      <c r="E156" s="130"/>
      <c r="F156" s="21"/>
      <c r="G156" s="198"/>
      <c r="H156" s="11"/>
      <c r="I156" s="11"/>
    </row>
    <row r="157" spans="1:9">
      <c r="A157" s="12"/>
      <c r="B157" s="14"/>
      <c r="C157" s="1"/>
      <c r="D157" s="14"/>
      <c r="E157" s="130"/>
      <c r="F157" s="21"/>
      <c r="G157" s="198"/>
      <c r="H157" s="11"/>
      <c r="I157" s="11"/>
    </row>
    <row r="158" spans="1:9">
      <c r="A158" s="12"/>
      <c r="B158" s="14"/>
      <c r="C158" s="1"/>
      <c r="D158" s="14"/>
      <c r="E158" s="130"/>
      <c r="F158" s="21"/>
      <c r="G158" s="198"/>
      <c r="H158" s="11"/>
      <c r="I158" s="11"/>
    </row>
    <row r="159" spans="1:9">
      <c r="A159" s="12"/>
      <c r="B159" s="14"/>
      <c r="C159" s="1"/>
      <c r="D159" s="14"/>
      <c r="E159" s="130"/>
      <c r="F159" s="21"/>
      <c r="G159" s="198"/>
      <c r="H159" s="11"/>
      <c r="I159" s="11"/>
    </row>
    <row r="160" spans="1:9">
      <c r="A160" s="12"/>
      <c r="B160" s="14"/>
      <c r="C160" s="1"/>
      <c r="D160" s="14"/>
      <c r="E160" s="130"/>
      <c r="F160" s="21"/>
      <c r="G160" s="198"/>
      <c r="H160" s="11"/>
      <c r="I160" s="11"/>
    </row>
    <row r="161" spans="1:9">
      <c r="A161" s="12"/>
      <c r="B161" s="14"/>
      <c r="C161" s="1"/>
      <c r="D161" s="14"/>
      <c r="E161" s="129"/>
      <c r="F161" s="21"/>
      <c r="G161" s="198"/>
      <c r="H161" s="11"/>
      <c r="I161" s="11"/>
    </row>
    <row r="162" spans="1:9">
      <c r="A162" s="12"/>
      <c r="B162" s="14"/>
      <c r="C162" s="1"/>
      <c r="D162" s="14"/>
      <c r="E162" s="130"/>
      <c r="F162" s="21"/>
      <c r="G162" s="198"/>
      <c r="H162" s="11"/>
      <c r="I162" s="11"/>
    </row>
    <row r="163" spans="1:9">
      <c r="A163" s="12"/>
      <c r="B163" s="14"/>
      <c r="C163" s="1"/>
      <c r="D163" s="14"/>
      <c r="E163" s="130"/>
      <c r="F163" s="21"/>
      <c r="G163" s="198"/>
      <c r="H163" s="11"/>
      <c r="I163" s="11"/>
    </row>
    <row r="164" spans="1:9">
      <c r="A164" s="12"/>
      <c r="B164" s="14"/>
      <c r="C164" s="1"/>
      <c r="D164" s="14"/>
      <c r="E164" s="130"/>
      <c r="F164" s="21"/>
      <c r="G164" s="198"/>
      <c r="H164" s="11"/>
      <c r="I164" s="11"/>
    </row>
    <row r="165" spans="1:9">
      <c r="A165" s="12"/>
      <c r="B165" s="14"/>
      <c r="C165" s="1"/>
      <c r="D165" s="14"/>
      <c r="E165" s="130"/>
      <c r="F165" s="21"/>
      <c r="G165" s="198"/>
      <c r="H165" s="11"/>
      <c r="I165" s="11"/>
    </row>
    <row r="166" spans="1:9">
      <c r="A166" s="12"/>
      <c r="B166" s="14"/>
      <c r="C166" s="1"/>
      <c r="D166" s="14"/>
      <c r="E166" s="129"/>
      <c r="F166" s="21"/>
      <c r="G166" s="198"/>
      <c r="H166" s="11"/>
      <c r="I166" s="11"/>
    </row>
    <row r="167" spans="1:9">
      <c r="A167" s="12"/>
      <c r="B167" s="14"/>
      <c r="C167" s="1"/>
      <c r="D167" s="14"/>
      <c r="E167" s="130"/>
      <c r="F167" s="21"/>
      <c r="G167" s="198"/>
      <c r="H167" s="11"/>
      <c r="I167" s="11"/>
    </row>
    <row r="168" spans="1:9">
      <c r="A168" s="12"/>
      <c r="B168" s="14"/>
      <c r="C168" s="1"/>
      <c r="D168" s="14"/>
      <c r="E168" s="130"/>
      <c r="F168" s="21"/>
      <c r="G168" s="198"/>
      <c r="H168" s="11"/>
      <c r="I168" s="11"/>
    </row>
    <row r="169" spans="1:9">
      <c r="A169" s="12"/>
      <c r="B169" s="14"/>
      <c r="C169" s="1"/>
      <c r="D169" s="14"/>
      <c r="E169" s="129"/>
      <c r="F169" s="21"/>
      <c r="G169" s="198"/>
      <c r="H169" s="11"/>
      <c r="I169" s="11"/>
    </row>
    <row r="170" spans="1:9">
      <c r="A170" s="12"/>
      <c r="B170" s="14"/>
      <c r="C170" s="1"/>
      <c r="D170" s="14"/>
      <c r="E170" s="130"/>
      <c r="F170" s="21"/>
      <c r="G170" s="198"/>
      <c r="H170" s="11"/>
      <c r="I170" s="11"/>
    </row>
    <row r="171" spans="1:9">
      <c r="A171" s="12"/>
      <c r="B171" s="14"/>
      <c r="C171" s="1"/>
      <c r="D171" s="14"/>
      <c r="E171" s="129"/>
      <c r="F171" s="21"/>
      <c r="G171" s="198"/>
      <c r="H171" s="11"/>
      <c r="I171" s="11"/>
    </row>
    <row r="172" spans="1:9">
      <c r="A172" s="12"/>
      <c r="B172" s="14"/>
      <c r="C172" s="1"/>
      <c r="D172" s="14"/>
      <c r="E172" s="130"/>
      <c r="F172" s="21"/>
      <c r="G172" s="198"/>
      <c r="H172" s="11"/>
      <c r="I172" s="11"/>
    </row>
    <row r="173" spans="1:9">
      <c r="A173" s="12"/>
      <c r="B173" s="12"/>
      <c r="C173" s="289"/>
      <c r="D173" s="290"/>
      <c r="E173" s="290"/>
      <c r="F173" s="23"/>
      <c r="G173" s="198"/>
    </row>
    <row r="174" spans="1:9">
      <c r="A174" s="13"/>
      <c r="B174" s="13"/>
      <c r="C174" s="295"/>
      <c r="D174" s="285"/>
      <c r="E174" s="285"/>
      <c r="F174" s="285"/>
      <c r="G174" s="285"/>
    </row>
    <row r="175" spans="1:9">
      <c r="A175" s="12"/>
      <c r="B175" s="14"/>
      <c r="C175" s="1"/>
      <c r="D175" s="14"/>
      <c r="E175" s="130"/>
      <c r="F175" s="21"/>
      <c r="G175" s="198"/>
      <c r="H175" s="11"/>
      <c r="I175" s="11"/>
    </row>
    <row r="176" spans="1:9">
      <c r="A176" s="12"/>
      <c r="B176" s="14"/>
      <c r="C176" s="1"/>
      <c r="D176" s="14"/>
      <c r="E176" s="130"/>
      <c r="F176" s="21"/>
      <c r="G176" s="198"/>
      <c r="H176" s="11"/>
      <c r="I176" s="11"/>
    </row>
    <row r="177" spans="1:9">
      <c r="A177" s="12"/>
      <c r="B177" s="14"/>
      <c r="C177" s="1"/>
      <c r="D177" s="14"/>
      <c r="E177" s="130"/>
      <c r="F177" s="21"/>
      <c r="G177" s="198"/>
      <c r="H177" s="11"/>
      <c r="I177" s="11"/>
    </row>
    <row r="178" spans="1:9">
      <c r="A178" s="12"/>
      <c r="B178" s="14"/>
      <c r="C178" s="1"/>
      <c r="D178" s="14"/>
      <c r="E178" s="130"/>
      <c r="F178" s="21"/>
      <c r="G178" s="198"/>
      <c r="H178" s="11"/>
      <c r="I178" s="11"/>
    </row>
    <row r="179" spans="1:9">
      <c r="A179" s="12"/>
      <c r="B179" s="14"/>
      <c r="C179" s="1"/>
      <c r="D179" s="14"/>
      <c r="E179" s="130"/>
      <c r="F179" s="21"/>
      <c r="G179" s="198"/>
      <c r="H179" s="11"/>
      <c r="I179" s="11"/>
    </row>
    <row r="180" spans="1:9">
      <c r="A180" s="12"/>
      <c r="B180" s="14"/>
      <c r="C180" s="1"/>
      <c r="D180" s="14"/>
      <c r="E180" s="130"/>
      <c r="F180" s="21"/>
      <c r="G180" s="198"/>
      <c r="H180" s="11"/>
      <c r="I180" s="11"/>
    </row>
    <row r="181" spans="1:9">
      <c r="A181" s="12"/>
      <c r="B181" s="14"/>
      <c r="C181" s="1"/>
      <c r="D181" s="14"/>
      <c r="E181" s="130"/>
      <c r="F181" s="21"/>
      <c r="G181" s="198"/>
      <c r="H181" s="11"/>
      <c r="I181" s="11"/>
    </row>
    <row r="182" spans="1:9">
      <c r="A182" s="12"/>
      <c r="B182" s="14"/>
      <c r="C182" s="1"/>
      <c r="D182" s="14"/>
      <c r="E182" s="130"/>
      <c r="F182" s="21"/>
      <c r="G182" s="198"/>
      <c r="H182" s="11"/>
      <c r="I182" s="11"/>
    </row>
    <row r="183" spans="1:9">
      <c r="A183" s="12"/>
      <c r="B183" s="12"/>
      <c r="C183" s="289"/>
      <c r="D183" s="290"/>
      <c r="E183" s="290"/>
      <c r="F183" s="23"/>
      <c r="G183" s="198"/>
    </row>
    <row r="184" spans="1:9">
      <c r="A184" s="12"/>
      <c r="B184" s="12"/>
      <c r="C184" s="289"/>
      <c r="D184" s="290"/>
      <c r="E184" s="290"/>
      <c r="F184" s="23"/>
      <c r="G184" s="198"/>
    </row>
    <row r="185" spans="1:9">
      <c r="A185" s="12"/>
      <c r="B185" s="12"/>
      <c r="C185" s="297"/>
      <c r="D185" s="298"/>
      <c r="E185" s="298"/>
      <c r="F185" s="23"/>
      <c r="G185" s="198"/>
    </row>
    <row r="186" spans="1:9">
      <c r="A186" s="12"/>
      <c r="B186" s="12"/>
      <c r="C186" s="289"/>
      <c r="D186" s="290"/>
      <c r="E186" s="290"/>
      <c r="F186" s="23"/>
      <c r="G186" s="198"/>
    </row>
    <row r="188" spans="1:9">
      <c r="B188" s="296"/>
      <c r="C188" s="296"/>
      <c r="D188" s="296"/>
      <c r="E188" s="296"/>
      <c r="F188" s="296"/>
      <c r="G188" s="296"/>
    </row>
    <row r="189" spans="1:9">
      <c r="B189" s="296"/>
      <c r="C189" s="296"/>
      <c r="D189" s="296"/>
      <c r="E189" s="296"/>
      <c r="F189" s="296"/>
      <c r="G189" s="296"/>
    </row>
    <row r="190" spans="1:9">
      <c r="B190" s="296"/>
      <c r="C190" s="296"/>
      <c r="D190" s="296"/>
      <c r="E190" s="296"/>
      <c r="F190" s="296"/>
      <c r="G190" s="296"/>
    </row>
    <row r="191" spans="1:9">
      <c r="B191" s="296"/>
      <c r="C191" s="296"/>
      <c r="D191" s="296"/>
      <c r="E191" s="296"/>
      <c r="F191" s="296"/>
      <c r="G191" s="296"/>
    </row>
    <row r="192" spans="1:9">
      <c r="B192" s="296"/>
      <c r="C192" s="296"/>
      <c r="D192" s="296"/>
      <c r="E192" s="296"/>
      <c r="F192" s="296"/>
      <c r="G192" s="296"/>
    </row>
    <row r="193" spans="1:7">
      <c r="B193" s="296"/>
      <c r="C193" s="296"/>
      <c r="D193" s="296"/>
      <c r="E193" s="296"/>
      <c r="F193" s="296"/>
      <c r="G193" s="296"/>
    </row>
    <row r="194" spans="1:7">
      <c r="B194" s="296"/>
      <c r="C194" s="296"/>
      <c r="D194" s="296"/>
      <c r="E194" s="296"/>
      <c r="F194" s="296"/>
      <c r="G194" s="296"/>
    </row>
    <row r="195" spans="1:7">
      <c r="B195" s="296"/>
      <c r="C195" s="296"/>
      <c r="D195" s="296"/>
      <c r="E195" s="296"/>
      <c r="F195" s="296"/>
      <c r="G195" s="296"/>
    </row>
    <row r="196" spans="1:7">
      <c r="B196" s="296"/>
      <c r="C196" s="296"/>
      <c r="D196" s="296"/>
      <c r="E196" s="296"/>
      <c r="F196" s="296"/>
      <c r="G196" s="296"/>
    </row>
    <row r="197" spans="1:7">
      <c r="B197" s="296"/>
      <c r="C197" s="296"/>
      <c r="D197" s="296"/>
      <c r="E197" s="296"/>
      <c r="F197" s="296"/>
      <c r="G197" s="296"/>
    </row>
    <row r="200" spans="1:7" ht="15.75">
      <c r="C200" s="281"/>
      <c r="D200" s="282"/>
      <c r="E200" s="282"/>
      <c r="F200" s="282"/>
    </row>
    <row r="201" spans="1:7">
      <c r="C201" s="283"/>
      <c r="D201" s="282"/>
      <c r="E201" s="282"/>
      <c r="F201" s="282"/>
    </row>
    <row r="203" spans="1:7">
      <c r="A203" s="284"/>
      <c r="B203" s="285"/>
      <c r="C203" s="285"/>
      <c r="D203" s="285"/>
      <c r="E203" s="285"/>
      <c r="F203" s="285"/>
      <c r="G203" s="285"/>
    </row>
    <row r="204" spans="1:7">
      <c r="A204" s="285"/>
      <c r="B204" s="285"/>
      <c r="C204" s="285"/>
      <c r="D204" s="285"/>
      <c r="E204" s="285"/>
      <c r="F204" s="285"/>
      <c r="G204" s="285"/>
    </row>
    <row r="205" spans="1:7">
      <c r="A205" s="284"/>
      <c r="B205" s="285"/>
      <c r="C205" s="285"/>
      <c r="D205" s="285"/>
      <c r="E205" s="285"/>
      <c r="F205" s="285"/>
      <c r="G205" s="285"/>
    </row>
    <row r="206" spans="1:7">
      <c r="A206" s="285"/>
      <c r="B206" s="285"/>
      <c r="C206" s="285"/>
      <c r="D206" s="285"/>
      <c r="E206" s="285"/>
      <c r="F206" s="285"/>
      <c r="G206" s="285"/>
    </row>
    <row r="207" spans="1:7">
      <c r="A207" s="284"/>
      <c r="B207" s="285"/>
      <c r="C207" s="285"/>
      <c r="D207" s="285"/>
      <c r="E207" s="285"/>
      <c r="F207" s="285"/>
      <c r="G207" s="285"/>
    </row>
    <row r="208" spans="1:7">
      <c r="A208" s="285"/>
      <c r="B208" s="285"/>
      <c r="C208" s="285"/>
      <c r="D208" s="285"/>
      <c r="E208" s="285"/>
      <c r="F208" s="285"/>
      <c r="G208" s="285"/>
    </row>
    <row r="209" spans="1:9">
      <c r="A209" s="291"/>
      <c r="B209" s="292"/>
      <c r="D209" s="293"/>
      <c r="E209" s="292"/>
      <c r="F209" s="292"/>
      <c r="G209" s="292"/>
    </row>
    <row r="210" spans="1:9">
      <c r="A210" s="118"/>
      <c r="B210" s="118"/>
      <c r="C210" s="118"/>
      <c r="D210" s="118"/>
      <c r="E210" s="279"/>
      <c r="F210" s="131"/>
      <c r="G210" s="199"/>
    </row>
    <row r="211" spans="1:9">
      <c r="A211" s="118"/>
      <c r="B211" s="118"/>
      <c r="C211" s="118"/>
      <c r="D211" s="118"/>
      <c r="E211" s="294"/>
      <c r="F211" s="131"/>
      <c r="G211" s="200"/>
    </row>
    <row r="212" spans="1:9">
      <c r="A212" s="13"/>
      <c r="B212" s="13"/>
      <c r="C212" s="295"/>
      <c r="D212" s="285"/>
      <c r="E212" s="285"/>
      <c r="F212" s="285"/>
      <c r="G212" s="285"/>
    </row>
    <row r="213" spans="1:9">
      <c r="A213" s="12"/>
      <c r="B213" s="14"/>
      <c r="C213" s="14"/>
      <c r="D213" s="14"/>
      <c r="E213" s="129"/>
      <c r="F213" s="21"/>
      <c r="G213" s="198"/>
      <c r="H213" s="11"/>
      <c r="I213" s="11"/>
    </row>
    <row r="214" spans="1:9">
      <c r="A214" s="12"/>
      <c r="B214" s="14"/>
      <c r="C214" s="1"/>
      <c r="D214" s="14"/>
      <c r="E214" s="130"/>
      <c r="F214" s="21"/>
      <c r="G214" s="198"/>
      <c r="H214" s="11"/>
      <c r="I214" s="11"/>
    </row>
    <row r="215" spans="1:9">
      <c r="A215" s="12"/>
      <c r="B215" s="14"/>
      <c r="C215" s="1"/>
      <c r="D215" s="14"/>
      <c r="E215" s="130"/>
      <c r="F215" s="21"/>
      <c r="G215" s="198"/>
      <c r="H215" s="11"/>
      <c r="I215" s="11"/>
    </row>
    <row r="216" spans="1:9">
      <c r="A216" s="12"/>
      <c r="B216" s="14"/>
      <c r="C216" s="1"/>
      <c r="D216" s="14"/>
      <c r="E216" s="130"/>
      <c r="F216" s="21"/>
      <c r="G216" s="198"/>
      <c r="H216" s="11"/>
      <c r="I216" s="11"/>
    </row>
    <row r="217" spans="1:9">
      <c r="A217" s="12"/>
      <c r="B217" s="14"/>
      <c r="C217" s="14"/>
      <c r="D217" s="14"/>
      <c r="E217" s="129"/>
      <c r="F217" s="21"/>
      <c r="G217" s="198"/>
      <c r="H217" s="11"/>
      <c r="I217" s="11"/>
    </row>
    <row r="218" spans="1:9">
      <c r="A218" s="12"/>
      <c r="B218" s="14"/>
      <c r="C218" s="1"/>
      <c r="D218" s="14"/>
      <c r="E218" s="130"/>
      <c r="F218" s="21"/>
      <c r="G218" s="198"/>
      <c r="H218" s="11"/>
      <c r="I218" s="11"/>
    </row>
    <row r="219" spans="1:9">
      <c r="A219" s="12"/>
      <c r="B219" s="14"/>
      <c r="C219" s="1"/>
      <c r="D219" s="14"/>
      <c r="E219" s="129"/>
      <c r="F219" s="21"/>
      <c r="G219" s="198"/>
      <c r="H219" s="11"/>
      <c r="I219" s="11"/>
    </row>
    <row r="220" spans="1:9">
      <c r="A220" s="12"/>
      <c r="B220" s="14"/>
      <c r="C220" s="1"/>
      <c r="D220" s="14"/>
      <c r="E220" s="130"/>
      <c r="F220" s="21"/>
      <c r="G220" s="198"/>
      <c r="H220" s="11"/>
      <c r="I220" s="11"/>
    </row>
    <row r="221" spans="1:9">
      <c r="A221" s="12"/>
      <c r="B221" s="14"/>
      <c r="C221" s="1"/>
      <c r="D221" s="14"/>
      <c r="E221" s="130"/>
      <c r="F221" s="21"/>
      <c r="G221" s="198"/>
      <c r="H221" s="11"/>
      <c r="I221" s="11"/>
    </row>
    <row r="222" spans="1:9">
      <c r="A222" s="12"/>
      <c r="B222" s="14"/>
      <c r="C222" s="1"/>
      <c r="D222" s="14"/>
      <c r="E222" s="130"/>
      <c r="F222" s="21"/>
      <c r="G222" s="198"/>
      <c r="H222" s="11"/>
      <c r="I222" s="11"/>
    </row>
    <row r="223" spans="1:9">
      <c r="A223" s="12"/>
      <c r="B223" s="14"/>
      <c r="C223" s="1"/>
      <c r="D223" s="14"/>
      <c r="E223" s="130"/>
      <c r="F223" s="21"/>
      <c r="G223" s="198"/>
      <c r="H223" s="11"/>
      <c r="I223" s="11"/>
    </row>
    <row r="224" spans="1:9">
      <c r="A224" s="12"/>
      <c r="B224" s="14"/>
      <c r="C224" s="1"/>
      <c r="D224" s="14"/>
      <c r="E224" s="130"/>
      <c r="F224" s="21"/>
      <c r="G224" s="198"/>
      <c r="H224" s="11"/>
      <c r="I224" s="11"/>
    </row>
    <row r="225" spans="1:9">
      <c r="A225" s="12"/>
      <c r="B225" s="14"/>
      <c r="C225" s="1"/>
      <c r="D225" s="14"/>
      <c r="E225" s="130"/>
      <c r="F225" s="21"/>
      <c r="G225" s="198"/>
      <c r="H225" s="11"/>
      <c r="I225" s="11"/>
    </row>
    <row r="226" spans="1:9">
      <c r="A226" s="12"/>
      <c r="B226" s="14"/>
      <c r="C226" s="1"/>
      <c r="D226" s="14"/>
      <c r="E226" s="130"/>
      <c r="F226" s="21"/>
      <c r="G226" s="198"/>
      <c r="H226" s="11"/>
      <c r="I226" s="11"/>
    </row>
    <row r="227" spans="1:9">
      <c r="A227" s="12"/>
      <c r="B227" s="14"/>
      <c r="C227" s="14"/>
      <c r="D227" s="14"/>
      <c r="E227" s="129"/>
      <c r="F227" s="21"/>
      <c r="G227" s="198"/>
      <c r="H227" s="11"/>
      <c r="I227" s="11"/>
    </row>
    <row r="228" spans="1:9">
      <c r="A228" s="12"/>
      <c r="B228" s="14"/>
      <c r="C228" s="1"/>
      <c r="D228" s="14"/>
      <c r="E228" s="130"/>
      <c r="F228" s="21"/>
      <c r="G228" s="198"/>
      <c r="H228" s="11"/>
      <c r="I228" s="11"/>
    </row>
    <row r="229" spans="1:9">
      <c r="A229" s="12"/>
      <c r="B229" s="14"/>
      <c r="C229" s="1"/>
      <c r="D229" s="14"/>
      <c r="E229" s="130"/>
      <c r="F229" s="21"/>
      <c r="G229" s="198"/>
      <c r="H229" s="11"/>
      <c r="I229" s="11"/>
    </row>
    <row r="230" spans="1:9">
      <c r="A230" s="12"/>
      <c r="B230" s="14"/>
      <c r="C230" s="1"/>
      <c r="D230" s="14"/>
      <c r="E230" s="129"/>
      <c r="F230" s="21"/>
      <c r="G230" s="198"/>
      <c r="H230" s="11"/>
      <c r="I230" s="11"/>
    </row>
    <row r="231" spans="1:9">
      <c r="A231" s="12"/>
      <c r="B231" s="14"/>
      <c r="C231" s="1"/>
      <c r="D231" s="14"/>
      <c r="E231" s="130"/>
      <c r="F231" s="21"/>
      <c r="G231" s="198"/>
      <c r="H231" s="11"/>
      <c r="I231" s="11"/>
    </row>
    <row r="232" spans="1:9">
      <c r="A232" s="12"/>
      <c r="B232" s="14"/>
      <c r="C232" s="1"/>
      <c r="D232" s="14"/>
      <c r="E232" s="130"/>
      <c r="F232" s="21"/>
      <c r="G232" s="198"/>
      <c r="H232" s="11"/>
      <c r="I232" s="11"/>
    </row>
    <row r="233" spans="1:9">
      <c r="A233" s="12"/>
      <c r="B233" s="14"/>
      <c r="C233" s="1"/>
      <c r="D233" s="14"/>
      <c r="E233" s="129"/>
      <c r="F233" s="21"/>
      <c r="G233" s="198"/>
      <c r="H233" s="11"/>
      <c r="I233" s="11"/>
    </row>
    <row r="234" spans="1:9">
      <c r="A234" s="12"/>
      <c r="B234" s="14"/>
      <c r="C234" s="1"/>
      <c r="D234" s="14"/>
      <c r="E234" s="130"/>
      <c r="F234" s="21"/>
      <c r="G234" s="198"/>
      <c r="H234" s="11"/>
      <c r="I234" s="11"/>
    </row>
    <row r="235" spans="1:9">
      <c r="A235" s="12"/>
      <c r="B235" s="14"/>
      <c r="C235" s="14"/>
      <c r="D235" s="14"/>
      <c r="E235" s="129"/>
      <c r="F235" s="21"/>
      <c r="G235" s="198"/>
      <c r="H235" s="11"/>
      <c r="I235" s="11"/>
    </row>
    <row r="236" spans="1:9">
      <c r="A236" s="12"/>
      <c r="B236" s="14"/>
      <c r="C236" s="1"/>
      <c r="D236" s="14"/>
      <c r="E236" s="130"/>
      <c r="F236" s="21"/>
      <c r="G236" s="198"/>
      <c r="H236" s="11"/>
      <c r="I236" s="11"/>
    </row>
    <row r="237" spans="1:9">
      <c r="A237" s="12"/>
      <c r="B237" s="14"/>
      <c r="C237" s="1"/>
      <c r="D237" s="14"/>
      <c r="E237" s="130"/>
      <c r="F237" s="21"/>
      <c r="G237" s="198"/>
      <c r="H237" s="11"/>
      <c r="I237" s="11"/>
    </row>
    <row r="238" spans="1:9">
      <c r="A238" s="12"/>
      <c r="B238" s="14"/>
      <c r="C238" s="1"/>
      <c r="D238" s="14"/>
      <c r="E238" s="130"/>
      <c r="F238" s="21"/>
      <c r="G238" s="198"/>
      <c r="H238" s="11"/>
      <c r="I238" s="11"/>
    </row>
    <row r="239" spans="1:9">
      <c r="A239" s="12"/>
      <c r="B239" s="14"/>
      <c r="C239" s="1"/>
      <c r="D239" s="14"/>
      <c r="E239" s="130"/>
      <c r="F239" s="21"/>
      <c r="G239" s="198"/>
      <c r="H239" s="11"/>
      <c r="I239" s="11"/>
    </row>
    <row r="240" spans="1:9">
      <c r="A240" s="12"/>
      <c r="B240" s="14"/>
      <c r="C240" s="1"/>
      <c r="D240" s="14"/>
      <c r="E240" s="130"/>
      <c r="F240" s="21"/>
      <c r="G240" s="198"/>
      <c r="H240" s="11"/>
      <c r="I240" s="11"/>
    </row>
    <row r="241" spans="1:9">
      <c r="A241" s="12"/>
      <c r="B241" s="14"/>
      <c r="C241" s="1"/>
      <c r="D241" s="14"/>
      <c r="E241" s="129"/>
      <c r="F241" s="21"/>
      <c r="G241" s="198"/>
      <c r="H241" s="11"/>
      <c r="I241" s="11"/>
    </row>
    <row r="242" spans="1:9">
      <c r="A242" s="12"/>
      <c r="B242" s="14"/>
      <c r="C242" s="1"/>
      <c r="D242" s="14"/>
      <c r="E242" s="129"/>
      <c r="F242" s="21"/>
      <c r="G242" s="198"/>
      <c r="H242" s="11"/>
      <c r="I242" s="11"/>
    </row>
    <row r="243" spans="1:9">
      <c r="A243" s="12"/>
      <c r="B243" s="14"/>
      <c r="C243" s="1"/>
      <c r="D243" s="14"/>
      <c r="E243" s="130"/>
      <c r="F243" s="21"/>
      <c r="G243" s="198"/>
      <c r="H243" s="11"/>
      <c r="I243" s="11"/>
    </row>
    <row r="244" spans="1:9">
      <c r="A244" s="12"/>
      <c r="B244" s="14"/>
      <c r="C244" s="1"/>
      <c r="D244" s="14"/>
      <c r="E244" s="130"/>
      <c r="F244" s="21"/>
      <c r="G244" s="198"/>
      <c r="H244" s="11"/>
      <c r="I244" s="11"/>
    </row>
    <row r="245" spans="1:9">
      <c r="A245" s="12"/>
      <c r="B245" s="14"/>
      <c r="C245" s="14"/>
      <c r="D245" s="14"/>
      <c r="E245" s="129"/>
      <c r="F245" s="21"/>
      <c r="G245" s="198"/>
      <c r="H245" s="11"/>
      <c r="I245" s="11"/>
    </row>
    <row r="246" spans="1:9">
      <c r="A246" s="12"/>
      <c r="B246" s="14"/>
      <c r="C246" s="1"/>
      <c r="D246" s="14"/>
      <c r="E246" s="130"/>
      <c r="F246" s="21"/>
      <c r="G246" s="198"/>
      <c r="H246" s="11"/>
      <c r="I246" s="11"/>
    </row>
    <row r="247" spans="1:9">
      <c r="A247" s="12"/>
      <c r="B247" s="14"/>
      <c r="C247" s="1"/>
      <c r="D247" s="14"/>
      <c r="E247" s="129"/>
      <c r="F247" s="21"/>
      <c r="G247" s="198"/>
      <c r="H247" s="11"/>
      <c r="I247" s="11"/>
    </row>
    <row r="248" spans="1:9">
      <c r="A248" s="12"/>
      <c r="B248" s="14"/>
      <c r="C248" s="1"/>
      <c r="D248" s="14"/>
      <c r="E248" s="129"/>
      <c r="F248" s="21"/>
      <c r="G248" s="198"/>
      <c r="H248" s="11"/>
      <c r="I248" s="11"/>
    </row>
    <row r="249" spans="1:9">
      <c r="A249" s="12"/>
      <c r="B249" s="14"/>
      <c r="C249" s="1"/>
      <c r="D249" s="14"/>
      <c r="E249" s="130"/>
      <c r="F249" s="21"/>
      <c r="G249" s="198"/>
      <c r="H249" s="11"/>
      <c r="I249" s="11"/>
    </row>
    <row r="250" spans="1:9">
      <c r="A250" s="12"/>
      <c r="B250" s="14"/>
      <c r="C250" s="1"/>
      <c r="D250" s="14"/>
      <c r="E250" s="130"/>
      <c r="F250" s="21"/>
      <c r="G250" s="198"/>
      <c r="H250" s="11"/>
      <c r="I250" s="11"/>
    </row>
    <row r="251" spans="1:9">
      <c r="A251" s="12"/>
      <c r="B251" s="14"/>
      <c r="C251" s="1"/>
      <c r="D251" s="14"/>
      <c r="E251" s="130"/>
      <c r="F251" s="21"/>
      <c r="G251" s="198"/>
      <c r="H251" s="11"/>
      <c r="I251" s="11"/>
    </row>
    <row r="252" spans="1:9">
      <c r="A252" s="12"/>
      <c r="B252" s="14"/>
      <c r="C252" s="1"/>
      <c r="D252" s="14"/>
      <c r="E252" s="130"/>
      <c r="F252" s="21"/>
      <c r="G252" s="198"/>
      <c r="H252" s="11"/>
      <c r="I252" s="11"/>
    </row>
    <row r="253" spans="1:9">
      <c r="A253" s="12"/>
      <c r="B253" s="14"/>
      <c r="C253" s="1"/>
      <c r="D253" s="14"/>
      <c r="E253" s="130"/>
      <c r="F253" s="21"/>
      <c r="G253" s="198"/>
      <c r="H253" s="11"/>
      <c r="I253" s="11"/>
    </row>
    <row r="254" spans="1:9">
      <c r="A254" s="12"/>
      <c r="B254" s="14"/>
      <c r="C254" s="1"/>
      <c r="D254" s="14"/>
      <c r="E254" s="130"/>
      <c r="F254" s="21"/>
      <c r="G254" s="198"/>
      <c r="H254" s="11"/>
      <c r="I254" s="11"/>
    </row>
    <row r="255" spans="1:9">
      <c r="A255" s="12"/>
      <c r="B255" s="14"/>
      <c r="C255" s="1"/>
      <c r="D255" s="14"/>
      <c r="E255" s="129"/>
      <c r="F255" s="21"/>
      <c r="G255" s="198"/>
      <c r="H255" s="11"/>
      <c r="I255" s="11"/>
    </row>
    <row r="256" spans="1:9">
      <c r="A256" s="12"/>
      <c r="B256" s="14"/>
      <c r="C256" s="1"/>
      <c r="D256" s="14"/>
      <c r="E256" s="129"/>
      <c r="F256" s="21"/>
      <c r="G256" s="198"/>
      <c r="H256" s="11"/>
      <c r="I256" s="11"/>
    </row>
    <row r="257" spans="1:9">
      <c r="A257" s="12"/>
      <c r="B257" s="14"/>
      <c r="C257" s="14"/>
      <c r="D257" s="14"/>
      <c r="E257" s="129"/>
      <c r="F257" s="21"/>
      <c r="G257" s="198"/>
      <c r="H257" s="11"/>
      <c r="I257" s="11"/>
    </row>
    <row r="258" spans="1:9">
      <c r="A258" s="12"/>
      <c r="B258" s="14"/>
      <c r="C258" s="1"/>
      <c r="D258" s="14"/>
      <c r="E258" s="130"/>
      <c r="F258" s="21"/>
      <c r="G258" s="198"/>
      <c r="H258" s="11"/>
      <c r="I258" s="11"/>
    </row>
    <row r="259" spans="1:9">
      <c r="A259" s="12"/>
      <c r="B259" s="14"/>
      <c r="C259" s="1"/>
      <c r="D259" s="14"/>
      <c r="E259" s="130"/>
      <c r="F259" s="21"/>
      <c r="G259" s="198"/>
      <c r="H259" s="11"/>
      <c r="I259" s="11"/>
    </row>
    <row r="260" spans="1:9">
      <c r="A260" s="12"/>
      <c r="B260" s="14"/>
      <c r="C260" s="1"/>
      <c r="D260" s="14"/>
      <c r="E260" s="130"/>
      <c r="F260" s="21"/>
      <c r="G260" s="198"/>
      <c r="H260" s="11"/>
      <c r="I260" s="11"/>
    </row>
    <row r="261" spans="1:9">
      <c r="A261" s="12"/>
      <c r="B261" s="12"/>
      <c r="C261" s="289"/>
      <c r="D261" s="290"/>
      <c r="E261" s="290"/>
      <c r="F261" s="23"/>
      <c r="G261" s="198"/>
    </row>
    <row r="262" spans="1:9">
      <c r="A262" s="12"/>
      <c r="B262" s="12"/>
      <c r="C262" s="289"/>
      <c r="D262" s="290"/>
      <c r="E262" s="290"/>
      <c r="F262" s="23"/>
      <c r="G262" s="198"/>
    </row>
    <row r="263" spans="1:9">
      <c r="A263" s="12"/>
      <c r="B263" s="12"/>
      <c r="C263" s="297"/>
      <c r="D263" s="298"/>
      <c r="E263" s="298"/>
      <c r="F263" s="23"/>
      <c r="G263" s="198"/>
    </row>
    <row r="264" spans="1:9">
      <c r="A264" s="12"/>
      <c r="B264" s="12"/>
      <c r="C264" s="289"/>
      <c r="D264" s="290"/>
      <c r="E264" s="290"/>
      <c r="F264" s="23"/>
      <c r="G264" s="198"/>
    </row>
    <row r="266" spans="1:9">
      <c r="B266" s="296"/>
      <c r="C266" s="296"/>
      <c r="D266" s="296"/>
      <c r="E266" s="296"/>
      <c r="F266" s="296"/>
      <c r="G266" s="296"/>
    </row>
    <row r="267" spans="1:9">
      <c r="B267" s="296"/>
      <c r="C267" s="296"/>
      <c r="D267" s="296"/>
      <c r="E267" s="296"/>
      <c r="F267" s="296"/>
      <c r="G267" s="296"/>
    </row>
    <row r="268" spans="1:9">
      <c r="B268" s="296"/>
      <c r="C268" s="296"/>
      <c r="D268" s="296"/>
      <c r="E268" s="296"/>
      <c r="F268" s="296"/>
      <c r="G268" s="296"/>
    </row>
    <row r="269" spans="1:9">
      <c r="B269" s="296" t="s">
        <v>85</v>
      </c>
      <c r="C269" s="296"/>
      <c r="D269" s="296"/>
      <c r="E269" s="296"/>
      <c r="F269" s="296"/>
      <c r="G269" s="296"/>
    </row>
    <row r="270" spans="1:9">
      <c r="B270" s="296" t="s">
        <v>85</v>
      </c>
      <c r="C270" s="296"/>
      <c r="D270" s="296"/>
      <c r="E270" s="296"/>
      <c r="F270" s="296"/>
      <c r="G270" s="296"/>
    </row>
    <row r="271" spans="1:9">
      <c r="B271" s="296" t="s">
        <v>85</v>
      </c>
      <c r="C271" s="296"/>
      <c r="D271" s="296"/>
      <c r="E271" s="296"/>
      <c r="F271" s="296"/>
      <c r="G271" s="296"/>
    </row>
    <row r="272" spans="1:9">
      <c r="B272" s="296" t="s">
        <v>85</v>
      </c>
      <c r="C272" s="296"/>
      <c r="D272" s="296"/>
      <c r="E272" s="296"/>
      <c r="F272" s="296"/>
      <c r="G272" s="296"/>
    </row>
    <row r="273" spans="2:7">
      <c r="B273" s="296" t="s">
        <v>85</v>
      </c>
      <c r="C273" s="296"/>
      <c r="D273" s="296"/>
      <c r="E273" s="296"/>
      <c r="F273" s="296"/>
      <c r="G273" s="296"/>
    </row>
    <row r="274" spans="2:7">
      <c r="B274" s="296" t="s">
        <v>85</v>
      </c>
      <c r="C274" s="296"/>
      <c r="D274" s="296"/>
      <c r="E274" s="296"/>
      <c r="F274" s="296"/>
      <c r="G274" s="296"/>
    </row>
    <row r="275" spans="2:7">
      <c r="B275" s="296" t="s">
        <v>85</v>
      </c>
      <c r="C275" s="296"/>
      <c r="D275" s="296"/>
      <c r="E275" s="296"/>
      <c r="F275" s="296"/>
      <c r="G275" s="296"/>
    </row>
  </sheetData>
  <mergeCells count="85">
    <mergeCell ref="B272:G272"/>
    <mergeCell ref="B273:G273"/>
    <mergeCell ref="B274:G274"/>
    <mergeCell ref="B275:G275"/>
    <mergeCell ref="C53:E53"/>
    <mergeCell ref="C54:E54"/>
    <mergeCell ref="C55:E55"/>
    <mergeCell ref="C56:E56"/>
    <mergeCell ref="B266:G266"/>
    <mergeCell ref="B267:G267"/>
    <mergeCell ref="B268:G268"/>
    <mergeCell ref="B269:G269"/>
    <mergeCell ref="B270:G270"/>
    <mergeCell ref="B271:G271"/>
    <mergeCell ref="E210:E211"/>
    <mergeCell ref="C212:G212"/>
    <mergeCell ref="C261:E261"/>
    <mergeCell ref="C262:E262"/>
    <mergeCell ref="C263:E263"/>
    <mergeCell ref="C264:E264"/>
    <mergeCell ref="C200:F200"/>
    <mergeCell ref="C201:F201"/>
    <mergeCell ref="A203:G204"/>
    <mergeCell ref="A205:G206"/>
    <mergeCell ref="A207:G208"/>
    <mergeCell ref="A209:B209"/>
    <mergeCell ref="D209:G209"/>
    <mergeCell ref="B197:G197"/>
    <mergeCell ref="C185:E185"/>
    <mergeCell ref="C186:E186"/>
    <mergeCell ref="B188:G188"/>
    <mergeCell ref="B189:G189"/>
    <mergeCell ref="B190:G190"/>
    <mergeCell ref="B191:G191"/>
    <mergeCell ref="B192:G192"/>
    <mergeCell ref="B193:G193"/>
    <mergeCell ref="B194:G194"/>
    <mergeCell ref="B195:G195"/>
    <mergeCell ref="B196:G196"/>
    <mergeCell ref="C184:E184"/>
    <mergeCell ref="C132:F132"/>
    <mergeCell ref="C133:F133"/>
    <mergeCell ref="A135:G136"/>
    <mergeCell ref="A137:G138"/>
    <mergeCell ref="A139:G140"/>
    <mergeCell ref="A141:B141"/>
    <mergeCell ref="D141:G141"/>
    <mergeCell ref="E142:E143"/>
    <mergeCell ref="C144:G144"/>
    <mergeCell ref="C173:E173"/>
    <mergeCell ref="C174:G174"/>
    <mergeCell ref="C183:E183"/>
    <mergeCell ref="B129:G129"/>
    <mergeCell ref="C117:E117"/>
    <mergeCell ref="C118:E118"/>
    <mergeCell ref="B120:G120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C116:E116"/>
    <mergeCell ref="C78:F78"/>
    <mergeCell ref="A80:G81"/>
    <mergeCell ref="A82:G83"/>
    <mergeCell ref="A84:G85"/>
    <mergeCell ref="A86:B86"/>
    <mergeCell ref="D86:G86"/>
    <mergeCell ref="E87:E88"/>
    <mergeCell ref="C89:G89"/>
    <mergeCell ref="C108:E108"/>
    <mergeCell ref="C109:G109"/>
    <mergeCell ref="C115:E115"/>
    <mergeCell ref="E12:E13"/>
    <mergeCell ref="C77:F77"/>
    <mergeCell ref="C2:F2"/>
    <mergeCell ref="C3:F3"/>
    <mergeCell ref="A5:G6"/>
    <mergeCell ref="A7:G8"/>
    <mergeCell ref="A9:G10"/>
    <mergeCell ref="A11:B11"/>
    <mergeCell ref="D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63C2-B47A-454C-A23E-FA95D7880EB4}">
  <dimension ref="A1:U62"/>
  <sheetViews>
    <sheetView zoomScale="120" zoomScaleNormal="120" workbookViewId="0">
      <selection activeCell="M16" sqref="M16"/>
    </sheetView>
  </sheetViews>
  <sheetFormatPr defaultColWidth="8" defaultRowHeight="12.75"/>
  <cols>
    <col min="1" max="1" width="4" style="111" customWidth="1"/>
    <col min="2" max="2" width="27.140625" style="112" customWidth="1"/>
    <col min="3" max="3" width="6.140625" style="114" customWidth="1"/>
    <col min="4" max="4" width="7.140625" style="115" customWidth="1"/>
    <col min="5" max="5" width="8.5703125" style="113" hidden="1" customWidth="1"/>
    <col min="6" max="6" width="9.28515625" style="113" hidden="1" customWidth="1"/>
    <col min="7" max="7" width="8.7109375" style="113" hidden="1" customWidth="1"/>
    <col min="8" max="8" width="11.42578125" style="105" customWidth="1"/>
    <col min="9" max="9" width="14" style="193" customWidth="1"/>
    <col min="10" max="16384" width="8" style="105"/>
  </cols>
  <sheetData>
    <row r="1" spans="1:21" s="86" customFormat="1">
      <c r="A1" s="81" t="s">
        <v>583</v>
      </c>
      <c r="B1" s="82">
        <v>52</v>
      </c>
      <c r="C1" s="83"/>
      <c r="D1" s="84">
        <v>46</v>
      </c>
      <c r="E1" s="85"/>
      <c r="F1" s="85"/>
      <c r="G1" s="85"/>
      <c r="I1" s="185"/>
      <c r="T1" s="86" t="s">
        <v>584</v>
      </c>
    </row>
    <row r="2" spans="1:21" s="86" customFormat="1">
      <c r="A2" s="87" t="s">
        <v>585</v>
      </c>
      <c r="B2" s="88"/>
      <c r="C2" s="88"/>
      <c r="D2" s="89"/>
      <c r="E2" s="90"/>
      <c r="F2" s="90"/>
      <c r="G2" s="90"/>
      <c r="I2" s="185"/>
      <c r="U2" s="86">
        <v>177559.64999999997</v>
      </c>
    </row>
    <row r="3" spans="1:21" s="93" customFormat="1">
      <c r="A3" s="91" t="s">
        <v>661</v>
      </c>
      <c r="B3" s="91"/>
      <c r="C3" s="91"/>
      <c r="D3" s="92"/>
      <c r="E3" s="92"/>
      <c r="F3" s="92"/>
      <c r="G3" s="92"/>
      <c r="I3" s="186"/>
    </row>
    <row r="4" spans="1:21" s="93" customFormat="1" ht="12.6" customHeight="1">
      <c r="A4" s="94"/>
      <c r="B4" s="95"/>
      <c r="D4" s="96"/>
      <c r="E4" s="96"/>
      <c r="F4" s="96"/>
      <c r="G4" s="96"/>
      <c r="I4" s="186"/>
    </row>
    <row r="5" spans="1:21" s="93" customFormat="1" ht="15">
      <c r="A5" s="97"/>
      <c r="B5" s="269">
        <v>2024</v>
      </c>
      <c r="C5" s="270"/>
      <c r="D5" s="270"/>
      <c r="E5" s="270"/>
      <c r="F5" s="270"/>
      <c r="G5" s="270"/>
      <c r="I5" s="186"/>
    </row>
    <row r="6" spans="1:21" s="93" customFormat="1" ht="15">
      <c r="A6" s="97"/>
      <c r="B6" s="269" t="s">
        <v>587</v>
      </c>
      <c r="C6" s="270"/>
      <c r="D6" s="270"/>
      <c r="E6" s="270"/>
      <c r="F6" s="270"/>
      <c r="G6" s="96"/>
      <c r="I6" s="186"/>
    </row>
    <row r="7" spans="1:21" s="93" customFormat="1" ht="15">
      <c r="A7" s="97"/>
      <c r="B7" s="269" t="s">
        <v>662</v>
      </c>
      <c r="C7" s="270"/>
      <c r="D7" s="270"/>
      <c r="E7" s="270"/>
      <c r="F7" s="270"/>
      <c r="G7" s="98" t="s">
        <v>18</v>
      </c>
      <c r="I7" s="186"/>
    </row>
    <row r="8" spans="1:21" s="93" customFormat="1">
      <c r="A8" s="99"/>
      <c r="D8" s="96"/>
      <c r="E8" s="96"/>
      <c r="F8" s="96"/>
      <c r="G8" s="96"/>
      <c r="I8" s="186"/>
    </row>
    <row r="9" spans="1:21" s="103" customFormat="1">
      <c r="A9" s="271" t="s">
        <v>589</v>
      </c>
      <c r="B9" s="273" t="s">
        <v>590</v>
      </c>
      <c r="C9" s="275" t="s">
        <v>591</v>
      </c>
      <c r="D9" s="277" t="s">
        <v>15</v>
      </c>
      <c r="E9" s="116" t="s">
        <v>592</v>
      </c>
      <c r="F9" s="101"/>
      <c r="G9" s="101"/>
      <c r="H9" s="268" t="s">
        <v>663</v>
      </c>
      <c r="I9" s="268"/>
    </row>
    <row r="10" spans="1:21" ht="18" customHeight="1">
      <c r="A10" s="272"/>
      <c r="B10" s="274"/>
      <c r="C10" s="276"/>
      <c r="D10" s="278"/>
      <c r="E10" s="104" t="s">
        <v>594</v>
      </c>
      <c r="F10" s="104" t="s">
        <v>595</v>
      </c>
      <c r="G10" s="104" t="s">
        <v>596</v>
      </c>
      <c r="H10" s="102" t="s">
        <v>17</v>
      </c>
      <c r="I10" s="187" t="s">
        <v>18</v>
      </c>
    </row>
    <row r="11" spans="1:21">
      <c r="A11" s="302" t="s">
        <v>664</v>
      </c>
      <c r="B11" s="303"/>
      <c r="C11" s="303"/>
      <c r="D11" s="303"/>
      <c r="E11" s="303"/>
      <c r="F11" s="303"/>
      <c r="G11" s="303"/>
      <c r="H11" s="303"/>
      <c r="I11" s="304"/>
    </row>
    <row r="12" spans="1:21" ht="25.5">
      <c r="A12" s="106">
        <v>1</v>
      </c>
      <c r="B12" s="107" t="s">
        <v>665</v>
      </c>
      <c r="C12" s="108" t="s">
        <v>29</v>
      </c>
      <c r="D12" s="108">
        <v>20</v>
      </c>
      <c r="E12" s="109"/>
      <c r="F12" s="109"/>
      <c r="G12" s="109"/>
      <c r="H12" s="132">
        <v>24</v>
      </c>
      <c r="I12" s="188">
        <f>+D12*H12</f>
        <v>480</v>
      </c>
    </row>
    <row r="13" spans="1:21" ht="25.5">
      <c r="A13" s="106">
        <v>2</v>
      </c>
      <c r="B13" s="107" t="s">
        <v>666</v>
      </c>
      <c r="C13" s="108" t="s">
        <v>29</v>
      </c>
      <c r="D13" s="108">
        <v>10</v>
      </c>
      <c r="E13" s="109"/>
      <c r="F13" s="109"/>
      <c r="G13" s="109"/>
      <c r="H13" s="132">
        <v>5.0599999999999996</v>
      </c>
      <c r="I13" s="188">
        <f t="shared" ref="I13:I28" si="0">+D13*H13</f>
        <v>50.599999999999994</v>
      </c>
    </row>
    <row r="14" spans="1:21" ht="25.5">
      <c r="A14" s="106">
        <v>3</v>
      </c>
      <c r="B14" s="107" t="s">
        <v>667</v>
      </c>
      <c r="C14" s="108" t="s">
        <v>29</v>
      </c>
      <c r="D14" s="108">
        <v>10</v>
      </c>
      <c r="E14" s="109"/>
      <c r="F14" s="109"/>
      <c r="G14" s="109"/>
      <c r="H14" s="132">
        <v>7.22</v>
      </c>
      <c r="I14" s="188">
        <f t="shared" si="0"/>
        <v>72.2</v>
      </c>
    </row>
    <row r="15" spans="1:21">
      <c r="A15" s="106">
        <v>4</v>
      </c>
      <c r="B15" s="107" t="s">
        <v>668</v>
      </c>
      <c r="C15" s="108" t="s">
        <v>29</v>
      </c>
      <c r="D15" s="108">
        <v>20</v>
      </c>
      <c r="E15" s="109"/>
      <c r="F15" s="109"/>
      <c r="G15" s="109"/>
      <c r="H15" s="132">
        <v>2.99</v>
      </c>
      <c r="I15" s="188">
        <f t="shared" si="0"/>
        <v>59.800000000000004</v>
      </c>
    </row>
    <row r="16" spans="1:21">
      <c r="A16" s="106">
        <v>5</v>
      </c>
      <c r="B16" s="107" t="s">
        <v>669</v>
      </c>
      <c r="C16" s="108" t="s">
        <v>29</v>
      </c>
      <c r="D16" s="108">
        <v>20</v>
      </c>
      <c r="E16" s="109"/>
      <c r="F16" s="109"/>
      <c r="G16" s="109"/>
      <c r="H16" s="132">
        <v>3.3</v>
      </c>
      <c r="I16" s="188">
        <f t="shared" si="0"/>
        <v>66</v>
      </c>
    </row>
    <row r="17" spans="1:9" ht="38.25">
      <c r="A17" s="106">
        <v>6</v>
      </c>
      <c r="B17" s="107" t="s">
        <v>670</v>
      </c>
      <c r="C17" s="108" t="s">
        <v>671</v>
      </c>
      <c r="D17" s="108">
        <v>2.5</v>
      </c>
      <c r="E17" s="109"/>
      <c r="F17" s="109"/>
      <c r="G17" s="109"/>
      <c r="H17" s="132">
        <v>350</v>
      </c>
      <c r="I17" s="188">
        <f t="shared" si="0"/>
        <v>875</v>
      </c>
    </row>
    <row r="18" spans="1:9">
      <c r="A18" s="106">
        <v>7</v>
      </c>
      <c r="B18" s="107" t="s">
        <v>672</v>
      </c>
      <c r="C18" s="108" t="s">
        <v>671</v>
      </c>
      <c r="D18" s="108">
        <v>2.5</v>
      </c>
      <c r="E18" s="109"/>
      <c r="F18" s="109"/>
      <c r="G18" s="109"/>
      <c r="H18" s="132">
        <v>74.75</v>
      </c>
      <c r="I18" s="188">
        <f t="shared" si="0"/>
        <v>186.875</v>
      </c>
    </row>
    <row r="19" spans="1:9" ht="51">
      <c r="A19" s="106">
        <v>8</v>
      </c>
      <c r="B19" s="107" t="s">
        <v>673</v>
      </c>
      <c r="C19" s="108" t="s">
        <v>29</v>
      </c>
      <c r="D19" s="108">
        <v>1</v>
      </c>
      <c r="E19" s="109"/>
      <c r="F19" s="109"/>
      <c r="G19" s="109"/>
      <c r="H19" s="132">
        <v>670</v>
      </c>
      <c r="I19" s="188">
        <f t="shared" si="0"/>
        <v>670</v>
      </c>
    </row>
    <row r="20" spans="1:9" ht="38.25">
      <c r="A20" s="106">
        <v>9</v>
      </c>
      <c r="B20" s="107" t="s">
        <v>674</v>
      </c>
      <c r="C20" s="108" t="s">
        <v>22</v>
      </c>
      <c r="D20" s="108">
        <v>20</v>
      </c>
      <c r="E20" s="109"/>
      <c r="F20" s="109"/>
      <c r="G20" s="109"/>
      <c r="H20" s="132">
        <v>28</v>
      </c>
      <c r="I20" s="188">
        <f t="shared" si="0"/>
        <v>560</v>
      </c>
    </row>
    <row r="21" spans="1:9">
      <c r="A21" s="106">
        <v>10</v>
      </c>
      <c r="B21" s="107" t="s">
        <v>675</v>
      </c>
      <c r="C21" s="108" t="s">
        <v>22</v>
      </c>
      <c r="D21" s="108">
        <v>20</v>
      </c>
      <c r="E21" s="109"/>
      <c r="F21" s="109"/>
      <c r="G21" s="109"/>
      <c r="H21" s="132">
        <v>2.6</v>
      </c>
      <c r="I21" s="188">
        <f t="shared" si="0"/>
        <v>52</v>
      </c>
    </row>
    <row r="22" spans="1:9" ht="38.25">
      <c r="A22" s="106">
        <v>11</v>
      </c>
      <c r="B22" s="107" t="s">
        <v>676</v>
      </c>
      <c r="C22" s="108" t="s">
        <v>671</v>
      </c>
      <c r="D22" s="108">
        <v>1.2</v>
      </c>
      <c r="E22" s="109"/>
      <c r="F22" s="109"/>
      <c r="G22" s="109"/>
      <c r="H22" s="132">
        <v>960</v>
      </c>
      <c r="I22" s="188">
        <f t="shared" si="0"/>
        <v>1152</v>
      </c>
    </row>
    <row r="23" spans="1:9" ht="38.25">
      <c r="A23" s="106">
        <v>12</v>
      </c>
      <c r="B23" s="107" t="s">
        <v>677</v>
      </c>
      <c r="C23" s="108" t="s">
        <v>22</v>
      </c>
      <c r="D23" s="108">
        <v>120</v>
      </c>
      <c r="E23" s="109"/>
      <c r="F23" s="109"/>
      <c r="G23" s="109"/>
      <c r="H23" s="132">
        <v>0.81</v>
      </c>
      <c r="I23" s="188">
        <f t="shared" si="0"/>
        <v>97.2</v>
      </c>
    </row>
    <row r="24" spans="1:9" ht="25.5">
      <c r="A24" s="106">
        <v>13</v>
      </c>
      <c r="B24" s="107" t="s">
        <v>678</v>
      </c>
      <c r="C24" s="108" t="s">
        <v>29</v>
      </c>
      <c r="D24" s="108">
        <v>30</v>
      </c>
      <c r="E24" s="109"/>
      <c r="F24" s="109"/>
      <c r="G24" s="109"/>
      <c r="H24" s="132">
        <v>15</v>
      </c>
      <c r="I24" s="188">
        <f t="shared" si="0"/>
        <v>450</v>
      </c>
    </row>
    <row r="25" spans="1:9" ht="25.5">
      <c r="A25" s="106">
        <v>14</v>
      </c>
      <c r="B25" s="107" t="s">
        <v>166</v>
      </c>
      <c r="C25" s="108" t="s">
        <v>29</v>
      </c>
      <c r="D25" s="108">
        <v>2</v>
      </c>
      <c r="E25" s="109"/>
      <c r="F25" s="109"/>
      <c r="G25" s="109"/>
      <c r="H25" s="132">
        <v>25</v>
      </c>
      <c r="I25" s="188">
        <f t="shared" si="0"/>
        <v>50</v>
      </c>
    </row>
    <row r="26" spans="1:9" ht="25.5">
      <c r="A26" s="106">
        <v>15</v>
      </c>
      <c r="B26" s="107" t="s">
        <v>679</v>
      </c>
      <c r="C26" s="108" t="s">
        <v>29</v>
      </c>
      <c r="D26" s="108">
        <v>1</v>
      </c>
      <c r="E26" s="109"/>
      <c r="F26" s="109"/>
      <c r="G26" s="109"/>
      <c r="H26" s="132">
        <v>680</v>
      </c>
      <c r="I26" s="188">
        <f t="shared" si="0"/>
        <v>680</v>
      </c>
    </row>
    <row r="27" spans="1:9" ht="25.5">
      <c r="A27" s="106">
        <v>16</v>
      </c>
      <c r="B27" s="107" t="s">
        <v>680</v>
      </c>
      <c r="C27" s="108" t="s">
        <v>29</v>
      </c>
      <c r="D27" s="108">
        <v>1</v>
      </c>
      <c r="E27" s="109"/>
      <c r="F27" s="109"/>
      <c r="G27" s="109"/>
      <c r="H27" s="132">
        <v>490</v>
      </c>
      <c r="I27" s="188">
        <f t="shared" si="0"/>
        <v>490</v>
      </c>
    </row>
    <row r="28" spans="1:9" ht="26.25" thickBot="1">
      <c r="A28" s="142">
        <v>17</v>
      </c>
      <c r="B28" s="143" t="s">
        <v>681</v>
      </c>
      <c r="C28" s="144" t="s">
        <v>185</v>
      </c>
      <c r="D28" s="144">
        <v>2</v>
      </c>
      <c r="E28" s="146"/>
      <c r="F28" s="146"/>
      <c r="G28" s="146"/>
      <c r="H28" s="147">
        <v>35</v>
      </c>
      <c r="I28" s="189">
        <f t="shared" si="0"/>
        <v>70</v>
      </c>
    </row>
    <row r="29" spans="1:9">
      <c r="A29" s="140"/>
      <c r="B29" s="141" t="s">
        <v>719</v>
      </c>
      <c r="C29" s="140"/>
      <c r="D29" s="140"/>
      <c r="E29" s="140"/>
      <c r="F29" s="140"/>
      <c r="G29" s="140"/>
      <c r="H29" s="140"/>
      <c r="I29" s="190">
        <f>SUM(I12:I28)</f>
        <v>6061.6750000000002</v>
      </c>
    </row>
    <row r="30" spans="1:9">
      <c r="A30" s="134"/>
      <c r="B30" s="133" t="s">
        <v>720</v>
      </c>
      <c r="C30" s="135"/>
      <c r="D30" s="135"/>
      <c r="E30" s="136"/>
      <c r="F30" s="136"/>
      <c r="G30" s="136"/>
      <c r="H30" s="137"/>
      <c r="I30" s="191">
        <f>+SUM(I29)</f>
        <v>6061.6750000000002</v>
      </c>
    </row>
    <row r="31" spans="1:9">
      <c r="A31" s="134"/>
      <c r="B31" s="138" t="s">
        <v>721</v>
      </c>
      <c r="C31" s="135"/>
      <c r="D31" s="135"/>
      <c r="E31" s="136"/>
      <c r="F31" s="136"/>
      <c r="G31" s="136"/>
      <c r="H31" s="137"/>
      <c r="I31" s="192">
        <f>+I32-I30</f>
        <v>1272.9517500000002</v>
      </c>
    </row>
    <row r="32" spans="1:9">
      <c r="A32" s="134"/>
      <c r="B32" s="133" t="s">
        <v>722</v>
      </c>
      <c r="C32" s="135"/>
      <c r="D32" s="135"/>
      <c r="E32" s="136"/>
      <c r="F32" s="136"/>
      <c r="G32" s="136"/>
      <c r="H32" s="137"/>
      <c r="I32" s="192">
        <f>+I30*1.21</f>
        <v>7334.6267500000004</v>
      </c>
    </row>
    <row r="33" spans="3:7">
      <c r="C33" s="115"/>
      <c r="E33" s="117"/>
      <c r="F33" s="117"/>
      <c r="G33" s="117"/>
    </row>
    <row r="34" spans="3:7">
      <c r="C34" s="115"/>
      <c r="E34" s="117"/>
      <c r="F34" s="117"/>
      <c r="G34" s="117"/>
    </row>
    <row r="35" spans="3:7">
      <c r="C35" s="115"/>
      <c r="E35" s="117"/>
      <c r="F35" s="117"/>
      <c r="G35" s="117"/>
    </row>
    <row r="36" spans="3:7">
      <c r="C36" s="115"/>
      <c r="E36" s="117"/>
      <c r="F36" s="117"/>
      <c r="G36" s="117"/>
    </row>
    <row r="37" spans="3:7">
      <c r="C37" s="115"/>
      <c r="E37" s="117"/>
      <c r="F37" s="117"/>
      <c r="G37" s="117"/>
    </row>
    <row r="38" spans="3:7">
      <c r="C38" s="115"/>
      <c r="E38" s="117"/>
      <c r="F38" s="117"/>
      <c r="G38" s="117"/>
    </row>
    <row r="39" spans="3:7">
      <c r="C39" s="115"/>
      <c r="E39" s="117"/>
      <c r="F39" s="117"/>
      <c r="G39" s="117"/>
    </row>
    <row r="40" spans="3:7">
      <c r="C40" s="115"/>
      <c r="E40" s="117"/>
      <c r="F40" s="117"/>
      <c r="G40" s="117"/>
    </row>
    <row r="41" spans="3:7">
      <c r="C41" s="115"/>
      <c r="E41" s="117"/>
      <c r="F41" s="117"/>
      <c r="G41" s="117"/>
    </row>
    <row r="42" spans="3:7">
      <c r="C42" s="115"/>
      <c r="E42" s="117"/>
      <c r="F42" s="117"/>
      <c r="G42" s="117"/>
    </row>
    <row r="43" spans="3:7">
      <c r="C43" s="115"/>
      <c r="E43" s="117"/>
      <c r="F43" s="117"/>
      <c r="G43" s="117"/>
    </row>
    <row r="44" spans="3:7">
      <c r="C44" s="115"/>
      <c r="E44" s="117"/>
      <c r="F44" s="117"/>
      <c r="G44" s="117"/>
    </row>
    <row r="45" spans="3:7">
      <c r="C45" s="115"/>
      <c r="E45" s="117"/>
      <c r="F45" s="117"/>
      <c r="G45" s="117"/>
    </row>
    <row r="46" spans="3:7">
      <c r="C46" s="115"/>
      <c r="E46" s="117"/>
      <c r="F46" s="117"/>
      <c r="G46" s="117"/>
    </row>
    <row r="47" spans="3:7">
      <c r="C47" s="115"/>
      <c r="E47" s="117"/>
      <c r="F47" s="117"/>
      <c r="G47" s="117"/>
    </row>
    <row r="48" spans="3:7">
      <c r="C48" s="115"/>
      <c r="E48" s="117"/>
      <c r="F48" s="117"/>
      <c r="G48" s="117"/>
    </row>
    <row r="49" spans="3:7">
      <c r="C49" s="115"/>
      <c r="E49" s="117"/>
      <c r="F49" s="117"/>
      <c r="G49" s="117"/>
    </row>
    <row r="50" spans="3:7">
      <c r="C50" s="115"/>
      <c r="E50" s="117"/>
      <c r="F50" s="117"/>
      <c r="G50" s="117"/>
    </row>
    <row r="51" spans="3:7">
      <c r="C51" s="115"/>
      <c r="E51" s="117"/>
      <c r="F51" s="117"/>
      <c r="G51" s="117"/>
    </row>
    <row r="52" spans="3:7">
      <c r="C52" s="115"/>
      <c r="E52" s="117"/>
      <c r="F52" s="117"/>
      <c r="G52" s="117"/>
    </row>
    <row r="53" spans="3:7">
      <c r="C53" s="115"/>
      <c r="E53" s="117"/>
      <c r="F53" s="117"/>
      <c r="G53" s="117"/>
    </row>
    <row r="54" spans="3:7">
      <c r="C54" s="115"/>
      <c r="E54" s="117"/>
      <c r="F54" s="117"/>
      <c r="G54" s="117"/>
    </row>
    <row r="55" spans="3:7">
      <c r="C55" s="115"/>
      <c r="E55" s="117"/>
      <c r="F55" s="117"/>
      <c r="G55" s="117"/>
    </row>
    <row r="56" spans="3:7">
      <c r="C56" s="115"/>
      <c r="E56" s="117"/>
      <c r="F56" s="117"/>
      <c r="G56" s="117"/>
    </row>
    <row r="57" spans="3:7">
      <c r="C57" s="115"/>
      <c r="E57" s="117"/>
      <c r="F57" s="117"/>
      <c r="G57" s="117"/>
    </row>
    <row r="58" spans="3:7">
      <c r="C58" s="113"/>
      <c r="D58" s="113"/>
      <c r="E58" s="105"/>
      <c r="F58" s="105"/>
      <c r="G58" s="105"/>
    </row>
    <row r="59" spans="3:7">
      <c r="C59" s="113"/>
      <c r="D59" s="113"/>
      <c r="E59" s="105"/>
      <c r="F59" s="105"/>
      <c r="G59" s="105"/>
    </row>
    <row r="60" spans="3:7">
      <c r="C60" s="113"/>
      <c r="D60" s="113"/>
      <c r="E60" s="105"/>
      <c r="F60" s="105"/>
      <c r="G60" s="105"/>
    </row>
    <row r="61" spans="3:7">
      <c r="C61" s="113"/>
      <c r="D61" s="113"/>
      <c r="E61" s="105"/>
      <c r="F61" s="105"/>
      <c r="G61" s="105"/>
    </row>
    <row r="62" spans="3:7">
      <c r="C62" s="113"/>
      <c r="D62" s="113"/>
      <c r="E62" s="105"/>
      <c r="F62" s="105"/>
      <c r="G62" s="105"/>
    </row>
  </sheetData>
  <mergeCells count="9">
    <mergeCell ref="H9:I9"/>
    <mergeCell ref="A11:I11"/>
    <mergeCell ref="B5:G5"/>
    <mergeCell ref="B6:F6"/>
    <mergeCell ref="B7:F7"/>
    <mergeCell ref="A9:A10"/>
    <mergeCell ref="B9:B10"/>
    <mergeCell ref="C9:C10"/>
    <mergeCell ref="D9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0784-5837-4CD9-9FE6-4E46DD297B37}">
  <dimension ref="A1:U84"/>
  <sheetViews>
    <sheetView topLeftCell="A36" zoomScale="120" zoomScaleNormal="120" workbookViewId="0">
      <selection activeCell="J41" sqref="J41"/>
    </sheetView>
  </sheetViews>
  <sheetFormatPr defaultColWidth="8" defaultRowHeight="12.75"/>
  <cols>
    <col min="1" max="1" width="3.85546875" style="111" customWidth="1"/>
    <col min="2" max="2" width="40.85546875" style="112" customWidth="1"/>
    <col min="3" max="3" width="6.140625" style="114" customWidth="1"/>
    <col min="4" max="4" width="7.140625" style="115" customWidth="1"/>
    <col min="5" max="5" width="8.5703125" style="113" hidden="1" customWidth="1"/>
    <col min="6" max="6" width="9.28515625" style="113" hidden="1" customWidth="1"/>
    <col min="7" max="7" width="8.7109375" style="113" hidden="1" customWidth="1"/>
    <col min="8" max="8" width="10.42578125" style="114" customWidth="1"/>
    <col min="9" max="9" width="11.5703125" style="193" customWidth="1"/>
    <col min="10" max="16384" width="8" style="105"/>
  </cols>
  <sheetData>
    <row r="1" spans="1:21" s="86" customFormat="1">
      <c r="A1" s="81" t="s">
        <v>583</v>
      </c>
      <c r="B1" s="82">
        <v>158</v>
      </c>
      <c r="C1" s="83"/>
      <c r="D1" s="84">
        <v>125</v>
      </c>
      <c r="E1" s="85"/>
      <c r="F1" s="85"/>
      <c r="G1" s="85"/>
      <c r="H1" s="83"/>
      <c r="I1" s="185"/>
      <c r="T1" s="86" t="s">
        <v>584</v>
      </c>
    </row>
    <row r="2" spans="1:21" s="86" customFormat="1">
      <c r="A2" s="87" t="s">
        <v>585</v>
      </c>
      <c r="B2" s="88"/>
      <c r="C2" s="88"/>
      <c r="D2" s="89"/>
      <c r="E2" s="90"/>
      <c r="F2" s="90"/>
      <c r="G2" s="90"/>
      <c r="H2" s="83"/>
      <c r="I2" s="185"/>
      <c r="T2" s="86" t="s">
        <v>586</v>
      </c>
      <c r="U2" s="86">
        <v>391222.04</v>
      </c>
    </row>
    <row r="3" spans="1:21" s="93" customFormat="1">
      <c r="A3" s="91"/>
      <c r="B3" s="91"/>
      <c r="C3" s="91"/>
      <c r="D3" s="92"/>
      <c r="E3" s="92"/>
      <c r="F3" s="92"/>
      <c r="G3" s="92"/>
      <c r="H3" s="172"/>
      <c r="I3" s="186"/>
    </row>
    <row r="4" spans="1:21" s="93" customFormat="1" ht="12.6" customHeight="1">
      <c r="A4" s="94"/>
      <c r="B4" s="95"/>
      <c r="D4" s="96"/>
      <c r="E4" s="96"/>
      <c r="F4" s="96"/>
      <c r="G4" s="96"/>
      <c r="H4" s="172"/>
      <c r="I4" s="186"/>
    </row>
    <row r="5" spans="1:21" s="93" customFormat="1" ht="15">
      <c r="A5" s="97"/>
      <c r="B5" s="269">
        <v>2024</v>
      </c>
      <c r="C5" s="270"/>
      <c r="D5" s="270"/>
      <c r="E5" s="270"/>
      <c r="F5" s="270"/>
      <c r="G5" s="270"/>
      <c r="H5" s="172"/>
      <c r="I5" s="186"/>
    </row>
    <row r="6" spans="1:21" s="93" customFormat="1" ht="15">
      <c r="A6" s="97"/>
      <c r="B6" s="269" t="s">
        <v>587</v>
      </c>
      <c r="C6" s="270"/>
      <c r="D6" s="270"/>
      <c r="E6" s="270"/>
      <c r="F6" s="270"/>
      <c r="G6" s="96"/>
      <c r="H6" s="172"/>
      <c r="I6" s="186"/>
    </row>
    <row r="7" spans="1:21" s="93" customFormat="1" ht="15">
      <c r="A7" s="97"/>
      <c r="B7" s="269" t="s">
        <v>588</v>
      </c>
      <c r="C7" s="270"/>
      <c r="D7" s="270"/>
      <c r="E7" s="270"/>
      <c r="F7" s="270"/>
      <c r="G7" s="98" t="s">
        <v>18</v>
      </c>
      <c r="H7" s="172"/>
      <c r="I7" s="186"/>
    </row>
    <row r="8" spans="1:21" s="93" customFormat="1">
      <c r="A8" s="99"/>
      <c r="D8" s="96"/>
      <c r="E8" s="96"/>
      <c r="F8" s="96"/>
      <c r="G8" s="96"/>
      <c r="H8" s="172"/>
      <c r="I8" s="186"/>
    </row>
    <row r="9" spans="1:21" s="103" customFormat="1">
      <c r="A9" s="306" t="s">
        <v>589</v>
      </c>
      <c r="B9" s="273" t="s">
        <v>590</v>
      </c>
      <c r="C9" s="273" t="s">
        <v>591</v>
      </c>
      <c r="D9" s="308" t="s">
        <v>15</v>
      </c>
      <c r="E9" s="100" t="s">
        <v>592</v>
      </c>
      <c r="F9" s="101"/>
      <c r="G9" s="101"/>
      <c r="H9" s="268" t="s">
        <v>593</v>
      </c>
      <c r="I9" s="268"/>
    </row>
    <row r="10" spans="1:21" ht="18" customHeight="1">
      <c r="A10" s="307"/>
      <c r="B10" s="274"/>
      <c r="C10" s="274"/>
      <c r="D10" s="309"/>
      <c r="E10" s="104" t="s">
        <v>594</v>
      </c>
      <c r="F10" s="104" t="s">
        <v>595</v>
      </c>
      <c r="G10" s="104" t="s">
        <v>596</v>
      </c>
      <c r="H10" s="173" t="s">
        <v>17</v>
      </c>
      <c r="I10" s="187" t="s">
        <v>18</v>
      </c>
    </row>
    <row r="11" spans="1:21">
      <c r="A11" s="305" t="s">
        <v>597</v>
      </c>
      <c r="B11" s="305"/>
      <c r="C11" s="305"/>
      <c r="D11" s="305"/>
      <c r="E11" s="305"/>
      <c r="F11" s="305"/>
      <c r="G11" s="305"/>
      <c r="H11" s="305"/>
      <c r="I11" s="305"/>
    </row>
    <row r="12" spans="1:21">
      <c r="A12" s="106">
        <v>1</v>
      </c>
      <c r="B12" s="107" t="s">
        <v>598</v>
      </c>
      <c r="C12" s="108" t="s">
        <v>29</v>
      </c>
      <c r="D12" s="108">
        <v>10</v>
      </c>
      <c r="E12" s="109"/>
      <c r="F12" s="109"/>
      <c r="G12" s="109"/>
      <c r="H12" s="174">
        <v>14</v>
      </c>
      <c r="I12" s="188">
        <f>+D12*H12</f>
        <v>140</v>
      </c>
    </row>
    <row r="13" spans="1:21">
      <c r="A13" s="106">
        <v>2</v>
      </c>
      <c r="B13" s="107" t="s">
        <v>599</v>
      </c>
      <c r="C13" s="108" t="s">
        <v>210</v>
      </c>
      <c r="D13" s="108">
        <v>220</v>
      </c>
      <c r="E13" s="109"/>
      <c r="F13" s="109"/>
      <c r="G13" s="109"/>
      <c r="H13" s="174">
        <v>3</v>
      </c>
      <c r="I13" s="188">
        <f t="shared" ref="I13:I76" si="0">+D13*H13</f>
        <v>660</v>
      </c>
    </row>
    <row r="14" spans="1:21">
      <c r="A14" s="106">
        <v>3</v>
      </c>
      <c r="B14" s="107" t="s">
        <v>600</v>
      </c>
      <c r="C14" s="108" t="s">
        <v>210</v>
      </c>
      <c r="D14" s="108">
        <v>2.61</v>
      </c>
      <c r="E14" s="109"/>
      <c r="F14" s="109"/>
      <c r="G14" s="109"/>
      <c r="H14" s="174">
        <v>8.5</v>
      </c>
      <c r="I14" s="188">
        <f t="shared" si="0"/>
        <v>22.184999999999999</v>
      </c>
    </row>
    <row r="15" spans="1:21">
      <c r="A15" s="106">
        <v>4</v>
      </c>
      <c r="B15" s="107" t="s">
        <v>601</v>
      </c>
      <c r="C15" s="108" t="s">
        <v>210</v>
      </c>
      <c r="D15" s="108">
        <v>16</v>
      </c>
      <c r="E15" s="109"/>
      <c r="F15" s="109"/>
      <c r="G15" s="109"/>
      <c r="H15" s="174">
        <v>8.5</v>
      </c>
      <c r="I15" s="188">
        <f t="shared" si="0"/>
        <v>136</v>
      </c>
    </row>
    <row r="16" spans="1:21" ht="25.5">
      <c r="A16" s="106">
        <v>5</v>
      </c>
      <c r="B16" s="107" t="s">
        <v>602</v>
      </c>
      <c r="C16" s="108" t="s">
        <v>29</v>
      </c>
      <c r="D16" s="108">
        <v>4</v>
      </c>
      <c r="E16" s="109"/>
      <c r="F16" s="109"/>
      <c r="G16" s="109"/>
      <c r="H16" s="174">
        <v>20</v>
      </c>
      <c r="I16" s="188">
        <f t="shared" si="0"/>
        <v>80</v>
      </c>
    </row>
    <row r="17" spans="1:9" ht="25.5">
      <c r="A17" s="106">
        <v>6</v>
      </c>
      <c r="B17" s="107" t="s">
        <v>603</v>
      </c>
      <c r="C17" s="108" t="s">
        <v>29</v>
      </c>
      <c r="D17" s="108">
        <v>250</v>
      </c>
      <c r="E17" s="109"/>
      <c r="F17" s="109"/>
      <c r="G17" s="109"/>
      <c r="H17" s="174">
        <v>16</v>
      </c>
      <c r="I17" s="188">
        <f t="shared" si="0"/>
        <v>4000</v>
      </c>
    </row>
    <row r="18" spans="1:9">
      <c r="A18" s="106">
        <v>7</v>
      </c>
      <c r="B18" s="107" t="s">
        <v>604</v>
      </c>
      <c r="C18" s="108" t="s">
        <v>29</v>
      </c>
      <c r="D18" s="108">
        <v>45</v>
      </c>
      <c r="E18" s="109"/>
      <c r="F18" s="109"/>
      <c r="G18" s="109"/>
      <c r="H18" s="174">
        <v>15</v>
      </c>
      <c r="I18" s="188">
        <f t="shared" si="0"/>
        <v>675</v>
      </c>
    </row>
    <row r="19" spans="1:9">
      <c r="A19" s="106">
        <v>8</v>
      </c>
      <c r="B19" s="107" t="s">
        <v>605</v>
      </c>
      <c r="C19" s="108" t="s">
        <v>29</v>
      </c>
      <c r="D19" s="108">
        <v>2</v>
      </c>
      <c r="E19" s="109"/>
      <c r="F19" s="109"/>
      <c r="G19" s="109"/>
      <c r="H19" s="174">
        <v>250</v>
      </c>
      <c r="I19" s="188">
        <f t="shared" si="0"/>
        <v>500</v>
      </c>
    </row>
    <row r="20" spans="1:9">
      <c r="A20" s="106">
        <v>9</v>
      </c>
      <c r="B20" s="107" t="s">
        <v>606</v>
      </c>
      <c r="C20" s="108" t="s">
        <v>29</v>
      </c>
      <c r="D20" s="108">
        <v>5</v>
      </c>
      <c r="E20" s="109"/>
      <c r="F20" s="109"/>
      <c r="G20" s="109"/>
      <c r="H20" s="174">
        <v>20</v>
      </c>
      <c r="I20" s="188">
        <f t="shared" si="0"/>
        <v>100</v>
      </c>
    </row>
    <row r="21" spans="1:9">
      <c r="A21" s="106">
        <v>10</v>
      </c>
      <c r="B21" s="107" t="s">
        <v>607</v>
      </c>
      <c r="C21" s="108" t="s">
        <v>29</v>
      </c>
      <c r="D21" s="108">
        <v>1</v>
      </c>
      <c r="E21" s="109"/>
      <c r="F21" s="109"/>
      <c r="G21" s="109"/>
      <c r="H21" s="174">
        <v>220</v>
      </c>
      <c r="I21" s="188">
        <f t="shared" si="0"/>
        <v>220</v>
      </c>
    </row>
    <row r="22" spans="1:9">
      <c r="A22" s="106">
        <v>11</v>
      </c>
      <c r="B22" s="107" t="s">
        <v>608</v>
      </c>
      <c r="C22" s="108" t="s">
        <v>210</v>
      </c>
      <c r="D22" s="108">
        <v>110</v>
      </c>
      <c r="E22" s="109"/>
      <c r="F22" s="109"/>
      <c r="G22" s="109"/>
      <c r="H22" s="174">
        <v>45</v>
      </c>
      <c r="I22" s="188">
        <f t="shared" si="0"/>
        <v>4950</v>
      </c>
    </row>
    <row r="23" spans="1:9" ht="25.5">
      <c r="A23" s="106">
        <v>12</v>
      </c>
      <c r="B23" s="107" t="s">
        <v>609</v>
      </c>
      <c r="C23" s="108" t="s">
        <v>29</v>
      </c>
      <c r="D23" s="108">
        <v>1</v>
      </c>
      <c r="E23" s="109"/>
      <c r="F23" s="109"/>
      <c r="G23" s="109"/>
      <c r="H23" s="174">
        <v>24</v>
      </c>
      <c r="I23" s="188">
        <f t="shared" si="0"/>
        <v>24</v>
      </c>
    </row>
    <row r="24" spans="1:9">
      <c r="A24" s="106">
        <v>13</v>
      </c>
      <c r="B24" s="107" t="s">
        <v>610</v>
      </c>
      <c r="C24" s="108" t="s">
        <v>29</v>
      </c>
      <c r="D24" s="108">
        <v>12</v>
      </c>
      <c r="E24" s="109"/>
      <c r="F24" s="109"/>
      <c r="G24" s="109"/>
      <c r="H24" s="174">
        <v>25</v>
      </c>
      <c r="I24" s="188">
        <f t="shared" si="0"/>
        <v>300</v>
      </c>
    </row>
    <row r="25" spans="1:9">
      <c r="A25" s="106">
        <v>14</v>
      </c>
      <c r="B25" s="107" t="s">
        <v>611</v>
      </c>
      <c r="C25" s="108" t="s">
        <v>22</v>
      </c>
      <c r="D25" s="108">
        <v>500</v>
      </c>
      <c r="E25" s="109"/>
      <c r="F25" s="109"/>
      <c r="G25" s="109"/>
      <c r="H25" s="174">
        <v>5</v>
      </c>
      <c r="I25" s="188">
        <f t="shared" si="0"/>
        <v>2500</v>
      </c>
    </row>
    <row r="26" spans="1:9" ht="12.75" customHeight="1">
      <c r="A26" s="169" t="s">
        <v>612</v>
      </c>
      <c r="B26" s="175"/>
      <c r="C26" s="175"/>
      <c r="D26" s="175"/>
      <c r="E26" s="175"/>
      <c r="F26" s="175"/>
      <c r="G26" s="175"/>
      <c r="H26" s="176"/>
      <c r="I26" s="188">
        <f t="shared" si="0"/>
        <v>0</v>
      </c>
    </row>
    <row r="27" spans="1:9" ht="26.25" customHeight="1">
      <c r="A27" s="106">
        <v>15</v>
      </c>
      <c r="B27" s="107" t="s">
        <v>613</v>
      </c>
      <c r="C27" s="108" t="s">
        <v>217</v>
      </c>
      <c r="D27" s="108">
        <v>39.944249999999997</v>
      </c>
      <c r="E27" s="109"/>
      <c r="F27" s="109"/>
      <c r="G27" s="109"/>
      <c r="H27" s="174">
        <v>95</v>
      </c>
      <c r="I27" s="188">
        <f t="shared" si="0"/>
        <v>3794.7037499999997</v>
      </c>
    </row>
    <row r="28" spans="1:9" ht="12.75" customHeight="1">
      <c r="A28" s="169" t="s">
        <v>614</v>
      </c>
      <c r="B28" s="175"/>
      <c r="C28" s="175"/>
      <c r="D28" s="175"/>
      <c r="E28" s="175"/>
      <c r="F28" s="175"/>
      <c r="G28" s="175"/>
      <c r="H28" s="176"/>
      <c r="I28" s="188">
        <f t="shared" si="0"/>
        <v>0</v>
      </c>
    </row>
    <row r="29" spans="1:9" ht="25.5">
      <c r="A29" s="106">
        <v>16</v>
      </c>
      <c r="B29" s="107" t="s">
        <v>615</v>
      </c>
      <c r="C29" s="108" t="s">
        <v>210</v>
      </c>
      <c r="D29" s="108">
        <v>30</v>
      </c>
      <c r="E29" s="109"/>
      <c r="F29" s="109"/>
      <c r="G29" s="109"/>
      <c r="H29" s="174">
        <v>60</v>
      </c>
      <c r="I29" s="188">
        <f t="shared" si="0"/>
        <v>1800</v>
      </c>
    </row>
    <row r="30" spans="1:9" ht="25.5">
      <c r="A30" s="106">
        <v>17</v>
      </c>
      <c r="B30" s="107" t="s">
        <v>616</v>
      </c>
      <c r="C30" s="108" t="s">
        <v>22</v>
      </c>
      <c r="D30" s="108">
        <v>12</v>
      </c>
      <c r="E30" s="109"/>
      <c r="F30" s="109"/>
      <c r="G30" s="109"/>
      <c r="H30" s="174">
        <v>15</v>
      </c>
      <c r="I30" s="188">
        <f t="shared" si="0"/>
        <v>180</v>
      </c>
    </row>
    <row r="31" spans="1:9">
      <c r="A31" s="106">
        <v>18</v>
      </c>
      <c r="B31" s="107" t="s">
        <v>617</v>
      </c>
      <c r="C31" s="108" t="s">
        <v>210</v>
      </c>
      <c r="D31" s="108">
        <v>20</v>
      </c>
      <c r="E31" s="109"/>
      <c r="F31" s="109"/>
      <c r="G31" s="109"/>
      <c r="H31" s="174">
        <v>12</v>
      </c>
      <c r="I31" s="188">
        <f t="shared" si="0"/>
        <v>240</v>
      </c>
    </row>
    <row r="32" spans="1:9">
      <c r="A32" s="106">
        <v>19</v>
      </c>
      <c r="B32" s="107" t="s">
        <v>618</v>
      </c>
      <c r="C32" s="108" t="s">
        <v>210</v>
      </c>
      <c r="D32" s="108">
        <v>20</v>
      </c>
      <c r="E32" s="109"/>
      <c r="F32" s="109"/>
      <c r="G32" s="109"/>
      <c r="H32" s="174">
        <v>10</v>
      </c>
      <c r="I32" s="188">
        <f t="shared" si="0"/>
        <v>200</v>
      </c>
    </row>
    <row r="33" spans="1:9" ht="25.5">
      <c r="A33" s="106">
        <v>20</v>
      </c>
      <c r="B33" s="107" t="s">
        <v>619</v>
      </c>
      <c r="C33" s="108" t="s">
        <v>210</v>
      </c>
      <c r="D33" s="108">
        <v>47.351999999999997</v>
      </c>
      <c r="E33" s="109"/>
      <c r="F33" s="109"/>
      <c r="G33" s="109"/>
      <c r="H33" s="174">
        <v>412.42</v>
      </c>
      <c r="I33" s="188">
        <f t="shared" si="0"/>
        <v>19528.911840000001</v>
      </c>
    </row>
    <row r="34" spans="1:9" ht="25.5">
      <c r="A34" s="106">
        <v>21</v>
      </c>
      <c r="B34" s="107" t="s">
        <v>620</v>
      </c>
      <c r="C34" s="108" t="s">
        <v>14</v>
      </c>
      <c r="D34" s="108">
        <v>5</v>
      </c>
      <c r="E34" s="109"/>
      <c r="F34" s="109"/>
      <c r="G34" s="109"/>
      <c r="H34" s="174">
        <v>360</v>
      </c>
      <c r="I34" s="188">
        <f t="shared" si="0"/>
        <v>1800</v>
      </c>
    </row>
    <row r="35" spans="1:9" ht="38.25">
      <c r="A35" s="106">
        <v>22</v>
      </c>
      <c r="B35" s="107" t="s">
        <v>621</v>
      </c>
      <c r="C35" s="108" t="s">
        <v>14</v>
      </c>
      <c r="D35" s="108">
        <v>2</v>
      </c>
      <c r="E35" s="109"/>
      <c r="F35" s="109"/>
      <c r="G35" s="109"/>
      <c r="H35" s="174">
        <v>2670.11</v>
      </c>
      <c r="I35" s="188">
        <f t="shared" si="0"/>
        <v>5340.22</v>
      </c>
    </row>
    <row r="36" spans="1:9" ht="25.5">
      <c r="A36" s="106">
        <v>23</v>
      </c>
      <c r="B36" s="107" t="s">
        <v>622</v>
      </c>
      <c r="C36" s="108" t="s">
        <v>623</v>
      </c>
      <c r="D36" s="108">
        <v>2</v>
      </c>
      <c r="E36" s="109"/>
      <c r="F36" s="109"/>
      <c r="G36" s="109"/>
      <c r="H36" s="174">
        <v>799.7</v>
      </c>
      <c r="I36" s="188">
        <f t="shared" si="0"/>
        <v>1599.4</v>
      </c>
    </row>
    <row r="37" spans="1:9" ht="12.75" customHeight="1">
      <c r="A37" s="169" t="s">
        <v>624</v>
      </c>
      <c r="B37" s="169"/>
      <c r="C37" s="169"/>
      <c r="D37" s="169"/>
      <c r="E37" s="169"/>
      <c r="F37" s="169"/>
      <c r="G37" s="169"/>
      <c r="H37" s="177"/>
      <c r="I37" s="188">
        <f t="shared" si="0"/>
        <v>0</v>
      </c>
    </row>
    <row r="38" spans="1:9" ht="25.5">
      <c r="A38" s="106">
        <v>24</v>
      </c>
      <c r="B38" s="107" t="s">
        <v>625</v>
      </c>
      <c r="C38" s="108" t="s">
        <v>210</v>
      </c>
      <c r="D38" s="108">
        <v>3.3929999999999998</v>
      </c>
      <c r="E38" s="109"/>
      <c r="F38" s="109"/>
      <c r="G38" s="109"/>
      <c r="H38" s="174">
        <v>18</v>
      </c>
      <c r="I38" s="188">
        <f t="shared" si="0"/>
        <v>61.073999999999998</v>
      </c>
    </row>
    <row r="39" spans="1:9" ht="25.5">
      <c r="A39" s="106">
        <v>25</v>
      </c>
      <c r="B39" s="107" t="s">
        <v>626</v>
      </c>
      <c r="C39" s="108" t="s">
        <v>210</v>
      </c>
      <c r="D39" s="108">
        <v>5</v>
      </c>
      <c r="E39" s="109"/>
      <c r="F39" s="109"/>
      <c r="G39" s="109"/>
      <c r="H39" s="174">
        <v>78</v>
      </c>
      <c r="I39" s="188">
        <f t="shared" si="0"/>
        <v>390</v>
      </c>
    </row>
    <row r="40" spans="1:9" ht="25.5">
      <c r="A40" s="106">
        <v>26</v>
      </c>
      <c r="B40" s="107" t="s">
        <v>627</v>
      </c>
      <c r="C40" s="108" t="s">
        <v>210</v>
      </c>
      <c r="D40" s="108">
        <v>211.01</v>
      </c>
      <c r="E40" s="109"/>
      <c r="F40" s="109"/>
      <c r="G40" s="109"/>
      <c r="H40" s="174">
        <v>12</v>
      </c>
      <c r="I40" s="188">
        <f t="shared" si="0"/>
        <v>2532.12</v>
      </c>
    </row>
    <row r="41" spans="1:9" ht="25.5">
      <c r="A41" s="106">
        <v>27</v>
      </c>
      <c r="B41" s="107" t="s">
        <v>628</v>
      </c>
      <c r="C41" s="108" t="s">
        <v>210</v>
      </c>
      <c r="D41" s="108">
        <v>250</v>
      </c>
      <c r="E41" s="109"/>
      <c r="F41" s="109"/>
      <c r="G41" s="109"/>
      <c r="H41" s="251">
        <f>+'3pr_rūs.'!F70</f>
        <v>53.21</v>
      </c>
      <c r="I41" s="188">
        <f t="shared" si="0"/>
        <v>13302.5</v>
      </c>
    </row>
    <row r="42" spans="1:9" ht="25.5">
      <c r="A42" s="106">
        <v>28</v>
      </c>
      <c r="B42" s="107" t="s">
        <v>629</v>
      </c>
      <c r="C42" s="108" t="s">
        <v>22</v>
      </c>
      <c r="D42" s="108">
        <v>200</v>
      </c>
      <c r="E42" s="109"/>
      <c r="F42" s="109"/>
      <c r="G42" s="109"/>
      <c r="H42" s="174">
        <v>13.5</v>
      </c>
      <c r="I42" s="188">
        <f t="shared" si="0"/>
        <v>2700</v>
      </c>
    </row>
    <row r="43" spans="1:9" ht="25.5">
      <c r="A43" s="106">
        <v>29</v>
      </c>
      <c r="B43" s="107" t="s">
        <v>630</v>
      </c>
      <c r="C43" s="108" t="s">
        <v>210</v>
      </c>
      <c r="D43" s="108">
        <v>150</v>
      </c>
      <c r="E43" s="109"/>
      <c r="F43" s="109"/>
      <c r="G43" s="109"/>
      <c r="H43" s="174">
        <v>245</v>
      </c>
      <c r="I43" s="188">
        <f t="shared" si="0"/>
        <v>36750</v>
      </c>
    </row>
    <row r="44" spans="1:9" ht="25.5">
      <c r="A44" s="106">
        <v>30</v>
      </c>
      <c r="B44" s="107" t="s">
        <v>631</v>
      </c>
      <c r="C44" s="108" t="s">
        <v>22</v>
      </c>
      <c r="D44" s="108">
        <v>150</v>
      </c>
      <c r="E44" s="109"/>
      <c r="F44" s="109"/>
      <c r="G44" s="109"/>
      <c r="H44" s="174">
        <v>61.3</v>
      </c>
      <c r="I44" s="188">
        <f t="shared" si="0"/>
        <v>9195</v>
      </c>
    </row>
    <row r="45" spans="1:9" ht="12.75" customHeight="1">
      <c r="A45" s="169" t="s">
        <v>632</v>
      </c>
      <c r="B45" s="169"/>
      <c r="C45" s="169"/>
      <c r="D45" s="169"/>
      <c r="E45" s="169"/>
      <c r="F45" s="169"/>
      <c r="G45" s="169"/>
      <c r="H45" s="177"/>
      <c r="I45" s="188">
        <f t="shared" si="0"/>
        <v>0</v>
      </c>
    </row>
    <row r="46" spans="1:9">
      <c r="A46" s="106">
        <v>31</v>
      </c>
      <c r="B46" s="107" t="s">
        <v>633</v>
      </c>
      <c r="C46" s="108" t="s">
        <v>210</v>
      </c>
      <c r="D46" s="108">
        <v>15</v>
      </c>
      <c r="E46" s="109"/>
      <c r="F46" s="109"/>
      <c r="G46" s="109"/>
      <c r="H46" s="174">
        <v>950</v>
      </c>
      <c r="I46" s="188">
        <f t="shared" si="0"/>
        <v>14250</v>
      </c>
    </row>
    <row r="47" spans="1:9">
      <c r="A47" s="106">
        <v>32</v>
      </c>
      <c r="B47" s="107" t="s">
        <v>634</v>
      </c>
      <c r="C47" s="108" t="s">
        <v>210</v>
      </c>
      <c r="D47" s="108">
        <v>15</v>
      </c>
      <c r="E47" s="109"/>
      <c r="F47" s="109"/>
      <c r="G47" s="109"/>
      <c r="H47" s="174">
        <v>26.71</v>
      </c>
      <c r="I47" s="188">
        <f t="shared" si="0"/>
        <v>400.65000000000003</v>
      </c>
    </row>
    <row r="48" spans="1:9">
      <c r="A48" s="106">
        <v>33</v>
      </c>
      <c r="B48" s="107" t="s">
        <v>635</v>
      </c>
      <c r="C48" s="108" t="s">
        <v>210</v>
      </c>
      <c r="D48" s="108">
        <v>355</v>
      </c>
      <c r="E48" s="109"/>
      <c r="F48" s="109"/>
      <c r="G48" s="109"/>
      <c r="H48" s="174">
        <v>13.5</v>
      </c>
      <c r="I48" s="188">
        <f t="shared" si="0"/>
        <v>4792.5</v>
      </c>
    </row>
    <row r="49" spans="1:9">
      <c r="A49" s="106">
        <v>34</v>
      </c>
      <c r="B49" s="107" t="s">
        <v>636</v>
      </c>
      <c r="C49" s="108" t="s">
        <v>210</v>
      </c>
      <c r="D49" s="108">
        <v>355</v>
      </c>
      <c r="E49" s="109"/>
      <c r="F49" s="109"/>
      <c r="G49" s="109"/>
      <c r="H49" s="174">
        <v>12.5</v>
      </c>
      <c r="I49" s="188">
        <f t="shared" si="0"/>
        <v>4437.5</v>
      </c>
    </row>
    <row r="50" spans="1:9" ht="12.75" customHeight="1">
      <c r="A50" s="169" t="s">
        <v>637</v>
      </c>
      <c r="B50" s="169"/>
      <c r="C50" s="169"/>
      <c r="D50" s="169"/>
      <c r="E50" s="169"/>
      <c r="F50" s="169"/>
      <c r="G50" s="169"/>
      <c r="H50" s="177"/>
      <c r="I50" s="188">
        <f t="shared" si="0"/>
        <v>0</v>
      </c>
    </row>
    <row r="51" spans="1:9" ht="25.5">
      <c r="A51" s="106">
        <v>35</v>
      </c>
      <c r="B51" s="107" t="s">
        <v>729</v>
      </c>
      <c r="C51" s="108" t="s">
        <v>22</v>
      </c>
      <c r="D51" s="108">
        <v>400</v>
      </c>
      <c r="E51" s="109"/>
      <c r="F51" s="109"/>
      <c r="G51" s="109"/>
      <c r="H51" s="174">
        <v>7</v>
      </c>
      <c r="I51" s="188">
        <f t="shared" si="0"/>
        <v>2800</v>
      </c>
    </row>
    <row r="52" spans="1:9">
      <c r="A52" s="106">
        <v>36</v>
      </c>
      <c r="B52" s="107" t="s">
        <v>617</v>
      </c>
      <c r="C52" s="108" t="s">
        <v>210</v>
      </c>
      <c r="D52" s="108">
        <v>790</v>
      </c>
      <c r="E52" s="109"/>
      <c r="F52" s="109"/>
      <c r="G52" s="109"/>
      <c r="H52" s="174">
        <v>14.5</v>
      </c>
      <c r="I52" s="188">
        <f t="shared" si="0"/>
        <v>11455</v>
      </c>
    </row>
    <row r="53" spans="1:9">
      <c r="A53" s="106">
        <v>37</v>
      </c>
      <c r="B53" s="107" t="s">
        <v>618</v>
      </c>
      <c r="C53" s="108" t="s">
        <v>210</v>
      </c>
      <c r="D53" s="108">
        <v>790</v>
      </c>
      <c r="E53" s="109"/>
      <c r="F53" s="109"/>
      <c r="G53" s="109"/>
      <c r="H53" s="174">
        <v>26.89</v>
      </c>
      <c r="I53" s="188">
        <f t="shared" si="0"/>
        <v>21243.100000000002</v>
      </c>
    </row>
    <row r="54" spans="1:9">
      <c r="A54" s="106">
        <v>38</v>
      </c>
      <c r="B54" s="107" t="s">
        <v>638</v>
      </c>
      <c r="C54" s="108" t="s">
        <v>210</v>
      </c>
      <c r="D54" s="108">
        <v>30.81</v>
      </c>
      <c r="E54" s="109"/>
      <c r="F54" s="109"/>
      <c r="G54" s="109"/>
      <c r="H54" s="174">
        <v>27</v>
      </c>
      <c r="I54" s="188">
        <f t="shared" si="0"/>
        <v>831.87</v>
      </c>
    </row>
    <row r="55" spans="1:9">
      <c r="A55" s="106">
        <v>39</v>
      </c>
      <c r="B55" s="107" t="s">
        <v>639</v>
      </c>
      <c r="C55" s="108" t="s">
        <v>210</v>
      </c>
      <c r="D55" s="108">
        <v>30.81</v>
      </c>
      <c r="E55" s="109"/>
      <c r="F55" s="109"/>
      <c r="G55" s="109"/>
      <c r="H55" s="174">
        <v>16</v>
      </c>
      <c r="I55" s="188">
        <f t="shared" si="0"/>
        <v>492.96</v>
      </c>
    </row>
    <row r="56" spans="1:9">
      <c r="A56" s="106">
        <v>40</v>
      </c>
      <c r="B56" s="107" t="s">
        <v>640</v>
      </c>
      <c r="C56" s="108" t="s">
        <v>210</v>
      </c>
      <c r="D56" s="108">
        <v>6</v>
      </c>
      <c r="E56" s="109"/>
      <c r="F56" s="109"/>
      <c r="G56" s="109"/>
      <c r="H56" s="174">
        <v>15</v>
      </c>
      <c r="I56" s="188">
        <f t="shared" si="0"/>
        <v>90</v>
      </c>
    </row>
    <row r="57" spans="1:9">
      <c r="A57" s="106">
        <v>41</v>
      </c>
      <c r="B57" s="107" t="s">
        <v>641</v>
      </c>
      <c r="C57" s="108" t="s">
        <v>210</v>
      </c>
      <c r="D57" s="108">
        <v>28</v>
      </c>
      <c r="E57" s="109"/>
      <c r="F57" s="109"/>
      <c r="G57" s="109"/>
      <c r="H57" s="174">
        <v>73</v>
      </c>
      <c r="I57" s="188">
        <f t="shared" si="0"/>
        <v>2044</v>
      </c>
    </row>
    <row r="58" spans="1:9" ht="25.5">
      <c r="A58" s="106">
        <v>42</v>
      </c>
      <c r="B58" s="107" t="s">
        <v>642</v>
      </c>
      <c r="C58" s="108" t="s">
        <v>210</v>
      </c>
      <c r="D58" s="108">
        <v>130</v>
      </c>
      <c r="E58" s="109"/>
      <c r="F58" s="109"/>
      <c r="G58" s="109"/>
      <c r="H58" s="174">
        <v>124</v>
      </c>
      <c r="I58" s="188">
        <f t="shared" si="0"/>
        <v>16120</v>
      </c>
    </row>
    <row r="59" spans="1:9" ht="25.5">
      <c r="A59" s="106">
        <v>43</v>
      </c>
      <c r="B59" s="107" t="s">
        <v>643</v>
      </c>
      <c r="C59" s="108" t="s">
        <v>210</v>
      </c>
      <c r="D59" s="108">
        <v>220</v>
      </c>
      <c r="E59" s="109"/>
      <c r="F59" s="109"/>
      <c r="G59" s="109"/>
      <c r="H59" s="174">
        <v>89.6</v>
      </c>
      <c r="I59" s="188">
        <f t="shared" si="0"/>
        <v>19712</v>
      </c>
    </row>
    <row r="60" spans="1:9" ht="12.75" customHeight="1">
      <c r="A60" s="169" t="s">
        <v>644</v>
      </c>
      <c r="B60" s="169"/>
      <c r="C60" s="169"/>
      <c r="D60" s="169"/>
      <c r="E60" s="169"/>
      <c r="F60" s="169"/>
      <c r="G60" s="169"/>
      <c r="H60" s="177"/>
      <c r="I60" s="188">
        <f t="shared" si="0"/>
        <v>0</v>
      </c>
    </row>
    <row r="61" spans="1:9" ht="25.5">
      <c r="A61" s="106">
        <v>44</v>
      </c>
      <c r="B61" s="107" t="s">
        <v>645</v>
      </c>
      <c r="C61" s="108" t="s">
        <v>14</v>
      </c>
      <c r="D61" s="108">
        <v>1</v>
      </c>
      <c r="E61" s="109"/>
      <c r="F61" s="109"/>
      <c r="G61" s="109"/>
      <c r="H61" s="174">
        <v>301.86</v>
      </c>
      <c r="I61" s="188">
        <f t="shared" si="0"/>
        <v>301.86</v>
      </c>
    </row>
    <row r="62" spans="1:9" ht="25.5">
      <c r="A62" s="106">
        <v>45</v>
      </c>
      <c r="B62" s="107" t="s">
        <v>646</v>
      </c>
      <c r="C62" s="108" t="s">
        <v>14</v>
      </c>
      <c r="D62" s="108">
        <v>1</v>
      </c>
      <c r="E62" s="109"/>
      <c r="F62" s="109"/>
      <c r="G62" s="109"/>
      <c r="H62" s="174">
        <v>296.64</v>
      </c>
      <c r="I62" s="188">
        <f t="shared" si="0"/>
        <v>296.64</v>
      </c>
    </row>
    <row r="63" spans="1:9" ht="25.5">
      <c r="A63" s="106">
        <v>46</v>
      </c>
      <c r="B63" s="107" t="s">
        <v>647</v>
      </c>
      <c r="C63" s="108" t="s">
        <v>29</v>
      </c>
      <c r="D63" s="108">
        <v>1</v>
      </c>
      <c r="E63" s="109"/>
      <c r="F63" s="109"/>
      <c r="G63" s="109"/>
      <c r="H63" s="174">
        <v>154.16999999999999</v>
      </c>
      <c r="I63" s="188">
        <f t="shared" si="0"/>
        <v>154.16999999999999</v>
      </c>
    </row>
    <row r="64" spans="1:9" ht="25.5">
      <c r="A64" s="106">
        <v>47</v>
      </c>
      <c r="B64" s="107" t="s">
        <v>648</v>
      </c>
      <c r="C64" s="108" t="s">
        <v>649</v>
      </c>
      <c r="D64" s="108">
        <v>1</v>
      </c>
      <c r="E64" s="109"/>
      <c r="F64" s="109"/>
      <c r="G64" s="109"/>
      <c r="H64" s="174">
        <v>420</v>
      </c>
      <c r="I64" s="188">
        <f t="shared" si="0"/>
        <v>420</v>
      </c>
    </row>
    <row r="65" spans="1:9" ht="25.5">
      <c r="A65" s="106">
        <v>48</v>
      </c>
      <c r="B65" s="107" t="s">
        <v>650</v>
      </c>
      <c r="C65" s="108" t="s">
        <v>29</v>
      </c>
      <c r="D65" s="108">
        <v>1</v>
      </c>
      <c r="E65" s="109"/>
      <c r="F65" s="109"/>
      <c r="G65" s="109"/>
      <c r="H65" s="174">
        <v>519.21</v>
      </c>
      <c r="I65" s="188">
        <f t="shared" si="0"/>
        <v>519.21</v>
      </c>
    </row>
    <row r="66" spans="1:9" ht="12.75" customHeight="1">
      <c r="A66" s="169" t="s">
        <v>651</v>
      </c>
      <c r="B66" s="169"/>
      <c r="C66" s="169"/>
      <c r="D66" s="169"/>
      <c r="E66" s="169"/>
      <c r="F66" s="169"/>
      <c r="G66" s="169"/>
      <c r="H66" s="177"/>
      <c r="I66" s="188">
        <f t="shared" si="0"/>
        <v>0</v>
      </c>
    </row>
    <row r="67" spans="1:9" ht="25.5">
      <c r="A67" s="106">
        <v>49</v>
      </c>
      <c r="B67" s="107" t="s">
        <v>730</v>
      </c>
      <c r="C67" s="108" t="s">
        <v>14</v>
      </c>
      <c r="D67" s="108">
        <v>7</v>
      </c>
      <c r="E67" s="109"/>
      <c r="F67" s="109"/>
      <c r="G67" s="109"/>
      <c r="H67" s="174">
        <v>900</v>
      </c>
      <c r="I67" s="188">
        <f t="shared" si="0"/>
        <v>6300</v>
      </c>
    </row>
    <row r="68" spans="1:9" ht="25.5">
      <c r="A68" s="106">
        <v>50</v>
      </c>
      <c r="B68" s="107" t="s">
        <v>731</v>
      </c>
      <c r="C68" s="108" t="s">
        <v>14</v>
      </c>
      <c r="D68" s="108">
        <v>3</v>
      </c>
      <c r="E68" s="109"/>
      <c r="F68" s="109"/>
      <c r="G68" s="109"/>
      <c r="H68" s="174">
        <v>689.81</v>
      </c>
      <c r="I68" s="188">
        <f t="shared" si="0"/>
        <v>2069.4299999999998</v>
      </c>
    </row>
    <row r="69" spans="1:9">
      <c r="A69" s="106">
        <v>51</v>
      </c>
      <c r="B69" s="107" t="s">
        <v>732</v>
      </c>
      <c r="C69" s="108" t="s">
        <v>14</v>
      </c>
      <c r="D69" s="108">
        <v>1</v>
      </c>
      <c r="E69" s="109"/>
      <c r="F69" s="109"/>
      <c r="G69" s="109"/>
      <c r="H69" s="174">
        <v>508.29</v>
      </c>
      <c r="I69" s="188">
        <f t="shared" si="0"/>
        <v>508.29</v>
      </c>
    </row>
    <row r="70" spans="1:9">
      <c r="A70" s="106">
        <v>52</v>
      </c>
      <c r="B70" s="107" t="s">
        <v>733</v>
      </c>
      <c r="C70" s="108" t="s">
        <v>14</v>
      </c>
      <c r="D70" s="108">
        <v>1</v>
      </c>
      <c r="E70" s="109"/>
      <c r="F70" s="109"/>
      <c r="G70" s="109"/>
      <c r="H70" s="174">
        <v>824</v>
      </c>
      <c r="I70" s="188">
        <f t="shared" si="0"/>
        <v>824</v>
      </c>
    </row>
    <row r="71" spans="1:9">
      <c r="A71" s="106">
        <v>53</v>
      </c>
      <c r="B71" s="107" t="s">
        <v>734</v>
      </c>
      <c r="C71" s="108" t="s">
        <v>14</v>
      </c>
      <c r="D71" s="108">
        <v>18</v>
      </c>
      <c r="E71" s="109"/>
      <c r="F71" s="109"/>
      <c r="G71" s="109"/>
      <c r="H71" s="174">
        <v>35</v>
      </c>
      <c r="I71" s="188">
        <f t="shared" si="0"/>
        <v>630</v>
      </c>
    </row>
    <row r="72" spans="1:9" ht="12.75" customHeight="1">
      <c r="A72" s="169" t="s">
        <v>652</v>
      </c>
      <c r="B72" s="169"/>
      <c r="C72" s="169"/>
      <c r="D72" s="169"/>
      <c r="E72" s="169"/>
      <c r="F72" s="169"/>
      <c r="G72" s="169"/>
      <c r="H72" s="177"/>
      <c r="I72" s="188">
        <f t="shared" si="0"/>
        <v>0</v>
      </c>
    </row>
    <row r="73" spans="1:9" ht="25.5">
      <c r="A73" s="106">
        <v>54</v>
      </c>
      <c r="B73" s="107" t="s">
        <v>653</v>
      </c>
      <c r="C73" s="108" t="s">
        <v>22</v>
      </c>
      <c r="D73" s="108">
        <v>29</v>
      </c>
      <c r="E73" s="109"/>
      <c r="F73" s="109"/>
      <c r="G73" s="109"/>
      <c r="H73" s="174">
        <v>115</v>
      </c>
      <c r="I73" s="188">
        <f t="shared" si="0"/>
        <v>3335</v>
      </c>
    </row>
    <row r="74" spans="1:9">
      <c r="A74" s="106">
        <v>55</v>
      </c>
      <c r="B74" s="107" t="s">
        <v>654</v>
      </c>
      <c r="C74" s="108" t="s">
        <v>14</v>
      </c>
      <c r="D74" s="108">
        <v>20</v>
      </c>
      <c r="E74" s="109"/>
      <c r="F74" s="109"/>
      <c r="G74" s="109"/>
      <c r="H74" s="174">
        <v>140</v>
      </c>
      <c r="I74" s="188">
        <f t="shared" si="0"/>
        <v>2800</v>
      </c>
    </row>
    <row r="75" spans="1:9">
      <c r="A75" s="106">
        <v>56</v>
      </c>
      <c r="B75" s="107" t="s">
        <v>655</v>
      </c>
      <c r="C75" s="108" t="s">
        <v>14</v>
      </c>
      <c r="D75" s="108">
        <v>1</v>
      </c>
      <c r="E75" s="109"/>
      <c r="F75" s="109"/>
      <c r="G75" s="109"/>
      <c r="H75" s="174">
        <v>130</v>
      </c>
      <c r="I75" s="188">
        <f t="shared" si="0"/>
        <v>130</v>
      </c>
    </row>
    <row r="76" spans="1:9" ht="38.25">
      <c r="A76" s="106">
        <v>57</v>
      </c>
      <c r="B76" s="107" t="s">
        <v>656</v>
      </c>
      <c r="C76" s="108" t="s">
        <v>649</v>
      </c>
      <c r="D76" s="108">
        <v>1</v>
      </c>
      <c r="E76" s="109"/>
      <c r="F76" s="109"/>
      <c r="G76" s="109"/>
      <c r="H76" s="174">
        <v>320</v>
      </c>
      <c r="I76" s="188">
        <f t="shared" si="0"/>
        <v>320</v>
      </c>
    </row>
    <row r="77" spans="1:9" ht="25.5">
      <c r="A77" s="106">
        <v>58</v>
      </c>
      <c r="B77" s="107" t="s">
        <v>657</v>
      </c>
      <c r="C77" s="108" t="s">
        <v>14</v>
      </c>
      <c r="D77" s="108">
        <v>12</v>
      </c>
      <c r="E77" s="109"/>
      <c r="F77" s="109"/>
      <c r="G77" s="109"/>
      <c r="H77" s="174">
        <v>120</v>
      </c>
      <c r="I77" s="188">
        <f t="shared" ref="I77:I80" si="1">+D77*H77</f>
        <v>1440</v>
      </c>
    </row>
    <row r="78" spans="1:9">
      <c r="A78" s="106">
        <v>59</v>
      </c>
      <c r="B78" s="107" t="s">
        <v>658</v>
      </c>
      <c r="C78" s="108" t="s">
        <v>649</v>
      </c>
      <c r="D78" s="108">
        <v>1</v>
      </c>
      <c r="E78" s="110"/>
      <c r="F78" s="110"/>
      <c r="G78" s="110"/>
      <c r="H78" s="174">
        <v>850</v>
      </c>
      <c r="I78" s="188">
        <f t="shared" si="1"/>
        <v>850</v>
      </c>
    </row>
    <row r="79" spans="1:9">
      <c r="A79" s="106">
        <v>60</v>
      </c>
      <c r="B79" s="107" t="s">
        <v>659</v>
      </c>
      <c r="C79" s="108" t="s">
        <v>210</v>
      </c>
      <c r="D79" s="108">
        <v>277.86</v>
      </c>
      <c r="E79" s="110"/>
      <c r="F79" s="110"/>
      <c r="G79" s="110"/>
      <c r="H79" s="174">
        <v>10</v>
      </c>
      <c r="I79" s="188">
        <f t="shared" si="1"/>
        <v>2778.6000000000004</v>
      </c>
    </row>
    <row r="80" spans="1:9" ht="13.5" thickBot="1">
      <c r="A80" s="142">
        <v>61</v>
      </c>
      <c r="B80" s="143" t="s">
        <v>660</v>
      </c>
      <c r="C80" s="144" t="s">
        <v>14</v>
      </c>
      <c r="D80" s="144">
        <v>6</v>
      </c>
      <c r="E80" s="145"/>
      <c r="F80" s="145"/>
      <c r="G80" s="145"/>
      <c r="H80" s="178">
        <v>120</v>
      </c>
      <c r="I80" s="189">
        <f t="shared" si="1"/>
        <v>720</v>
      </c>
    </row>
    <row r="81" spans="1:9">
      <c r="A81" s="140"/>
      <c r="B81" s="141" t="s">
        <v>719</v>
      </c>
      <c r="C81" s="170"/>
      <c r="D81" s="170"/>
      <c r="E81" s="140"/>
      <c r="F81" s="140"/>
      <c r="G81" s="140"/>
      <c r="H81" s="140"/>
      <c r="I81" s="190">
        <f>SUM(I12:I80)</f>
        <v>236787.89459000001</v>
      </c>
    </row>
    <row r="82" spans="1:9">
      <c r="A82" s="134"/>
      <c r="B82" s="133" t="s">
        <v>720</v>
      </c>
      <c r="C82" s="171"/>
      <c r="D82" s="171"/>
      <c r="E82" s="136"/>
      <c r="F82" s="136"/>
      <c r="G82" s="136"/>
      <c r="H82" s="137"/>
      <c r="I82" s="191">
        <f>+SUM(I81)</f>
        <v>236787.89459000001</v>
      </c>
    </row>
    <row r="83" spans="1:9">
      <c r="A83" s="134"/>
      <c r="B83" s="138" t="s">
        <v>721</v>
      </c>
      <c r="C83" s="171"/>
      <c r="D83" s="171"/>
      <c r="E83" s="136"/>
      <c r="F83" s="136"/>
      <c r="G83" s="136"/>
      <c r="H83" s="137"/>
      <c r="I83" s="192">
        <f>+I84-I82</f>
        <v>49725.457863899966</v>
      </c>
    </row>
    <row r="84" spans="1:9">
      <c r="A84" s="134"/>
      <c r="B84" s="133" t="s">
        <v>722</v>
      </c>
      <c r="C84" s="171"/>
      <c r="D84" s="171"/>
      <c r="E84" s="136"/>
      <c r="F84" s="136"/>
      <c r="G84" s="136"/>
      <c r="H84" s="137"/>
      <c r="I84" s="192">
        <f>+I82*1.21</f>
        <v>286513.35245389998</v>
      </c>
    </row>
  </sheetData>
  <mergeCells count="9">
    <mergeCell ref="A11:I11"/>
    <mergeCell ref="H9:I9"/>
    <mergeCell ref="B5:G5"/>
    <mergeCell ref="B6:F6"/>
    <mergeCell ref="B7:F7"/>
    <mergeCell ref="A9:A10"/>
    <mergeCell ref="B9:B10"/>
    <mergeCell ref="C9:C10"/>
    <mergeCell ref="D9:D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1DD6-1246-406F-9E63-EA75A7DB2BAF}">
  <dimension ref="A2:H465"/>
  <sheetViews>
    <sheetView topLeftCell="A62" zoomScale="120" zoomScaleNormal="120" workbookViewId="0">
      <selection activeCell="A9" sqref="A9:G10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style="29" customWidth="1"/>
    <col min="5" max="5" width="14.85546875" style="17" customWidth="1"/>
    <col min="6" max="6" width="12.7109375" style="20" customWidth="1"/>
    <col min="7" max="7" width="15.42578125" style="20" customWidth="1"/>
  </cols>
  <sheetData>
    <row r="2" spans="1:8" ht="15.75">
      <c r="C2" s="281" t="s">
        <v>0</v>
      </c>
      <c r="D2" s="282"/>
      <c r="E2" s="282"/>
      <c r="F2" s="282"/>
    </row>
    <row r="3" spans="1:8">
      <c r="C3" s="283" t="s">
        <v>1</v>
      </c>
      <c r="D3" s="282"/>
      <c r="E3" s="282"/>
      <c r="F3" s="282"/>
    </row>
    <row r="5" spans="1:8">
      <c r="A5" s="284" t="s">
        <v>2</v>
      </c>
      <c r="B5" s="285"/>
      <c r="C5" s="285"/>
      <c r="D5" s="285"/>
      <c r="E5" s="285"/>
      <c r="F5" s="285"/>
      <c r="G5" s="285"/>
    </row>
    <row r="6" spans="1:8">
      <c r="A6" s="285"/>
      <c r="B6" s="285"/>
      <c r="C6" s="285"/>
      <c r="D6" s="285"/>
      <c r="E6" s="285"/>
      <c r="F6" s="285"/>
      <c r="G6" s="285"/>
    </row>
    <row r="7" spans="1:8">
      <c r="A7" s="284" t="s">
        <v>397</v>
      </c>
      <c r="B7" s="285"/>
      <c r="C7" s="285"/>
      <c r="D7" s="285"/>
      <c r="E7" s="285"/>
      <c r="F7" s="285"/>
      <c r="G7" s="285"/>
    </row>
    <row r="8" spans="1:8">
      <c r="A8" s="285"/>
      <c r="B8" s="285"/>
      <c r="C8" s="285"/>
      <c r="D8" s="285"/>
      <c r="E8" s="285"/>
      <c r="F8" s="285"/>
      <c r="G8" s="285"/>
    </row>
    <row r="9" spans="1:8">
      <c r="A9" s="284" t="s">
        <v>200</v>
      </c>
      <c r="B9" s="285"/>
      <c r="C9" s="285"/>
      <c r="D9" s="285"/>
      <c r="E9" s="285"/>
      <c r="F9" s="285"/>
      <c r="G9" s="285"/>
    </row>
    <row r="10" spans="1:8">
      <c r="A10" s="285"/>
      <c r="B10" s="285"/>
      <c r="C10" s="285"/>
      <c r="D10" s="285"/>
      <c r="E10" s="285"/>
      <c r="F10" s="285"/>
      <c r="G10" s="285"/>
    </row>
    <row r="11" spans="1:8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8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10" t="s">
        <v>19</v>
      </c>
    </row>
    <row r="13" spans="1:8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8" t="s">
        <v>18</v>
      </c>
    </row>
    <row r="14" spans="1:8">
      <c r="A14" s="13"/>
      <c r="B14" s="13">
        <v>1</v>
      </c>
      <c r="C14" s="310" t="s">
        <v>104</v>
      </c>
      <c r="D14" s="311"/>
      <c r="E14" s="311"/>
      <c r="F14" s="311"/>
      <c r="G14" s="311"/>
    </row>
    <row r="15" spans="1:8" ht="24">
      <c r="A15" s="12">
        <v>1</v>
      </c>
      <c r="B15" s="14"/>
      <c r="C15" s="1" t="s">
        <v>201</v>
      </c>
      <c r="D15" s="18" t="s">
        <v>202</v>
      </c>
      <c r="E15" s="15">
        <v>0.35909999999999997</v>
      </c>
      <c r="F15" s="21">
        <v>1400</v>
      </c>
      <c r="G15" s="22">
        <f>+E15*F15</f>
        <v>502.73999999999995</v>
      </c>
      <c r="H15" s="11"/>
    </row>
    <row r="16" spans="1:8">
      <c r="A16" s="12">
        <v>2</v>
      </c>
      <c r="B16" s="14"/>
      <c r="C16" s="1" t="s">
        <v>203</v>
      </c>
      <c r="D16" s="18" t="s">
        <v>14</v>
      </c>
      <c r="E16" s="15">
        <v>1</v>
      </c>
      <c r="F16" s="21">
        <v>15</v>
      </c>
      <c r="G16" s="22">
        <f t="shared" ref="G16:G31" si="0">+E16*F16</f>
        <v>15</v>
      </c>
      <c r="H16" s="11"/>
    </row>
    <row r="17" spans="1:8">
      <c r="A17" s="12">
        <v>3</v>
      </c>
      <c r="B17" s="14"/>
      <c r="C17" s="1" t="s">
        <v>204</v>
      </c>
      <c r="D17" s="18" t="s">
        <v>14</v>
      </c>
      <c r="E17" s="15">
        <v>1</v>
      </c>
      <c r="F17" s="21">
        <v>10</v>
      </c>
      <c r="G17" s="22">
        <f t="shared" si="0"/>
        <v>10</v>
      </c>
      <c r="H17" s="11"/>
    </row>
    <row r="18" spans="1:8">
      <c r="A18" s="12">
        <v>4</v>
      </c>
      <c r="B18" s="14"/>
      <c r="C18" s="1" t="s">
        <v>205</v>
      </c>
      <c r="D18" s="18" t="s">
        <v>14</v>
      </c>
      <c r="E18" s="15">
        <v>1</v>
      </c>
      <c r="F18" s="21">
        <v>15</v>
      </c>
      <c r="G18" s="22">
        <f t="shared" si="0"/>
        <v>15</v>
      </c>
      <c r="H18" s="11"/>
    </row>
    <row r="19" spans="1:8" ht="24">
      <c r="A19" s="12">
        <v>5</v>
      </c>
      <c r="B19" s="14"/>
      <c r="C19" s="1" t="s">
        <v>398</v>
      </c>
      <c r="D19" s="18" t="s">
        <v>14</v>
      </c>
      <c r="E19" s="15">
        <v>1</v>
      </c>
      <c r="F19" s="21">
        <v>12</v>
      </c>
      <c r="G19" s="22">
        <f t="shared" si="0"/>
        <v>12</v>
      </c>
      <c r="H19" s="11"/>
    </row>
    <row r="20" spans="1:8" ht="24">
      <c r="A20" s="12">
        <v>6</v>
      </c>
      <c r="B20" s="14"/>
      <c r="C20" s="1" t="s">
        <v>399</v>
      </c>
      <c r="D20" s="18" t="s">
        <v>14</v>
      </c>
      <c r="E20" s="15">
        <v>1</v>
      </c>
      <c r="F20" s="21">
        <v>15</v>
      </c>
      <c r="G20" s="22">
        <f t="shared" si="0"/>
        <v>15</v>
      </c>
      <c r="H20" s="11"/>
    </row>
    <row r="21" spans="1:8" ht="36">
      <c r="A21" s="12">
        <v>7</v>
      </c>
      <c r="B21" s="14"/>
      <c r="C21" s="1" t="s">
        <v>206</v>
      </c>
      <c r="D21" s="18" t="s">
        <v>202</v>
      </c>
      <c r="E21" s="15">
        <v>0.1011</v>
      </c>
      <c r="F21" s="21">
        <v>2250</v>
      </c>
      <c r="G21" s="22">
        <f t="shared" si="0"/>
        <v>227.47499999999999</v>
      </c>
      <c r="H21" s="11"/>
    </row>
    <row r="22" spans="1:8" ht="24">
      <c r="A22" s="12">
        <v>8</v>
      </c>
      <c r="B22" s="14"/>
      <c r="C22" s="1" t="s">
        <v>208</v>
      </c>
      <c r="D22" s="18" t="s">
        <v>202</v>
      </c>
      <c r="E22" s="15">
        <v>0.11600000000000001</v>
      </c>
      <c r="F22" s="21">
        <v>826.1</v>
      </c>
      <c r="G22" s="22">
        <f t="shared" si="0"/>
        <v>95.827600000000004</v>
      </c>
      <c r="H22" s="11"/>
    </row>
    <row r="23" spans="1:8" ht="24">
      <c r="A23" s="12">
        <v>9</v>
      </c>
      <c r="B23" s="14"/>
      <c r="C23" s="1" t="s">
        <v>209</v>
      </c>
      <c r="D23" s="18" t="s">
        <v>210</v>
      </c>
      <c r="E23" s="15">
        <v>69.64</v>
      </c>
      <c r="F23" s="21">
        <v>9.91</v>
      </c>
      <c r="G23" s="22">
        <f t="shared" si="0"/>
        <v>690.13239999999996</v>
      </c>
      <c r="H23" s="11"/>
    </row>
    <row r="24" spans="1:8">
      <c r="A24" s="12">
        <v>10</v>
      </c>
      <c r="B24" s="14"/>
      <c r="C24" s="1" t="s">
        <v>211</v>
      </c>
      <c r="D24" s="18" t="s">
        <v>210</v>
      </c>
      <c r="E24" s="15">
        <v>286.18</v>
      </c>
      <c r="F24" s="21">
        <v>1.99</v>
      </c>
      <c r="G24" s="22">
        <f t="shared" si="0"/>
        <v>569.4982</v>
      </c>
      <c r="H24" s="11"/>
    </row>
    <row r="25" spans="1:8">
      <c r="A25" s="12">
        <v>11</v>
      </c>
      <c r="B25" s="14"/>
      <c r="C25" s="1" t="s">
        <v>212</v>
      </c>
      <c r="D25" s="18" t="s">
        <v>35</v>
      </c>
      <c r="E25" s="15">
        <v>3.3864999999999998</v>
      </c>
      <c r="F25" s="21">
        <v>80</v>
      </c>
      <c r="G25" s="22">
        <f t="shared" si="0"/>
        <v>270.91999999999996</v>
      </c>
      <c r="H25" s="11"/>
    </row>
    <row r="26" spans="1:8" ht="36">
      <c r="A26" s="12">
        <v>12</v>
      </c>
      <c r="B26" s="14"/>
      <c r="C26" s="1" t="s">
        <v>213</v>
      </c>
      <c r="D26" s="18" t="s">
        <v>210</v>
      </c>
      <c r="E26" s="15">
        <v>956.45</v>
      </c>
      <c r="F26" s="21">
        <v>16</v>
      </c>
      <c r="G26" s="22">
        <f t="shared" si="0"/>
        <v>15303.2</v>
      </c>
      <c r="H26" s="11"/>
    </row>
    <row r="27" spans="1:8" ht="36">
      <c r="A27" s="12">
        <v>13</v>
      </c>
      <c r="B27" s="14"/>
      <c r="C27" s="1" t="s">
        <v>214</v>
      </c>
      <c r="D27" s="18" t="s">
        <v>210</v>
      </c>
      <c r="E27" s="15">
        <v>66.47</v>
      </c>
      <c r="F27" s="21">
        <v>20</v>
      </c>
      <c r="G27" s="22">
        <f t="shared" si="0"/>
        <v>1329.4</v>
      </c>
      <c r="H27" s="11"/>
    </row>
    <row r="28" spans="1:8" ht="24">
      <c r="A28" s="12">
        <v>14</v>
      </c>
      <c r="B28" s="14"/>
      <c r="C28" s="1" t="s">
        <v>345</v>
      </c>
      <c r="D28" s="18" t="s">
        <v>202</v>
      </c>
      <c r="E28" s="15">
        <v>2.9740000000000002</v>
      </c>
      <c r="F28" s="21">
        <v>650</v>
      </c>
      <c r="G28" s="22">
        <f t="shared" si="0"/>
        <v>1933.1000000000001</v>
      </c>
      <c r="H28" s="11"/>
    </row>
    <row r="29" spans="1:8" ht="24">
      <c r="A29" s="12">
        <v>15</v>
      </c>
      <c r="B29" s="14"/>
      <c r="C29" s="1" t="s">
        <v>346</v>
      </c>
      <c r="D29" s="18" t="s">
        <v>202</v>
      </c>
      <c r="E29" s="15">
        <v>2.9740000000000002</v>
      </c>
      <c r="F29" s="21">
        <v>2210</v>
      </c>
      <c r="G29" s="22">
        <f t="shared" si="0"/>
        <v>6572.5400000000009</v>
      </c>
      <c r="H29" s="11"/>
    </row>
    <row r="30" spans="1:8" ht="48">
      <c r="A30" s="12">
        <v>16</v>
      </c>
      <c r="B30" s="14"/>
      <c r="C30" s="1" t="s">
        <v>74</v>
      </c>
      <c r="D30" s="18" t="s">
        <v>75</v>
      </c>
      <c r="E30" s="15">
        <v>148</v>
      </c>
      <c r="F30" s="21">
        <v>50</v>
      </c>
      <c r="G30" s="22">
        <f t="shared" si="0"/>
        <v>7400</v>
      </c>
      <c r="H30" s="11"/>
    </row>
    <row r="31" spans="1:8" ht="36">
      <c r="A31" s="12">
        <v>17</v>
      </c>
      <c r="B31" s="14"/>
      <c r="C31" s="1" t="s">
        <v>76</v>
      </c>
      <c r="D31" s="18" t="s">
        <v>75</v>
      </c>
      <c r="E31" s="15">
        <v>148</v>
      </c>
      <c r="F31" s="21">
        <v>30</v>
      </c>
      <c r="G31" s="22">
        <f t="shared" si="0"/>
        <v>4440</v>
      </c>
      <c r="H31" s="11"/>
    </row>
    <row r="32" spans="1:8">
      <c r="A32" s="12"/>
      <c r="B32" s="12"/>
      <c r="C32" s="289" t="s">
        <v>47</v>
      </c>
      <c r="D32" s="290"/>
      <c r="E32" s="290"/>
      <c r="F32" s="23"/>
      <c r="G32" s="26">
        <f>SUM(G15:G31)</f>
        <v>39401.833200000001</v>
      </c>
    </row>
    <row r="33" spans="1:8">
      <c r="A33" s="13"/>
      <c r="B33" s="13">
        <v>2</v>
      </c>
      <c r="C33" s="295" t="s">
        <v>319</v>
      </c>
      <c r="D33" s="285"/>
      <c r="E33" s="285"/>
      <c r="F33" s="285"/>
      <c r="G33" s="285"/>
    </row>
    <row r="34" spans="1:8" ht="48">
      <c r="A34" s="12">
        <v>1</v>
      </c>
      <c r="B34" s="14"/>
      <c r="C34" s="1" t="s">
        <v>320</v>
      </c>
      <c r="D34" s="18" t="s">
        <v>217</v>
      </c>
      <c r="E34" s="15">
        <v>2</v>
      </c>
      <c r="F34" s="21">
        <v>599</v>
      </c>
      <c r="G34" s="42">
        <f t="shared" ref="G34" si="1">+E34*F34</f>
        <v>1198</v>
      </c>
      <c r="H34" s="11"/>
    </row>
    <row r="35" spans="1:8">
      <c r="A35" s="12"/>
      <c r="B35" s="12"/>
      <c r="C35" s="289" t="s">
        <v>57</v>
      </c>
      <c r="D35" s="290"/>
      <c r="E35" s="290"/>
      <c r="F35" s="23"/>
      <c r="G35" s="46">
        <f>SUM(G34:G34)</f>
        <v>1198</v>
      </c>
    </row>
    <row r="36" spans="1:8">
      <c r="A36" s="13"/>
      <c r="B36" s="13">
        <v>3</v>
      </c>
      <c r="C36" s="295" t="s">
        <v>218</v>
      </c>
      <c r="D36" s="285"/>
      <c r="E36" s="285"/>
      <c r="F36" s="285"/>
      <c r="G36" s="285"/>
    </row>
    <row r="37" spans="1:8" ht="36">
      <c r="A37" s="12">
        <v>1</v>
      </c>
      <c r="B37" s="14"/>
      <c r="C37" s="1" t="s">
        <v>219</v>
      </c>
      <c r="D37" s="18" t="s">
        <v>202</v>
      </c>
      <c r="E37" s="15">
        <v>2.5165000000000002</v>
      </c>
      <c r="F37" s="21">
        <v>2200.65</v>
      </c>
      <c r="G37" s="22">
        <f t="shared" ref="G37:G39" si="2">+E37*F37</f>
        <v>5537.9357250000003</v>
      </c>
      <c r="H37" s="11"/>
    </row>
    <row r="38" spans="1:8" ht="24">
      <c r="A38" s="12">
        <v>2</v>
      </c>
      <c r="B38" s="14"/>
      <c r="C38" s="1" t="s">
        <v>220</v>
      </c>
      <c r="D38" s="18" t="s">
        <v>210</v>
      </c>
      <c r="E38" s="15">
        <v>251.65</v>
      </c>
      <c r="F38" s="21">
        <v>2.5299999999999998</v>
      </c>
      <c r="G38" s="22">
        <f t="shared" si="2"/>
        <v>636.67449999999997</v>
      </c>
      <c r="H38" s="11"/>
    </row>
    <row r="39" spans="1:8" ht="48">
      <c r="A39" s="12">
        <v>3</v>
      </c>
      <c r="B39" s="14"/>
      <c r="C39" s="1" t="s">
        <v>400</v>
      </c>
      <c r="D39" s="18" t="s">
        <v>202</v>
      </c>
      <c r="E39" s="15">
        <v>2.5165000000000002</v>
      </c>
      <c r="F39" s="21">
        <v>26</v>
      </c>
      <c r="G39" s="22">
        <f t="shared" si="2"/>
        <v>65.429000000000002</v>
      </c>
      <c r="H39" s="11"/>
    </row>
    <row r="40" spans="1:8">
      <c r="A40" s="12"/>
      <c r="B40" s="12"/>
      <c r="C40" s="289" t="s">
        <v>70</v>
      </c>
      <c r="D40" s="290"/>
      <c r="E40" s="290"/>
      <c r="F40" s="23"/>
      <c r="G40" s="26">
        <f>SUM(G34:G39)</f>
        <v>8636.0392250000004</v>
      </c>
    </row>
    <row r="41" spans="1:8">
      <c r="A41" s="13"/>
      <c r="B41" s="13">
        <v>4</v>
      </c>
      <c r="C41" s="295" t="s">
        <v>223</v>
      </c>
      <c r="D41" s="285"/>
      <c r="E41" s="285"/>
      <c r="F41" s="285"/>
      <c r="G41" s="285"/>
    </row>
    <row r="42" spans="1:8">
      <c r="A42" s="12">
        <v>1</v>
      </c>
      <c r="B42" s="14"/>
      <c r="C42" s="14" t="s">
        <v>224</v>
      </c>
      <c r="D42" s="18"/>
      <c r="E42" s="15">
        <v>0</v>
      </c>
      <c r="F42" s="21">
        <v>0</v>
      </c>
      <c r="G42" s="22">
        <v>0</v>
      </c>
      <c r="H42" s="11"/>
    </row>
    <row r="43" spans="1:8" ht="36">
      <c r="A43" s="12">
        <v>2</v>
      </c>
      <c r="B43" s="14"/>
      <c r="C43" s="1" t="s">
        <v>401</v>
      </c>
      <c r="D43" s="18" t="s">
        <v>202</v>
      </c>
      <c r="E43" s="15">
        <v>8.093</v>
      </c>
      <c r="F43" s="21">
        <v>940</v>
      </c>
      <c r="G43" s="22">
        <f t="shared" ref="G43:G67" si="3">+E43*F43</f>
        <v>7607.42</v>
      </c>
      <c r="H43" s="11"/>
    </row>
    <row r="44" spans="1:8" ht="36">
      <c r="A44" s="12">
        <v>3</v>
      </c>
      <c r="B44" s="14"/>
      <c r="C44" s="1" t="s">
        <v>402</v>
      </c>
      <c r="D44" s="18" t="s">
        <v>202</v>
      </c>
      <c r="E44" s="15">
        <v>0.51129999999999998</v>
      </c>
      <c r="F44" s="21">
        <v>940</v>
      </c>
      <c r="G44" s="22">
        <f t="shared" si="3"/>
        <v>480.62199999999996</v>
      </c>
      <c r="H44" s="11"/>
    </row>
    <row r="45" spans="1:8" ht="48">
      <c r="A45" s="12">
        <v>4</v>
      </c>
      <c r="B45" s="14"/>
      <c r="C45" s="1" t="s">
        <v>353</v>
      </c>
      <c r="D45" s="18" t="s">
        <v>202</v>
      </c>
      <c r="E45" s="15">
        <v>8.093</v>
      </c>
      <c r="F45" s="21">
        <v>620</v>
      </c>
      <c r="G45" s="22">
        <f t="shared" si="3"/>
        <v>5017.66</v>
      </c>
      <c r="H45" s="11"/>
    </row>
    <row r="46" spans="1:8" ht="48">
      <c r="A46" s="12">
        <v>5</v>
      </c>
      <c r="B46" s="14"/>
      <c r="C46" s="1" t="s">
        <v>354</v>
      </c>
      <c r="D46" s="18" t="s">
        <v>202</v>
      </c>
      <c r="E46" s="15">
        <v>0.51129999999999998</v>
      </c>
      <c r="F46" s="21">
        <v>620</v>
      </c>
      <c r="G46" s="22">
        <f t="shared" si="3"/>
        <v>317.00599999999997</v>
      </c>
      <c r="H46" s="11"/>
    </row>
    <row r="47" spans="1:8" ht="24.75" customHeight="1">
      <c r="A47" s="12">
        <v>6</v>
      </c>
      <c r="B47" s="14"/>
      <c r="C47" s="1" t="s">
        <v>225</v>
      </c>
      <c r="D47" s="18" t="s">
        <v>210</v>
      </c>
      <c r="E47" s="15">
        <v>80.930000000000007</v>
      </c>
      <c r="F47" s="21">
        <v>41.52</v>
      </c>
      <c r="G47" s="22">
        <f t="shared" si="3"/>
        <v>3360.2136000000005</v>
      </c>
      <c r="H47" s="11"/>
    </row>
    <row r="48" spans="1:8" ht="24">
      <c r="A48" s="12">
        <v>7</v>
      </c>
      <c r="B48" s="14"/>
      <c r="C48" s="1" t="s">
        <v>226</v>
      </c>
      <c r="D48" s="18" t="s">
        <v>210</v>
      </c>
      <c r="E48" s="15">
        <v>5.1100000000000003</v>
      </c>
      <c r="F48" s="21">
        <v>70.099999999999994</v>
      </c>
      <c r="G48" s="22">
        <f t="shared" si="3"/>
        <v>358.21100000000001</v>
      </c>
      <c r="H48" s="11"/>
    </row>
    <row r="49" spans="1:8" ht="36">
      <c r="A49" s="12">
        <v>8</v>
      </c>
      <c r="B49" s="14"/>
      <c r="C49" s="1" t="s">
        <v>227</v>
      </c>
      <c r="D49" s="18" t="s">
        <v>202</v>
      </c>
      <c r="E49" s="15">
        <v>8.6043000000000003</v>
      </c>
      <c r="F49" s="21">
        <v>119.18</v>
      </c>
      <c r="G49" s="22">
        <f t="shared" si="3"/>
        <v>1025.4604740000002</v>
      </c>
      <c r="H49" s="11"/>
    </row>
    <row r="50" spans="1:8" ht="24">
      <c r="A50" s="12">
        <v>9</v>
      </c>
      <c r="B50" s="14"/>
      <c r="C50" s="1" t="s">
        <v>228</v>
      </c>
      <c r="D50" s="18" t="s">
        <v>202</v>
      </c>
      <c r="E50" s="15">
        <v>8.6043000000000003</v>
      </c>
      <c r="F50" s="21">
        <v>126.82</v>
      </c>
      <c r="G50" s="22">
        <f t="shared" si="3"/>
        <v>1091.197326</v>
      </c>
      <c r="H50" s="11"/>
    </row>
    <row r="51" spans="1:8" ht="36">
      <c r="A51" s="12">
        <v>10</v>
      </c>
      <c r="B51" s="14"/>
      <c r="C51" s="1" t="s">
        <v>229</v>
      </c>
      <c r="D51" s="18" t="s">
        <v>202</v>
      </c>
      <c r="E51" s="15">
        <v>8.6043000000000003</v>
      </c>
      <c r="F51" s="21">
        <v>572.87</v>
      </c>
      <c r="G51" s="22">
        <f t="shared" si="3"/>
        <v>4929.1453410000004</v>
      </c>
      <c r="H51" s="11"/>
    </row>
    <row r="52" spans="1:8" ht="36">
      <c r="A52" s="12">
        <v>11</v>
      </c>
      <c r="B52" s="14"/>
      <c r="C52" s="1" t="s">
        <v>230</v>
      </c>
      <c r="D52" s="18" t="s">
        <v>202</v>
      </c>
      <c r="E52" s="15">
        <v>8.6043000000000003</v>
      </c>
      <c r="F52" s="21">
        <v>521.17999999999995</v>
      </c>
      <c r="G52" s="22">
        <f t="shared" si="3"/>
        <v>4484.3890739999997</v>
      </c>
      <c r="H52" s="11"/>
    </row>
    <row r="53" spans="1:8" ht="24">
      <c r="A53" s="12">
        <v>12</v>
      </c>
      <c r="B53" s="14"/>
      <c r="C53" s="1" t="s">
        <v>231</v>
      </c>
      <c r="D53" s="18" t="s">
        <v>202</v>
      </c>
      <c r="E53" s="15">
        <v>8.6043000000000003</v>
      </c>
      <c r="F53" s="21">
        <v>481.58</v>
      </c>
      <c r="G53" s="22">
        <f t="shared" si="3"/>
        <v>4143.6587939999999</v>
      </c>
      <c r="H53" s="11"/>
    </row>
    <row r="54" spans="1:8" ht="24">
      <c r="A54" s="12">
        <v>13</v>
      </c>
      <c r="B54" s="14"/>
      <c r="C54" s="1" t="s">
        <v>232</v>
      </c>
      <c r="D54" s="18" t="s">
        <v>202</v>
      </c>
      <c r="E54" s="15">
        <v>8.6043000000000003</v>
      </c>
      <c r="F54" s="21">
        <v>440.59</v>
      </c>
      <c r="G54" s="22">
        <f t="shared" si="3"/>
        <v>3790.9685369999997</v>
      </c>
      <c r="H54" s="11"/>
    </row>
    <row r="55" spans="1:8" ht="36">
      <c r="A55" s="12">
        <v>14</v>
      </c>
      <c r="B55" s="14"/>
      <c r="C55" s="1" t="s">
        <v>233</v>
      </c>
      <c r="D55" s="18" t="s">
        <v>210</v>
      </c>
      <c r="E55" s="15">
        <v>22.28</v>
      </c>
      <c r="F55" s="21">
        <v>84.73</v>
      </c>
      <c r="G55" s="22">
        <f t="shared" si="3"/>
        <v>1887.7844000000002</v>
      </c>
      <c r="H55" s="11"/>
    </row>
    <row r="56" spans="1:8" ht="36">
      <c r="A56" s="12">
        <v>15</v>
      </c>
      <c r="B56" s="14"/>
      <c r="C56" s="1" t="s">
        <v>233</v>
      </c>
      <c r="D56" s="18" t="s">
        <v>210</v>
      </c>
      <c r="E56" s="15">
        <v>36.65</v>
      </c>
      <c r="F56" s="21">
        <v>95.6</v>
      </c>
      <c r="G56" s="22">
        <f t="shared" si="3"/>
        <v>3503.74</v>
      </c>
      <c r="H56" s="11"/>
    </row>
    <row r="57" spans="1:8" ht="24">
      <c r="A57" s="12">
        <v>16</v>
      </c>
      <c r="B57" s="14"/>
      <c r="C57" s="1" t="s">
        <v>234</v>
      </c>
      <c r="D57" s="18" t="s">
        <v>35</v>
      </c>
      <c r="E57" s="15">
        <v>5.2499999999999998E-2</v>
      </c>
      <c r="F57" s="21">
        <v>950</v>
      </c>
      <c r="G57" s="22">
        <f t="shared" si="3"/>
        <v>49.875</v>
      </c>
      <c r="H57" s="11"/>
    </row>
    <row r="58" spans="1:8" ht="48">
      <c r="A58" s="12">
        <v>17</v>
      </c>
      <c r="B58" s="14"/>
      <c r="C58" s="1" t="s">
        <v>235</v>
      </c>
      <c r="D58" s="18" t="s">
        <v>210</v>
      </c>
      <c r="E58" s="15">
        <v>2.1</v>
      </c>
      <c r="F58" s="21">
        <v>26.71</v>
      </c>
      <c r="G58" s="22">
        <f t="shared" si="3"/>
        <v>56.091000000000001</v>
      </c>
      <c r="H58" s="11"/>
    </row>
    <row r="59" spans="1:8" ht="36">
      <c r="A59" s="12">
        <v>18</v>
      </c>
      <c r="B59" s="14"/>
      <c r="C59" s="1" t="s">
        <v>233</v>
      </c>
      <c r="D59" s="18" t="s">
        <v>210</v>
      </c>
      <c r="E59" s="15">
        <v>2.1</v>
      </c>
      <c r="F59" s="21">
        <v>84.73</v>
      </c>
      <c r="G59" s="22">
        <f t="shared" si="3"/>
        <v>177.93300000000002</v>
      </c>
      <c r="H59" s="11"/>
    </row>
    <row r="60" spans="1:8" ht="24">
      <c r="A60" s="12">
        <v>19</v>
      </c>
      <c r="B60" s="14"/>
      <c r="C60" s="1" t="s">
        <v>236</v>
      </c>
      <c r="D60" s="18" t="s">
        <v>202</v>
      </c>
      <c r="E60" s="15">
        <v>0.1724</v>
      </c>
      <c r="F60" s="21">
        <v>955</v>
      </c>
      <c r="G60" s="22">
        <f t="shared" si="3"/>
        <v>164.642</v>
      </c>
      <c r="H60" s="11"/>
    </row>
    <row r="61" spans="1:8" ht="24">
      <c r="A61" s="12">
        <v>20</v>
      </c>
      <c r="B61" s="14"/>
      <c r="C61" s="1" t="s">
        <v>236</v>
      </c>
      <c r="D61" s="18" t="s">
        <v>202</v>
      </c>
      <c r="E61" s="15">
        <v>3.9600000000000003E-2</v>
      </c>
      <c r="F61" s="21">
        <v>955</v>
      </c>
      <c r="G61" s="22">
        <f t="shared" si="3"/>
        <v>37.818000000000005</v>
      </c>
      <c r="H61" s="11"/>
    </row>
    <row r="62" spans="1:8" ht="24">
      <c r="A62" s="12">
        <v>21</v>
      </c>
      <c r="B62" s="14"/>
      <c r="C62" s="1" t="s">
        <v>234</v>
      </c>
      <c r="D62" s="18" t="s">
        <v>35</v>
      </c>
      <c r="E62" s="15">
        <v>5.1999999999999998E-2</v>
      </c>
      <c r="F62" s="21">
        <v>950</v>
      </c>
      <c r="G62" s="22">
        <f t="shared" si="3"/>
        <v>49.4</v>
      </c>
      <c r="H62" s="11"/>
    </row>
    <row r="63" spans="1:8" ht="48">
      <c r="A63" s="12">
        <v>22</v>
      </c>
      <c r="B63" s="14"/>
      <c r="C63" s="1" t="s">
        <v>235</v>
      </c>
      <c r="D63" s="18" t="s">
        <v>210</v>
      </c>
      <c r="E63" s="15">
        <v>2.0699999999999998</v>
      </c>
      <c r="F63" s="21">
        <v>26.71</v>
      </c>
      <c r="G63" s="22">
        <f t="shared" si="3"/>
        <v>55.289699999999996</v>
      </c>
      <c r="H63" s="11"/>
    </row>
    <row r="64" spans="1:8" ht="36">
      <c r="A64" s="12">
        <v>23</v>
      </c>
      <c r="B64" s="14"/>
      <c r="C64" s="1" t="s">
        <v>227</v>
      </c>
      <c r="D64" s="18" t="s">
        <v>202</v>
      </c>
      <c r="E64" s="15">
        <v>2.07E-2</v>
      </c>
      <c r="F64" s="21">
        <v>119.18</v>
      </c>
      <c r="G64" s="22">
        <f t="shared" si="3"/>
        <v>2.4670260000000002</v>
      </c>
      <c r="H64" s="11"/>
    </row>
    <row r="65" spans="1:8" ht="36">
      <c r="A65" s="12">
        <v>24</v>
      </c>
      <c r="B65" s="14"/>
      <c r="C65" s="1" t="s">
        <v>229</v>
      </c>
      <c r="D65" s="18" t="s">
        <v>202</v>
      </c>
      <c r="E65" s="15">
        <v>2.07E-2</v>
      </c>
      <c r="F65" s="21">
        <v>572.87</v>
      </c>
      <c r="G65" s="22">
        <f t="shared" si="3"/>
        <v>11.858409</v>
      </c>
      <c r="H65" s="11"/>
    </row>
    <row r="66" spans="1:8" ht="36">
      <c r="A66" s="12">
        <v>25</v>
      </c>
      <c r="B66" s="14"/>
      <c r="C66" s="1" t="s">
        <v>230</v>
      </c>
      <c r="D66" s="18" t="s">
        <v>202</v>
      </c>
      <c r="E66" s="15">
        <v>2.07E-2</v>
      </c>
      <c r="F66" s="21">
        <v>521.17999999999995</v>
      </c>
      <c r="G66" s="22">
        <f t="shared" si="3"/>
        <v>10.788425999999999</v>
      </c>
      <c r="H66" s="11"/>
    </row>
    <row r="67" spans="1:8" ht="48">
      <c r="A67" s="12">
        <v>26</v>
      </c>
      <c r="B67" s="14"/>
      <c r="C67" s="1" t="s">
        <v>403</v>
      </c>
      <c r="D67" s="18" t="s">
        <v>210</v>
      </c>
      <c r="E67" s="15">
        <v>2.0699999999999998</v>
      </c>
      <c r="F67" s="21">
        <v>73</v>
      </c>
      <c r="G67" s="22">
        <f t="shared" si="3"/>
        <v>151.10999999999999</v>
      </c>
      <c r="H67" s="11"/>
    </row>
    <row r="68" spans="1:8">
      <c r="A68" s="12"/>
      <c r="B68" s="12"/>
      <c r="C68" s="289" t="s">
        <v>77</v>
      </c>
      <c r="D68" s="290"/>
      <c r="E68" s="290"/>
      <c r="F68" s="23"/>
      <c r="G68" s="26">
        <f>SUM(G43:G67)</f>
        <v>42764.749106999996</v>
      </c>
    </row>
    <row r="69" spans="1:8">
      <c r="A69" s="13"/>
      <c r="B69" s="13">
        <v>5</v>
      </c>
      <c r="C69" s="295" t="s">
        <v>237</v>
      </c>
      <c r="D69" s="285"/>
      <c r="E69" s="285"/>
      <c r="F69" s="285"/>
      <c r="G69" s="285"/>
    </row>
    <row r="70" spans="1:8">
      <c r="A70" s="12">
        <v>1</v>
      </c>
      <c r="B70" s="14"/>
      <c r="C70" s="1" t="s">
        <v>238</v>
      </c>
      <c r="D70" s="18" t="s">
        <v>210</v>
      </c>
      <c r="E70" s="15">
        <v>217.5</v>
      </c>
      <c r="F70" s="252">
        <v>53.21</v>
      </c>
      <c r="G70" s="22">
        <f t="shared" ref="G70:G77" si="4">+E70*F70</f>
        <v>11573.175000000001</v>
      </c>
      <c r="H70" s="11"/>
    </row>
    <row r="71" spans="1:8" ht="36">
      <c r="A71" s="12">
        <v>2</v>
      </c>
      <c r="B71" s="14"/>
      <c r="C71" s="1" t="s">
        <v>239</v>
      </c>
      <c r="D71" s="18" t="s">
        <v>22</v>
      </c>
      <c r="E71" s="15">
        <v>248.9</v>
      </c>
      <c r="F71" s="21">
        <v>8</v>
      </c>
      <c r="G71" s="22">
        <f t="shared" si="4"/>
        <v>1991.2</v>
      </c>
      <c r="H71" s="11"/>
    </row>
    <row r="72" spans="1:8">
      <c r="A72" s="12">
        <v>3</v>
      </c>
      <c r="B72" s="14"/>
      <c r="C72" s="1" t="s">
        <v>240</v>
      </c>
      <c r="D72" s="18" t="s">
        <v>22</v>
      </c>
      <c r="E72" s="15">
        <v>248.9</v>
      </c>
      <c r="F72" s="21">
        <v>15.34</v>
      </c>
      <c r="G72" s="22">
        <f t="shared" si="4"/>
        <v>3818.1260000000002</v>
      </c>
      <c r="H72" s="11"/>
    </row>
    <row r="73" spans="1:8" ht="36">
      <c r="A73" s="12">
        <v>4</v>
      </c>
      <c r="B73" s="14"/>
      <c r="C73" s="1" t="s">
        <v>241</v>
      </c>
      <c r="D73" s="18" t="s">
        <v>210</v>
      </c>
      <c r="E73" s="15">
        <v>34.130000000000003</v>
      </c>
      <c r="F73" s="21">
        <v>82.93</v>
      </c>
      <c r="G73" s="22">
        <f t="shared" si="4"/>
        <v>2830.4009000000005</v>
      </c>
      <c r="H73" s="11"/>
    </row>
    <row r="74" spans="1:8" ht="36">
      <c r="A74" s="12">
        <v>5</v>
      </c>
      <c r="B74" s="14"/>
      <c r="C74" s="1" t="s">
        <v>404</v>
      </c>
      <c r="D74" s="18" t="s">
        <v>22</v>
      </c>
      <c r="E74" s="15">
        <v>37.200000000000003</v>
      </c>
      <c r="F74" s="21">
        <v>15.5</v>
      </c>
      <c r="G74" s="22">
        <f t="shared" si="4"/>
        <v>576.6</v>
      </c>
      <c r="H74" s="11"/>
    </row>
    <row r="75" spans="1:8" ht="24">
      <c r="A75" s="12">
        <v>6</v>
      </c>
      <c r="B75" s="14"/>
      <c r="C75" s="1" t="s">
        <v>242</v>
      </c>
      <c r="D75" s="18" t="s">
        <v>35</v>
      </c>
      <c r="E75" s="15">
        <v>3.0796000000000001</v>
      </c>
      <c r="F75" s="21">
        <v>328.27</v>
      </c>
      <c r="G75" s="22">
        <f t="shared" si="4"/>
        <v>1010.940292</v>
      </c>
      <c r="H75" s="11"/>
    </row>
    <row r="76" spans="1:8" ht="48">
      <c r="A76" s="12">
        <v>7</v>
      </c>
      <c r="B76" s="14"/>
      <c r="C76" s="1" t="s">
        <v>243</v>
      </c>
      <c r="D76" s="18" t="s">
        <v>210</v>
      </c>
      <c r="E76" s="15">
        <v>34.130000000000003</v>
      </c>
      <c r="F76" s="21">
        <v>14.5</v>
      </c>
      <c r="G76" s="22">
        <f t="shared" si="4"/>
        <v>494.88500000000005</v>
      </c>
      <c r="H76" s="11"/>
    </row>
    <row r="77" spans="1:8" ht="24">
      <c r="A77" s="12">
        <v>8</v>
      </c>
      <c r="B77" s="14"/>
      <c r="C77" s="1" t="s">
        <v>244</v>
      </c>
      <c r="D77" s="18" t="s">
        <v>35</v>
      </c>
      <c r="E77" s="15">
        <v>2.4889999999999999</v>
      </c>
      <c r="F77" s="21">
        <v>636</v>
      </c>
      <c r="G77" s="22">
        <f t="shared" si="4"/>
        <v>1583.0039999999999</v>
      </c>
      <c r="H77" s="11"/>
    </row>
    <row r="78" spans="1:8">
      <c r="A78" s="12"/>
      <c r="B78" s="12"/>
      <c r="C78" s="289" t="s">
        <v>81</v>
      </c>
      <c r="D78" s="290"/>
      <c r="E78" s="290"/>
      <c r="F78" s="23"/>
      <c r="G78" s="26">
        <f>SUM(G70:G77)</f>
        <v>23878.331192000001</v>
      </c>
    </row>
    <row r="79" spans="1:8">
      <c r="A79" s="13"/>
      <c r="B79" s="13">
        <v>6</v>
      </c>
      <c r="C79" s="295" t="s">
        <v>245</v>
      </c>
      <c r="D79" s="285"/>
      <c r="E79" s="285"/>
      <c r="F79" s="285"/>
      <c r="G79" s="285"/>
    </row>
    <row r="80" spans="1:8" ht="36">
      <c r="A80" s="12">
        <v>1</v>
      </c>
      <c r="B80" s="14"/>
      <c r="C80" s="1" t="s">
        <v>405</v>
      </c>
      <c r="D80" s="18" t="s">
        <v>210</v>
      </c>
      <c r="E80" s="15">
        <v>154.02000000000001</v>
      </c>
      <c r="F80" s="21">
        <v>59.67</v>
      </c>
      <c r="G80" s="22">
        <f t="shared" ref="G80:G94" si="5">+E80*F80</f>
        <v>9190.3734000000004</v>
      </c>
      <c r="H80" s="11"/>
    </row>
    <row r="81" spans="1:8" ht="36">
      <c r="A81" s="12">
        <v>2</v>
      </c>
      <c r="B81" s="14"/>
      <c r="C81" s="1" t="s">
        <v>246</v>
      </c>
      <c r="D81" s="18" t="s">
        <v>202</v>
      </c>
      <c r="E81" s="15">
        <v>8.5800000000000001E-2</v>
      </c>
      <c r="F81" s="21">
        <v>4950</v>
      </c>
      <c r="G81" s="22">
        <f t="shared" si="5"/>
        <v>424.71</v>
      </c>
      <c r="H81" s="11"/>
    </row>
    <row r="82" spans="1:8" ht="48">
      <c r="A82" s="12">
        <v>3</v>
      </c>
      <c r="B82" s="14"/>
      <c r="C82" s="1" t="s">
        <v>406</v>
      </c>
      <c r="D82" s="18" t="s">
        <v>202</v>
      </c>
      <c r="E82" s="15">
        <v>2.4994000000000001</v>
      </c>
      <c r="F82" s="21">
        <v>320</v>
      </c>
      <c r="G82" s="22">
        <f t="shared" si="5"/>
        <v>799.80799999999999</v>
      </c>
      <c r="H82" s="11"/>
    </row>
    <row r="83" spans="1:8" ht="36">
      <c r="A83" s="12">
        <v>4</v>
      </c>
      <c r="B83" s="14"/>
      <c r="C83" s="1" t="s">
        <v>247</v>
      </c>
      <c r="D83" s="18" t="s">
        <v>210</v>
      </c>
      <c r="E83" s="15">
        <v>8.74</v>
      </c>
      <c r="F83" s="21">
        <v>53.09</v>
      </c>
      <c r="G83" s="22">
        <f t="shared" si="5"/>
        <v>464.00660000000005</v>
      </c>
      <c r="H83" s="11"/>
    </row>
    <row r="84" spans="1:8" ht="24">
      <c r="A84" s="12">
        <v>5</v>
      </c>
      <c r="B84" s="14"/>
      <c r="C84" s="1" t="s">
        <v>248</v>
      </c>
      <c r="D84" s="18" t="s">
        <v>202</v>
      </c>
      <c r="E84" s="15">
        <v>0.95920000000000005</v>
      </c>
      <c r="F84" s="21">
        <v>141.28</v>
      </c>
      <c r="G84" s="22">
        <f t="shared" si="5"/>
        <v>135.51577600000002</v>
      </c>
      <c r="H84" s="11"/>
    </row>
    <row r="85" spans="1:8">
      <c r="A85" s="12">
        <v>6</v>
      </c>
      <c r="B85" s="14"/>
      <c r="C85" s="1" t="s">
        <v>249</v>
      </c>
      <c r="D85" s="18" t="s">
        <v>202</v>
      </c>
      <c r="E85" s="15">
        <v>0.95920000000000005</v>
      </c>
      <c r="F85" s="21">
        <v>149.76</v>
      </c>
      <c r="G85" s="22">
        <f t="shared" si="5"/>
        <v>143.64979199999999</v>
      </c>
      <c r="H85" s="11"/>
    </row>
    <row r="86" spans="1:8" ht="36">
      <c r="A86" s="12">
        <v>7</v>
      </c>
      <c r="B86" s="14"/>
      <c r="C86" s="1" t="s">
        <v>250</v>
      </c>
      <c r="D86" s="18" t="s">
        <v>202</v>
      </c>
      <c r="E86" s="15">
        <v>0.95920000000000005</v>
      </c>
      <c r="F86" s="21">
        <v>824.6</v>
      </c>
      <c r="G86" s="22">
        <f t="shared" si="5"/>
        <v>790.95632000000012</v>
      </c>
      <c r="H86" s="11"/>
    </row>
    <row r="87" spans="1:8" ht="36">
      <c r="A87" s="12">
        <v>8</v>
      </c>
      <c r="B87" s="14"/>
      <c r="C87" s="1" t="s">
        <v>251</v>
      </c>
      <c r="D87" s="18" t="s">
        <v>202</v>
      </c>
      <c r="E87" s="15">
        <v>0.95920000000000005</v>
      </c>
      <c r="F87" s="21">
        <v>535.65</v>
      </c>
      <c r="G87" s="22">
        <f t="shared" si="5"/>
        <v>513.79548</v>
      </c>
      <c r="H87" s="11"/>
    </row>
    <row r="88" spans="1:8" ht="24">
      <c r="A88" s="12">
        <v>9</v>
      </c>
      <c r="B88" s="14"/>
      <c r="C88" s="1" t="s">
        <v>252</v>
      </c>
      <c r="D88" s="18" t="s">
        <v>202</v>
      </c>
      <c r="E88" s="15">
        <v>0.87919999999999998</v>
      </c>
      <c r="F88" s="21">
        <v>630.6</v>
      </c>
      <c r="G88" s="22">
        <f t="shared" si="5"/>
        <v>554.42352000000005</v>
      </c>
      <c r="H88" s="11"/>
    </row>
    <row r="89" spans="1:8" ht="24">
      <c r="A89" s="12">
        <v>10</v>
      </c>
      <c r="B89" s="14"/>
      <c r="C89" s="1" t="s">
        <v>253</v>
      </c>
      <c r="D89" s="18" t="s">
        <v>202</v>
      </c>
      <c r="E89" s="15">
        <v>0.87919999999999998</v>
      </c>
      <c r="F89" s="21">
        <v>581.02</v>
      </c>
      <c r="G89" s="22">
        <f t="shared" si="5"/>
        <v>510.83278399999995</v>
      </c>
      <c r="H89" s="11"/>
    </row>
    <row r="90" spans="1:8" ht="24">
      <c r="A90" s="12">
        <v>11</v>
      </c>
      <c r="B90" s="14"/>
      <c r="C90" s="1" t="s">
        <v>248</v>
      </c>
      <c r="D90" s="18" t="s">
        <v>202</v>
      </c>
      <c r="E90" s="15">
        <v>8.5800000000000001E-2</v>
      </c>
      <c r="F90" s="21">
        <v>141.28</v>
      </c>
      <c r="G90" s="22">
        <f t="shared" si="5"/>
        <v>12.121824</v>
      </c>
      <c r="H90" s="11"/>
    </row>
    <row r="91" spans="1:8" ht="36">
      <c r="A91" s="12">
        <v>12</v>
      </c>
      <c r="B91" s="14"/>
      <c r="C91" s="1" t="s">
        <v>250</v>
      </c>
      <c r="D91" s="18" t="s">
        <v>202</v>
      </c>
      <c r="E91" s="15">
        <v>8.5800000000000001E-2</v>
      </c>
      <c r="F91" s="21">
        <v>824.6</v>
      </c>
      <c r="G91" s="22">
        <f t="shared" si="5"/>
        <v>70.750680000000003</v>
      </c>
      <c r="H91" s="11"/>
    </row>
    <row r="92" spans="1:8" ht="36">
      <c r="A92" s="12">
        <v>13</v>
      </c>
      <c r="B92" s="14"/>
      <c r="C92" s="1" t="s">
        <v>251</v>
      </c>
      <c r="D92" s="18" t="s">
        <v>202</v>
      </c>
      <c r="E92" s="15">
        <v>8.5800000000000001E-2</v>
      </c>
      <c r="F92" s="21">
        <v>535.65</v>
      </c>
      <c r="G92" s="22">
        <f t="shared" si="5"/>
        <v>45.958770000000001</v>
      </c>
      <c r="H92" s="11"/>
    </row>
    <row r="93" spans="1:8" ht="24">
      <c r="A93" s="12">
        <v>14</v>
      </c>
      <c r="B93" s="14"/>
      <c r="C93" s="1" t="s">
        <v>252</v>
      </c>
      <c r="D93" s="18" t="s">
        <v>202</v>
      </c>
      <c r="E93" s="15">
        <v>8.5800000000000001E-2</v>
      </c>
      <c r="F93" s="21">
        <v>627.38</v>
      </c>
      <c r="G93" s="22">
        <f t="shared" si="5"/>
        <v>53.829203999999997</v>
      </c>
      <c r="H93" s="11"/>
    </row>
    <row r="94" spans="1:8" ht="24">
      <c r="A94" s="12">
        <v>15</v>
      </c>
      <c r="B94" s="14"/>
      <c r="C94" s="1" t="s">
        <v>253</v>
      </c>
      <c r="D94" s="18" t="s">
        <v>202</v>
      </c>
      <c r="E94" s="15">
        <v>8.5800000000000001E-2</v>
      </c>
      <c r="F94" s="21">
        <v>578.09</v>
      </c>
      <c r="G94" s="22">
        <f t="shared" si="5"/>
        <v>49.600122000000006</v>
      </c>
      <c r="H94" s="11"/>
    </row>
    <row r="95" spans="1:8">
      <c r="A95" s="12"/>
      <c r="B95" s="12"/>
      <c r="C95" s="289" t="s">
        <v>256</v>
      </c>
      <c r="D95" s="290"/>
      <c r="E95" s="290"/>
      <c r="F95" s="23"/>
      <c r="G95" s="26">
        <f>SUM(G80:G94)</f>
        <v>13760.332272</v>
      </c>
    </row>
    <row r="96" spans="1:8">
      <c r="A96" s="13"/>
      <c r="B96" s="13">
        <v>7</v>
      </c>
      <c r="C96" s="295" t="s">
        <v>254</v>
      </c>
      <c r="D96" s="285"/>
      <c r="E96" s="285"/>
      <c r="F96" s="285"/>
      <c r="G96" s="285"/>
    </row>
    <row r="97" spans="1:8" ht="24">
      <c r="A97" s="12">
        <v>1</v>
      </c>
      <c r="B97" s="14"/>
      <c r="C97" s="1" t="s">
        <v>56</v>
      </c>
      <c r="D97" s="18" t="s">
        <v>29</v>
      </c>
      <c r="E97" s="15">
        <v>1</v>
      </c>
      <c r="F97" s="21">
        <v>240</v>
      </c>
      <c r="G97" s="22">
        <f t="shared" ref="G97:G100" si="6">+E97*F97</f>
        <v>240</v>
      </c>
      <c r="H97" s="11"/>
    </row>
    <row r="98" spans="1:8" ht="36">
      <c r="A98" s="12">
        <v>2</v>
      </c>
      <c r="B98" s="14"/>
      <c r="C98" s="1" t="s">
        <v>255</v>
      </c>
      <c r="D98" s="18" t="s">
        <v>27</v>
      </c>
      <c r="E98" s="15">
        <v>1</v>
      </c>
      <c r="F98" s="21">
        <v>277.83999999999997</v>
      </c>
      <c r="G98" s="22">
        <f t="shared" si="6"/>
        <v>277.83999999999997</v>
      </c>
      <c r="H98" s="11"/>
    </row>
    <row r="99" spans="1:8" ht="24">
      <c r="A99" s="12">
        <v>3</v>
      </c>
      <c r="B99" s="14"/>
      <c r="C99" s="1" t="s">
        <v>407</v>
      </c>
      <c r="D99" s="18" t="s">
        <v>14</v>
      </c>
      <c r="E99" s="15">
        <v>1</v>
      </c>
      <c r="F99" s="21">
        <v>225</v>
      </c>
      <c r="G99" s="22">
        <f t="shared" si="6"/>
        <v>225</v>
      </c>
      <c r="H99" s="11"/>
    </row>
    <row r="100" spans="1:8" ht="36">
      <c r="A100" s="12">
        <v>4</v>
      </c>
      <c r="B100" s="14"/>
      <c r="C100" s="1" t="s">
        <v>408</v>
      </c>
      <c r="D100" s="18" t="s">
        <v>29</v>
      </c>
      <c r="E100" s="15">
        <v>1</v>
      </c>
      <c r="F100" s="21">
        <v>56</v>
      </c>
      <c r="G100" s="22">
        <f t="shared" si="6"/>
        <v>56</v>
      </c>
      <c r="H100" s="11"/>
    </row>
    <row r="101" spans="1:8">
      <c r="A101" s="12"/>
      <c r="B101" s="12"/>
      <c r="C101" s="289" t="s">
        <v>322</v>
      </c>
      <c r="D101" s="290"/>
      <c r="E101" s="290"/>
      <c r="F101" s="23"/>
      <c r="G101" s="26">
        <f>SUM(G97:G100)</f>
        <v>798.83999999999992</v>
      </c>
    </row>
    <row r="102" spans="1:8">
      <c r="A102" s="13"/>
      <c r="B102" s="13">
        <v>8</v>
      </c>
      <c r="C102" s="295" t="s">
        <v>409</v>
      </c>
      <c r="D102" s="285"/>
      <c r="E102" s="285"/>
      <c r="F102" s="285"/>
      <c r="G102" s="285"/>
    </row>
    <row r="103" spans="1:8" ht="24">
      <c r="A103" s="12">
        <v>1</v>
      </c>
      <c r="B103" s="14"/>
      <c r="C103" s="1" t="s">
        <v>234</v>
      </c>
      <c r="D103" s="18" t="s">
        <v>35</v>
      </c>
      <c r="E103" s="15">
        <v>8.5000000000000006E-2</v>
      </c>
      <c r="F103" s="21">
        <v>950</v>
      </c>
      <c r="G103" s="22">
        <f t="shared" ref="G103:G110" si="7">+E103*F103</f>
        <v>80.75</v>
      </c>
      <c r="H103" s="11"/>
    </row>
    <row r="104" spans="1:8" ht="48">
      <c r="A104" s="12">
        <v>2</v>
      </c>
      <c r="B104" s="14"/>
      <c r="C104" s="1" t="s">
        <v>235</v>
      </c>
      <c r="D104" s="18" t="s">
        <v>210</v>
      </c>
      <c r="E104" s="15">
        <v>3.4</v>
      </c>
      <c r="F104" s="21">
        <v>26.71</v>
      </c>
      <c r="G104" s="22">
        <f t="shared" si="7"/>
        <v>90.814000000000007</v>
      </c>
      <c r="H104" s="11"/>
    </row>
    <row r="105" spans="1:8" ht="48">
      <c r="A105" s="12">
        <v>3</v>
      </c>
      <c r="B105" s="14"/>
      <c r="C105" s="1" t="s">
        <v>410</v>
      </c>
      <c r="D105" s="18" t="s">
        <v>202</v>
      </c>
      <c r="E105" s="15">
        <v>3.3999999999999998E-3</v>
      </c>
      <c r="F105" s="21">
        <v>0</v>
      </c>
      <c r="G105" s="22">
        <f t="shared" si="7"/>
        <v>0</v>
      </c>
      <c r="H105" s="11"/>
    </row>
    <row r="106" spans="1:8" ht="24">
      <c r="A106" s="12">
        <v>4</v>
      </c>
      <c r="B106" s="14"/>
      <c r="C106" s="1" t="s">
        <v>227</v>
      </c>
      <c r="D106" s="18" t="s">
        <v>202</v>
      </c>
      <c r="E106" s="15">
        <v>3.4000000000000002E-2</v>
      </c>
      <c r="F106" s="21">
        <v>119.18</v>
      </c>
      <c r="G106" s="22">
        <f t="shared" si="7"/>
        <v>4.0521200000000004</v>
      </c>
      <c r="H106" s="11"/>
    </row>
    <row r="107" spans="1:8" ht="36">
      <c r="A107" s="12">
        <v>5</v>
      </c>
      <c r="B107" s="14"/>
      <c r="C107" s="1" t="s">
        <v>229</v>
      </c>
      <c r="D107" s="18" t="s">
        <v>202</v>
      </c>
      <c r="E107" s="15">
        <v>3.4000000000000002E-2</v>
      </c>
      <c r="F107" s="21">
        <v>572.87</v>
      </c>
      <c r="G107" s="22">
        <f t="shared" si="7"/>
        <v>19.477580000000003</v>
      </c>
      <c r="H107" s="11"/>
    </row>
    <row r="108" spans="1:8" ht="36">
      <c r="A108" s="12">
        <v>6</v>
      </c>
      <c r="B108" s="14"/>
      <c r="C108" s="1" t="s">
        <v>230</v>
      </c>
      <c r="D108" s="18" t="s">
        <v>202</v>
      </c>
      <c r="E108" s="15">
        <v>3.4000000000000002E-2</v>
      </c>
      <c r="F108" s="21">
        <v>521.17999999999995</v>
      </c>
      <c r="G108" s="22">
        <f t="shared" si="7"/>
        <v>17.720119999999998</v>
      </c>
      <c r="H108" s="11"/>
    </row>
    <row r="109" spans="1:8" ht="24">
      <c r="A109" s="12">
        <v>7</v>
      </c>
      <c r="B109" s="14"/>
      <c r="C109" s="1" t="s">
        <v>231</v>
      </c>
      <c r="D109" s="18" t="s">
        <v>202</v>
      </c>
      <c r="E109" s="15">
        <v>3.4000000000000002E-2</v>
      </c>
      <c r="F109" s="21">
        <v>481.58</v>
      </c>
      <c r="G109" s="22">
        <f t="shared" si="7"/>
        <v>16.373720000000002</v>
      </c>
      <c r="H109" s="11"/>
    </row>
    <row r="110" spans="1:8" ht="24">
      <c r="A110" s="12">
        <v>8</v>
      </c>
      <c r="B110" s="14"/>
      <c r="C110" s="1" t="s">
        <v>232</v>
      </c>
      <c r="D110" s="18" t="s">
        <v>202</v>
      </c>
      <c r="E110" s="15">
        <v>3.4000000000000002E-2</v>
      </c>
      <c r="F110" s="21">
        <v>440.59</v>
      </c>
      <c r="G110" s="22">
        <f t="shared" si="7"/>
        <v>14.98006</v>
      </c>
      <c r="H110" s="11"/>
    </row>
    <row r="111" spans="1:8">
      <c r="A111" s="12"/>
      <c r="B111" s="12"/>
      <c r="C111" s="289" t="s">
        <v>395</v>
      </c>
      <c r="D111" s="290"/>
      <c r="E111" s="290"/>
      <c r="F111" s="23"/>
      <c r="G111" s="26">
        <f>SUM(G103:G110)</f>
        <v>244.16760000000002</v>
      </c>
    </row>
    <row r="112" spans="1:8">
      <c r="A112" s="13"/>
      <c r="B112" s="13">
        <v>9</v>
      </c>
      <c r="C112" s="295" t="s">
        <v>379</v>
      </c>
      <c r="D112" s="285"/>
      <c r="E112" s="285"/>
      <c r="F112" s="285"/>
      <c r="G112" s="285"/>
    </row>
    <row r="113" spans="1:8" ht="24">
      <c r="A113" s="12">
        <v>1</v>
      </c>
      <c r="B113" s="14"/>
      <c r="C113" s="1" t="s">
        <v>380</v>
      </c>
      <c r="D113" s="18" t="s">
        <v>210</v>
      </c>
      <c r="E113" s="15">
        <v>1.68</v>
      </c>
      <c r="F113" s="21">
        <v>140</v>
      </c>
      <c r="G113" s="22">
        <f>+E113*F113</f>
        <v>235.2</v>
      </c>
      <c r="H113" s="11"/>
    </row>
    <row r="114" spans="1:8">
      <c r="A114" s="12">
        <v>2</v>
      </c>
      <c r="B114" s="14"/>
      <c r="C114" s="1" t="s">
        <v>381</v>
      </c>
      <c r="D114" s="18" t="s">
        <v>14</v>
      </c>
      <c r="E114" s="15">
        <v>1</v>
      </c>
      <c r="F114" s="21">
        <v>1500</v>
      </c>
      <c r="G114" s="22">
        <f t="shared" ref="G114:G121" si="8">+E114*F114</f>
        <v>1500</v>
      </c>
      <c r="H114" s="11"/>
    </row>
    <row r="115" spans="1:8" ht="36">
      <c r="A115" s="12">
        <v>3</v>
      </c>
      <c r="B115" s="14"/>
      <c r="C115" s="1" t="s">
        <v>258</v>
      </c>
      <c r="D115" s="18" t="s">
        <v>210</v>
      </c>
      <c r="E115" s="15">
        <v>21.84</v>
      </c>
      <c r="F115" s="21">
        <v>95</v>
      </c>
      <c r="G115" s="22">
        <f t="shared" si="8"/>
        <v>2074.8000000000002</v>
      </c>
      <c r="H115" s="11"/>
    </row>
    <row r="116" spans="1:8">
      <c r="A116" s="12">
        <v>4</v>
      </c>
      <c r="B116" s="14"/>
      <c r="C116" s="1" t="s">
        <v>411</v>
      </c>
      <c r="D116" s="18" t="s">
        <v>14</v>
      </c>
      <c r="E116" s="15">
        <v>6</v>
      </c>
      <c r="F116" s="21">
        <v>860.01</v>
      </c>
      <c r="G116" s="22">
        <f t="shared" si="8"/>
        <v>5160.0599999999995</v>
      </c>
      <c r="H116" s="11"/>
    </row>
    <row r="117" spans="1:8">
      <c r="A117" s="12">
        <v>5</v>
      </c>
      <c r="B117" s="14"/>
      <c r="C117" s="1" t="s">
        <v>412</v>
      </c>
      <c r="D117" s="18" t="s">
        <v>14</v>
      </c>
      <c r="E117" s="15">
        <v>2</v>
      </c>
      <c r="F117" s="21">
        <v>624.54999999999995</v>
      </c>
      <c r="G117" s="22">
        <f t="shared" si="8"/>
        <v>1249.0999999999999</v>
      </c>
      <c r="H117" s="11"/>
    </row>
    <row r="118" spans="1:8">
      <c r="A118" s="12">
        <v>6</v>
      </c>
      <c r="B118" s="14"/>
      <c r="C118" s="1" t="s">
        <v>413</v>
      </c>
      <c r="D118" s="18" t="s">
        <v>14</v>
      </c>
      <c r="E118" s="15">
        <v>1</v>
      </c>
      <c r="F118" s="21">
        <v>860.01</v>
      </c>
      <c r="G118" s="22">
        <f t="shared" si="8"/>
        <v>860.01</v>
      </c>
      <c r="H118" s="11"/>
    </row>
    <row r="119" spans="1:8">
      <c r="A119" s="12">
        <v>7</v>
      </c>
      <c r="B119" s="14"/>
      <c r="C119" s="1" t="s">
        <v>414</v>
      </c>
      <c r="D119" s="18" t="s">
        <v>14</v>
      </c>
      <c r="E119" s="15">
        <v>2</v>
      </c>
      <c r="F119" s="21">
        <v>860.01</v>
      </c>
      <c r="G119" s="22">
        <f t="shared" si="8"/>
        <v>1720.02</v>
      </c>
      <c r="H119" s="11"/>
    </row>
    <row r="120" spans="1:8">
      <c r="A120" s="12">
        <v>8</v>
      </c>
      <c r="B120" s="14"/>
      <c r="C120" s="1" t="s">
        <v>411</v>
      </c>
      <c r="D120" s="18" t="s">
        <v>14</v>
      </c>
      <c r="E120" s="15">
        <v>1</v>
      </c>
      <c r="F120" s="21">
        <v>860.01</v>
      </c>
      <c r="G120" s="22">
        <f t="shared" si="8"/>
        <v>860.01</v>
      </c>
      <c r="H120" s="11"/>
    </row>
    <row r="121" spans="1:8">
      <c r="A121" s="12">
        <v>9</v>
      </c>
      <c r="B121" s="14"/>
      <c r="C121" s="1" t="s">
        <v>415</v>
      </c>
      <c r="D121" s="18" t="s">
        <v>14</v>
      </c>
      <c r="E121" s="15">
        <v>1</v>
      </c>
      <c r="F121" s="21">
        <v>624.54999999999995</v>
      </c>
      <c r="G121" s="22">
        <f t="shared" si="8"/>
        <v>624.54999999999995</v>
      </c>
      <c r="H121" s="11"/>
    </row>
    <row r="122" spans="1:8">
      <c r="A122" s="12"/>
      <c r="B122" s="12"/>
      <c r="C122" s="289" t="s">
        <v>323</v>
      </c>
      <c r="D122" s="290"/>
      <c r="E122" s="290"/>
      <c r="F122" s="23"/>
      <c r="G122" s="26">
        <f>SUM(G113:G121)</f>
        <v>14283.75</v>
      </c>
    </row>
    <row r="123" spans="1:8">
      <c r="A123" s="13"/>
      <c r="B123" s="13">
        <v>11</v>
      </c>
      <c r="C123" s="295" t="s">
        <v>361</v>
      </c>
      <c r="D123" s="285"/>
      <c r="E123" s="285"/>
      <c r="F123" s="285"/>
      <c r="G123" s="285"/>
    </row>
    <row r="124" spans="1:8">
      <c r="A124" s="12">
        <v>1</v>
      </c>
      <c r="B124" s="14"/>
      <c r="C124" s="1" t="s">
        <v>416</v>
      </c>
      <c r="D124" s="18" t="s">
        <v>210</v>
      </c>
      <c r="E124" s="15">
        <v>3.4</v>
      </c>
      <c r="F124" s="21">
        <v>10</v>
      </c>
      <c r="G124" s="22">
        <f t="shared" ref="G124:G125" si="9">+E124*F124</f>
        <v>34</v>
      </c>
      <c r="H124" s="11"/>
    </row>
    <row r="125" spans="1:8">
      <c r="A125" s="12">
        <v>2</v>
      </c>
      <c r="B125" s="14"/>
      <c r="C125" s="1" t="s">
        <v>417</v>
      </c>
      <c r="D125" s="18" t="s">
        <v>210</v>
      </c>
      <c r="E125" s="15">
        <v>3.4</v>
      </c>
      <c r="F125" s="21">
        <v>6</v>
      </c>
      <c r="G125" s="22">
        <f t="shared" si="9"/>
        <v>20.399999999999999</v>
      </c>
      <c r="H125" s="11"/>
    </row>
    <row r="126" spans="1:8">
      <c r="A126" s="12"/>
      <c r="B126" s="12"/>
      <c r="C126" s="289" t="s">
        <v>418</v>
      </c>
      <c r="D126" s="290"/>
      <c r="E126" s="290"/>
      <c r="F126" s="23"/>
      <c r="G126" s="26">
        <f>SUM(G124:G125)</f>
        <v>54.4</v>
      </c>
    </row>
    <row r="127" spans="1:8">
      <c r="A127" s="12"/>
      <c r="B127" s="12"/>
      <c r="C127" s="289" t="s">
        <v>82</v>
      </c>
      <c r="D127" s="290"/>
      <c r="E127" s="290"/>
      <c r="F127" s="23"/>
      <c r="G127" s="33">
        <f>+SUM(G32,G35,G40,G68,G78,G95,G101,G111,G122)</f>
        <v>144966.04259599998</v>
      </c>
    </row>
    <row r="128" spans="1:8">
      <c r="A128" s="12"/>
      <c r="B128" s="12"/>
      <c r="C128" s="297" t="s">
        <v>83</v>
      </c>
      <c r="D128" s="298"/>
      <c r="E128" s="298"/>
      <c r="F128" s="23"/>
      <c r="G128" s="34">
        <f>+G129-G127</f>
        <v>30442.868945159978</v>
      </c>
    </row>
    <row r="129" spans="1:8">
      <c r="A129" s="12"/>
      <c r="B129" s="12"/>
      <c r="C129" s="289" t="s">
        <v>84</v>
      </c>
      <c r="D129" s="290"/>
      <c r="E129" s="290"/>
      <c r="F129" s="23"/>
      <c r="G129" s="34">
        <f>+G127*1.21</f>
        <v>175408.91154115996</v>
      </c>
    </row>
    <row r="131" spans="1:8">
      <c r="B131" s="296" t="s">
        <v>85</v>
      </c>
      <c r="C131" s="296"/>
      <c r="D131" s="296"/>
      <c r="E131" s="296"/>
      <c r="F131" s="296"/>
      <c r="G131" s="296"/>
    </row>
    <row r="132" spans="1:8">
      <c r="B132" s="296" t="s">
        <v>85</v>
      </c>
      <c r="C132" s="296"/>
      <c r="D132" s="296"/>
      <c r="E132" s="296"/>
      <c r="F132" s="296"/>
      <c r="G132" s="296"/>
    </row>
    <row r="133" spans="1:8">
      <c r="B133" s="296" t="s">
        <v>85</v>
      </c>
      <c r="C133" s="296"/>
      <c r="D133" s="296"/>
      <c r="E133" s="296"/>
      <c r="F133" s="296"/>
      <c r="G133" s="296"/>
    </row>
    <row r="134" spans="1:8">
      <c r="B134" s="296" t="s">
        <v>85</v>
      </c>
      <c r="C134" s="296"/>
      <c r="D134" s="296"/>
      <c r="E134" s="296"/>
      <c r="F134" s="296"/>
      <c r="G134" s="296"/>
    </row>
    <row r="135" spans="1:8">
      <c r="B135" s="296" t="s">
        <v>85</v>
      </c>
      <c r="C135" s="296"/>
      <c r="D135" s="296"/>
      <c r="E135" s="296"/>
      <c r="F135" s="296"/>
      <c r="G135" s="296"/>
    </row>
    <row r="136" spans="1:8">
      <c r="B136" s="296" t="s">
        <v>85</v>
      </c>
      <c r="C136" s="296"/>
      <c r="D136" s="296"/>
      <c r="E136" s="296"/>
      <c r="F136" s="296"/>
      <c r="G136" s="296"/>
    </row>
    <row r="137" spans="1:8">
      <c r="B137" s="296" t="s">
        <v>85</v>
      </c>
      <c r="C137" s="296"/>
      <c r="D137" s="296"/>
      <c r="E137" s="296"/>
      <c r="F137" s="296"/>
      <c r="G137" s="296"/>
    </row>
    <row r="138" spans="1:8">
      <c r="B138" s="296" t="s">
        <v>85</v>
      </c>
      <c r="C138" s="296"/>
      <c r="D138" s="296"/>
      <c r="E138" s="296"/>
      <c r="F138" s="296"/>
      <c r="G138" s="296"/>
    </row>
    <row r="139" spans="1:8">
      <c r="B139" s="296" t="s">
        <v>85</v>
      </c>
      <c r="C139" s="296"/>
      <c r="D139" s="296"/>
      <c r="E139" s="296"/>
      <c r="F139" s="296"/>
      <c r="G139" s="296"/>
    </row>
    <row r="140" spans="1:8">
      <c r="B140" s="296" t="s">
        <v>85</v>
      </c>
      <c r="C140" s="296"/>
      <c r="D140" s="296"/>
      <c r="E140" s="296"/>
      <c r="F140" s="296"/>
      <c r="G140" s="296"/>
    </row>
    <row r="141" spans="1:8">
      <c r="A141" s="2"/>
      <c r="B141" s="2"/>
      <c r="C141" s="2"/>
      <c r="D141" s="28"/>
      <c r="E141" s="16"/>
      <c r="F141" s="24"/>
      <c r="G141" s="24"/>
      <c r="H141" s="2"/>
    </row>
    <row r="143" spans="1:8" ht="15.75">
      <c r="C143" s="281" t="s">
        <v>0</v>
      </c>
      <c r="D143" s="282"/>
      <c r="E143" s="282"/>
      <c r="F143" s="282"/>
    </row>
    <row r="144" spans="1:8">
      <c r="C144" s="283" t="s">
        <v>1</v>
      </c>
      <c r="D144" s="282"/>
      <c r="E144" s="282"/>
      <c r="F144" s="282"/>
    </row>
    <row r="146" spans="1:8">
      <c r="A146" s="284" t="s">
        <v>2</v>
      </c>
      <c r="B146" s="285"/>
      <c r="C146" s="285"/>
      <c r="D146" s="285"/>
      <c r="E146" s="285"/>
      <c r="F146" s="285"/>
      <c r="G146" s="285"/>
    </row>
    <row r="147" spans="1:8">
      <c r="A147" s="285"/>
      <c r="B147" s="285"/>
      <c r="C147" s="285"/>
      <c r="D147" s="285"/>
      <c r="E147" s="285"/>
      <c r="F147" s="285"/>
      <c r="G147" s="285"/>
    </row>
    <row r="148" spans="1:8">
      <c r="A148" s="284" t="s">
        <v>397</v>
      </c>
      <c r="B148" s="285"/>
      <c r="C148" s="285"/>
      <c r="D148" s="285"/>
      <c r="E148" s="285"/>
      <c r="F148" s="285"/>
      <c r="G148" s="285"/>
    </row>
    <row r="149" spans="1:8">
      <c r="A149" s="285"/>
      <c r="B149" s="285"/>
      <c r="C149" s="285"/>
      <c r="D149" s="285"/>
      <c r="E149" s="285"/>
      <c r="F149" s="285"/>
      <c r="G149" s="285"/>
    </row>
    <row r="150" spans="1:8">
      <c r="A150" s="284" t="s">
        <v>266</v>
      </c>
      <c r="B150" s="285"/>
      <c r="C150" s="285"/>
      <c r="D150" s="285"/>
      <c r="E150" s="285"/>
      <c r="F150" s="285"/>
      <c r="G150" s="285"/>
    </row>
    <row r="151" spans="1:8">
      <c r="A151" s="285"/>
      <c r="B151" s="285"/>
      <c r="C151" s="285"/>
      <c r="D151" s="285"/>
      <c r="E151" s="285"/>
      <c r="F151" s="285"/>
      <c r="G151" s="285"/>
    </row>
    <row r="152" spans="1:8">
      <c r="A152" s="286" t="s">
        <v>6</v>
      </c>
      <c r="B152" s="287"/>
      <c r="C152" s="2"/>
      <c r="D152" s="288" t="s">
        <v>5</v>
      </c>
      <c r="E152" s="287"/>
      <c r="F152" s="287"/>
      <c r="G152" s="287"/>
    </row>
    <row r="153" spans="1:8">
      <c r="A153" s="3" t="s">
        <v>7</v>
      </c>
      <c r="B153" s="3" t="s">
        <v>9</v>
      </c>
      <c r="C153" s="3" t="s">
        <v>11</v>
      </c>
      <c r="D153" s="5" t="s">
        <v>13</v>
      </c>
      <c r="E153" s="312" t="s">
        <v>15</v>
      </c>
      <c r="F153" s="7" t="s">
        <v>16</v>
      </c>
      <c r="G153" s="10" t="s">
        <v>19</v>
      </c>
    </row>
    <row r="154" spans="1:8">
      <c r="A154" s="4" t="s">
        <v>8</v>
      </c>
      <c r="B154" s="4" t="s">
        <v>10</v>
      </c>
      <c r="C154" s="4" t="s">
        <v>12</v>
      </c>
      <c r="D154" s="6" t="s">
        <v>14</v>
      </c>
      <c r="E154" s="313"/>
      <c r="F154" s="9" t="s">
        <v>17</v>
      </c>
      <c r="G154" s="8" t="s">
        <v>18</v>
      </c>
    </row>
    <row r="155" spans="1:8">
      <c r="A155" s="13"/>
      <c r="B155" s="13">
        <v>1</v>
      </c>
      <c r="C155" s="310" t="s">
        <v>20</v>
      </c>
      <c r="D155" s="311"/>
      <c r="E155" s="311"/>
      <c r="F155" s="311"/>
      <c r="G155" s="311"/>
    </row>
    <row r="156" spans="1:8" ht="24" customHeight="1">
      <c r="A156" s="12">
        <v>1</v>
      </c>
      <c r="B156" s="14"/>
      <c r="C156" s="1" t="s">
        <v>21</v>
      </c>
      <c r="D156" s="18" t="s">
        <v>22</v>
      </c>
      <c r="E156" s="15">
        <v>57</v>
      </c>
      <c r="F156" s="21">
        <v>35</v>
      </c>
      <c r="G156" s="22">
        <f t="shared" ref="G156:G183" si="10">+E156*F156</f>
        <v>1995</v>
      </c>
      <c r="H156" s="11"/>
    </row>
    <row r="157" spans="1:8" ht="24">
      <c r="A157" s="12">
        <v>2</v>
      </c>
      <c r="B157" s="14"/>
      <c r="C157" s="1" t="s">
        <v>23</v>
      </c>
      <c r="D157" s="18" t="s">
        <v>22</v>
      </c>
      <c r="E157" s="15">
        <v>30</v>
      </c>
      <c r="F157" s="21">
        <v>3.11</v>
      </c>
      <c r="G157" s="22">
        <f t="shared" si="10"/>
        <v>93.3</v>
      </c>
      <c r="H157" s="11"/>
    </row>
    <row r="158" spans="1:8" ht="24">
      <c r="A158" s="12">
        <v>3</v>
      </c>
      <c r="B158" s="14"/>
      <c r="C158" s="1" t="s">
        <v>24</v>
      </c>
      <c r="D158" s="18" t="s">
        <v>22</v>
      </c>
      <c r="E158" s="15">
        <v>20</v>
      </c>
      <c r="F158" s="21">
        <v>5.84</v>
      </c>
      <c r="G158" s="22">
        <f t="shared" si="10"/>
        <v>116.8</v>
      </c>
      <c r="H158" s="11"/>
    </row>
    <row r="159" spans="1:8" ht="24">
      <c r="A159" s="12">
        <v>4</v>
      </c>
      <c r="B159" s="14"/>
      <c r="C159" s="1" t="s">
        <v>25</v>
      </c>
      <c r="D159" s="18" t="s">
        <v>22</v>
      </c>
      <c r="E159" s="15">
        <v>7</v>
      </c>
      <c r="F159" s="21">
        <v>8.3699999999999992</v>
      </c>
      <c r="G159" s="22">
        <f t="shared" si="10"/>
        <v>58.589999999999996</v>
      </c>
      <c r="H159" s="11"/>
    </row>
    <row r="160" spans="1:8">
      <c r="A160" s="12">
        <v>5</v>
      </c>
      <c r="B160" s="14"/>
      <c r="C160" s="1" t="s">
        <v>26</v>
      </c>
      <c r="D160" s="18" t="s">
        <v>27</v>
      </c>
      <c r="E160" s="15">
        <v>1</v>
      </c>
      <c r="F160" s="21">
        <v>41.18</v>
      </c>
      <c r="G160" s="22">
        <f t="shared" si="10"/>
        <v>41.18</v>
      </c>
      <c r="H160" s="11"/>
    </row>
    <row r="161" spans="1:8" ht="24">
      <c r="A161" s="12">
        <v>6</v>
      </c>
      <c r="B161" s="14"/>
      <c r="C161" s="1" t="s">
        <v>28</v>
      </c>
      <c r="D161" s="18" t="s">
        <v>29</v>
      </c>
      <c r="E161" s="15">
        <v>9</v>
      </c>
      <c r="F161" s="21">
        <v>25</v>
      </c>
      <c r="G161" s="22">
        <f t="shared" si="10"/>
        <v>225</v>
      </c>
      <c r="H161" s="11"/>
    </row>
    <row r="162" spans="1:8" ht="24">
      <c r="A162" s="12">
        <v>7</v>
      </c>
      <c r="B162" s="14"/>
      <c r="C162" s="1" t="s">
        <v>30</v>
      </c>
      <c r="D162" s="18" t="s">
        <v>14</v>
      </c>
      <c r="E162" s="15">
        <v>5</v>
      </c>
      <c r="F162" s="21">
        <v>5.32</v>
      </c>
      <c r="G162" s="22">
        <f t="shared" si="10"/>
        <v>26.6</v>
      </c>
      <c r="H162" s="11"/>
    </row>
    <row r="163" spans="1:8" ht="24">
      <c r="A163" s="12">
        <v>8</v>
      </c>
      <c r="B163" s="14"/>
      <c r="C163" s="1" t="s">
        <v>31</v>
      </c>
      <c r="D163" s="18" t="s">
        <v>14</v>
      </c>
      <c r="E163" s="15">
        <v>2</v>
      </c>
      <c r="F163" s="21">
        <v>8.68</v>
      </c>
      <c r="G163" s="22">
        <f t="shared" si="10"/>
        <v>17.36</v>
      </c>
      <c r="H163" s="11"/>
    </row>
    <row r="164" spans="1:8" ht="24">
      <c r="A164" s="12">
        <v>9</v>
      </c>
      <c r="B164" s="14"/>
      <c r="C164" s="1" t="s">
        <v>32</v>
      </c>
      <c r="D164" s="18" t="s">
        <v>14</v>
      </c>
      <c r="E164" s="15">
        <v>2</v>
      </c>
      <c r="F164" s="21">
        <v>12.55</v>
      </c>
      <c r="G164" s="22">
        <f t="shared" si="10"/>
        <v>25.1</v>
      </c>
      <c r="H164" s="11"/>
    </row>
    <row r="165" spans="1:8" ht="36">
      <c r="A165" s="12">
        <v>10</v>
      </c>
      <c r="B165" s="14"/>
      <c r="C165" s="1" t="s">
        <v>21</v>
      </c>
      <c r="D165" s="18" t="s">
        <v>22</v>
      </c>
      <c r="E165" s="15">
        <v>32</v>
      </c>
      <c r="F165" s="21">
        <v>35</v>
      </c>
      <c r="G165" s="22">
        <f t="shared" si="10"/>
        <v>1120</v>
      </c>
      <c r="H165" s="11"/>
    </row>
    <row r="166" spans="1:8" ht="24">
      <c r="A166" s="12">
        <v>11</v>
      </c>
      <c r="B166" s="14"/>
      <c r="C166" s="1" t="s">
        <v>33</v>
      </c>
      <c r="D166" s="18" t="s">
        <v>22</v>
      </c>
      <c r="E166" s="15">
        <v>15</v>
      </c>
      <c r="F166" s="21">
        <v>8.7899999999999991</v>
      </c>
      <c r="G166" s="22">
        <f t="shared" si="10"/>
        <v>131.85</v>
      </c>
      <c r="H166" s="11"/>
    </row>
    <row r="167" spans="1:8" ht="24">
      <c r="A167" s="12">
        <v>12</v>
      </c>
      <c r="B167" s="14"/>
      <c r="C167" s="1" t="s">
        <v>419</v>
      </c>
      <c r="D167" s="18" t="s">
        <v>22</v>
      </c>
      <c r="E167" s="15">
        <v>15</v>
      </c>
      <c r="F167" s="21">
        <v>5.8</v>
      </c>
      <c r="G167" s="22">
        <f t="shared" si="10"/>
        <v>87</v>
      </c>
      <c r="H167" s="11"/>
    </row>
    <row r="168" spans="1:8" ht="24">
      <c r="A168" s="12">
        <v>13</v>
      </c>
      <c r="B168" s="14"/>
      <c r="C168" s="1" t="s">
        <v>420</v>
      </c>
      <c r="D168" s="18" t="s">
        <v>22</v>
      </c>
      <c r="E168" s="15">
        <v>2</v>
      </c>
      <c r="F168" s="21">
        <v>8.3000000000000007</v>
      </c>
      <c r="G168" s="22">
        <f t="shared" si="10"/>
        <v>16.600000000000001</v>
      </c>
      <c r="H168" s="11"/>
    </row>
    <row r="169" spans="1:8" ht="36">
      <c r="A169" s="12">
        <v>14</v>
      </c>
      <c r="B169" s="14"/>
      <c r="C169" s="1" t="s">
        <v>34</v>
      </c>
      <c r="D169" s="18" t="s">
        <v>35</v>
      </c>
      <c r="E169" s="15">
        <v>0.1</v>
      </c>
      <c r="F169" s="21">
        <v>300</v>
      </c>
      <c r="G169" s="22">
        <f t="shared" si="10"/>
        <v>30</v>
      </c>
      <c r="H169" s="11"/>
    </row>
    <row r="170" spans="1:8">
      <c r="A170" s="12">
        <v>15</v>
      </c>
      <c r="B170" s="14"/>
      <c r="C170" s="1" t="s">
        <v>36</v>
      </c>
      <c r="D170" s="18" t="s">
        <v>22</v>
      </c>
      <c r="E170" s="15">
        <v>10</v>
      </c>
      <c r="F170" s="21">
        <v>2.17</v>
      </c>
      <c r="G170" s="22">
        <f t="shared" si="10"/>
        <v>21.7</v>
      </c>
      <c r="H170" s="11"/>
    </row>
    <row r="171" spans="1:8" ht="24">
      <c r="A171" s="12">
        <v>16</v>
      </c>
      <c r="B171" s="14"/>
      <c r="C171" s="1" t="s">
        <v>37</v>
      </c>
      <c r="D171" s="18" t="s">
        <v>35</v>
      </c>
      <c r="E171" s="15">
        <v>0.15</v>
      </c>
      <c r="F171" s="21">
        <v>840</v>
      </c>
      <c r="G171" s="22">
        <f t="shared" si="10"/>
        <v>126</v>
      </c>
      <c r="H171" s="11"/>
    </row>
    <row r="172" spans="1:8" ht="24">
      <c r="A172" s="12">
        <v>17</v>
      </c>
      <c r="B172" s="14"/>
      <c r="C172" s="1" t="s">
        <v>38</v>
      </c>
      <c r="D172" s="18" t="s">
        <v>22</v>
      </c>
      <c r="E172" s="15">
        <v>5</v>
      </c>
      <c r="F172" s="21">
        <v>3.15</v>
      </c>
      <c r="G172" s="22">
        <f t="shared" si="10"/>
        <v>15.75</v>
      </c>
      <c r="H172" s="11"/>
    </row>
    <row r="173" spans="1:8" ht="24">
      <c r="A173" s="12">
        <v>18</v>
      </c>
      <c r="B173" s="14"/>
      <c r="C173" s="1" t="s">
        <v>39</v>
      </c>
      <c r="D173" s="18" t="s">
        <v>22</v>
      </c>
      <c r="E173" s="15">
        <v>5</v>
      </c>
      <c r="F173" s="21">
        <v>3.43</v>
      </c>
      <c r="G173" s="22">
        <f t="shared" si="10"/>
        <v>17.150000000000002</v>
      </c>
      <c r="H173" s="11"/>
    </row>
    <row r="174" spans="1:8" ht="24">
      <c r="A174" s="12">
        <v>19</v>
      </c>
      <c r="B174" s="14"/>
      <c r="C174" s="1" t="s">
        <v>40</v>
      </c>
      <c r="D174" s="18" t="s">
        <v>22</v>
      </c>
      <c r="E174" s="15">
        <v>5</v>
      </c>
      <c r="F174" s="21">
        <v>3.68</v>
      </c>
      <c r="G174" s="22">
        <f t="shared" si="10"/>
        <v>18.400000000000002</v>
      </c>
      <c r="H174" s="11"/>
    </row>
    <row r="175" spans="1:8">
      <c r="A175" s="12">
        <v>20</v>
      </c>
      <c r="B175" s="14"/>
      <c r="C175" s="1" t="s">
        <v>421</v>
      </c>
      <c r="D175" s="18" t="s">
        <v>29</v>
      </c>
      <c r="E175" s="15">
        <v>1</v>
      </c>
      <c r="F175" s="21">
        <v>60</v>
      </c>
      <c r="G175" s="22">
        <f t="shared" si="10"/>
        <v>60</v>
      </c>
      <c r="H175" s="11"/>
    </row>
    <row r="176" spans="1:8">
      <c r="A176" s="12">
        <v>21</v>
      </c>
      <c r="B176" s="14"/>
      <c r="C176" s="1" t="s">
        <v>422</v>
      </c>
      <c r="D176" s="18" t="s">
        <v>14</v>
      </c>
      <c r="E176" s="15">
        <v>1</v>
      </c>
      <c r="F176" s="21">
        <v>73.510000000000005</v>
      </c>
      <c r="G176" s="22">
        <f t="shared" si="10"/>
        <v>73.510000000000005</v>
      </c>
      <c r="H176" s="11"/>
    </row>
    <row r="177" spans="1:8" ht="24">
      <c r="A177" s="12">
        <v>22</v>
      </c>
      <c r="B177" s="14"/>
      <c r="C177" s="1" t="s">
        <v>41</v>
      </c>
      <c r="D177" s="18" t="s">
        <v>14</v>
      </c>
      <c r="E177" s="15">
        <v>1</v>
      </c>
      <c r="F177" s="21">
        <v>140</v>
      </c>
      <c r="G177" s="22">
        <f t="shared" si="10"/>
        <v>140</v>
      </c>
      <c r="H177" s="11"/>
    </row>
    <row r="178" spans="1:8">
      <c r="A178" s="12">
        <v>23</v>
      </c>
      <c r="B178" s="14"/>
      <c r="C178" s="1" t="s">
        <v>423</v>
      </c>
      <c r="D178" s="18" t="s">
        <v>14</v>
      </c>
      <c r="E178" s="15">
        <v>1</v>
      </c>
      <c r="F178" s="21">
        <v>245</v>
      </c>
      <c r="G178" s="22">
        <f t="shared" si="10"/>
        <v>245</v>
      </c>
      <c r="H178" s="11"/>
    </row>
    <row r="179" spans="1:8" ht="24">
      <c r="A179" s="12">
        <v>24</v>
      </c>
      <c r="B179" s="14"/>
      <c r="C179" s="1" t="s">
        <v>43</v>
      </c>
      <c r="D179" s="18" t="s">
        <v>14</v>
      </c>
      <c r="E179" s="15">
        <v>3</v>
      </c>
      <c r="F179" s="21">
        <v>38</v>
      </c>
      <c r="G179" s="22">
        <f t="shared" si="10"/>
        <v>114</v>
      </c>
      <c r="H179" s="11"/>
    </row>
    <row r="180" spans="1:8">
      <c r="A180" s="12">
        <v>25</v>
      </c>
      <c r="B180" s="14"/>
      <c r="C180" s="1" t="s">
        <v>44</v>
      </c>
      <c r="D180" s="18" t="s">
        <v>14</v>
      </c>
      <c r="E180" s="15">
        <v>3</v>
      </c>
      <c r="F180" s="21">
        <v>15.01</v>
      </c>
      <c r="G180" s="22">
        <f t="shared" si="10"/>
        <v>45.03</v>
      </c>
      <c r="H180" s="11"/>
    </row>
    <row r="181" spans="1:8" ht="24">
      <c r="A181" s="12">
        <v>26</v>
      </c>
      <c r="B181" s="14"/>
      <c r="C181" s="1" t="s">
        <v>45</v>
      </c>
      <c r="D181" s="18" t="s">
        <v>35</v>
      </c>
      <c r="E181" s="15">
        <v>0.56999999999999995</v>
      </c>
      <c r="F181" s="21">
        <v>400</v>
      </c>
      <c r="G181" s="22">
        <f t="shared" si="10"/>
        <v>227.99999999999997</v>
      </c>
      <c r="H181" s="11"/>
    </row>
    <row r="182" spans="1:8" ht="36">
      <c r="A182" s="12">
        <v>27</v>
      </c>
      <c r="B182" s="14"/>
      <c r="C182" s="1" t="s">
        <v>46</v>
      </c>
      <c r="D182" s="18" t="s">
        <v>35</v>
      </c>
      <c r="E182" s="15">
        <v>0.56999999999999995</v>
      </c>
      <c r="F182" s="21">
        <v>120</v>
      </c>
      <c r="G182" s="22">
        <f t="shared" si="10"/>
        <v>68.399999999999991</v>
      </c>
      <c r="H182" s="11"/>
    </row>
    <row r="183" spans="1:8" ht="24">
      <c r="A183" s="12">
        <v>28</v>
      </c>
      <c r="B183" s="14"/>
      <c r="C183" s="1" t="s">
        <v>303</v>
      </c>
      <c r="D183" s="18" t="s">
        <v>29</v>
      </c>
      <c r="E183" s="15">
        <v>1</v>
      </c>
      <c r="F183" s="21">
        <v>200</v>
      </c>
      <c r="G183" s="22">
        <f t="shared" si="10"/>
        <v>200</v>
      </c>
      <c r="H183" s="11"/>
    </row>
    <row r="184" spans="1:8">
      <c r="A184" s="12"/>
      <c r="B184" s="12"/>
      <c r="C184" s="289" t="s">
        <v>47</v>
      </c>
      <c r="D184" s="290"/>
      <c r="E184" s="290"/>
      <c r="F184" s="23"/>
      <c r="G184" s="26">
        <f>SUM(G156:G183)</f>
        <v>5357.3199999999988</v>
      </c>
    </row>
    <row r="185" spans="1:8">
      <c r="A185" s="13"/>
      <c r="B185" s="13">
        <v>2</v>
      </c>
      <c r="C185" s="295" t="s">
        <v>48</v>
      </c>
      <c r="D185" s="285"/>
      <c r="E185" s="285"/>
      <c r="F185" s="285"/>
      <c r="G185" s="285"/>
    </row>
    <row r="186" spans="1:8" ht="24">
      <c r="A186" s="12">
        <v>1</v>
      </c>
      <c r="B186" s="14"/>
      <c r="C186" s="1" t="s">
        <v>49</v>
      </c>
      <c r="D186" s="18" t="s">
        <v>22</v>
      </c>
      <c r="E186" s="15">
        <v>90</v>
      </c>
      <c r="F186" s="21">
        <v>36</v>
      </c>
      <c r="G186" s="22">
        <f t="shared" ref="G186:G207" si="11">+E186*F186</f>
        <v>3240</v>
      </c>
      <c r="H186" s="11"/>
    </row>
    <row r="187" spans="1:8" ht="24">
      <c r="A187" s="12">
        <v>2</v>
      </c>
      <c r="B187" s="14"/>
      <c r="C187" s="1" t="s">
        <v>424</v>
      </c>
      <c r="D187" s="18" t="s">
        <v>22</v>
      </c>
      <c r="E187" s="15">
        <v>20</v>
      </c>
      <c r="F187" s="21">
        <v>31.14</v>
      </c>
      <c r="G187" s="22">
        <f t="shared" si="11"/>
        <v>622.79999999999995</v>
      </c>
      <c r="H187" s="11"/>
    </row>
    <row r="188" spans="1:8" ht="24">
      <c r="A188" s="12">
        <v>3</v>
      </c>
      <c r="B188" s="14"/>
      <c r="C188" s="1" t="s">
        <v>425</v>
      </c>
      <c r="D188" s="18" t="s">
        <v>14</v>
      </c>
      <c r="E188" s="15">
        <v>5</v>
      </c>
      <c r="F188" s="21">
        <v>9.99</v>
      </c>
      <c r="G188" s="22">
        <f t="shared" si="11"/>
        <v>49.95</v>
      </c>
      <c r="H188" s="11"/>
    </row>
    <row r="189" spans="1:8" ht="24">
      <c r="A189" s="12">
        <v>4</v>
      </c>
      <c r="B189" s="14"/>
      <c r="C189" s="1" t="s">
        <v>426</v>
      </c>
      <c r="D189" s="18" t="s">
        <v>14</v>
      </c>
      <c r="E189" s="15">
        <v>65</v>
      </c>
      <c r="F189" s="21">
        <v>14</v>
      </c>
      <c r="G189" s="22">
        <f t="shared" si="11"/>
        <v>910</v>
      </c>
      <c r="H189" s="11"/>
    </row>
    <row r="190" spans="1:8">
      <c r="A190" s="12">
        <v>5</v>
      </c>
      <c r="B190" s="14"/>
      <c r="C190" s="1" t="s">
        <v>26</v>
      </c>
      <c r="D190" s="18" t="s">
        <v>27</v>
      </c>
      <c r="E190" s="15">
        <v>1</v>
      </c>
      <c r="F190" s="21">
        <v>6.86</v>
      </c>
      <c r="G190" s="22">
        <f t="shared" si="11"/>
        <v>6.86</v>
      </c>
      <c r="H190" s="11"/>
    </row>
    <row r="191" spans="1:8" ht="48">
      <c r="A191" s="12">
        <v>6</v>
      </c>
      <c r="B191" s="14"/>
      <c r="C191" s="1" t="s">
        <v>51</v>
      </c>
      <c r="D191" s="18" t="s">
        <v>14</v>
      </c>
      <c r="E191" s="15">
        <v>13</v>
      </c>
      <c r="F191" s="21">
        <v>15.27</v>
      </c>
      <c r="G191" s="22">
        <f t="shared" si="11"/>
        <v>198.51</v>
      </c>
      <c r="H191" s="11"/>
    </row>
    <row r="192" spans="1:8">
      <c r="A192" s="12">
        <v>7</v>
      </c>
      <c r="B192" s="14"/>
      <c r="C192" s="1" t="s">
        <v>52</v>
      </c>
      <c r="D192" s="18" t="s">
        <v>14</v>
      </c>
      <c r="E192" s="15">
        <v>4</v>
      </c>
      <c r="F192" s="21">
        <v>34.82</v>
      </c>
      <c r="G192" s="22">
        <f t="shared" si="11"/>
        <v>139.28</v>
      </c>
      <c r="H192" s="11"/>
    </row>
    <row r="193" spans="1:8" ht="24">
      <c r="A193" s="12">
        <v>8</v>
      </c>
      <c r="B193" s="14"/>
      <c r="C193" s="1" t="s">
        <v>427</v>
      </c>
      <c r="D193" s="18" t="s">
        <v>14</v>
      </c>
      <c r="E193" s="15">
        <v>9</v>
      </c>
      <c r="F193" s="21">
        <v>13.31</v>
      </c>
      <c r="G193" s="22">
        <f t="shared" si="11"/>
        <v>119.79</v>
      </c>
      <c r="H193" s="11"/>
    </row>
    <row r="194" spans="1:8" ht="24">
      <c r="A194" s="12">
        <v>9</v>
      </c>
      <c r="B194" s="14"/>
      <c r="C194" s="1" t="s">
        <v>428</v>
      </c>
      <c r="D194" s="18" t="s">
        <v>29</v>
      </c>
      <c r="E194" s="15">
        <v>1</v>
      </c>
      <c r="F194" s="21">
        <v>64.59</v>
      </c>
      <c r="G194" s="22">
        <f t="shared" si="11"/>
        <v>64.59</v>
      </c>
      <c r="H194" s="11"/>
    </row>
    <row r="195" spans="1:8" ht="24">
      <c r="A195" s="12">
        <v>10</v>
      </c>
      <c r="B195" s="14"/>
      <c r="C195" s="1" t="s">
        <v>429</v>
      </c>
      <c r="D195" s="18" t="s">
        <v>27</v>
      </c>
      <c r="E195" s="15">
        <v>1</v>
      </c>
      <c r="F195" s="21">
        <v>66.959999999999994</v>
      </c>
      <c r="G195" s="22">
        <f t="shared" si="11"/>
        <v>66.959999999999994</v>
      </c>
      <c r="H195" s="11"/>
    </row>
    <row r="196" spans="1:8" ht="36">
      <c r="A196" s="12">
        <v>11</v>
      </c>
      <c r="B196" s="14"/>
      <c r="C196" s="1" t="s">
        <v>430</v>
      </c>
      <c r="D196" s="18" t="s">
        <v>27</v>
      </c>
      <c r="E196" s="15">
        <v>1</v>
      </c>
      <c r="F196" s="21">
        <v>3332.51</v>
      </c>
      <c r="G196" s="22">
        <f t="shared" si="11"/>
        <v>3332.51</v>
      </c>
      <c r="H196" s="11"/>
    </row>
    <row r="197" spans="1:8" ht="36">
      <c r="A197" s="12">
        <v>12</v>
      </c>
      <c r="B197" s="14"/>
      <c r="C197" s="1" t="s">
        <v>408</v>
      </c>
      <c r="D197" s="18" t="s">
        <v>14</v>
      </c>
      <c r="E197" s="15">
        <v>1</v>
      </c>
      <c r="F197" s="21">
        <v>41.67</v>
      </c>
      <c r="G197" s="22">
        <f t="shared" si="11"/>
        <v>41.67</v>
      </c>
      <c r="H197" s="11"/>
    </row>
    <row r="198" spans="1:8" ht="24">
      <c r="A198" s="12">
        <v>13</v>
      </c>
      <c r="B198" s="14"/>
      <c r="C198" s="1" t="s">
        <v>429</v>
      </c>
      <c r="D198" s="18" t="s">
        <v>27</v>
      </c>
      <c r="E198" s="15">
        <v>1</v>
      </c>
      <c r="F198" s="21">
        <v>66.959999999999994</v>
      </c>
      <c r="G198" s="22">
        <f t="shared" si="11"/>
        <v>66.959999999999994</v>
      </c>
      <c r="H198" s="11"/>
    </row>
    <row r="199" spans="1:8" ht="24">
      <c r="A199" s="12">
        <v>14</v>
      </c>
      <c r="B199" s="14"/>
      <c r="C199" s="1" t="s">
        <v>431</v>
      </c>
      <c r="D199" s="18" t="s">
        <v>27</v>
      </c>
      <c r="E199" s="15">
        <v>1</v>
      </c>
      <c r="F199" s="21">
        <v>334.19</v>
      </c>
      <c r="G199" s="22">
        <f t="shared" si="11"/>
        <v>334.19</v>
      </c>
      <c r="H199" s="11"/>
    </row>
    <row r="200" spans="1:8" ht="24">
      <c r="A200" s="12">
        <v>15</v>
      </c>
      <c r="B200" s="14"/>
      <c r="C200" s="1" t="s">
        <v>43</v>
      </c>
      <c r="D200" s="18" t="s">
        <v>14</v>
      </c>
      <c r="E200" s="15">
        <v>4</v>
      </c>
      <c r="F200" s="21">
        <v>38</v>
      </c>
      <c r="G200" s="22">
        <f t="shared" si="11"/>
        <v>152</v>
      </c>
      <c r="H200" s="11"/>
    </row>
    <row r="201" spans="1:8">
      <c r="A201" s="12">
        <v>16</v>
      </c>
      <c r="B201" s="14"/>
      <c r="C201" s="1" t="s">
        <v>44</v>
      </c>
      <c r="D201" s="18" t="s">
        <v>14</v>
      </c>
      <c r="E201" s="15">
        <v>4</v>
      </c>
      <c r="F201" s="21">
        <v>15.01</v>
      </c>
      <c r="G201" s="22">
        <f t="shared" si="11"/>
        <v>60.04</v>
      </c>
      <c r="H201" s="11"/>
    </row>
    <row r="202" spans="1:8" ht="36">
      <c r="A202" s="12">
        <v>17</v>
      </c>
      <c r="B202" s="14"/>
      <c r="C202" s="1" t="s">
        <v>432</v>
      </c>
      <c r="D202" s="18" t="s">
        <v>14</v>
      </c>
      <c r="E202" s="15">
        <v>1</v>
      </c>
      <c r="F202" s="21">
        <v>24.66</v>
      </c>
      <c r="G202" s="22">
        <f t="shared" si="11"/>
        <v>24.66</v>
      </c>
      <c r="H202" s="11"/>
    </row>
    <row r="203" spans="1:8">
      <c r="A203" s="12">
        <v>18</v>
      </c>
      <c r="B203" s="14"/>
      <c r="C203" s="1" t="s">
        <v>433</v>
      </c>
      <c r="D203" s="18" t="s">
        <v>14</v>
      </c>
      <c r="E203" s="15">
        <v>1</v>
      </c>
      <c r="F203" s="21">
        <v>26.47</v>
      </c>
      <c r="G203" s="22">
        <f t="shared" si="11"/>
        <v>26.47</v>
      </c>
      <c r="H203" s="11"/>
    </row>
    <row r="204" spans="1:8" ht="36">
      <c r="A204" s="12">
        <v>19</v>
      </c>
      <c r="B204" s="14"/>
      <c r="C204" s="1" t="s">
        <v>53</v>
      </c>
      <c r="D204" s="18" t="s">
        <v>14</v>
      </c>
      <c r="E204" s="15">
        <v>4</v>
      </c>
      <c r="F204" s="21">
        <v>50.73</v>
      </c>
      <c r="G204" s="22">
        <f t="shared" si="11"/>
        <v>202.92</v>
      </c>
      <c r="H204" s="11"/>
    </row>
    <row r="205" spans="1:8" ht="24">
      <c r="A205" s="12">
        <v>20</v>
      </c>
      <c r="B205" s="14"/>
      <c r="C205" s="1" t="s">
        <v>54</v>
      </c>
      <c r="D205" s="18" t="s">
        <v>14</v>
      </c>
      <c r="E205" s="15">
        <v>4</v>
      </c>
      <c r="F205" s="21">
        <v>52.82</v>
      </c>
      <c r="G205" s="22">
        <f t="shared" si="11"/>
        <v>211.28</v>
      </c>
      <c r="H205" s="11"/>
    </row>
    <row r="206" spans="1:8" ht="24">
      <c r="A206" s="12">
        <v>21</v>
      </c>
      <c r="B206" s="14"/>
      <c r="C206" s="1" t="s">
        <v>45</v>
      </c>
      <c r="D206" s="18" t="s">
        <v>35</v>
      </c>
      <c r="E206" s="15">
        <v>0.9</v>
      </c>
      <c r="F206" s="21">
        <v>400</v>
      </c>
      <c r="G206" s="22">
        <f t="shared" si="11"/>
        <v>360</v>
      </c>
      <c r="H206" s="11"/>
    </row>
    <row r="207" spans="1:8" ht="24">
      <c r="A207" s="12">
        <v>22</v>
      </c>
      <c r="B207" s="14"/>
      <c r="C207" s="1" t="s">
        <v>305</v>
      </c>
      <c r="D207" s="18" t="s">
        <v>29</v>
      </c>
      <c r="E207" s="15">
        <v>2</v>
      </c>
      <c r="F207" s="21">
        <v>250</v>
      </c>
      <c r="G207" s="22">
        <f t="shared" si="11"/>
        <v>500</v>
      </c>
      <c r="H207" s="11"/>
    </row>
    <row r="208" spans="1:8">
      <c r="A208" s="12"/>
      <c r="B208" s="12"/>
      <c r="C208" s="289" t="s">
        <v>57</v>
      </c>
      <c r="D208" s="290"/>
      <c r="E208" s="290"/>
      <c r="F208" s="23"/>
      <c r="G208" s="26">
        <f>SUM(G186:G207)</f>
        <v>10731.44</v>
      </c>
    </row>
    <row r="209" spans="1:8">
      <c r="A209" s="13"/>
      <c r="B209" s="13">
        <v>3</v>
      </c>
      <c r="C209" s="295" t="s">
        <v>58</v>
      </c>
      <c r="D209" s="285"/>
      <c r="E209" s="285"/>
      <c r="F209" s="285"/>
      <c r="G209" s="285"/>
    </row>
    <row r="210" spans="1:8" ht="36">
      <c r="A210" s="12">
        <v>1</v>
      </c>
      <c r="B210" s="14"/>
      <c r="C210" s="1" t="s">
        <v>21</v>
      </c>
      <c r="D210" s="18" t="s">
        <v>22</v>
      </c>
      <c r="E210" s="15">
        <v>20</v>
      </c>
      <c r="F210" s="21">
        <v>35</v>
      </c>
      <c r="G210" s="22">
        <f t="shared" ref="G210:G215" si="12">+E210*F210</f>
        <v>700</v>
      </c>
      <c r="H210" s="11"/>
    </row>
    <row r="211" spans="1:8" ht="24">
      <c r="A211" s="12">
        <v>2</v>
      </c>
      <c r="B211" s="14"/>
      <c r="C211" s="1" t="s">
        <v>434</v>
      </c>
      <c r="D211" s="18" t="s">
        <v>22</v>
      </c>
      <c r="E211" s="15">
        <v>15</v>
      </c>
      <c r="F211" s="21">
        <v>3.84</v>
      </c>
      <c r="G211" s="22">
        <f t="shared" si="12"/>
        <v>57.599999999999994</v>
      </c>
      <c r="H211" s="11"/>
    </row>
    <row r="212" spans="1:8" ht="24">
      <c r="A212" s="12">
        <v>3</v>
      </c>
      <c r="B212" s="14"/>
      <c r="C212" s="1" t="s">
        <v>67</v>
      </c>
      <c r="D212" s="18" t="s">
        <v>22</v>
      </c>
      <c r="E212" s="15">
        <v>5</v>
      </c>
      <c r="F212" s="21">
        <v>6.2</v>
      </c>
      <c r="G212" s="22">
        <f t="shared" si="12"/>
        <v>31</v>
      </c>
      <c r="H212" s="11"/>
    </row>
    <row r="213" spans="1:8">
      <c r="A213" s="12">
        <v>4</v>
      </c>
      <c r="B213" s="14"/>
      <c r="C213" s="1" t="s">
        <v>26</v>
      </c>
      <c r="D213" s="18" t="s">
        <v>27</v>
      </c>
      <c r="E213" s="15">
        <v>1</v>
      </c>
      <c r="F213" s="21">
        <v>6</v>
      </c>
      <c r="G213" s="22">
        <f t="shared" si="12"/>
        <v>6</v>
      </c>
      <c r="H213" s="11"/>
    </row>
    <row r="214" spans="1:8">
      <c r="A214" s="12">
        <v>5</v>
      </c>
      <c r="B214" s="14"/>
      <c r="C214" s="1" t="s">
        <v>65</v>
      </c>
      <c r="D214" s="18" t="s">
        <v>14</v>
      </c>
      <c r="E214" s="15">
        <v>1</v>
      </c>
      <c r="F214" s="21">
        <v>22.8</v>
      </c>
      <c r="G214" s="22">
        <f t="shared" si="12"/>
        <v>22.8</v>
      </c>
      <c r="H214" s="11"/>
    </row>
    <row r="215" spans="1:8">
      <c r="A215" s="12">
        <v>6</v>
      </c>
      <c r="B215" s="14"/>
      <c r="C215" s="1" t="s">
        <v>66</v>
      </c>
      <c r="D215" s="18" t="s">
        <v>14</v>
      </c>
      <c r="E215" s="15">
        <v>1</v>
      </c>
      <c r="F215" s="21">
        <v>32.79</v>
      </c>
      <c r="G215" s="22">
        <f t="shared" si="12"/>
        <v>32.79</v>
      </c>
      <c r="H215" s="11"/>
    </row>
    <row r="216" spans="1:8">
      <c r="A216" s="12"/>
      <c r="B216" s="12"/>
      <c r="C216" s="289" t="s">
        <v>70</v>
      </c>
      <c r="D216" s="290"/>
      <c r="E216" s="290"/>
      <c r="F216" s="23"/>
      <c r="G216" s="26">
        <f>SUM(G210:G215)</f>
        <v>850.18999999999994</v>
      </c>
    </row>
    <row r="217" spans="1:8">
      <c r="A217" s="13"/>
      <c r="B217" s="13">
        <v>4</v>
      </c>
      <c r="C217" s="295" t="s">
        <v>71</v>
      </c>
      <c r="D217" s="285"/>
      <c r="E217" s="285"/>
      <c r="F217" s="285"/>
      <c r="G217" s="285"/>
    </row>
    <row r="218" spans="1:8" ht="36">
      <c r="A218" s="12">
        <v>1</v>
      </c>
      <c r="B218" s="14"/>
      <c r="C218" s="1" t="s">
        <v>72</v>
      </c>
      <c r="D218" s="18" t="s">
        <v>22</v>
      </c>
      <c r="E218" s="15">
        <v>57</v>
      </c>
      <c r="F218" s="21">
        <v>16.739999999999998</v>
      </c>
      <c r="G218" s="22">
        <f t="shared" ref="G218:G220" si="13">+E218*F218</f>
        <v>954.18</v>
      </c>
      <c r="H218" s="11"/>
    </row>
    <row r="219" spans="1:8" ht="36">
      <c r="A219" s="12">
        <v>2</v>
      </c>
      <c r="B219" s="14"/>
      <c r="C219" s="1" t="s">
        <v>73</v>
      </c>
      <c r="D219" s="18" t="s">
        <v>14</v>
      </c>
      <c r="E219" s="15">
        <v>1</v>
      </c>
      <c r="F219" s="21">
        <v>177</v>
      </c>
      <c r="G219" s="22">
        <f t="shared" si="13"/>
        <v>177</v>
      </c>
      <c r="H219" s="11"/>
    </row>
    <row r="220" spans="1:8">
      <c r="A220" s="12">
        <v>3</v>
      </c>
      <c r="B220" s="14"/>
      <c r="C220" s="1" t="s">
        <v>435</v>
      </c>
      <c r="D220" s="18" t="s">
        <v>29</v>
      </c>
      <c r="E220" s="15">
        <v>1</v>
      </c>
      <c r="F220" s="21">
        <v>23</v>
      </c>
      <c r="G220" s="22">
        <f t="shared" si="13"/>
        <v>23</v>
      </c>
      <c r="H220" s="11"/>
    </row>
    <row r="221" spans="1:8">
      <c r="A221" s="12">
        <v>4</v>
      </c>
      <c r="B221" s="14"/>
      <c r="C221" s="1"/>
      <c r="D221" s="18"/>
      <c r="E221" s="15"/>
      <c r="F221" s="21">
        <v>0</v>
      </c>
      <c r="G221" s="26">
        <f>SUM(G218:G220)</f>
        <v>1154.1799999999998</v>
      </c>
      <c r="H221" s="11"/>
    </row>
    <row r="222" spans="1:8">
      <c r="A222" s="12">
        <v>5</v>
      </c>
      <c r="B222" s="14"/>
      <c r="C222" s="1"/>
      <c r="D222" s="18"/>
      <c r="E222" s="15"/>
      <c r="F222" s="21">
        <v>0</v>
      </c>
      <c r="G222" s="22">
        <v>0</v>
      </c>
      <c r="H222" s="11"/>
    </row>
    <row r="223" spans="1:8">
      <c r="A223" s="12"/>
      <c r="B223" s="12"/>
      <c r="C223" s="289" t="s">
        <v>77</v>
      </c>
      <c r="D223" s="290"/>
      <c r="E223" s="290"/>
      <c r="F223" s="23"/>
      <c r="G223" s="22">
        <v>0</v>
      </c>
    </row>
    <row r="224" spans="1:8">
      <c r="A224" s="13"/>
      <c r="B224" s="13">
        <v>5</v>
      </c>
      <c r="C224" s="295" t="s">
        <v>78</v>
      </c>
      <c r="D224" s="285"/>
      <c r="E224" s="285"/>
      <c r="F224" s="285"/>
      <c r="G224" s="285"/>
    </row>
    <row r="225" spans="1:8" ht="24">
      <c r="A225" s="12">
        <v>1</v>
      </c>
      <c r="B225" s="14"/>
      <c r="C225" s="1" t="s">
        <v>79</v>
      </c>
      <c r="D225" s="18" t="s">
        <v>22</v>
      </c>
      <c r="E225" s="15">
        <v>5</v>
      </c>
      <c r="F225" s="21">
        <v>25.78</v>
      </c>
      <c r="G225" s="22">
        <f t="shared" ref="G225:G229" si="14">+E225*F225</f>
        <v>128.9</v>
      </c>
      <c r="H225" s="11"/>
    </row>
    <row r="226" spans="1:8" ht="24">
      <c r="A226" s="12">
        <v>2</v>
      </c>
      <c r="B226" s="14"/>
      <c r="C226" s="1" t="s">
        <v>436</v>
      </c>
      <c r="D226" s="18" t="s">
        <v>22</v>
      </c>
      <c r="E226" s="15">
        <v>85</v>
      </c>
      <c r="F226" s="21">
        <v>31.72</v>
      </c>
      <c r="G226" s="22">
        <f t="shared" si="14"/>
        <v>2696.2</v>
      </c>
      <c r="H226" s="11"/>
    </row>
    <row r="227" spans="1:8" ht="36">
      <c r="A227" s="12">
        <v>3</v>
      </c>
      <c r="B227" s="14"/>
      <c r="C227" s="1" t="s">
        <v>268</v>
      </c>
      <c r="D227" s="18" t="s">
        <v>14</v>
      </c>
      <c r="E227" s="15">
        <v>1</v>
      </c>
      <c r="F227" s="21">
        <v>12</v>
      </c>
      <c r="G227" s="22">
        <f t="shared" si="14"/>
        <v>12</v>
      </c>
      <c r="H227" s="11"/>
    </row>
    <row r="228" spans="1:8" ht="48">
      <c r="A228" s="12">
        <v>4</v>
      </c>
      <c r="B228" s="14"/>
      <c r="C228" s="1" t="s">
        <v>74</v>
      </c>
      <c r="D228" s="18" t="s">
        <v>75</v>
      </c>
      <c r="E228" s="15">
        <v>2</v>
      </c>
      <c r="F228" s="21">
        <v>50</v>
      </c>
      <c r="G228" s="22">
        <f t="shared" si="14"/>
        <v>100</v>
      </c>
      <c r="H228" s="11"/>
    </row>
    <row r="229" spans="1:8" ht="36">
      <c r="A229" s="12">
        <v>5</v>
      </c>
      <c r="B229" s="14"/>
      <c r="C229" s="1" t="s">
        <v>76</v>
      </c>
      <c r="D229" s="18" t="s">
        <v>75</v>
      </c>
      <c r="E229" s="15">
        <v>2</v>
      </c>
      <c r="F229" s="21">
        <v>30</v>
      </c>
      <c r="G229" s="22">
        <f t="shared" si="14"/>
        <v>60</v>
      </c>
      <c r="H229" s="11"/>
    </row>
    <row r="230" spans="1:8">
      <c r="A230" s="12"/>
      <c r="B230" s="12"/>
      <c r="C230" s="289" t="s">
        <v>81</v>
      </c>
      <c r="D230" s="290"/>
      <c r="E230" s="290"/>
      <c r="F230" s="23"/>
      <c r="G230" s="26">
        <f>SUM(G225:G229)</f>
        <v>2997.1</v>
      </c>
    </row>
    <row r="231" spans="1:8">
      <c r="A231" s="12"/>
      <c r="B231" s="12"/>
      <c r="C231" s="289" t="s">
        <v>108</v>
      </c>
      <c r="D231" s="290"/>
      <c r="E231" s="290"/>
      <c r="F231" s="23"/>
      <c r="G231" s="27">
        <f>+SUM(G184,G208,G216,G230)</f>
        <v>19936.049999999996</v>
      </c>
    </row>
    <row r="232" spans="1:8">
      <c r="A232" s="12"/>
      <c r="B232" s="12"/>
      <c r="C232" s="297" t="s">
        <v>83</v>
      </c>
      <c r="D232" s="298"/>
      <c r="E232" s="298"/>
      <c r="F232" s="23"/>
      <c r="G232" s="25">
        <f>+G233-G231</f>
        <v>4186.570499999998</v>
      </c>
    </row>
    <row r="233" spans="1:8">
      <c r="A233" s="12"/>
      <c r="B233" s="12"/>
      <c r="C233" s="289" t="s">
        <v>109</v>
      </c>
      <c r="D233" s="290"/>
      <c r="E233" s="290"/>
      <c r="F233" s="23"/>
      <c r="G233" s="25">
        <f>+G231*1.21</f>
        <v>24122.620499999994</v>
      </c>
    </row>
    <row r="235" spans="1:8">
      <c r="B235" s="296" t="s">
        <v>85</v>
      </c>
      <c r="C235" s="296"/>
      <c r="D235" s="296"/>
      <c r="E235" s="296"/>
      <c r="F235" s="296"/>
      <c r="G235" s="296"/>
    </row>
    <row r="236" spans="1:8">
      <c r="B236" s="296" t="s">
        <v>85</v>
      </c>
      <c r="C236" s="296"/>
      <c r="D236" s="296"/>
      <c r="E236" s="296"/>
      <c r="F236" s="296"/>
      <c r="G236" s="296"/>
    </row>
    <row r="237" spans="1:8">
      <c r="B237" s="296" t="s">
        <v>85</v>
      </c>
      <c r="C237" s="296"/>
      <c r="D237" s="296"/>
      <c r="E237" s="296"/>
      <c r="F237" s="296"/>
      <c r="G237" s="296"/>
    </row>
    <row r="238" spans="1:8">
      <c r="B238" s="296" t="s">
        <v>85</v>
      </c>
      <c r="C238" s="296"/>
      <c r="D238" s="296"/>
      <c r="E238" s="296"/>
      <c r="F238" s="296"/>
      <c r="G238" s="296"/>
    </row>
    <row r="239" spans="1:8">
      <c r="B239" s="296" t="s">
        <v>85</v>
      </c>
      <c r="C239" s="296"/>
      <c r="D239" s="296"/>
      <c r="E239" s="296"/>
      <c r="F239" s="296"/>
      <c r="G239" s="296"/>
    </row>
    <row r="240" spans="1:8">
      <c r="B240" s="296" t="s">
        <v>85</v>
      </c>
      <c r="C240" s="296"/>
      <c r="D240" s="296"/>
      <c r="E240" s="296"/>
      <c r="F240" s="296"/>
      <c r="G240" s="296"/>
    </row>
    <row r="241" spans="1:8">
      <c r="B241" s="296" t="s">
        <v>85</v>
      </c>
      <c r="C241" s="296"/>
      <c r="D241" s="296"/>
      <c r="E241" s="296"/>
      <c r="F241" s="296"/>
      <c r="G241" s="296"/>
    </row>
    <row r="242" spans="1:8">
      <c r="B242" s="296" t="s">
        <v>85</v>
      </c>
      <c r="C242" s="296"/>
      <c r="D242" s="296"/>
      <c r="E242" s="296"/>
      <c r="F242" s="296"/>
      <c r="G242" s="296"/>
    </row>
    <row r="243" spans="1:8">
      <c r="B243" s="296" t="s">
        <v>85</v>
      </c>
      <c r="C243" s="296"/>
      <c r="D243" s="296"/>
      <c r="E243" s="296"/>
      <c r="F243" s="296"/>
      <c r="G243" s="296"/>
    </row>
    <row r="244" spans="1:8">
      <c r="B244" s="296" t="s">
        <v>85</v>
      </c>
      <c r="C244" s="296"/>
      <c r="D244" s="296"/>
      <c r="E244" s="296"/>
      <c r="F244" s="296"/>
      <c r="G244" s="296"/>
    </row>
    <row r="245" spans="1:8">
      <c r="A245" s="2"/>
      <c r="B245" s="2"/>
      <c r="C245" s="2"/>
      <c r="D245" s="28"/>
      <c r="E245" s="16"/>
      <c r="F245" s="24"/>
      <c r="G245" s="24"/>
      <c r="H245" s="2"/>
    </row>
    <row r="247" spans="1:8" ht="15.75">
      <c r="C247" s="281" t="s">
        <v>0</v>
      </c>
      <c r="D247" s="282"/>
      <c r="E247" s="282"/>
      <c r="F247" s="282"/>
    </row>
    <row r="248" spans="1:8">
      <c r="C248" s="283" t="s">
        <v>1</v>
      </c>
      <c r="D248" s="282"/>
      <c r="E248" s="282"/>
      <c r="F248" s="282"/>
    </row>
    <row r="250" spans="1:8">
      <c r="A250" s="284" t="s">
        <v>2</v>
      </c>
      <c r="B250" s="285"/>
      <c r="C250" s="285"/>
      <c r="D250" s="285"/>
      <c r="E250" s="285"/>
      <c r="F250" s="285"/>
      <c r="G250" s="285"/>
    </row>
    <row r="251" spans="1:8">
      <c r="A251" s="285"/>
      <c r="B251" s="285"/>
      <c r="C251" s="285"/>
      <c r="D251" s="285"/>
      <c r="E251" s="285"/>
      <c r="F251" s="285"/>
      <c r="G251" s="285"/>
    </row>
    <row r="252" spans="1:8">
      <c r="A252" s="284" t="s">
        <v>397</v>
      </c>
      <c r="B252" s="285"/>
      <c r="C252" s="285"/>
      <c r="D252" s="285"/>
      <c r="E252" s="285"/>
      <c r="F252" s="285"/>
      <c r="G252" s="285"/>
    </row>
    <row r="253" spans="1:8">
      <c r="A253" s="285"/>
      <c r="B253" s="285"/>
      <c r="C253" s="285"/>
      <c r="D253" s="285"/>
      <c r="E253" s="285"/>
      <c r="F253" s="285"/>
      <c r="G253" s="285"/>
    </row>
    <row r="254" spans="1:8">
      <c r="A254" s="284" t="s">
        <v>270</v>
      </c>
      <c r="B254" s="285"/>
      <c r="C254" s="285"/>
      <c r="D254" s="285"/>
      <c r="E254" s="285"/>
      <c r="F254" s="285"/>
      <c r="G254" s="285"/>
    </row>
    <row r="255" spans="1:8">
      <c r="A255" s="285"/>
      <c r="B255" s="285"/>
      <c r="C255" s="285"/>
      <c r="D255" s="285"/>
      <c r="E255" s="285"/>
      <c r="F255" s="285"/>
      <c r="G255" s="285"/>
    </row>
    <row r="256" spans="1:8">
      <c r="A256" s="286" t="s">
        <v>6</v>
      </c>
      <c r="B256" s="287"/>
      <c r="C256" s="2"/>
      <c r="D256" s="288" t="s">
        <v>5</v>
      </c>
      <c r="E256" s="287"/>
      <c r="F256" s="287"/>
      <c r="G256" s="287"/>
    </row>
    <row r="257" spans="1:8">
      <c r="A257" s="3" t="s">
        <v>7</v>
      </c>
      <c r="B257" s="3" t="s">
        <v>9</v>
      </c>
      <c r="C257" s="3" t="s">
        <v>11</v>
      </c>
      <c r="D257" s="5" t="s">
        <v>13</v>
      </c>
      <c r="E257" s="312" t="s">
        <v>15</v>
      </c>
      <c r="F257" s="7" t="s">
        <v>16</v>
      </c>
      <c r="G257" s="10" t="s">
        <v>19</v>
      </c>
    </row>
    <row r="258" spans="1:8">
      <c r="A258" s="4" t="s">
        <v>8</v>
      </c>
      <c r="B258" s="4" t="s">
        <v>10</v>
      </c>
      <c r="C258" s="4" t="s">
        <v>12</v>
      </c>
      <c r="D258" s="6" t="s">
        <v>14</v>
      </c>
      <c r="E258" s="313"/>
      <c r="F258" s="9" t="s">
        <v>17</v>
      </c>
      <c r="G258" s="8" t="s">
        <v>18</v>
      </c>
    </row>
    <row r="259" spans="1:8">
      <c r="A259" s="13"/>
      <c r="B259" s="13">
        <v>1</v>
      </c>
      <c r="C259" s="310" t="s">
        <v>87</v>
      </c>
      <c r="D259" s="311"/>
      <c r="E259" s="311"/>
      <c r="F259" s="311"/>
      <c r="G259" s="311"/>
    </row>
    <row r="260" spans="1:8" ht="24">
      <c r="A260" s="12">
        <v>1</v>
      </c>
      <c r="B260" s="14"/>
      <c r="C260" s="1" t="s">
        <v>88</v>
      </c>
      <c r="D260" s="18" t="s">
        <v>14</v>
      </c>
      <c r="E260" s="15">
        <v>8</v>
      </c>
      <c r="F260" s="21">
        <v>63.23</v>
      </c>
      <c r="G260" s="22">
        <f t="shared" ref="G260:G310" si="15">+E260*F260</f>
        <v>505.84</v>
      </c>
      <c r="H260" s="11"/>
    </row>
    <row r="261" spans="1:8" ht="36">
      <c r="A261" s="12">
        <v>2</v>
      </c>
      <c r="B261" s="14"/>
      <c r="C261" s="1" t="s">
        <v>271</v>
      </c>
      <c r="D261" s="18" t="s">
        <v>14</v>
      </c>
      <c r="E261" s="15">
        <v>1</v>
      </c>
      <c r="F261" s="21">
        <v>94.33</v>
      </c>
      <c r="G261" s="22">
        <f t="shared" si="15"/>
        <v>94.33</v>
      </c>
      <c r="H261" s="11"/>
    </row>
    <row r="262" spans="1:8" ht="48">
      <c r="A262" s="12">
        <v>3</v>
      </c>
      <c r="B262" s="14"/>
      <c r="C262" s="1" t="s">
        <v>437</v>
      </c>
      <c r="D262" s="18" t="s">
        <v>14</v>
      </c>
      <c r="E262" s="15">
        <v>1</v>
      </c>
      <c r="F262" s="21">
        <v>150.69999999999999</v>
      </c>
      <c r="G262" s="22">
        <f t="shared" si="15"/>
        <v>150.69999999999999</v>
      </c>
      <c r="H262" s="11"/>
    </row>
    <row r="263" spans="1:8" ht="48">
      <c r="A263" s="12">
        <v>4</v>
      </c>
      <c r="B263" s="14"/>
      <c r="C263" s="1" t="s">
        <v>438</v>
      </c>
      <c r="D263" s="18" t="s">
        <v>14</v>
      </c>
      <c r="E263" s="15">
        <v>1</v>
      </c>
      <c r="F263" s="21">
        <v>200.93</v>
      </c>
      <c r="G263" s="22">
        <f t="shared" si="15"/>
        <v>200.93</v>
      </c>
      <c r="H263" s="11"/>
    </row>
    <row r="264" spans="1:8" ht="48">
      <c r="A264" s="12">
        <v>5</v>
      </c>
      <c r="B264" s="14"/>
      <c r="C264" s="1" t="s">
        <v>89</v>
      </c>
      <c r="D264" s="18" t="s">
        <v>14</v>
      </c>
      <c r="E264" s="15">
        <v>1</v>
      </c>
      <c r="F264" s="21">
        <v>100.46</v>
      </c>
      <c r="G264" s="22">
        <f t="shared" si="15"/>
        <v>100.46</v>
      </c>
      <c r="H264" s="11"/>
    </row>
    <row r="265" spans="1:8" ht="48">
      <c r="A265" s="12">
        <v>6</v>
      </c>
      <c r="B265" s="14"/>
      <c r="C265" s="1" t="s">
        <v>90</v>
      </c>
      <c r="D265" s="18" t="s">
        <v>14</v>
      </c>
      <c r="E265" s="15">
        <v>2</v>
      </c>
      <c r="F265" s="21">
        <v>125.58</v>
      </c>
      <c r="G265" s="22">
        <f t="shared" si="15"/>
        <v>251.16</v>
      </c>
      <c r="H265" s="11"/>
    </row>
    <row r="266" spans="1:8" ht="48">
      <c r="A266" s="12">
        <v>7</v>
      </c>
      <c r="B266" s="14"/>
      <c r="C266" s="1" t="s">
        <v>92</v>
      </c>
      <c r="D266" s="18" t="s">
        <v>14</v>
      </c>
      <c r="E266" s="15">
        <v>1</v>
      </c>
      <c r="F266" s="21">
        <v>150.69999999999999</v>
      </c>
      <c r="G266" s="22">
        <f t="shared" si="15"/>
        <v>150.69999999999999</v>
      </c>
      <c r="H266" s="11"/>
    </row>
    <row r="267" spans="1:8" ht="48">
      <c r="A267" s="12">
        <v>8</v>
      </c>
      <c r="B267" s="14"/>
      <c r="C267" s="1" t="s">
        <v>93</v>
      </c>
      <c r="D267" s="18" t="s">
        <v>14</v>
      </c>
      <c r="E267" s="15">
        <v>1</v>
      </c>
      <c r="F267" s="21">
        <v>200.93</v>
      </c>
      <c r="G267" s="22">
        <f t="shared" si="15"/>
        <v>200.93</v>
      </c>
      <c r="H267" s="11"/>
    </row>
    <row r="268" spans="1:8" ht="48">
      <c r="A268" s="12">
        <v>9</v>
      </c>
      <c r="B268" s="14"/>
      <c r="C268" s="1" t="s">
        <v>439</v>
      </c>
      <c r="D268" s="18" t="s">
        <v>14</v>
      </c>
      <c r="E268" s="15">
        <v>1</v>
      </c>
      <c r="F268" s="21">
        <v>276.27999999999997</v>
      </c>
      <c r="G268" s="22">
        <f t="shared" si="15"/>
        <v>276.27999999999997</v>
      </c>
      <c r="H268" s="11"/>
    </row>
    <row r="269" spans="1:8" ht="48">
      <c r="A269" s="12">
        <v>10</v>
      </c>
      <c r="B269" s="14"/>
      <c r="C269" s="1" t="s">
        <v>440</v>
      </c>
      <c r="D269" s="18" t="s">
        <v>14</v>
      </c>
      <c r="E269" s="15">
        <v>1</v>
      </c>
      <c r="F269" s="21">
        <v>653.02</v>
      </c>
      <c r="G269" s="22">
        <f t="shared" si="15"/>
        <v>653.02</v>
      </c>
      <c r="H269" s="11"/>
    </row>
    <row r="270" spans="1:8" ht="24">
      <c r="A270" s="12">
        <v>11</v>
      </c>
      <c r="B270" s="14"/>
      <c r="C270" s="1" t="s">
        <v>95</v>
      </c>
      <c r="D270" s="18" t="s">
        <v>14</v>
      </c>
      <c r="E270" s="15">
        <v>18</v>
      </c>
      <c r="F270" s="21">
        <v>12</v>
      </c>
      <c r="G270" s="22">
        <f t="shared" si="15"/>
        <v>216</v>
      </c>
      <c r="H270" s="11"/>
    </row>
    <row r="271" spans="1:8" ht="24">
      <c r="A271" s="12">
        <v>12</v>
      </c>
      <c r="B271" s="14"/>
      <c r="C271" s="1" t="s">
        <v>96</v>
      </c>
      <c r="D271" s="18" t="s">
        <v>14</v>
      </c>
      <c r="E271" s="15">
        <v>9</v>
      </c>
      <c r="F271" s="21">
        <v>19.02</v>
      </c>
      <c r="G271" s="22">
        <f t="shared" si="15"/>
        <v>171.18</v>
      </c>
      <c r="H271" s="11"/>
    </row>
    <row r="272" spans="1:8">
      <c r="A272" s="12">
        <v>13</v>
      </c>
      <c r="B272" s="14"/>
      <c r="C272" s="1" t="s">
        <v>97</v>
      </c>
      <c r="D272" s="18" t="s">
        <v>14</v>
      </c>
      <c r="E272" s="15">
        <v>9</v>
      </c>
      <c r="F272" s="21">
        <v>12.11</v>
      </c>
      <c r="G272" s="22">
        <f t="shared" si="15"/>
        <v>108.99</v>
      </c>
      <c r="H272" s="11"/>
    </row>
    <row r="273" spans="1:8" ht="36">
      <c r="A273" s="12">
        <v>14</v>
      </c>
      <c r="B273" s="14"/>
      <c r="C273" s="1" t="s">
        <v>441</v>
      </c>
      <c r="D273" s="18" t="s">
        <v>29</v>
      </c>
      <c r="E273" s="15">
        <v>2</v>
      </c>
      <c r="F273" s="21">
        <v>43.3</v>
      </c>
      <c r="G273" s="22">
        <f t="shared" si="15"/>
        <v>86.6</v>
      </c>
      <c r="H273" s="11"/>
    </row>
    <row r="274" spans="1:8" ht="24">
      <c r="A274" s="12">
        <v>15</v>
      </c>
      <c r="B274" s="14"/>
      <c r="C274" s="1" t="s">
        <v>442</v>
      </c>
      <c r="D274" s="18" t="s">
        <v>14</v>
      </c>
      <c r="E274" s="15">
        <v>2</v>
      </c>
      <c r="F274" s="21">
        <v>40.799999999999997</v>
      </c>
      <c r="G274" s="22">
        <f t="shared" si="15"/>
        <v>81.599999999999994</v>
      </c>
      <c r="H274" s="11"/>
    </row>
    <row r="275" spans="1:8" ht="24">
      <c r="A275" s="12">
        <v>16</v>
      </c>
      <c r="B275" s="14"/>
      <c r="C275" s="1" t="s">
        <v>443</v>
      </c>
      <c r="D275" s="18" t="s">
        <v>14</v>
      </c>
      <c r="E275" s="15">
        <v>10</v>
      </c>
      <c r="F275" s="21">
        <v>292</v>
      </c>
      <c r="G275" s="22">
        <f t="shared" si="15"/>
        <v>2920</v>
      </c>
      <c r="H275" s="11"/>
    </row>
    <row r="276" spans="1:8" ht="24">
      <c r="A276" s="12">
        <v>17</v>
      </c>
      <c r="B276" s="14"/>
      <c r="C276" s="1" t="s">
        <v>444</v>
      </c>
      <c r="D276" s="18" t="s">
        <v>14</v>
      </c>
      <c r="E276" s="15">
        <v>5</v>
      </c>
      <c r="F276" s="21">
        <v>297.85000000000002</v>
      </c>
      <c r="G276" s="22">
        <f t="shared" si="15"/>
        <v>1489.25</v>
      </c>
      <c r="H276" s="11"/>
    </row>
    <row r="277" spans="1:8" ht="24">
      <c r="A277" s="12">
        <v>18</v>
      </c>
      <c r="B277" s="14"/>
      <c r="C277" s="1" t="s">
        <v>445</v>
      </c>
      <c r="D277" s="18" t="s">
        <v>14</v>
      </c>
      <c r="E277" s="15">
        <v>1</v>
      </c>
      <c r="F277" s="21">
        <v>372.12</v>
      </c>
      <c r="G277" s="22">
        <f t="shared" si="15"/>
        <v>372.12</v>
      </c>
      <c r="H277" s="11"/>
    </row>
    <row r="278" spans="1:8" ht="36">
      <c r="A278" s="12">
        <v>19</v>
      </c>
      <c r="B278" s="14"/>
      <c r="C278" s="1" t="s">
        <v>446</v>
      </c>
      <c r="D278" s="18" t="s">
        <v>14</v>
      </c>
      <c r="E278" s="15">
        <v>16</v>
      </c>
      <c r="F278" s="21">
        <v>31.3</v>
      </c>
      <c r="G278" s="22">
        <f t="shared" si="15"/>
        <v>500.8</v>
      </c>
      <c r="H278" s="11"/>
    </row>
    <row r="279" spans="1:8" ht="36">
      <c r="A279" s="12">
        <v>20</v>
      </c>
      <c r="B279" s="14"/>
      <c r="C279" s="1" t="s">
        <v>447</v>
      </c>
      <c r="D279" s="18" t="s">
        <v>29</v>
      </c>
      <c r="E279" s="15">
        <v>10</v>
      </c>
      <c r="F279" s="21">
        <v>19.03</v>
      </c>
      <c r="G279" s="22">
        <f t="shared" si="15"/>
        <v>190.3</v>
      </c>
      <c r="H279" s="11"/>
    </row>
    <row r="280" spans="1:8" ht="36">
      <c r="A280" s="12">
        <v>21</v>
      </c>
      <c r="B280" s="14"/>
      <c r="C280" s="1" t="s">
        <v>448</v>
      </c>
      <c r="D280" s="18" t="s">
        <v>29</v>
      </c>
      <c r="E280" s="15">
        <v>5</v>
      </c>
      <c r="F280" s="21">
        <v>22.1</v>
      </c>
      <c r="G280" s="22">
        <f t="shared" si="15"/>
        <v>110.5</v>
      </c>
      <c r="H280" s="11"/>
    </row>
    <row r="281" spans="1:8" ht="36">
      <c r="A281" s="12">
        <v>22</v>
      </c>
      <c r="B281" s="14"/>
      <c r="C281" s="1" t="s">
        <v>449</v>
      </c>
      <c r="D281" s="18" t="s">
        <v>29</v>
      </c>
      <c r="E281" s="15">
        <v>1</v>
      </c>
      <c r="F281" s="21">
        <v>26.7</v>
      </c>
      <c r="G281" s="22">
        <f t="shared" si="15"/>
        <v>26.7</v>
      </c>
      <c r="H281" s="11"/>
    </row>
    <row r="282" spans="1:8" ht="24">
      <c r="A282" s="12">
        <v>23</v>
      </c>
      <c r="B282" s="14"/>
      <c r="C282" s="1" t="s">
        <v>450</v>
      </c>
      <c r="D282" s="18" t="s">
        <v>14</v>
      </c>
      <c r="E282" s="15">
        <v>10</v>
      </c>
      <c r="F282" s="21">
        <v>81.16</v>
      </c>
      <c r="G282" s="22">
        <f t="shared" si="15"/>
        <v>811.59999999999991</v>
      </c>
      <c r="H282" s="11"/>
    </row>
    <row r="283" spans="1:8" ht="24">
      <c r="A283" s="12">
        <v>24</v>
      </c>
      <c r="B283" s="14"/>
      <c r="C283" s="1" t="s">
        <v>451</v>
      </c>
      <c r="D283" s="18" t="s">
        <v>14</v>
      </c>
      <c r="E283" s="15">
        <v>5</v>
      </c>
      <c r="F283" s="21">
        <v>97.4</v>
      </c>
      <c r="G283" s="22">
        <f t="shared" si="15"/>
        <v>487</v>
      </c>
      <c r="H283" s="11"/>
    </row>
    <row r="284" spans="1:8" ht="24">
      <c r="A284" s="12">
        <v>25</v>
      </c>
      <c r="B284" s="14"/>
      <c r="C284" s="1" t="s">
        <v>452</v>
      </c>
      <c r="D284" s="18" t="s">
        <v>14</v>
      </c>
      <c r="E284" s="15">
        <v>1</v>
      </c>
      <c r="F284" s="21">
        <v>117.17</v>
      </c>
      <c r="G284" s="22">
        <f t="shared" si="15"/>
        <v>117.17</v>
      </c>
      <c r="H284" s="11"/>
    </row>
    <row r="285" spans="1:8" ht="36">
      <c r="A285" s="12">
        <v>26</v>
      </c>
      <c r="B285" s="14"/>
      <c r="C285" s="1" t="s">
        <v>448</v>
      </c>
      <c r="D285" s="18" t="s">
        <v>29</v>
      </c>
      <c r="E285" s="15">
        <v>2</v>
      </c>
      <c r="F285" s="21">
        <v>22.1</v>
      </c>
      <c r="G285" s="22">
        <f t="shared" si="15"/>
        <v>44.2</v>
      </c>
      <c r="H285" s="11"/>
    </row>
    <row r="286" spans="1:8" ht="24">
      <c r="A286" s="12">
        <v>27</v>
      </c>
      <c r="B286" s="14"/>
      <c r="C286" s="1" t="s">
        <v>31</v>
      </c>
      <c r="D286" s="18" t="s">
        <v>14</v>
      </c>
      <c r="E286" s="15">
        <v>2</v>
      </c>
      <c r="F286" s="21">
        <v>13.02</v>
      </c>
      <c r="G286" s="22">
        <f t="shared" si="15"/>
        <v>26.04</v>
      </c>
      <c r="H286" s="11"/>
    </row>
    <row r="287" spans="1:8" ht="48">
      <c r="A287" s="12">
        <v>28</v>
      </c>
      <c r="B287" s="14"/>
      <c r="C287" s="1" t="s">
        <v>453</v>
      </c>
      <c r="D287" s="18" t="s">
        <v>22</v>
      </c>
      <c r="E287" s="15">
        <v>166</v>
      </c>
      <c r="F287" s="21">
        <v>24.27</v>
      </c>
      <c r="G287" s="22">
        <f t="shared" si="15"/>
        <v>4028.8199999999997</v>
      </c>
      <c r="H287" s="11"/>
    </row>
    <row r="288" spans="1:8" ht="48">
      <c r="A288" s="12">
        <v>29</v>
      </c>
      <c r="B288" s="14"/>
      <c r="C288" s="1" t="s">
        <v>454</v>
      </c>
      <c r="D288" s="18" t="s">
        <v>22</v>
      </c>
      <c r="E288" s="15">
        <v>118</v>
      </c>
      <c r="F288" s="21">
        <v>30.27</v>
      </c>
      <c r="G288" s="22">
        <f t="shared" si="15"/>
        <v>3571.86</v>
      </c>
      <c r="H288" s="11"/>
    </row>
    <row r="289" spans="1:8" ht="48">
      <c r="A289" s="12">
        <v>30</v>
      </c>
      <c r="B289" s="14"/>
      <c r="C289" s="1" t="s">
        <v>455</v>
      </c>
      <c r="D289" s="18" t="s">
        <v>22</v>
      </c>
      <c r="E289" s="15">
        <v>8</v>
      </c>
      <c r="F289" s="21">
        <v>35</v>
      </c>
      <c r="G289" s="22">
        <f t="shared" si="15"/>
        <v>280</v>
      </c>
      <c r="H289" s="11"/>
    </row>
    <row r="290" spans="1:8" ht="24">
      <c r="A290" s="12">
        <v>31</v>
      </c>
      <c r="B290" s="14"/>
      <c r="C290" s="1" t="s">
        <v>99</v>
      </c>
      <c r="D290" s="18" t="s">
        <v>22</v>
      </c>
      <c r="E290" s="15">
        <v>120</v>
      </c>
      <c r="F290" s="21">
        <v>2.75</v>
      </c>
      <c r="G290" s="22">
        <f t="shared" si="15"/>
        <v>330</v>
      </c>
      <c r="H290" s="11"/>
    </row>
    <row r="291" spans="1:8" ht="24">
      <c r="A291" s="12">
        <v>32</v>
      </c>
      <c r="B291" s="14"/>
      <c r="C291" s="1" t="s">
        <v>100</v>
      </c>
      <c r="D291" s="18" t="s">
        <v>22</v>
      </c>
      <c r="E291" s="15">
        <v>46</v>
      </c>
      <c r="F291" s="21">
        <v>3.74</v>
      </c>
      <c r="G291" s="22">
        <f t="shared" si="15"/>
        <v>172.04000000000002</v>
      </c>
      <c r="H291" s="11"/>
    </row>
    <row r="292" spans="1:8" ht="24">
      <c r="A292" s="12">
        <v>33</v>
      </c>
      <c r="B292" s="14"/>
      <c r="C292" s="1" t="s">
        <v>456</v>
      </c>
      <c r="D292" s="18" t="s">
        <v>22</v>
      </c>
      <c r="E292" s="15">
        <v>55</v>
      </c>
      <c r="F292" s="21">
        <v>4.83</v>
      </c>
      <c r="G292" s="22">
        <f t="shared" si="15"/>
        <v>265.64999999999998</v>
      </c>
      <c r="H292" s="11"/>
    </row>
    <row r="293" spans="1:8" ht="24">
      <c r="A293" s="12">
        <v>34</v>
      </c>
      <c r="B293" s="14"/>
      <c r="C293" s="1" t="s">
        <v>457</v>
      </c>
      <c r="D293" s="18" t="s">
        <v>22</v>
      </c>
      <c r="E293" s="15">
        <v>36</v>
      </c>
      <c r="F293" s="21">
        <v>6.6</v>
      </c>
      <c r="G293" s="22">
        <f t="shared" si="15"/>
        <v>237.6</v>
      </c>
      <c r="H293" s="11"/>
    </row>
    <row r="294" spans="1:8" ht="24">
      <c r="A294" s="12">
        <v>35</v>
      </c>
      <c r="B294" s="14"/>
      <c r="C294" s="1" t="s">
        <v>458</v>
      </c>
      <c r="D294" s="18" t="s">
        <v>22</v>
      </c>
      <c r="E294" s="15">
        <v>27</v>
      </c>
      <c r="F294" s="21">
        <v>8.7200000000000006</v>
      </c>
      <c r="G294" s="22">
        <f t="shared" si="15"/>
        <v>235.44000000000003</v>
      </c>
      <c r="H294" s="11"/>
    </row>
    <row r="295" spans="1:8" ht="24">
      <c r="A295" s="12">
        <v>36</v>
      </c>
      <c r="B295" s="14"/>
      <c r="C295" s="1" t="s">
        <v>459</v>
      </c>
      <c r="D295" s="18" t="s">
        <v>22</v>
      </c>
      <c r="E295" s="15">
        <v>8</v>
      </c>
      <c r="F295" s="21">
        <v>9.5299999999999994</v>
      </c>
      <c r="G295" s="22">
        <f t="shared" si="15"/>
        <v>76.239999999999995</v>
      </c>
      <c r="H295" s="11"/>
    </row>
    <row r="296" spans="1:8">
      <c r="A296" s="12">
        <v>37</v>
      </c>
      <c r="B296" s="14"/>
      <c r="C296" s="1" t="s">
        <v>26</v>
      </c>
      <c r="D296" s="18" t="s">
        <v>27</v>
      </c>
      <c r="E296" s="15">
        <v>1</v>
      </c>
      <c r="F296" s="21">
        <v>262.85000000000002</v>
      </c>
      <c r="G296" s="22">
        <f t="shared" si="15"/>
        <v>262.85000000000002</v>
      </c>
      <c r="H296" s="11"/>
    </row>
    <row r="297" spans="1:8" ht="24">
      <c r="A297" s="12">
        <v>38</v>
      </c>
      <c r="B297" s="14"/>
      <c r="C297" s="1" t="s">
        <v>37</v>
      </c>
      <c r="D297" s="18" t="s">
        <v>35</v>
      </c>
      <c r="E297" s="15">
        <v>1.73</v>
      </c>
      <c r="F297" s="21">
        <v>840</v>
      </c>
      <c r="G297" s="22">
        <f t="shared" si="15"/>
        <v>1453.2</v>
      </c>
      <c r="H297" s="11"/>
    </row>
    <row r="298" spans="1:8" ht="36">
      <c r="A298" s="12">
        <v>39</v>
      </c>
      <c r="B298" s="14"/>
      <c r="C298" s="1" t="s">
        <v>460</v>
      </c>
      <c r="D298" s="18" t="s">
        <v>35</v>
      </c>
      <c r="E298" s="15">
        <v>0.31</v>
      </c>
      <c r="F298" s="21">
        <v>400</v>
      </c>
      <c r="G298" s="22">
        <f t="shared" si="15"/>
        <v>124</v>
      </c>
      <c r="H298" s="11"/>
    </row>
    <row r="299" spans="1:8" ht="24">
      <c r="A299" s="12">
        <v>40</v>
      </c>
      <c r="B299" s="14"/>
      <c r="C299" s="1" t="s">
        <v>461</v>
      </c>
      <c r="D299" s="18" t="s">
        <v>22</v>
      </c>
      <c r="E299" s="15">
        <v>60</v>
      </c>
      <c r="F299" s="21">
        <v>4.28</v>
      </c>
      <c r="G299" s="22">
        <f t="shared" si="15"/>
        <v>256.8</v>
      </c>
      <c r="H299" s="11"/>
    </row>
    <row r="300" spans="1:8" ht="24">
      <c r="A300" s="12">
        <v>41</v>
      </c>
      <c r="B300" s="14"/>
      <c r="C300" s="1" t="s">
        <v>462</v>
      </c>
      <c r="D300" s="18" t="s">
        <v>22</v>
      </c>
      <c r="E300" s="15">
        <v>31</v>
      </c>
      <c r="F300" s="21">
        <v>4.6100000000000003</v>
      </c>
      <c r="G300" s="22">
        <f t="shared" si="15"/>
        <v>142.91</v>
      </c>
      <c r="H300" s="11"/>
    </row>
    <row r="301" spans="1:8" ht="24">
      <c r="A301" s="12">
        <v>42</v>
      </c>
      <c r="B301" s="14"/>
      <c r="C301" s="1" t="s">
        <v>463</v>
      </c>
      <c r="D301" s="18" t="s">
        <v>22</v>
      </c>
      <c r="E301" s="15">
        <v>46</v>
      </c>
      <c r="F301" s="21">
        <v>4.76</v>
      </c>
      <c r="G301" s="22">
        <f t="shared" si="15"/>
        <v>218.95999999999998</v>
      </c>
      <c r="H301" s="11"/>
    </row>
    <row r="302" spans="1:8" ht="24">
      <c r="A302" s="12">
        <v>43</v>
      </c>
      <c r="B302" s="14"/>
      <c r="C302" s="1" t="s">
        <v>464</v>
      </c>
      <c r="D302" s="18" t="s">
        <v>22</v>
      </c>
      <c r="E302" s="15">
        <v>36</v>
      </c>
      <c r="F302" s="21">
        <v>5.49</v>
      </c>
      <c r="G302" s="22">
        <f t="shared" si="15"/>
        <v>197.64000000000001</v>
      </c>
      <c r="H302" s="11"/>
    </row>
    <row r="303" spans="1:8" ht="24">
      <c r="A303" s="12">
        <v>44</v>
      </c>
      <c r="B303" s="14"/>
      <c r="C303" s="1" t="s">
        <v>465</v>
      </c>
      <c r="D303" s="18" t="s">
        <v>22</v>
      </c>
      <c r="E303" s="15">
        <v>27</v>
      </c>
      <c r="F303" s="21">
        <v>5.92</v>
      </c>
      <c r="G303" s="22">
        <f t="shared" si="15"/>
        <v>159.84</v>
      </c>
      <c r="H303" s="11"/>
    </row>
    <row r="304" spans="1:8" ht="24">
      <c r="A304" s="12">
        <v>45</v>
      </c>
      <c r="B304" s="14"/>
      <c r="C304" s="1" t="s">
        <v>466</v>
      </c>
      <c r="D304" s="18" t="s">
        <v>22</v>
      </c>
      <c r="E304" s="15">
        <v>4</v>
      </c>
      <c r="F304" s="21">
        <v>9.39</v>
      </c>
      <c r="G304" s="22">
        <f t="shared" si="15"/>
        <v>37.56</v>
      </c>
      <c r="H304" s="11"/>
    </row>
    <row r="305" spans="1:8" ht="36">
      <c r="A305" s="12">
        <v>46</v>
      </c>
      <c r="B305" s="14"/>
      <c r="C305" s="1" t="s">
        <v>101</v>
      </c>
      <c r="D305" s="18" t="s">
        <v>14</v>
      </c>
      <c r="E305" s="15">
        <v>4</v>
      </c>
      <c r="F305" s="21">
        <v>30</v>
      </c>
      <c r="G305" s="22">
        <f t="shared" si="15"/>
        <v>120</v>
      </c>
      <c r="H305" s="11"/>
    </row>
    <row r="306" spans="1:8">
      <c r="A306" s="12">
        <v>47</v>
      </c>
      <c r="B306" s="14"/>
      <c r="C306" s="1" t="s">
        <v>102</v>
      </c>
      <c r="D306" s="18" t="s">
        <v>14</v>
      </c>
      <c r="E306" s="15">
        <v>4</v>
      </c>
      <c r="F306" s="21">
        <v>24</v>
      </c>
      <c r="G306" s="22">
        <f t="shared" si="15"/>
        <v>96</v>
      </c>
      <c r="H306" s="11"/>
    </row>
    <row r="307" spans="1:8" ht="24">
      <c r="A307" s="12">
        <v>48</v>
      </c>
      <c r="B307" s="14"/>
      <c r="C307" s="1" t="s">
        <v>45</v>
      </c>
      <c r="D307" s="18" t="s">
        <v>35</v>
      </c>
      <c r="E307" s="15">
        <v>2.92</v>
      </c>
      <c r="F307" s="21">
        <v>400</v>
      </c>
      <c r="G307" s="22">
        <f t="shared" si="15"/>
        <v>1168</v>
      </c>
      <c r="H307" s="11"/>
    </row>
    <row r="308" spans="1:8">
      <c r="A308" s="12">
        <v>49</v>
      </c>
      <c r="B308" s="14"/>
      <c r="C308" s="1" t="s">
        <v>467</v>
      </c>
      <c r="D308" s="18" t="s">
        <v>29</v>
      </c>
      <c r="E308" s="15">
        <v>1</v>
      </c>
      <c r="F308" s="21">
        <v>51.87</v>
      </c>
      <c r="G308" s="22">
        <f t="shared" si="15"/>
        <v>51.87</v>
      </c>
      <c r="H308" s="11"/>
    </row>
    <row r="309" spans="1:8" ht="24">
      <c r="A309" s="12">
        <v>50</v>
      </c>
      <c r="B309" s="14"/>
      <c r="C309" s="1" t="s">
        <v>468</v>
      </c>
      <c r="D309" s="18" t="s">
        <v>14</v>
      </c>
      <c r="E309" s="15">
        <v>1</v>
      </c>
      <c r="F309" s="21">
        <v>215.5</v>
      </c>
      <c r="G309" s="22">
        <f t="shared" si="15"/>
        <v>215.5</v>
      </c>
      <c r="H309" s="11"/>
    </row>
    <row r="310" spans="1:8" ht="24">
      <c r="A310" s="12">
        <v>51</v>
      </c>
      <c r="B310" s="14"/>
      <c r="C310" s="1" t="s">
        <v>103</v>
      </c>
      <c r="D310" s="18" t="s">
        <v>14</v>
      </c>
      <c r="E310" s="15">
        <v>1</v>
      </c>
      <c r="F310" s="21">
        <v>43.9</v>
      </c>
      <c r="G310" s="22">
        <f t="shared" si="15"/>
        <v>43.9</v>
      </c>
      <c r="H310" s="11"/>
    </row>
    <row r="311" spans="1:8">
      <c r="A311" s="12"/>
      <c r="B311" s="12"/>
      <c r="C311" s="289" t="s">
        <v>47</v>
      </c>
      <c r="D311" s="290"/>
      <c r="E311" s="290"/>
      <c r="F311" s="23"/>
      <c r="G311" s="26">
        <f>SUM(G260:G310)</f>
        <v>24091.08</v>
      </c>
    </row>
    <row r="312" spans="1:8">
      <c r="A312" s="13"/>
      <c r="B312" s="13">
        <v>2</v>
      </c>
      <c r="C312" s="295" t="s">
        <v>104</v>
      </c>
      <c r="D312" s="285"/>
      <c r="E312" s="285"/>
      <c r="F312" s="285"/>
      <c r="G312" s="285"/>
    </row>
    <row r="313" spans="1:8" ht="24">
      <c r="A313" s="12">
        <v>1</v>
      </c>
      <c r="B313" s="14"/>
      <c r="C313" s="1" t="s">
        <v>105</v>
      </c>
      <c r="D313" s="18" t="s">
        <v>29</v>
      </c>
      <c r="E313" s="15">
        <v>29</v>
      </c>
      <c r="F313" s="21">
        <v>7.05</v>
      </c>
      <c r="G313" s="22">
        <f t="shared" ref="G313:G318" si="16">+E313*F313</f>
        <v>204.45</v>
      </c>
      <c r="H313" s="11"/>
    </row>
    <row r="314" spans="1:8" ht="36">
      <c r="A314" s="12">
        <v>2</v>
      </c>
      <c r="B314" s="14"/>
      <c r="C314" s="1" t="s">
        <v>106</v>
      </c>
      <c r="D314" s="18" t="s">
        <v>22</v>
      </c>
      <c r="E314" s="15">
        <v>270</v>
      </c>
      <c r="F314" s="21">
        <v>8.52</v>
      </c>
      <c r="G314" s="22">
        <f t="shared" si="16"/>
        <v>2300.4</v>
      </c>
      <c r="H314" s="11"/>
    </row>
    <row r="315" spans="1:8" ht="36">
      <c r="A315" s="12">
        <v>3</v>
      </c>
      <c r="B315" s="14"/>
      <c r="C315" s="1" t="s">
        <v>469</v>
      </c>
      <c r="D315" s="18" t="s">
        <v>22</v>
      </c>
      <c r="E315" s="15">
        <v>40</v>
      </c>
      <c r="F315" s="21">
        <v>10</v>
      </c>
      <c r="G315" s="22">
        <f t="shared" si="16"/>
        <v>400</v>
      </c>
      <c r="H315" s="11"/>
    </row>
    <row r="316" spans="1:8">
      <c r="A316" s="12">
        <v>4</v>
      </c>
      <c r="B316" s="14"/>
      <c r="C316" s="1" t="s">
        <v>107</v>
      </c>
      <c r="D316" s="18" t="s">
        <v>75</v>
      </c>
      <c r="E316" s="15">
        <v>1</v>
      </c>
      <c r="F316" s="21">
        <v>50</v>
      </c>
      <c r="G316" s="22">
        <f t="shared" si="16"/>
        <v>50</v>
      </c>
      <c r="H316" s="11"/>
    </row>
    <row r="317" spans="1:8" ht="48">
      <c r="A317" s="12">
        <v>5</v>
      </c>
      <c r="B317" s="14"/>
      <c r="C317" s="1" t="s">
        <v>74</v>
      </c>
      <c r="D317" s="18" t="s">
        <v>75</v>
      </c>
      <c r="E317" s="15">
        <v>1</v>
      </c>
      <c r="F317" s="21">
        <v>50</v>
      </c>
      <c r="G317" s="22">
        <f t="shared" si="16"/>
        <v>50</v>
      </c>
      <c r="H317" s="11"/>
    </row>
    <row r="318" spans="1:8" ht="36">
      <c r="A318" s="12">
        <v>6</v>
      </c>
      <c r="B318" s="14"/>
      <c r="C318" s="1" t="s">
        <v>76</v>
      </c>
      <c r="D318" s="18" t="s">
        <v>75</v>
      </c>
      <c r="E318" s="15">
        <v>1</v>
      </c>
      <c r="F318" s="21">
        <v>30</v>
      </c>
      <c r="G318" s="22">
        <f t="shared" si="16"/>
        <v>30</v>
      </c>
      <c r="H318" s="11"/>
    </row>
    <row r="319" spans="1:8">
      <c r="A319" s="12"/>
      <c r="B319" s="12"/>
      <c r="C319" s="289" t="s">
        <v>57</v>
      </c>
      <c r="D319" s="290"/>
      <c r="E319" s="290"/>
      <c r="F319" s="23"/>
      <c r="G319" s="26">
        <f>SUM(G313:G318)</f>
        <v>3034.85</v>
      </c>
    </row>
    <row r="320" spans="1:8">
      <c r="A320" s="12"/>
      <c r="B320" s="12"/>
      <c r="C320" s="289" t="s">
        <v>148</v>
      </c>
      <c r="D320" s="290"/>
      <c r="E320" s="290"/>
      <c r="F320" s="23"/>
      <c r="G320" s="27">
        <f>+SUM(G311,G319)</f>
        <v>27125.93</v>
      </c>
    </row>
    <row r="321" spans="1:8">
      <c r="A321" s="12"/>
      <c r="B321" s="12"/>
      <c r="C321" s="297" t="s">
        <v>83</v>
      </c>
      <c r="D321" s="298"/>
      <c r="E321" s="298"/>
      <c r="F321" s="23"/>
      <c r="G321" s="25">
        <f>+G322-G320</f>
        <v>5696.4452999999994</v>
      </c>
    </row>
    <row r="322" spans="1:8">
      <c r="A322" s="12"/>
      <c r="B322" s="12"/>
      <c r="C322" s="289" t="s">
        <v>149</v>
      </c>
      <c r="D322" s="290"/>
      <c r="E322" s="290"/>
      <c r="F322" s="23"/>
      <c r="G322" s="25">
        <f>+G320*1.21</f>
        <v>32822.3753</v>
      </c>
    </row>
    <row r="324" spans="1:8">
      <c r="B324" s="296" t="s">
        <v>85</v>
      </c>
      <c r="C324" s="296"/>
      <c r="D324" s="296"/>
      <c r="E324" s="296"/>
      <c r="F324" s="296"/>
      <c r="G324" s="296"/>
    </row>
    <row r="325" spans="1:8">
      <c r="B325" s="296" t="s">
        <v>85</v>
      </c>
      <c r="C325" s="296"/>
      <c r="D325" s="296"/>
      <c r="E325" s="296"/>
      <c r="F325" s="296"/>
      <c r="G325" s="296"/>
    </row>
    <row r="326" spans="1:8">
      <c r="B326" s="296" t="s">
        <v>85</v>
      </c>
      <c r="C326" s="296"/>
      <c r="D326" s="296"/>
      <c r="E326" s="296"/>
      <c r="F326" s="296"/>
      <c r="G326" s="296"/>
    </row>
    <row r="327" spans="1:8">
      <c r="B327" s="296" t="s">
        <v>85</v>
      </c>
      <c r="C327" s="296"/>
      <c r="D327" s="296"/>
      <c r="E327" s="296"/>
      <c r="F327" s="296"/>
      <c r="G327" s="296"/>
    </row>
    <row r="328" spans="1:8">
      <c r="B328" s="296" t="s">
        <v>85</v>
      </c>
      <c r="C328" s="296"/>
      <c r="D328" s="296"/>
      <c r="E328" s="296"/>
      <c r="F328" s="296"/>
      <c r="G328" s="296"/>
    </row>
    <row r="329" spans="1:8">
      <c r="B329" s="296" t="s">
        <v>85</v>
      </c>
      <c r="C329" s="296"/>
      <c r="D329" s="296"/>
      <c r="E329" s="296"/>
      <c r="F329" s="296"/>
      <c r="G329" s="296"/>
    </row>
    <row r="330" spans="1:8">
      <c r="B330" s="296" t="s">
        <v>85</v>
      </c>
      <c r="C330" s="296"/>
      <c r="D330" s="296"/>
      <c r="E330" s="296"/>
      <c r="F330" s="296"/>
      <c r="G330" s="296"/>
    </row>
    <row r="331" spans="1:8">
      <c r="B331" s="296" t="s">
        <v>85</v>
      </c>
      <c r="C331" s="296"/>
      <c r="D331" s="296"/>
      <c r="E331" s="296"/>
      <c r="F331" s="296"/>
      <c r="G331" s="296"/>
    </row>
    <row r="332" spans="1:8">
      <c r="B332" s="296" t="s">
        <v>85</v>
      </c>
      <c r="C332" s="296"/>
      <c r="D332" s="296"/>
      <c r="E332" s="296"/>
      <c r="F332" s="296"/>
      <c r="G332" s="296"/>
    </row>
    <row r="333" spans="1:8">
      <c r="B333" s="296" t="s">
        <v>85</v>
      </c>
      <c r="C333" s="296"/>
      <c r="D333" s="296"/>
      <c r="E333" s="296"/>
      <c r="F333" s="296"/>
      <c r="G333" s="296"/>
    </row>
    <row r="334" spans="1:8">
      <c r="A334" s="2"/>
      <c r="B334" s="2"/>
      <c r="C334" s="2"/>
      <c r="D334" s="28"/>
      <c r="E334" s="16"/>
      <c r="F334" s="24"/>
      <c r="G334" s="24"/>
      <c r="H334" s="2"/>
    </row>
    <row r="336" spans="1:8" ht="15.75">
      <c r="C336" s="281" t="s">
        <v>0</v>
      </c>
      <c r="D336" s="282"/>
      <c r="E336" s="282"/>
      <c r="F336" s="282"/>
    </row>
    <row r="337" spans="1:8">
      <c r="C337" s="283" t="s">
        <v>1</v>
      </c>
      <c r="D337" s="282"/>
      <c r="E337" s="282"/>
      <c r="F337" s="282"/>
    </row>
    <row r="339" spans="1:8">
      <c r="A339" s="284" t="s">
        <v>2</v>
      </c>
      <c r="B339" s="285"/>
      <c r="C339" s="285"/>
      <c r="D339" s="285"/>
      <c r="E339" s="285"/>
      <c r="F339" s="285"/>
      <c r="G339" s="285"/>
    </row>
    <row r="340" spans="1:8">
      <c r="A340" s="285"/>
      <c r="B340" s="285"/>
      <c r="C340" s="285"/>
      <c r="D340" s="285"/>
      <c r="E340" s="285"/>
      <c r="F340" s="285"/>
      <c r="G340" s="285"/>
    </row>
    <row r="341" spans="1:8">
      <c r="A341" s="284" t="s">
        <v>397</v>
      </c>
      <c r="B341" s="285"/>
      <c r="C341" s="285"/>
      <c r="D341" s="285"/>
      <c r="E341" s="285"/>
      <c r="F341" s="285"/>
      <c r="G341" s="285"/>
    </row>
    <row r="342" spans="1:8">
      <c r="A342" s="285"/>
      <c r="B342" s="285"/>
      <c r="C342" s="285"/>
      <c r="D342" s="285"/>
      <c r="E342" s="285"/>
      <c r="F342" s="285"/>
      <c r="G342" s="285"/>
    </row>
    <row r="343" spans="1:8">
      <c r="A343" s="284" t="s">
        <v>276</v>
      </c>
      <c r="B343" s="285"/>
      <c r="C343" s="285"/>
      <c r="D343" s="285"/>
      <c r="E343" s="285"/>
      <c r="F343" s="285"/>
      <c r="G343" s="285"/>
    </row>
    <row r="344" spans="1:8">
      <c r="A344" s="285"/>
      <c r="B344" s="285"/>
      <c r="C344" s="285"/>
      <c r="D344" s="285"/>
      <c r="E344" s="285"/>
      <c r="F344" s="285"/>
      <c r="G344" s="285"/>
    </row>
    <row r="345" spans="1:8">
      <c r="A345" s="286" t="s">
        <v>6</v>
      </c>
      <c r="B345" s="287"/>
      <c r="C345" s="2"/>
      <c r="D345" s="288" t="s">
        <v>5</v>
      </c>
      <c r="E345" s="287"/>
      <c r="F345" s="287"/>
      <c r="G345" s="287"/>
    </row>
    <row r="346" spans="1:8">
      <c r="A346" s="3" t="s">
        <v>7</v>
      </c>
      <c r="B346" s="3" t="s">
        <v>9</v>
      </c>
      <c r="C346" s="3" t="s">
        <v>11</v>
      </c>
      <c r="D346" s="5" t="s">
        <v>13</v>
      </c>
      <c r="E346" s="312" t="s">
        <v>15</v>
      </c>
      <c r="F346" s="7" t="s">
        <v>16</v>
      </c>
      <c r="G346" s="10" t="s">
        <v>19</v>
      </c>
    </row>
    <row r="347" spans="1:8">
      <c r="A347" s="4" t="s">
        <v>8</v>
      </c>
      <c r="B347" s="4" t="s">
        <v>10</v>
      </c>
      <c r="C347" s="4" t="s">
        <v>12</v>
      </c>
      <c r="D347" s="6" t="s">
        <v>14</v>
      </c>
      <c r="E347" s="313"/>
      <c r="F347" s="9" t="s">
        <v>17</v>
      </c>
      <c r="G347" s="8" t="s">
        <v>18</v>
      </c>
    </row>
    <row r="348" spans="1:8">
      <c r="A348" s="13"/>
      <c r="B348" s="13">
        <v>1</v>
      </c>
      <c r="C348" s="310" t="s">
        <v>87</v>
      </c>
      <c r="D348" s="311"/>
      <c r="E348" s="311"/>
      <c r="F348" s="311"/>
      <c r="G348" s="311"/>
    </row>
    <row r="349" spans="1:8">
      <c r="A349" s="12">
        <v>1</v>
      </c>
      <c r="B349" s="14"/>
      <c r="C349" s="1" t="s">
        <v>115</v>
      </c>
      <c r="D349" s="18" t="s">
        <v>14</v>
      </c>
      <c r="E349" s="15">
        <v>8</v>
      </c>
      <c r="F349" s="21">
        <v>26.22</v>
      </c>
      <c r="G349" s="22">
        <f>+E349*F349</f>
        <v>209.76</v>
      </c>
      <c r="H349" s="11"/>
    </row>
    <row r="350" spans="1:8" ht="24">
      <c r="A350" s="12">
        <v>2</v>
      </c>
      <c r="B350" s="14"/>
      <c r="C350" s="1" t="s">
        <v>117</v>
      </c>
      <c r="D350" s="18" t="s">
        <v>14</v>
      </c>
      <c r="E350" s="15">
        <v>2</v>
      </c>
      <c r="F350" s="21">
        <v>19.8</v>
      </c>
      <c r="G350" s="22">
        <f t="shared" ref="G350:G367" si="17">+E350*F350</f>
        <v>39.6</v>
      </c>
      <c r="H350" s="11"/>
    </row>
    <row r="351" spans="1:8" ht="24">
      <c r="A351" s="12">
        <v>3</v>
      </c>
      <c r="B351" s="14"/>
      <c r="C351" s="1" t="s">
        <v>118</v>
      </c>
      <c r="D351" s="18" t="s">
        <v>14</v>
      </c>
      <c r="E351" s="15">
        <v>2</v>
      </c>
      <c r="F351" s="21">
        <v>29.27</v>
      </c>
      <c r="G351" s="22">
        <f t="shared" si="17"/>
        <v>58.54</v>
      </c>
      <c r="H351" s="11"/>
    </row>
    <row r="352" spans="1:8" ht="36">
      <c r="A352" s="12">
        <v>4</v>
      </c>
      <c r="B352" s="14"/>
      <c r="C352" s="1" t="s">
        <v>119</v>
      </c>
      <c r="D352" s="18" t="s">
        <v>35</v>
      </c>
      <c r="E352" s="15">
        <v>6.85</v>
      </c>
      <c r="F352" s="21">
        <v>250</v>
      </c>
      <c r="G352" s="22">
        <f t="shared" si="17"/>
        <v>1712.5</v>
      </c>
      <c r="H352" s="11"/>
    </row>
    <row r="353" spans="1:8" ht="24">
      <c r="A353" s="12">
        <v>5</v>
      </c>
      <c r="B353" s="14"/>
      <c r="C353" s="1" t="s">
        <v>120</v>
      </c>
      <c r="D353" s="18" t="s">
        <v>121</v>
      </c>
      <c r="E353" s="15">
        <v>0.06</v>
      </c>
      <c r="F353" s="21">
        <v>800</v>
      </c>
      <c r="G353" s="22">
        <f t="shared" si="17"/>
        <v>48</v>
      </c>
      <c r="H353" s="11"/>
    </row>
    <row r="354" spans="1:8">
      <c r="A354" s="12">
        <v>6</v>
      </c>
      <c r="B354" s="14"/>
      <c r="C354" s="1" t="s">
        <v>122</v>
      </c>
      <c r="D354" s="18" t="s">
        <v>22</v>
      </c>
      <c r="E354" s="15">
        <v>660</v>
      </c>
      <c r="F354" s="21">
        <v>0.72</v>
      </c>
      <c r="G354" s="22">
        <f t="shared" si="17"/>
        <v>475.2</v>
      </c>
      <c r="H354" s="11"/>
    </row>
    <row r="355" spans="1:8">
      <c r="A355" s="12">
        <v>7</v>
      </c>
      <c r="B355" s="14"/>
      <c r="C355" s="1" t="s">
        <v>123</v>
      </c>
      <c r="D355" s="18" t="s">
        <v>22</v>
      </c>
      <c r="E355" s="15">
        <v>60</v>
      </c>
      <c r="F355" s="21">
        <v>1.39</v>
      </c>
      <c r="G355" s="22">
        <f t="shared" si="17"/>
        <v>83.399999999999991</v>
      </c>
      <c r="H355" s="11"/>
    </row>
    <row r="356" spans="1:8" ht="24">
      <c r="A356" s="12">
        <v>8</v>
      </c>
      <c r="B356" s="14"/>
      <c r="C356" s="1" t="s">
        <v>125</v>
      </c>
      <c r="D356" s="18" t="s">
        <v>29</v>
      </c>
      <c r="E356" s="15">
        <v>1</v>
      </c>
      <c r="F356" s="21">
        <v>100</v>
      </c>
      <c r="G356" s="22">
        <f t="shared" si="17"/>
        <v>100</v>
      </c>
      <c r="H356" s="11"/>
    </row>
    <row r="357" spans="1:8">
      <c r="A357" s="12">
        <v>9</v>
      </c>
      <c r="B357" s="14"/>
      <c r="C357" s="1" t="s">
        <v>126</v>
      </c>
      <c r="D357" s="18" t="s">
        <v>14</v>
      </c>
      <c r="E357" s="15">
        <v>1</v>
      </c>
      <c r="F357" s="21">
        <v>19.5</v>
      </c>
      <c r="G357" s="22">
        <f t="shared" si="17"/>
        <v>19.5</v>
      </c>
      <c r="H357" s="11"/>
    </row>
    <row r="358" spans="1:8">
      <c r="A358" s="12">
        <v>10</v>
      </c>
      <c r="B358" s="14"/>
      <c r="C358" s="1" t="s">
        <v>127</v>
      </c>
      <c r="D358" s="18" t="s">
        <v>35</v>
      </c>
      <c r="E358" s="15">
        <v>0.25</v>
      </c>
      <c r="F358" s="21">
        <v>250</v>
      </c>
      <c r="G358" s="22">
        <f t="shared" si="17"/>
        <v>62.5</v>
      </c>
      <c r="H358" s="11"/>
    </row>
    <row r="359" spans="1:8">
      <c r="A359" s="12">
        <v>11</v>
      </c>
      <c r="B359" s="14"/>
      <c r="C359" s="1" t="s">
        <v>128</v>
      </c>
      <c r="D359" s="18" t="s">
        <v>22</v>
      </c>
      <c r="E359" s="15">
        <v>25</v>
      </c>
      <c r="F359" s="21">
        <v>0.72</v>
      </c>
      <c r="G359" s="22">
        <f t="shared" si="17"/>
        <v>18</v>
      </c>
      <c r="H359" s="11"/>
    </row>
    <row r="360" spans="1:8" ht="24">
      <c r="A360" s="12">
        <v>12</v>
      </c>
      <c r="B360" s="14"/>
      <c r="C360" s="1" t="s">
        <v>129</v>
      </c>
      <c r="D360" s="18" t="s">
        <v>35</v>
      </c>
      <c r="E360" s="15">
        <v>1.56</v>
      </c>
      <c r="F360" s="21">
        <v>450</v>
      </c>
      <c r="G360" s="22">
        <f t="shared" si="17"/>
        <v>702</v>
      </c>
      <c r="H360" s="11"/>
    </row>
    <row r="361" spans="1:8" ht="24">
      <c r="A361" s="12">
        <v>13</v>
      </c>
      <c r="B361" s="14"/>
      <c r="C361" s="1" t="s">
        <v>130</v>
      </c>
      <c r="D361" s="18" t="s">
        <v>35</v>
      </c>
      <c r="E361" s="15">
        <v>1.56</v>
      </c>
      <c r="F361" s="21">
        <v>600</v>
      </c>
      <c r="G361" s="22">
        <f t="shared" si="17"/>
        <v>936</v>
      </c>
      <c r="H361" s="11"/>
    </row>
    <row r="362" spans="1:8" ht="36">
      <c r="A362" s="12">
        <v>14</v>
      </c>
      <c r="B362" s="14"/>
      <c r="C362" s="1" t="s">
        <v>131</v>
      </c>
      <c r="D362" s="18" t="s">
        <v>35</v>
      </c>
      <c r="E362" s="15">
        <v>1.5</v>
      </c>
      <c r="F362" s="21">
        <v>1911</v>
      </c>
      <c r="G362" s="22">
        <f t="shared" si="17"/>
        <v>2866.5</v>
      </c>
      <c r="H362" s="11"/>
    </row>
    <row r="363" spans="1:8" ht="36">
      <c r="A363" s="12">
        <v>15</v>
      </c>
      <c r="B363" s="14"/>
      <c r="C363" s="1" t="s">
        <v>132</v>
      </c>
      <c r="D363" s="18" t="s">
        <v>35</v>
      </c>
      <c r="E363" s="15">
        <v>0.06</v>
      </c>
      <c r="F363" s="21">
        <v>2247</v>
      </c>
      <c r="G363" s="22">
        <f t="shared" si="17"/>
        <v>134.82</v>
      </c>
      <c r="H363" s="11"/>
    </row>
    <row r="364" spans="1:8" ht="24">
      <c r="A364" s="12">
        <v>16</v>
      </c>
      <c r="B364" s="14"/>
      <c r="C364" s="1" t="s">
        <v>133</v>
      </c>
      <c r="D364" s="18" t="s">
        <v>22</v>
      </c>
      <c r="E364" s="15">
        <v>150</v>
      </c>
      <c r="F364" s="21">
        <v>4.96</v>
      </c>
      <c r="G364" s="22">
        <f t="shared" si="17"/>
        <v>744</v>
      </c>
      <c r="H364" s="11"/>
    </row>
    <row r="365" spans="1:8" ht="24">
      <c r="A365" s="12">
        <v>17</v>
      </c>
      <c r="B365" s="14"/>
      <c r="C365" s="1" t="s">
        <v>470</v>
      </c>
      <c r="D365" s="18" t="s">
        <v>22</v>
      </c>
      <c r="E365" s="15">
        <v>6</v>
      </c>
      <c r="F365" s="21">
        <v>6.62</v>
      </c>
      <c r="G365" s="22">
        <f t="shared" si="17"/>
        <v>39.72</v>
      </c>
      <c r="H365" s="11"/>
    </row>
    <row r="366" spans="1:8" ht="24">
      <c r="A366" s="12">
        <v>18</v>
      </c>
      <c r="B366" s="14"/>
      <c r="C366" s="1" t="s">
        <v>137</v>
      </c>
      <c r="D366" s="18" t="s">
        <v>138</v>
      </c>
      <c r="E366" s="15">
        <v>0.06</v>
      </c>
      <c r="F366" s="21">
        <v>177.2</v>
      </c>
      <c r="G366" s="22">
        <f t="shared" si="17"/>
        <v>10.632</v>
      </c>
      <c r="H366" s="11"/>
    </row>
    <row r="367" spans="1:8" ht="24">
      <c r="A367" s="12">
        <v>19</v>
      </c>
      <c r="B367" s="14"/>
      <c r="C367" s="1" t="s">
        <v>139</v>
      </c>
      <c r="D367" s="18" t="s">
        <v>35</v>
      </c>
      <c r="E367" s="15">
        <v>1.5</v>
      </c>
      <c r="F367" s="21">
        <v>174.08</v>
      </c>
      <c r="G367" s="22">
        <f t="shared" si="17"/>
        <v>261.12</v>
      </c>
      <c r="H367" s="11"/>
    </row>
    <row r="368" spans="1:8">
      <c r="A368" s="12"/>
      <c r="B368" s="12"/>
      <c r="C368" s="289" t="s">
        <v>47</v>
      </c>
      <c r="D368" s="290"/>
      <c r="E368" s="290"/>
      <c r="F368" s="23"/>
      <c r="G368" s="26">
        <f>SUM(G349:G367)</f>
        <v>8521.7919999999995</v>
      </c>
    </row>
    <row r="369" spans="1:8">
      <c r="A369" s="12"/>
      <c r="B369" s="12"/>
      <c r="C369" s="289" t="s">
        <v>189</v>
      </c>
      <c r="D369" s="290"/>
      <c r="E369" s="290"/>
      <c r="F369" s="23"/>
      <c r="G369" s="27">
        <f>+SUM(G368)</f>
        <v>8521.7919999999995</v>
      </c>
    </row>
    <row r="370" spans="1:8">
      <c r="A370" s="12"/>
      <c r="B370" s="12"/>
      <c r="C370" s="297" t="s">
        <v>83</v>
      </c>
      <c r="D370" s="298"/>
      <c r="E370" s="298"/>
      <c r="F370" s="23"/>
      <c r="G370" s="25">
        <f>+G371-G369</f>
        <v>1789.5763200000001</v>
      </c>
    </row>
    <row r="371" spans="1:8">
      <c r="A371" s="12"/>
      <c r="B371" s="12"/>
      <c r="C371" s="289" t="s">
        <v>190</v>
      </c>
      <c r="D371" s="290"/>
      <c r="E371" s="290"/>
      <c r="F371" s="23"/>
      <c r="G371" s="25">
        <f>+G369*1.21</f>
        <v>10311.36832</v>
      </c>
    </row>
    <row r="373" spans="1:8">
      <c r="B373" s="296" t="s">
        <v>85</v>
      </c>
      <c r="C373" s="296"/>
      <c r="D373" s="296"/>
      <c r="E373" s="296"/>
      <c r="F373" s="296"/>
      <c r="G373" s="296"/>
    </row>
    <row r="374" spans="1:8">
      <c r="B374" s="296" t="s">
        <v>85</v>
      </c>
      <c r="C374" s="296"/>
      <c r="D374" s="296"/>
      <c r="E374" s="296"/>
      <c r="F374" s="296"/>
      <c r="G374" s="296"/>
    </row>
    <row r="375" spans="1:8">
      <c r="B375" s="296" t="s">
        <v>85</v>
      </c>
      <c r="C375" s="296"/>
      <c r="D375" s="296"/>
      <c r="E375" s="296"/>
      <c r="F375" s="296"/>
      <c r="G375" s="296"/>
    </row>
    <row r="376" spans="1:8">
      <c r="B376" s="296" t="s">
        <v>85</v>
      </c>
      <c r="C376" s="296"/>
      <c r="D376" s="296"/>
      <c r="E376" s="296"/>
      <c r="F376" s="296"/>
      <c r="G376" s="296"/>
    </row>
    <row r="377" spans="1:8">
      <c r="B377" s="296" t="s">
        <v>85</v>
      </c>
      <c r="C377" s="296"/>
      <c r="D377" s="296"/>
      <c r="E377" s="296"/>
      <c r="F377" s="296"/>
      <c r="G377" s="296"/>
    </row>
    <row r="378" spans="1:8">
      <c r="B378" s="296" t="s">
        <v>85</v>
      </c>
      <c r="C378" s="296"/>
      <c r="D378" s="296"/>
      <c r="E378" s="296"/>
      <c r="F378" s="296"/>
      <c r="G378" s="296"/>
    </row>
    <row r="379" spans="1:8">
      <c r="B379" s="296" t="s">
        <v>85</v>
      </c>
      <c r="C379" s="296"/>
      <c r="D379" s="296"/>
      <c r="E379" s="296"/>
      <c r="F379" s="296"/>
      <c r="G379" s="296"/>
    </row>
    <row r="380" spans="1:8">
      <c r="B380" s="296" t="s">
        <v>85</v>
      </c>
      <c r="C380" s="296"/>
      <c r="D380" s="296"/>
      <c r="E380" s="296"/>
      <c r="F380" s="296"/>
      <c r="G380" s="296"/>
    </row>
    <row r="381" spans="1:8">
      <c r="B381" s="296" t="s">
        <v>85</v>
      </c>
      <c r="C381" s="296"/>
      <c r="D381" s="296"/>
      <c r="E381" s="296"/>
      <c r="F381" s="296"/>
      <c r="G381" s="296"/>
    </row>
    <row r="382" spans="1:8">
      <c r="B382" s="296" t="s">
        <v>85</v>
      </c>
      <c r="C382" s="296"/>
      <c r="D382" s="296"/>
      <c r="E382" s="296"/>
      <c r="F382" s="296"/>
      <c r="G382" s="296"/>
    </row>
    <row r="383" spans="1:8">
      <c r="A383" s="2"/>
      <c r="B383" s="2"/>
      <c r="C383" s="2"/>
      <c r="D383" s="28"/>
      <c r="E383" s="16"/>
      <c r="F383" s="24"/>
      <c r="G383" s="24"/>
      <c r="H383" s="2"/>
    </row>
    <row r="385" spans="1:8" ht="15.75">
      <c r="C385" s="281" t="s">
        <v>0</v>
      </c>
      <c r="D385" s="282"/>
      <c r="E385" s="282"/>
      <c r="F385" s="282"/>
    </row>
    <row r="386" spans="1:8">
      <c r="C386" s="283" t="s">
        <v>1</v>
      </c>
      <c r="D386" s="282"/>
      <c r="E386" s="282"/>
      <c r="F386" s="282"/>
    </row>
    <row r="388" spans="1:8">
      <c r="A388" s="284" t="s">
        <v>2</v>
      </c>
      <c r="B388" s="285"/>
      <c r="C388" s="285"/>
      <c r="D388" s="285"/>
      <c r="E388" s="285"/>
      <c r="F388" s="285"/>
      <c r="G388" s="285"/>
    </row>
    <row r="389" spans="1:8">
      <c r="A389" s="285"/>
      <c r="B389" s="285"/>
      <c r="C389" s="285"/>
      <c r="D389" s="285"/>
      <c r="E389" s="285"/>
      <c r="F389" s="285"/>
      <c r="G389" s="285"/>
    </row>
    <row r="390" spans="1:8">
      <c r="A390" s="284" t="s">
        <v>397</v>
      </c>
      <c r="B390" s="285"/>
      <c r="C390" s="285"/>
      <c r="D390" s="285"/>
      <c r="E390" s="285"/>
      <c r="F390" s="285"/>
      <c r="G390" s="285"/>
    </row>
    <row r="391" spans="1:8">
      <c r="A391" s="285"/>
      <c r="B391" s="285"/>
      <c r="C391" s="285"/>
      <c r="D391" s="285"/>
      <c r="E391" s="285"/>
      <c r="F391" s="285"/>
      <c r="G391" s="285"/>
    </row>
    <row r="392" spans="1:8">
      <c r="A392" s="284" t="s">
        <v>278</v>
      </c>
      <c r="B392" s="285"/>
      <c r="C392" s="285"/>
      <c r="D392" s="285"/>
      <c r="E392" s="285"/>
      <c r="F392" s="285"/>
      <c r="G392" s="285"/>
    </row>
    <row r="393" spans="1:8">
      <c r="A393" s="285"/>
      <c r="B393" s="285"/>
      <c r="C393" s="285"/>
      <c r="D393" s="285"/>
      <c r="E393" s="285"/>
      <c r="F393" s="285"/>
      <c r="G393" s="285"/>
    </row>
    <row r="394" spans="1:8">
      <c r="A394" s="286" t="s">
        <v>6</v>
      </c>
      <c r="B394" s="287"/>
      <c r="C394" s="2"/>
      <c r="D394" s="288" t="s">
        <v>5</v>
      </c>
      <c r="E394" s="287"/>
      <c r="F394" s="287"/>
      <c r="G394" s="287"/>
    </row>
    <row r="395" spans="1:8">
      <c r="A395" s="3" t="s">
        <v>7</v>
      </c>
      <c r="B395" s="3" t="s">
        <v>9</v>
      </c>
      <c r="C395" s="3" t="s">
        <v>11</v>
      </c>
      <c r="D395" s="5" t="s">
        <v>13</v>
      </c>
      <c r="E395" s="312" t="s">
        <v>15</v>
      </c>
      <c r="F395" s="7" t="s">
        <v>16</v>
      </c>
      <c r="G395" s="10" t="s">
        <v>19</v>
      </c>
    </row>
    <row r="396" spans="1:8">
      <c r="A396" s="4" t="s">
        <v>8</v>
      </c>
      <c r="B396" s="4" t="s">
        <v>10</v>
      </c>
      <c r="C396" s="4" t="s">
        <v>12</v>
      </c>
      <c r="D396" s="6" t="s">
        <v>14</v>
      </c>
      <c r="E396" s="313"/>
      <c r="F396" s="9" t="s">
        <v>17</v>
      </c>
      <c r="G396" s="8" t="s">
        <v>18</v>
      </c>
    </row>
    <row r="397" spans="1:8">
      <c r="A397" s="13"/>
      <c r="B397" s="13">
        <v>1</v>
      </c>
      <c r="C397" s="310" t="s">
        <v>87</v>
      </c>
      <c r="D397" s="311"/>
      <c r="E397" s="311"/>
      <c r="F397" s="311"/>
      <c r="G397" s="311"/>
    </row>
    <row r="398" spans="1:8">
      <c r="A398" s="12">
        <v>1</v>
      </c>
      <c r="B398" s="14"/>
      <c r="C398" s="14" t="s">
        <v>151</v>
      </c>
      <c r="D398" s="18"/>
      <c r="E398" s="15">
        <v>0</v>
      </c>
      <c r="F398" s="21">
        <v>0</v>
      </c>
      <c r="G398" s="22">
        <v>0</v>
      </c>
      <c r="H398" s="11"/>
    </row>
    <row r="399" spans="1:8">
      <c r="A399" s="12">
        <v>2</v>
      </c>
      <c r="B399" s="14"/>
      <c r="C399" s="1" t="s">
        <v>471</v>
      </c>
      <c r="D399" s="18" t="s">
        <v>29</v>
      </c>
      <c r="E399" s="15">
        <v>1</v>
      </c>
      <c r="F399" s="21">
        <v>2251.85</v>
      </c>
      <c r="G399" s="22">
        <f t="shared" ref="G399:G449" si="18">+E399*F399</f>
        <v>2251.85</v>
      </c>
      <c r="H399" s="11"/>
    </row>
    <row r="400" spans="1:8" ht="48">
      <c r="A400" s="12">
        <v>3</v>
      </c>
      <c r="B400" s="14"/>
      <c r="C400" s="1" t="s">
        <v>279</v>
      </c>
      <c r="D400" s="18" t="s">
        <v>14</v>
      </c>
      <c r="E400" s="15">
        <v>1</v>
      </c>
      <c r="F400" s="21">
        <v>1428.16</v>
      </c>
      <c r="G400" s="22">
        <f t="shared" si="18"/>
        <v>1428.16</v>
      </c>
      <c r="H400" s="11"/>
    </row>
    <row r="401" spans="1:8" ht="48">
      <c r="A401" s="12">
        <v>4</v>
      </c>
      <c r="B401" s="14"/>
      <c r="C401" s="1" t="s">
        <v>153</v>
      </c>
      <c r="D401" s="18" t="s">
        <v>14</v>
      </c>
      <c r="E401" s="15">
        <v>1</v>
      </c>
      <c r="F401" s="21">
        <v>585.53</v>
      </c>
      <c r="G401" s="22">
        <f t="shared" si="18"/>
        <v>585.53</v>
      </c>
      <c r="H401" s="11"/>
    </row>
    <row r="402" spans="1:8" ht="48">
      <c r="A402" s="12">
        <v>5</v>
      </c>
      <c r="B402" s="14"/>
      <c r="C402" s="1" t="s">
        <v>153</v>
      </c>
      <c r="D402" s="18" t="s">
        <v>14</v>
      </c>
      <c r="E402" s="15">
        <v>1</v>
      </c>
      <c r="F402" s="21">
        <v>656</v>
      </c>
      <c r="G402" s="22">
        <f t="shared" si="18"/>
        <v>656</v>
      </c>
      <c r="H402" s="11"/>
    </row>
    <row r="403" spans="1:8" ht="48">
      <c r="A403" s="12">
        <v>6</v>
      </c>
      <c r="B403" s="14"/>
      <c r="C403" s="1" t="s">
        <v>153</v>
      </c>
      <c r="D403" s="18" t="s">
        <v>14</v>
      </c>
      <c r="E403" s="15">
        <v>1</v>
      </c>
      <c r="F403" s="21">
        <v>537.25</v>
      </c>
      <c r="G403" s="22">
        <f t="shared" si="18"/>
        <v>537.25</v>
      </c>
      <c r="H403" s="11"/>
    </row>
    <row r="404" spans="1:8" ht="24">
      <c r="A404" s="12">
        <v>7</v>
      </c>
      <c r="B404" s="14"/>
      <c r="C404" s="1" t="s">
        <v>472</v>
      </c>
      <c r="D404" s="18" t="s">
        <v>29</v>
      </c>
      <c r="E404" s="15">
        <v>1</v>
      </c>
      <c r="F404" s="21">
        <v>238.29</v>
      </c>
      <c r="G404" s="22">
        <f t="shared" si="18"/>
        <v>238.29</v>
      </c>
      <c r="H404" s="11"/>
    </row>
    <row r="405" spans="1:8">
      <c r="A405" s="12">
        <v>8</v>
      </c>
      <c r="B405" s="14"/>
      <c r="C405" s="14" t="s">
        <v>154</v>
      </c>
      <c r="D405" s="18"/>
      <c r="E405" s="15">
        <v>0</v>
      </c>
      <c r="F405" s="21">
        <v>0</v>
      </c>
      <c r="G405" s="22">
        <f t="shared" si="18"/>
        <v>0</v>
      </c>
      <c r="H405" s="11"/>
    </row>
    <row r="406" spans="1:8" ht="36">
      <c r="A406" s="12">
        <v>9</v>
      </c>
      <c r="B406" s="14"/>
      <c r="C406" s="1" t="s">
        <v>119</v>
      </c>
      <c r="D406" s="18" t="s">
        <v>35</v>
      </c>
      <c r="E406" s="15">
        <v>8.35</v>
      </c>
      <c r="F406" s="21">
        <v>140.91</v>
      </c>
      <c r="G406" s="22">
        <f t="shared" si="18"/>
        <v>1176.5984999999998</v>
      </c>
      <c r="H406" s="11"/>
    </row>
    <row r="407" spans="1:8" ht="48">
      <c r="A407" s="12">
        <v>10</v>
      </c>
      <c r="B407" s="14"/>
      <c r="C407" s="1" t="s">
        <v>473</v>
      </c>
      <c r="D407" s="18" t="s">
        <v>35</v>
      </c>
      <c r="E407" s="15">
        <v>0.1</v>
      </c>
      <c r="F407" s="21">
        <v>60.98</v>
      </c>
      <c r="G407" s="22">
        <f t="shared" si="18"/>
        <v>6.0979999999999999</v>
      </c>
      <c r="H407" s="11"/>
    </row>
    <row r="408" spans="1:8" ht="36">
      <c r="A408" s="12">
        <v>11</v>
      </c>
      <c r="B408" s="14"/>
      <c r="C408" s="1" t="s">
        <v>156</v>
      </c>
      <c r="D408" s="18" t="s">
        <v>22</v>
      </c>
      <c r="E408" s="15">
        <v>310</v>
      </c>
      <c r="F408" s="21">
        <v>4.2300000000000004</v>
      </c>
      <c r="G408" s="22">
        <f t="shared" si="18"/>
        <v>1311.3000000000002</v>
      </c>
      <c r="H408" s="11"/>
    </row>
    <row r="409" spans="1:8" ht="36">
      <c r="A409" s="12">
        <v>12</v>
      </c>
      <c r="B409" s="14"/>
      <c r="C409" s="1" t="s">
        <v>157</v>
      </c>
      <c r="D409" s="18" t="s">
        <v>22</v>
      </c>
      <c r="E409" s="15">
        <v>360</v>
      </c>
      <c r="F409" s="21">
        <v>5.51</v>
      </c>
      <c r="G409" s="22">
        <f t="shared" si="18"/>
        <v>1983.6</v>
      </c>
      <c r="H409" s="11"/>
    </row>
    <row r="410" spans="1:8" ht="36">
      <c r="A410" s="12">
        <v>13</v>
      </c>
      <c r="B410" s="14"/>
      <c r="C410" s="1" t="s">
        <v>158</v>
      </c>
      <c r="D410" s="18" t="s">
        <v>22</v>
      </c>
      <c r="E410" s="15">
        <v>70</v>
      </c>
      <c r="F410" s="21">
        <v>12.23</v>
      </c>
      <c r="G410" s="22">
        <f t="shared" si="18"/>
        <v>856.1</v>
      </c>
      <c r="H410" s="11"/>
    </row>
    <row r="411" spans="1:8" ht="36">
      <c r="A411" s="12">
        <v>14</v>
      </c>
      <c r="B411" s="14"/>
      <c r="C411" s="1" t="s">
        <v>159</v>
      </c>
      <c r="D411" s="18" t="s">
        <v>22</v>
      </c>
      <c r="E411" s="15">
        <v>20</v>
      </c>
      <c r="F411" s="21">
        <v>17.149999999999999</v>
      </c>
      <c r="G411" s="22">
        <f t="shared" si="18"/>
        <v>343</v>
      </c>
      <c r="H411" s="11"/>
    </row>
    <row r="412" spans="1:8">
      <c r="A412" s="12">
        <v>15</v>
      </c>
      <c r="B412" s="14"/>
      <c r="C412" s="1" t="s">
        <v>474</v>
      </c>
      <c r="D412" s="18" t="s">
        <v>22</v>
      </c>
      <c r="E412" s="15">
        <v>10</v>
      </c>
      <c r="F412" s="21">
        <v>136.78</v>
      </c>
      <c r="G412" s="22">
        <f t="shared" si="18"/>
        <v>1367.8</v>
      </c>
      <c r="H412" s="11"/>
    </row>
    <row r="413" spans="1:8" ht="36">
      <c r="A413" s="12">
        <v>16</v>
      </c>
      <c r="B413" s="14"/>
      <c r="C413" s="1" t="s">
        <v>161</v>
      </c>
      <c r="D413" s="18" t="s">
        <v>22</v>
      </c>
      <c r="E413" s="15">
        <v>25</v>
      </c>
      <c r="F413" s="21">
        <v>3.54</v>
      </c>
      <c r="G413" s="22">
        <f t="shared" si="18"/>
        <v>88.5</v>
      </c>
      <c r="H413" s="11"/>
    </row>
    <row r="414" spans="1:8" ht="36">
      <c r="A414" s="12">
        <v>17</v>
      </c>
      <c r="B414" s="14"/>
      <c r="C414" s="1" t="s">
        <v>162</v>
      </c>
      <c r="D414" s="18" t="s">
        <v>22</v>
      </c>
      <c r="E414" s="15">
        <v>20</v>
      </c>
      <c r="F414" s="21">
        <v>5.31</v>
      </c>
      <c r="G414" s="22">
        <f t="shared" si="18"/>
        <v>106.19999999999999</v>
      </c>
      <c r="H414" s="11"/>
    </row>
    <row r="415" spans="1:8" ht="24">
      <c r="A415" s="12">
        <v>18</v>
      </c>
      <c r="B415" s="14"/>
      <c r="C415" s="1" t="s">
        <v>475</v>
      </c>
      <c r="D415" s="18" t="s">
        <v>22</v>
      </c>
      <c r="E415" s="15">
        <v>10</v>
      </c>
      <c r="F415" s="21">
        <v>13.94</v>
      </c>
      <c r="G415" s="22">
        <f t="shared" si="18"/>
        <v>139.4</v>
      </c>
      <c r="H415" s="11"/>
    </row>
    <row r="416" spans="1:8" ht="36">
      <c r="A416" s="12">
        <v>19</v>
      </c>
      <c r="B416" s="14"/>
      <c r="C416" s="1" t="s">
        <v>156</v>
      </c>
      <c r="D416" s="18" t="s">
        <v>22</v>
      </c>
      <c r="E416" s="15">
        <v>20</v>
      </c>
      <c r="F416" s="21">
        <v>4.2300000000000004</v>
      </c>
      <c r="G416" s="22">
        <f t="shared" si="18"/>
        <v>84.600000000000009</v>
      </c>
      <c r="H416" s="11"/>
    </row>
    <row r="417" spans="1:8">
      <c r="A417" s="12">
        <v>20</v>
      </c>
      <c r="B417" s="14"/>
      <c r="C417" s="14" t="s">
        <v>163</v>
      </c>
      <c r="D417" s="18"/>
      <c r="E417" s="15">
        <v>0</v>
      </c>
      <c r="F417" s="21">
        <v>0</v>
      </c>
      <c r="G417" s="22">
        <f t="shared" si="18"/>
        <v>0</v>
      </c>
      <c r="H417" s="11"/>
    </row>
    <row r="418" spans="1:8" ht="24">
      <c r="A418" s="12">
        <v>21</v>
      </c>
      <c r="B418" s="14"/>
      <c r="C418" s="1" t="s">
        <v>282</v>
      </c>
      <c r="D418" s="18" t="s">
        <v>14</v>
      </c>
      <c r="E418" s="15">
        <v>21</v>
      </c>
      <c r="F418" s="21">
        <v>32.979999999999997</v>
      </c>
      <c r="G418" s="22">
        <f t="shared" si="18"/>
        <v>692.57999999999993</v>
      </c>
      <c r="H418" s="11"/>
    </row>
    <row r="419" spans="1:8" ht="24">
      <c r="A419" s="12">
        <v>22</v>
      </c>
      <c r="B419" s="14"/>
      <c r="C419" s="1" t="s">
        <v>283</v>
      </c>
      <c r="D419" s="18" t="s">
        <v>14</v>
      </c>
      <c r="E419" s="15">
        <v>21</v>
      </c>
      <c r="F419" s="21">
        <v>19.12</v>
      </c>
      <c r="G419" s="22">
        <f t="shared" si="18"/>
        <v>401.52000000000004</v>
      </c>
      <c r="H419" s="11"/>
    </row>
    <row r="420" spans="1:8">
      <c r="A420" s="12">
        <v>23</v>
      </c>
      <c r="B420" s="14"/>
      <c r="C420" s="1" t="s">
        <v>164</v>
      </c>
      <c r="D420" s="18" t="s">
        <v>14</v>
      </c>
      <c r="E420" s="15">
        <v>23</v>
      </c>
      <c r="F420" s="21">
        <v>15.06</v>
      </c>
      <c r="G420" s="22">
        <f t="shared" si="18"/>
        <v>346.38</v>
      </c>
      <c r="H420" s="11"/>
    </row>
    <row r="421" spans="1:8" ht="24">
      <c r="A421" s="12">
        <v>24</v>
      </c>
      <c r="B421" s="14"/>
      <c r="C421" s="1" t="s">
        <v>476</v>
      </c>
      <c r="D421" s="18" t="s">
        <v>14</v>
      </c>
      <c r="E421" s="15">
        <v>2</v>
      </c>
      <c r="F421" s="21">
        <v>34.54</v>
      </c>
      <c r="G421" s="22">
        <f t="shared" si="18"/>
        <v>69.08</v>
      </c>
      <c r="H421" s="11"/>
    </row>
    <row r="422" spans="1:8" ht="24">
      <c r="A422" s="12">
        <v>25</v>
      </c>
      <c r="B422" s="14"/>
      <c r="C422" s="1" t="s">
        <v>477</v>
      </c>
      <c r="D422" s="18" t="s">
        <v>14</v>
      </c>
      <c r="E422" s="15">
        <v>7</v>
      </c>
      <c r="F422" s="21">
        <v>85.82</v>
      </c>
      <c r="G422" s="22">
        <f t="shared" si="18"/>
        <v>600.74</v>
      </c>
      <c r="H422" s="11"/>
    </row>
    <row r="423" spans="1:8" ht="24">
      <c r="A423" s="12">
        <v>26</v>
      </c>
      <c r="B423" s="14"/>
      <c r="C423" s="1" t="s">
        <v>478</v>
      </c>
      <c r="D423" s="18" t="s">
        <v>14</v>
      </c>
      <c r="E423" s="15">
        <v>8</v>
      </c>
      <c r="F423" s="21">
        <v>84.03</v>
      </c>
      <c r="G423" s="22">
        <f t="shared" si="18"/>
        <v>672.24</v>
      </c>
      <c r="H423" s="11"/>
    </row>
    <row r="424" spans="1:8" ht="24">
      <c r="A424" s="12">
        <v>27</v>
      </c>
      <c r="B424" s="14"/>
      <c r="C424" s="1" t="s">
        <v>479</v>
      </c>
      <c r="D424" s="18" t="s">
        <v>14</v>
      </c>
      <c r="E424" s="15">
        <v>6</v>
      </c>
      <c r="F424" s="21">
        <v>85.82</v>
      </c>
      <c r="G424" s="22">
        <f t="shared" si="18"/>
        <v>514.91999999999996</v>
      </c>
      <c r="H424" s="11"/>
    </row>
    <row r="425" spans="1:8">
      <c r="A425" s="12">
        <v>28</v>
      </c>
      <c r="B425" s="14"/>
      <c r="C425" s="1" t="s">
        <v>166</v>
      </c>
      <c r="D425" s="18" t="s">
        <v>14</v>
      </c>
      <c r="E425" s="15">
        <v>3</v>
      </c>
      <c r="F425" s="21">
        <v>16.170000000000002</v>
      </c>
      <c r="G425" s="22">
        <f t="shared" si="18"/>
        <v>48.510000000000005</v>
      </c>
      <c r="H425" s="11"/>
    </row>
    <row r="426" spans="1:8">
      <c r="A426" s="12">
        <v>29</v>
      </c>
      <c r="B426" s="14"/>
      <c r="C426" s="1" t="s">
        <v>167</v>
      </c>
      <c r="D426" s="18" t="s">
        <v>14</v>
      </c>
      <c r="E426" s="15">
        <v>3</v>
      </c>
      <c r="F426" s="21">
        <v>64.569999999999993</v>
      </c>
      <c r="G426" s="22">
        <f t="shared" si="18"/>
        <v>193.70999999999998</v>
      </c>
      <c r="H426" s="11"/>
    </row>
    <row r="427" spans="1:8" ht="24">
      <c r="A427" s="12">
        <v>30</v>
      </c>
      <c r="B427" s="14"/>
      <c r="C427" s="1" t="s">
        <v>168</v>
      </c>
      <c r="D427" s="18" t="s">
        <v>138</v>
      </c>
      <c r="E427" s="15">
        <v>0.06</v>
      </c>
      <c r="F427" s="21">
        <v>2270.88</v>
      </c>
      <c r="G427" s="22">
        <f t="shared" si="18"/>
        <v>136.25280000000001</v>
      </c>
      <c r="H427" s="11"/>
    </row>
    <row r="428" spans="1:8">
      <c r="A428" s="12">
        <v>31</v>
      </c>
      <c r="B428" s="14"/>
      <c r="C428" s="1" t="s">
        <v>169</v>
      </c>
      <c r="D428" s="18" t="s">
        <v>14</v>
      </c>
      <c r="E428" s="15">
        <v>6</v>
      </c>
      <c r="F428" s="21">
        <v>76.75</v>
      </c>
      <c r="G428" s="22">
        <f t="shared" si="18"/>
        <v>460.5</v>
      </c>
      <c r="H428" s="11"/>
    </row>
    <row r="429" spans="1:8">
      <c r="A429" s="12">
        <v>32</v>
      </c>
      <c r="B429" s="14"/>
      <c r="C429" s="14" t="s">
        <v>170</v>
      </c>
      <c r="D429" s="18"/>
      <c r="E429" s="15">
        <v>0</v>
      </c>
      <c r="F429" s="21">
        <v>0</v>
      </c>
      <c r="G429" s="22">
        <f t="shared" si="18"/>
        <v>0</v>
      </c>
      <c r="H429" s="11"/>
    </row>
    <row r="430" spans="1:8" ht="36">
      <c r="A430" s="12">
        <v>33</v>
      </c>
      <c r="B430" s="14"/>
      <c r="C430" s="1" t="s">
        <v>174</v>
      </c>
      <c r="D430" s="18" t="s">
        <v>138</v>
      </c>
      <c r="E430" s="15">
        <v>0.8</v>
      </c>
      <c r="F430" s="21">
        <v>230.58</v>
      </c>
      <c r="G430" s="22">
        <f t="shared" si="18"/>
        <v>184.46400000000003</v>
      </c>
      <c r="H430" s="11"/>
    </row>
    <row r="431" spans="1:8" ht="24">
      <c r="A431" s="12">
        <v>34</v>
      </c>
      <c r="B431" s="14"/>
      <c r="C431" s="1" t="s">
        <v>290</v>
      </c>
      <c r="D431" s="18" t="s">
        <v>138</v>
      </c>
      <c r="E431" s="15">
        <v>0.63</v>
      </c>
      <c r="F431" s="21">
        <v>1744.3</v>
      </c>
      <c r="G431" s="22">
        <f t="shared" si="18"/>
        <v>1098.9089999999999</v>
      </c>
      <c r="H431" s="11"/>
    </row>
    <row r="432" spans="1:8" ht="24">
      <c r="A432" s="12">
        <v>35</v>
      </c>
      <c r="B432" s="14"/>
      <c r="C432" s="1" t="s">
        <v>480</v>
      </c>
      <c r="D432" s="18" t="s">
        <v>138</v>
      </c>
      <c r="E432" s="15">
        <v>0.01</v>
      </c>
      <c r="F432" s="21">
        <v>1265.6400000000001</v>
      </c>
      <c r="G432" s="22">
        <f t="shared" si="18"/>
        <v>12.656400000000001</v>
      </c>
      <c r="H432" s="11"/>
    </row>
    <row r="433" spans="1:8" ht="24">
      <c r="A433" s="12">
        <v>36</v>
      </c>
      <c r="B433" s="14"/>
      <c r="C433" s="1" t="s">
        <v>176</v>
      </c>
      <c r="D433" s="18" t="s">
        <v>138</v>
      </c>
      <c r="E433" s="15">
        <v>0.17</v>
      </c>
      <c r="F433" s="21">
        <v>1744.3</v>
      </c>
      <c r="G433" s="22">
        <f t="shared" si="18"/>
        <v>296.53100000000001</v>
      </c>
      <c r="H433" s="11"/>
    </row>
    <row r="434" spans="1:8" ht="24">
      <c r="A434" s="12">
        <v>37</v>
      </c>
      <c r="B434" s="14"/>
      <c r="C434" s="1" t="s">
        <v>177</v>
      </c>
      <c r="D434" s="18" t="s">
        <v>14</v>
      </c>
      <c r="E434" s="15">
        <v>3</v>
      </c>
      <c r="F434" s="21">
        <v>45.56</v>
      </c>
      <c r="G434" s="22">
        <f t="shared" si="18"/>
        <v>136.68</v>
      </c>
      <c r="H434" s="11"/>
    </row>
    <row r="435" spans="1:8">
      <c r="A435" s="12">
        <v>38</v>
      </c>
      <c r="B435" s="14"/>
      <c r="C435" s="1" t="s">
        <v>178</v>
      </c>
      <c r="D435" s="18" t="s">
        <v>14</v>
      </c>
      <c r="E435" s="15">
        <v>3</v>
      </c>
      <c r="F435" s="21">
        <v>33.409999999999997</v>
      </c>
      <c r="G435" s="22">
        <f t="shared" si="18"/>
        <v>100.22999999999999</v>
      </c>
      <c r="H435" s="11"/>
    </row>
    <row r="436" spans="1:8">
      <c r="A436" s="12">
        <v>39</v>
      </c>
      <c r="B436" s="14"/>
      <c r="C436" s="14" t="s">
        <v>179</v>
      </c>
      <c r="D436" s="18"/>
      <c r="E436" s="15">
        <v>0</v>
      </c>
      <c r="F436" s="21">
        <v>0</v>
      </c>
      <c r="G436" s="22">
        <f t="shared" si="18"/>
        <v>0</v>
      </c>
      <c r="H436" s="11"/>
    </row>
    <row r="437" spans="1:8" ht="36">
      <c r="A437" s="12">
        <v>40</v>
      </c>
      <c r="B437" s="14"/>
      <c r="C437" s="1" t="s">
        <v>131</v>
      </c>
      <c r="D437" s="18" t="s">
        <v>35</v>
      </c>
      <c r="E437" s="15">
        <v>5.6</v>
      </c>
      <c r="F437" s="21">
        <v>1044.75</v>
      </c>
      <c r="G437" s="22">
        <f t="shared" si="18"/>
        <v>5850.5999999999995</v>
      </c>
      <c r="H437" s="11"/>
    </row>
    <row r="438" spans="1:8" ht="36">
      <c r="A438" s="12">
        <v>41</v>
      </c>
      <c r="B438" s="14"/>
      <c r="C438" s="1" t="s">
        <v>132</v>
      </c>
      <c r="D438" s="18" t="s">
        <v>35</v>
      </c>
      <c r="E438" s="15">
        <v>0.9</v>
      </c>
      <c r="F438" s="21">
        <v>1229</v>
      </c>
      <c r="G438" s="22">
        <f t="shared" si="18"/>
        <v>1106.1000000000001</v>
      </c>
      <c r="H438" s="11"/>
    </row>
    <row r="439" spans="1:8" ht="24">
      <c r="A439" s="12">
        <v>42</v>
      </c>
      <c r="B439" s="14"/>
      <c r="C439" s="1" t="s">
        <v>182</v>
      </c>
      <c r="D439" s="18" t="s">
        <v>22</v>
      </c>
      <c r="E439" s="15">
        <v>250</v>
      </c>
      <c r="F439" s="21">
        <v>4.71</v>
      </c>
      <c r="G439" s="22">
        <f t="shared" si="18"/>
        <v>1177.5</v>
      </c>
      <c r="H439" s="11"/>
    </row>
    <row r="440" spans="1:8" ht="24">
      <c r="A440" s="12">
        <v>43</v>
      </c>
      <c r="B440" s="14"/>
      <c r="C440" s="1" t="s">
        <v>133</v>
      </c>
      <c r="D440" s="18" t="s">
        <v>22</v>
      </c>
      <c r="E440" s="15">
        <v>310</v>
      </c>
      <c r="F440" s="21">
        <v>7.07</v>
      </c>
      <c r="G440" s="22">
        <f t="shared" si="18"/>
        <v>2191.7000000000003</v>
      </c>
      <c r="H440" s="11"/>
    </row>
    <row r="441" spans="1:8" ht="24">
      <c r="A441" s="12">
        <v>44</v>
      </c>
      <c r="B441" s="14"/>
      <c r="C441" s="1" t="s">
        <v>134</v>
      </c>
      <c r="D441" s="18" t="s">
        <v>22</v>
      </c>
      <c r="E441" s="15">
        <v>90</v>
      </c>
      <c r="F441" s="21">
        <v>9.4</v>
      </c>
      <c r="G441" s="22">
        <f t="shared" si="18"/>
        <v>846</v>
      </c>
      <c r="H441" s="11"/>
    </row>
    <row r="442" spans="1:8" ht="24">
      <c r="A442" s="12">
        <v>45</v>
      </c>
      <c r="B442" s="14"/>
      <c r="C442" s="1" t="s">
        <v>129</v>
      </c>
      <c r="D442" s="18" t="s">
        <v>35</v>
      </c>
      <c r="E442" s="15">
        <v>6.5</v>
      </c>
      <c r="F442" s="21">
        <v>317.62</v>
      </c>
      <c r="G442" s="22">
        <f t="shared" si="18"/>
        <v>2064.5300000000002</v>
      </c>
      <c r="H442" s="11"/>
    </row>
    <row r="443" spans="1:8" ht="24">
      <c r="A443" s="12">
        <v>46</v>
      </c>
      <c r="B443" s="14"/>
      <c r="C443" s="1" t="s">
        <v>130</v>
      </c>
      <c r="D443" s="18" t="s">
        <v>35</v>
      </c>
      <c r="E443" s="15">
        <v>6.5</v>
      </c>
      <c r="F443" s="21">
        <v>753.47</v>
      </c>
      <c r="G443" s="22">
        <f t="shared" si="18"/>
        <v>4897.5550000000003</v>
      </c>
      <c r="H443" s="11"/>
    </row>
    <row r="444" spans="1:8">
      <c r="A444" s="12">
        <v>47</v>
      </c>
      <c r="B444" s="14"/>
      <c r="C444" s="1" t="s">
        <v>291</v>
      </c>
      <c r="D444" s="18" t="s">
        <v>185</v>
      </c>
      <c r="E444" s="15">
        <v>0.5</v>
      </c>
      <c r="F444" s="21">
        <v>16.14</v>
      </c>
      <c r="G444" s="22">
        <f t="shared" si="18"/>
        <v>8.07</v>
      </c>
      <c r="H444" s="11"/>
    </row>
    <row r="445" spans="1:8">
      <c r="A445" s="12">
        <v>48</v>
      </c>
      <c r="B445" s="14"/>
      <c r="C445" s="1" t="s">
        <v>186</v>
      </c>
      <c r="D445" s="18" t="s">
        <v>185</v>
      </c>
      <c r="E445" s="15">
        <v>0.5</v>
      </c>
      <c r="F445" s="21">
        <v>2.2000000000000002</v>
      </c>
      <c r="G445" s="22">
        <f t="shared" si="18"/>
        <v>1.1000000000000001</v>
      </c>
      <c r="H445" s="11"/>
    </row>
    <row r="446" spans="1:8">
      <c r="A446" s="12">
        <v>49</v>
      </c>
      <c r="B446" s="14"/>
      <c r="C446" s="14" t="s">
        <v>187</v>
      </c>
      <c r="D446" s="18"/>
      <c r="E446" s="15">
        <v>0</v>
      </c>
      <c r="F446" s="21">
        <v>0</v>
      </c>
      <c r="G446" s="22">
        <f t="shared" si="18"/>
        <v>0</v>
      </c>
      <c r="H446" s="11"/>
    </row>
    <row r="447" spans="1:8">
      <c r="A447" s="12">
        <v>50</v>
      </c>
      <c r="B447" s="14"/>
      <c r="C447" s="1" t="s">
        <v>188</v>
      </c>
      <c r="D447" s="18" t="s">
        <v>14</v>
      </c>
      <c r="E447" s="15">
        <v>2</v>
      </c>
      <c r="F447" s="21">
        <v>16.149999999999999</v>
      </c>
      <c r="G447" s="22">
        <f t="shared" si="18"/>
        <v>32.299999999999997</v>
      </c>
      <c r="H447" s="11"/>
    </row>
    <row r="448" spans="1:8" ht="24">
      <c r="A448" s="12">
        <v>51</v>
      </c>
      <c r="B448" s="14"/>
      <c r="C448" s="1" t="s">
        <v>137</v>
      </c>
      <c r="D448" s="18" t="s">
        <v>138</v>
      </c>
      <c r="E448" s="15">
        <v>0.5</v>
      </c>
      <c r="F448" s="21">
        <v>145.29</v>
      </c>
      <c r="G448" s="22">
        <f t="shared" si="18"/>
        <v>72.644999999999996</v>
      </c>
      <c r="H448" s="11"/>
    </row>
    <row r="449" spans="1:8" ht="24">
      <c r="A449" s="12">
        <v>52</v>
      </c>
      <c r="B449" s="14"/>
      <c r="C449" s="1" t="s">
        <v>139</v>
      </c>
      <c r="D449" s="18" t="s">
        <v>35</v>
      </c>
      <c r="E449" s="15">
        <v>6.5</v>
      </c>
      <c r="F449" s="21">
        <v>142.75</v>
      </c>
      <c r="G449" s="22">
        <f t="shared" si="18"/>
        <v>927.875</v>
      </c>
      <c r="H449" s="11"/>
    </row>
    <row r="450" spans="1:8">
      <c r="A450" s="12"/>
      <c r="B450" s="12"/>
      <c r="C450" s="289" t="s">
        <v>47</v>
      </c>
      <c r="D450" s="290"/>
      <c r="E450" s="290"/>
      <c r="F450" s="23"/>
      <c r="G450" s="26">
        <f>SUM(G399:G449)</f>
        <v>38302.154699999992</v>
      </c>
    </row>
    <row r="451" spans="1:8">
      <c r="A451" s="12"/>
      <c r="B451" s="12"/>
      <c r="C451" s="289" t="s">
        <v>292</v>
      </c>
      <c r="D451" s="290"/>
      <c r="E451" s="290"/>
      <c r="F451" s="23"/>
      <c r="G451" s="27">
        <f>+SUM(G450)</f>
        <v>38302.154699999992</v>
      </c>
    </row>
    <row r="452" spans="1:8">
      <c r="A452" s="12"/>
      <c r="B452" s="12"/>
      <c r="C452" s="297" t="s">
        <v>83</v>
      </c>
      <c r="D452" s="298"/>
      <c r="E452" s="298"/>
      <c r="F452" s="23"/>
      <c r="G452" s="25">
        <f>+G453-G451</f>
        <v>8043.452486999995</v>
      </c>
    </row>
    <row r="453" spans="1:8">
      <c r="A453" s="12"/>
      <c r="B453" s="12"/>
      <c r="C453" s="289" t="s">
        <v>293</v>
      </c>
      <c r="D453" s="290"/>
      <c r="E453" s="290"/>
      <c r="F453" s="23"/>
      <c r="G453" s="25">
        <f>+G451*1.21</f>
        <v>46345.607186999987</v>
      </c>
    </row>
    <row r="455" spans="1:8">
      <c r="B455" s="296" t="s">
        <v>85</v>
      </c>
      <c r="C455" s="296"/>
      <c r="D455" s="296"/>
      <c r="E455" s="296"/>
      <c r="F455" s="296"/>
      <c r="G455" s="296"/>
    </row>
    <row r="456" spans="1:8">
      <c r="B456" s="296" t="s">
        <v>85</v>
      </c>
      <c r="C456" s="296"/>
      <c r="D456" s="296"/>
      <c r="E456" s="296"/>
      <c r="F456" s="296"/>
      <c r="G456" s="296"/>
    </row>
    <row r="457" spans="1:8">
      <c r="B457" s="296" t="s">
        <v>85</v>
      </c>
      <c r="C457" s="296"/>
      <c r="D457" s="296"/>
      <c r="E457" s="296"/>
      <c r="F457" s="296"/>
      <c r="G457" s="296"/>
    </row>
    <row r="458" spans="1:8">
      <c r="B458" s="296" t="s">
        <v>85</v>
      </c>
      <c r="C458" s="296"/>
      <c r="D458" s="296"/>
      <c r="E458" s="296"/>
      <c r="F458" s="296"/>
      <c r="G458" s="296"/>
    </row>
    <row r="459" spans="1:8">
      <c r="B459" s="296" t="s">
        <v>85</v>
      </c>
      <c r="C459" s="296"/>
      <c r="D459" s="296"/>
      <c r="E459" s="296"/>
      <c r="F459" s="296"/>
      <c r="G459" s="296"/>
    </row>
    <row r="460" spans="1:8">
      <c r="B460" s="296" t="s">
        <v>85</v>
      </c>
      <c r="C460" s="296"/>
      <c r="D460" s="296"/>
      <c r="E460" s="296"/>
      <c r="F460" s="296"/>
      <c r="G460" s="296"/>
    </row>
    <row r="461" spans="1:8">
      <c r="B461" s="296" t="s">
        <v>85</v>
      </c>
      <c r="C461" s="296"/>
      <c r="D461" s="296"/>
      <c r="E461" s="296"/>
      <c r="F461" s="296"/>
      <c r="G461" s="296"/>
    </row>
    <row r="462" spans="1:8">
      <c r="B462" s="296" t="s">
        <v>85</v>
      </c>
      <c r="C462" s="296"/>
      <c r="D462" s="296"/>
      <c r="E462" s="296"/>
      <c r="F462" s="296"/>
      <c r="G462" s="296"/>
    </row>
    <row r="463" spans="1:8">
      <c r="B463" s="296" t="s">
        <v>85</v>
      </c>
      <c r="C463" s="296"/>
      <c r="D463" s="296"/>
      <c r="E463" s="296"/>
      <c r="F463" s="296"/>
      <c r="G463" s="296"/>
    </row>
    <row r="464" spans="1:8">
      <c r="B464" s="296" t="s">
        <v>85</v>
      </c>
      <c r="C464" s="296"/>
      <c r="D464" s="296"/>
      <c r="E464" s="296"/>
      <c r="F464" s="296"/>
      <c r="G464" s="296"/>
    </row>
    <row r="465" spans="1:8">
      <c r="A465" s="2"/>
      <c r="B465" s="2"/>
      <c r="C465" s="2"/>
      <c r="D465" s="28"/>
      <c r="E465" s="16"/>
      <c r="F465" s="24"/>
      <c r="G465" s="24"/>
      <c r="H465" s="2"/>
    </row>
  </sheetData>
  <mergeCells count="143">
    <mergeCell ref="E12:E13"/>
    <mergeCell ref="C14:G14"/>
    <mergeCell ref="C32:E32"/>
    <mergeCell ref="C33:G33"/>
    <mergeCell ref="C35:E35"/>
    <mergeCell ref="C36:G36"/>
    <mergeCell ref="C2:F2"/>
    <mergeCell ref="C3:F3"/>
    <mergeCell ref="A5:G6"/>
    <mergeCell ref="A7:G8"/>
    <mergeCell ref="A9:G10"/>
    <mergeCell ref="A11:B11"/>
    <mergeCell ref="D11:G11"/>
    <mergeCell ref="C95:E95"/>
    <mergeCell ref="C96:G96"/>
    <mergeCell ref="C101:E101"/>
    <mergeCell ref="C102:G102"/>
    <mergeCell ref="C111:E111"/>
    <mergeCell ref="C112:G112"/>
    <mergeCell ref="C40:E40"/>
    <mergeCell ref="C41:G41"/>
    <mergeCell ref="C68:E68"/>
    <mergeCell ref="C69:G69"/>
    <mergeCell ref="C78:E78"/>
    <mergeCell ref="C79:G79"/>
    <mergeCell ref="B131:G131"/>
    <mergeCell ref="B132:G132"/>
    <mergeCell ref="B133:G133"/>
    <mergeCell ref="B134:G134"/>
    <mergeCell ref="B135:G135"/>
    <mergeCell ref="B136:G136"/>
    <mergeCell ref="C122:E122"/>
    <mergeCell ref="C123:G123"/>
    <mergeCell ref="C126:E126"/>
    <mergeCell ref="C127:E127"/>
    <mergeCell ref="C128:E128"/>
    <mergeCell ref="C129:E129"/>
    <mergeCell ref="A146:G147"/>
    <mergeCell ref="A148:G149"/>
    <mergeCell ref="A150:G151"/>
    <mergeCell ref="A152:B152"/>
    <mergeCell ref="D152:G152"/>
    <mergeCell ref="E153:E154"/>
    <mergeCell ref="B137:G137"/>
    <mergeCell ref="B138:G138"/>
    <mergeCell ref="B139:G139"/>
    <mergeCell ref="B140:G140"/>
    <mergeCell ref="C143:F143"/>
    <mergeCell ref="C144:F144"/>
    <mergeCell ref="C217:G217"/>
    <mergeCell ref="C223:E223"/>
    <mergeCell ref="C224:G224"/>
    <mergeCell ref="C230:E230"/>
    <mergeCell ref="C231:E231"/>
    <mergeCell ref="C232:E232"/>
    <mergeCell ref="C155:G155"/>
    <mergeCell ref="C184:E184"/>
    <mergeCell ref="C185:G185"/>
    <mergeCell ref="C208:E208"/>
    <mergeCell ref="C209:G209"/>
    <mergeCell ref="C216:E216"/>
    <mergeCell ref="B240:G240"/>
    <mergeCell ref="B241:G241"/>
    <mergeCell ref="B242:G242"/>
    <mergeCell ref="B243:G243"/>
    <mergeCell ref="B244:G244"/>
    <mergeCell ref="C247:F247"/>
    <mergeCell ref="C233:E233"/>
    <mergeCell ref="B235:G235"/>
    <mergeCell ref="B236:G236"/>
    <mergeCell ref="B237:G237"/>
    <mergeCell ref="B238:G238"/>
    <mergeCell ref="B239:G239"/>
    <mergeCell ref="E257:E258"/>
    <mergeCell ref="C259:G259"/>
    <mergeCell ref="C311:E311"/>
    <mergeCell ref="C312:G312"/>
    <mergeCell ref="C319:E319"/>
    <mergeCell ref="C320:E320"/>
    <mergeCell ref="C248:F248"/>
    <mergeCell ref="A250:G251"/>
    <mergeCell ref="A252:G253"/>
    <mergeCell ref="A254:G255"/>
    <mergeCell ref="A256:B256"/>
    <mergeCell ref="D256:G256"/>
    <mergeCell ref="B328:G328"/>
    <mergeCell ref="B329:G329"/>
    <mergeCell ref="B330:G330"/>
    <mergeCell ref="B331:G331"/>
    <mergeCell ref="B332:G332"/>
    <mergeCell ref="B333:G333"/>
    <mergeCell ref="C321:E321"/>
    <mergeCell ref="C322:E322"/>
    <mergeCell ref="B324:G324"/>
    <mergeCell ref="B325:G325"/>
    <mergeCell ref="B326:G326"/>
    <mergeCell ref="B327:G327"/>
    <mergeCell ref="E346:E347"/>
    <mergeCell ref="C348:G348"/>
    <mergeCell ref="C368:E368"/>
    <mergeCell ref="C369:E369"/>
    <mergeCell ref="C370:E370"/>
    <mergeCell ref="C371:E371"/>
    <mergeCell ref="C336:F336"/>
    <mergeCell ref="C337:F337"/>
    <mergeCell ref="A339:G340"/>
    <mergeCell ref="A341:G342"/>
    <mergeCell ref="A343:G344"/>
    <mergeCell ref="A345:B345"/>
    <mergeCell ref="D345:G345"/>
    <mergeCell ref="B379:G379"/>
    <mergeCell ref="B380:G380"/>
    <mergeCell ref="B381:G381"/>
    <mergeCell ref="B382:G382"/>
    <mergeCell ref="C385:F385"/>
    <mergeCell ref="C386:F386"/>
    <mergeCell ref="B373:G373"/>
    <mergeCell ref="B374:G374"/>
    <mergeCell ref="B375:G375"/>
    <mergeCell ref="B376:G376"/>
    <mergeCell ref="B377:G377"/>
    <mergeCell ref="B378:G378"/>
    <mergeCell ref="C397:G397"/>
    <mergeCell ref="C450:E450"/>
    <mergeCell ref="C451:E451"/>
    <mergeCell ref="C452:E452"/>
    <mergeCell ref="C453:E453"/>
    <mergeCell ref="B455:G455"/>
    <mergeCell ref="A388:G389"/>
    <mergeCell ref="A390:G391"/>
    <mergeCell ref="A392:G393"/>
    <mergeCell ref="A394:B394"/>
    <mergeCell ref="D394:G394"/>
    <mergeCell ref="E395:E396"/>
    <mergeCell ref="B462:G462"/>
    <mergeCell ref="B463:G463"/>
    <mergeCell ref="B464:G464"/>
    <mergeCell ref="B456:G456"/>
    <mergeCell ref="B457:G457"/>
    <mergeCell ref="B458:G458"/>
    <mergeCell ref="B459:G459"/>
    <mergeCell ref="B460:G460"/>
    <mergeCell ref="B461:G46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9"/>
  <sheetViews>
    <sheetView zoomScale="120" zoomScaleNormal="120" workbookViewId="0">
      <selection activeCell="B2" sqref="B2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style="29" customWidth="1"/>
    <col min="5" max="5" width="14.85546875" style="17" customWidth="1"/>
    <col min="6" max="6" width="12.7109375" style="20" customWidth="1"/>
    <col min="7" max="7" width="15.42578125" style="20" customWidth="1"/>
  </cols>
  <sheetData>
    <row r="2" spans="1:8" ht="15.75">
      <c r="C2" s="281" t="s">
        <v>0</v>
      </c>
      <c r="D2" s="282"/>
      <c r="E2" s="282"/>
      <c r="F2" s="282"/>
    </row>
    <row r="3" spans="1:8">
      <c r="C3" s="283" t="s">
        <v>1</v>
      </c>
      <c r="D3" s="282"/>
      <c r="E3" s="282"/>
      <c r="F3" s="282"/>
    </row>
    <row r="5" spans="1:8">
      <c r="A5" s="284" t="s">
        <v>2</v>
      </c>
      <c r="B5" s="285"/>
      <c r="C5" s="285"/>
      <c r="D5" s="285"/>
      <c r="E5" s="285"/>
      <c r="F5" s="285"/>
      <c r="G5" s="285"/>
    </row>
    <row r="6" spans="1:8">
      <c r="A6" s="285"/>
      <c r="B6" s="285"/>
      <c r="C6" s="285"/>
      <c r="D6" s="285"/>
      <c r="E6" s="285"/>
      <c r="F6" s="285"/>
      <c r="G6" s="285"/>
    </row>
    <row r="7" spans="1:8">
      <c r="A7" s="284" t="s">
        <v>3</v>
      </c>
      <c r="B7" s="285"/>
      <c r="C7" s="285"/>
      <c r="D7" s="285"/>
      <c r="E7" s="285"/>
      <c r="F7" s="285"/>
      <c r="G7" s="285"/>
    </row>
    <row r="8" spans="1:8">
      <c r="A8" s="285"/>
      <c r="B8" s="285"/>
      <c r="C8" s="285"/>
      <c r="D8" s="285"/>
      <c r="E8" s="285"/>
      <c r="F8" s="285"/>
      <c r="G8" s="285"/>
    </row>
    <row r="9" spans="1:8">
      <c r="A9" s="284" t="s">
        <v>4</v>
      </c>
      <c r="B9" s="285"/>
      <c r="C9" s="285"/>
      <c r="D9" s="285"/>
      <c r="E9" s="285"/>
      <c r="F9" s="285"/>
      <c r="G9" s="285"/>
    </row>
    <row r="10" spans="1:8">
      <c r="A10" s="285"/>
      <c r="B10" s="285"/>
      <c r="C10" s="285"/>
      <c r="D10" s="285"/>
      <c r="E10" s="285"/>
      <c r="F10" s="285"/>
      <c r="G10" s="285"/>
    </row>
    <row r="11" spans="1:8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8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10" t="s">
        <v>19</v>
      </c>
    </row>
    <row r="13" spans="1:8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8" t="s">
        <v>18</v>
      </c>
    </row>
    <row r="14" spans="1:8">
      <c r="A14" s="13"/>
      <c r="B14" s="13">
        <v>1</v>
      </c>
      <c r="C14" s="310" t="s">
        <v>20</v>
      </c>
      <c r="D14" s="311"/>
      <c r="E14" s="311"/>
      <c r="F14" s="311"/>
      <c r="G14" s="311"/>
    </row>
    <row r="15" spans="1:8" ht="26.25" customHeight="1">
      <c r="A15" s="12">
        <v>1</v>
      </c>
      <c r="B15" s="14"/>
      <c r="C15" s="1" t="s">
        <v>21</v>
      </c>
      <c r="D15" s="18" t="s">
        <v>22</v>
      </c>
      <c r="E15" s="15">
        <v>40</v>
      </c>
      <c r="F15" s="21">
        <v>35</v>
      </c>
      <c r="G15" s="22">
        <f>+E15*F15</f>
        <v>1400</v>
      </c>
      <c r="H15" s="11"/>
    </row>
    <row r="16" spans="1:8" ht="24">
      <c r="A16" s="12">
        <v>2</v>
      </c>
      <c r="B16" s="14"/>
      <c r="C16" s="1" t="s">
        <v>23</v>
      </c>
      <c r="D16" s="18" t="s">
        <v>22</v>
      </c>
      <c r="E16" s="15">
        <v>20</v>
      </c>
      <c r="F16" s="21">
        <v>3.11</v>
      </c>
      <c r="G16" s="22">
        <f t="shared" ref="G16:G37" si="0">+E16*F16</f>
        <v>62.199999999999996</v>
      </c>
      <c r="H16" s="11"/>
    </row>
    <row r="17" spans="1:8" ht="24">
      <c r="A17" s="12">
        <v>3</v>
      </c>
      <c r="B17" s="14"/>
      <c r="C17" s="1" t="s">
        <v>24</v>
      </c>
      <c r="D17" s="18" t="s">
        <v>22</v>
      </c>
      <c r="E17" s="15">
        <v>10</v>
      </c>
      <c r="F17" s="21">
        <v>5.84</v>
      </c>
      <c r="G17" s="22">
        <f t="shared" si="0"/>
        <v>58.4</v>
      </c>
      <c r="H17" s="11"/>
    </row>
    <row r="18" spans="1:8" ht="24">
      <c r="A18" s="12">
        <v>4</v>
      </c>
      <c r="B18" s="14"/>
      <c r="C18" s="1" t="s">
        <v>25</v>
      </c>
      <c r="D18" s="18" t="s">
        <v>22</v>
      </c>
      <c r="E18" s="15">
        <v>10</v>
      </c>
      <c r="F18" s="21">
        <v>8.3699999999999992</v>
      </c>
      <c r="G18" s="22">
        <f t="shared" si="0"/>
        <v>83.699999999999989</v>
      </c>
      <c r="H18" s="11"/>
    </row>
    <row r="19" spans="1:8">
      <c r="A19" s="12">
        <v>5</v>
      </c>
      <c r="B19" s="14"/>
      <c r="C19" s="1" t="s">
        <v>26</v>
      </c>
      <c r="D19" s="18" t="s">
        <v>27</v>
      </c>
      <c r="E19" s="15">
        <v>1</v>
      </c>
      <c r="F19" s="21">
        <v>41.18</v>
      </c>
      <c r="G19" s="22">
        <f t="shared" si="0"/>
        <v>41.18</v>
      </c>
      <c r="H19" s="11"/>
    </row>
    <row r="20" spans="1:8" ht="24">
      <c r="A20" s="12">
        <v>6</v>
      </c>
      <c r="B20" s="14"/>
      <c r="C20" s="1" t="s">
        <v>28</v>
      </c>
      <c r="D20" s="18" t="s">
        <v>29</v>
      </c>
      <c r="E20" s="15">
        <v>11</v>
      </c>
      <c r="F20" s="21">
        <v>25</v>
      </c>
      <c r="G20" s="22">
        <f t="shared" si="0"/>
        <v>275</v>
      </c>
      <c r="H20" s="11"/>
    </row>
    <row r="21" spans="1:8" ht="24">
      <c r="A21" s="12">
        <v>7</v>
      </c>
      <c r="B21" s="14"/>
      <c r="C21" s="1" t="s">
        <v>30</v>
      </c>
      <c r="D21" s="18" t="s">
        <v>14</v>
      </c>
      <c r="E21" s="15">
        <v>8</v>
      </c>
      <c r="F21" s="21">
        <v>5.32</v>
      </c>
      <c r="G21" s="22">
        <f t="shared" si="0"/>
        <v>42.56</v>
      </c>
      <c r="H21" s="11"/>
    </row>
    <row r="22" spans="1:8" ht="24">
      <c r="A22" s="12">
        <v>8</v>
      </c>
      <c r="B22" s="14"/>
      <c r="C22" s="1" t="s">
        <v>31</v>
      </c>
      <c r="D22" s="18" t="s">
        <v>14</v>
      </c>
      <c r="E22" s="15">
        <v>2</v>
      </c>
      <c r="F22" s="21">
        <v>8.68</v>
      </c>
      <c r="G22" s="22">
        <f t="shared" si="0"/>
        <v>17.36</v>
      </c>
      <c r="H22" s="11"/>
    </row>
    <row r="23" spans="1:8" ht="24">
      <c r="A23" s="12">
        <v>9</v>
      </c>
      <c r="B23" s="14"/>
      <c r="C23" s="1" t="s">
        <v>32</v>
      </c>
      <c r="D23" s="18" t="s">
        <v>14</v>
      </c>
      <c r="E23" s="15">
        <v>1</v>
      </c>
      <c r="F23" s="21">
        <v>12.55</v>
      </c>
      <c r="G23" s="22">
        <f t="shared" si="0"/>
        <v>12.55</v>
      </c>
      <c r="H23" s="11"/>
    </row>
    <row r="24" spans="1:8" ht="24.75" customHeight="1">
      <c r="A24" s="12">
        <v>10</v>
      </c>
      <c r="B24" s="14"/>
      <c r="C24" s="1" t="s">
        <v>21</v>
      </c>
      <c r="D24" s="18" t="s">
        <v>22</v>
      </c>
      <c r="E24" s="15">
        <v>5</v>
      </c>
      <c r="F24" s="21">
        <v>35</v>
      </c>
      <c r="G24" s="22">
        <f t="shared" si="0"/>
        <v>175</v>
      </c>
      <c r="H24" s="11"/>
    </row>
    <row r="25" spans="1:8" ht="24">
      <c r="A25" s="12">
        <v>11</v>
      </c>
      <c r="B25" s="14"/>
      <c r="C25" s="1" t="s">
        <v>33</v>
      </c>
      <c r="D25" s="18" t="s">
        <v>22</v>
      </c>
      <c r="E25" s="15">
        <v>5</v>
      </c>
      <c r="F25" s="21">
        <v>2.93</v>
      </c>
      <c r="G25" s="22">
        <f t="shared" si="0"/>
        <v>14.65</v>
      </c>
      <c r="H25" s="11"/>
    </row>
    <row r="26" spans="1:8" ht="36">
      <c r="A26" s="12">
        <v>12</v>
      </c>
      <c r="B26" s="14"/>
      <c r="C26" s="1" t="s">
        <v>34</v>
      </c>
      <c r="D26" s="18" t="s">
        <v>35</v>
      </c>
      <c r="E26" s="15">
        <v>0.1</v>
      </c>
      <c r="F26" s="21">
        <v>648</v>
      </c>
      <c r="G26" s="22">
        <f t="shared" si="0"/>
        <v>64.8</v>
      </c>
      <c r="H26" s="11"/>
    </row>
    <row r="27" spans="1:8">
      <c r="A27" s="12">
        <v>13</v>
      </c>
      <c r="B27" s="14"/>
      <c r="C27" s="1" t="s">
        <v>36</v>
      </c>
      <c r="D27" s="18" t="s">
        <v>22</v>
      </c>
      <c r="E27" s="15">
        <v>10</v>
      </c>
      <c r="F27" s="21">
        <v>2.17</v>
      </c>
      <c r="G27" s="22">
        <f t="shared" si="0"/>
        <v>21.7</v>
      </c>
      <c r="H27" s="11"/>
    </row>
    <row r="28" spans="1:8" ht="24">
      <c r="A28" s="12">
        <v>14</v>
      </c>
      <c r="B28" s="14"/>
      <c r="C28" s="1" t="s">
        <v>37</v>
      </c>
      <c r="D28" s="18" t="s">
        <v>35</v>
      </c>
      <c r="E28" s="15">
        <v>0.25</v>
      </c>
      <c r="F28" s="21">
        <v>834</v>
      </c>
      <c r="G28" s="22">
        <f t="shared" si="0"/>
        <v>208.5</v>
      </c>
      <c r="H28" s="11"/>
    </row>
    <row r="29" spans="1:8" ht="24">
      <c r="A29" s="12">
        <v>15</v>
      </c>
      <c r="B29" s="14"/>
      <c r="C29" s="1" t="s">
        <v>38</v>
      </c>
      <c r="D29" s="18" t="s">
        <v>22</v>
      </c>
      <c r="E29" s="15">
        <v>5</v>
      </c>
      <c r="F29" s="21">
        <v>3.15</v>
      </c>
      <c r="G29" s="22">
        <f t="shared" si="0"/>
        <v>15.75</v>
      </c>
      <c r="H29" s="11"/>
    </row>
    <row r="30" spans="1:8" ht="24">
      <c r="A30" s="12">
        <v>16</v>
      </c>
      <c r="B30" s="14"/>
      <c r="C30" s="1" t="s">
        <v>39</v>
      </c>
      <c r="D30" s="18" t="s">
        <v>22</v>
      </c>
      <c r="E30" s="15">
        <v>10</v>
      </c>
      <c r="F30" s="21">
        <v>3.43</v>
      </c>
      <c r="G30" s="22">
        <f t="shared" si="0"/>
        <v>34.300000000000004</v>
      </c>
      <c r="H30" s="11"/>
    </row>
    <row r="31" spans="1:8" ht="24">
      <c r="A31" s="12">
        <v>17</v>
      </c>
      <c r="B31" s="14"/>
      <c r="C31" s="1" t="s">
        <v>40</v>
      </c>
      <c r="D31" s="18" t="s">
        <v>22</v>
      </c>
      <c r="E31" s="15">
        <v>10</v>
      </c>
      <c r="F31" s="21">
        <v>3.68</v>
      </c>
      <c r="G31" s="22">
        <f t="shared" si="0"/>
        <v>36.800000000000004</v>
      </c>
      <c r="H31" s="11"/>
    </row>
    <row r="32" spans="1:8" ht="24">
      <c r="A32" s="12">
        <v>18</v>
      </c>
      <c r="B32" s="14"/>
      <c r="C32" s="1" t="s">
        <v>41</v>
      </c>
      <c r="D32" s="18" t="s">
        <v>14</v>
      </c>
      <c r="E32" s="15">
        <v>1</v>
      </c>
      <c r="F32" s="21">
        <v>196.58</v>
      </c>
      <c r="G32" s="22">
        <f t="shared" si="0"/>
        <v>196.58</v>
      </c>
      <c r="H32" s="11"/>
    </row>
    <row r="33" spans="1:8">
      <c r="A33" s="12">
        <v>19</v>
      </c>
      <c r="B33" s="14"/>
      <c r="C33" s="1" t="s">
        <v>42</v>
      </c>
      <c r="D33" s="18" t="s">
        <v>14</v>
      </c>
      <c r="E33" s="15">
        <v>1</v>
      </c>
      <c r="F33" s="21">
        <v>145</v>
      </c>
      <c r="G33" s="22">
        <f t="shared" si="0"/>
        <v>145</v>
      </c>
      <c r="H33" s="11"/>
    </row>
    <row r="34" spans="1:8" ht="24">
      <c r="A34" s="12">
        <v>20</v>
      </c>
      <c r="B34" s="14"/>
      <c r="C34" s="1" t="s">
        <v>43</v>
      </c>
      <c r="D34" s="18" t="s">
        <v>14</v>
      </c>
      <c r="E34" s="15">
        <v>4</v>
      </c>
      <c r="F34" s="21">
        <v>38</v>
      </c>
      <c r="G34" s="22">
        <f t="shared" si="0"/>
        <v>152</v>
      </c>
      <c r="H34" s="11"/>
    </row>
    <row r="35" spans="1:8">
      <c r="A35" s="12">
        <v>21</v>
      </c>
      <c r="B35" s="14"/>
      <c r="C35" s="1" t="s">
        <v>44</v>
      </c>
      <c r="D35" s="18" t="s">
        <v>14</v>
      </c>
      <c r="E35" s="15">
        <v>4</v>
      </c>
      <c r="F35" s="21">
        <v>15.01</v>
      </c>
      <c r="G35" s="22">
        <f t="shared" si="0"/>
        <v>60.04</v>
      </c>
      <c r="H35" s="11"/>
    </row>
    <row r="36" spans="1:8" ht="24">
      <c r="A36" s="12">
        <v>22</v>
      </c>
      <c r="B36" s="14"/>
      <c r="C36" s="1" t="s">
        <v>45</v>
      </c>
      <c r="D36" s="18" t="s">
        <v>35</v>
      </c>
      <c r="E36" s="15">
        <v>0.4</v>
      </c>
      <c r="F36" s="21">
        <v>400</v>
      </c>
      <c r="G36" s="22">
        <f t="shared" si="0"/>
        <v>160</v>
      </c>
      <c r="H36" s="11"/>
    </row>
    <row r="37" spans="1:8" ht="36">
      <c r="A37" s="12">
        <v>23</v>
      </c>
      <c r="B37" s="14"/>
      <c r="C37" s="1" t="s">
        <v>46</v>
      </c>
      <c r="D37" s="18" t="s">
        <v>35</v>
      </c>
      <c r="E37" s="15">
        <v>0.4</v>
      </c>
      <c r="F37" s="21">
        <v>250</v>
      </c>
      <c r="G37" s="22">
        <f t="shared" si="0"/>
        <v>100</v>
      </c>
      <c r="H37" s="11"/>
    </row>
    <row r="38" spans="1:8">
      <c r="A38" s="12"/>
      <c r="B38" s="12"/>
      <c r="C38" s="289" t="s">
        <v>47</v>
      </c>
      <c r="D38" s="290"/>
      <c r="E38" s="290"/>
      <c r="F38" s="23"/>
      <c r="G38" s="26">
        <f>SUM(G15:G37)</f>
        <v>3378.07</v>
      </c>
    </row>
    <row r="39" spans="1:8">
      <c r="A39" s="13"/>
      <c r="B39" s="13">
        <v>2</v>
      </c>
      <c r="C39" s="295" t="s">
        <v>48</v>
      </c>
      <c r="D39" s="285"/>
      <c r="E39" s="285"/>
      <c r="F39" s="285"/>
      <c r="G39" s="285"/>
    </row>
    <row r="40" spans="1:8" ht="24">
      <c r="A40" s="12">
        <v>1</v>
      </c>
      <c r="B40" s="14"/>
      <c r="C40" s="1" t="s">
        <v>49</v>
      </c>
      <c r="D40" s="18" t="s">
        <v>22</v>
      </c>
      <c r="E40" s="15">
        <v>35</v>
      </c>
      <c r="F40" s="21">
        <v>35</v>
      </c>
      <c r="G40" s="22">
        <f t="shared" ref="G40:G52" si="1">+E40*F40</f>
        <v>1225</v>
      </c>
      <c r="H40" s="11"/>
    </row>
    <row r="41" spans="1:8">
      <c r="A41" s="12">
        <v>2</v>
      </c>
      <c r="B41" s="14"/>
      <c r="C41" s="1" t="s">
        <v>50</v>
      </c>
      <c r="D41" s="18" t="s">
        <v>22</v>
      </c>
      <c r="E41" s="15">
        <v>5</v>
      </c>
      <c r="F41" s="21">
        <v>11.02</v>
      </c>
      <c r="G41" s="22">
        <f t="shared" si="1"/>
        <v>55.099999999999994</v>
      </c>
      <c r="H41" s="11"/>
    </row>
    <row r="42" spans="1:8" ht="24">
      <c r="A42" s="12">
        <v>3</v>
      </c>
      <c r="B42" s="14"/>
      <c r="C42" s="1" t="s">
        <v>191</v>
      </c>
      <c r="D42" s="18" t="s">
        <v>22</v>
      </c>
      <c r="E42" s="15">
        <v>30</v>
      </c>
      <c r="F42" s="21">
        <v>31.14</v>
      </c>
      <c r="G42" s="22">
        <f t="shared" si="1"/>
        <v>934.2</v>
      </c>
      <c r="H42" s="11"/>
    </row>
    <row r="43" spans="1:8">
      <c r="A43" s="12">
        <v>4</v>
      </c>
      <c r="B43" s="14"/>
      <c r="C43" s="1" t="s">
        <v>26</v>
      </c>
      <c r="D43" s="18" t="s">
        <v>27</v>
      </c>
      <c r="E43" s="15">
        <v>1</v>
      </c>
      <c r="F43" s="21">
        <v>197.44</v>
      </c>
      <c r="G43" s="22">
        <f t="shared" si="1"/>
        <v>197.44</v>
      </c>
      <c r="H43" s="11"/>
    </row>
    <row r="44" spans="1:8" ht="38.25" customHeight="1">
      <c r="A44" s="12">
        <v>5</v>
      </c>
      <c r="B44" s="14"/>
      <c r="C44" s="1" t="s">
        <v>51</v>
      </c>
      <c r="D44" s="18" t="s">
        <v>14</v>
      </c>
      <c r="E44" s="15">
        <v>3</v>
      </c>
      <c r="F44" s="21">
        <v>16.350000000000001</v>
      </c>
      <c r="G44" s="22">
        <f t="shared" si="1"/>
        <v>49.050000000000004</v>
      </c>
      <c r="H44" s="11"/>
    </row>
    <row r="45" spans="1:8">
      <c r="A45" s="12">
        <v>6</v>
      </c>
      <c r="B45" s="14"/>
      <c r="C45" s="1" t="s">
        <v>52</v>
      </c>
      <c r="D45" s="18" t="s">
        <v>14</v>
      </c>
      <c r="E45" s="15">
        <v>3</v>
      </c>
      <c r="F45" s="21">
        <v>34.82</v>
      </c>
      <c r="G45" s="22">
        <f t="shared" si="1"/>
        <v>104.46000000000001</v>
      </c>
      <c r="H45" s="11"/>
    </row>
    <row r="46" spans="1:8" ht="24">
      <c r="A46" s="12">
        <v>7</v>
      </c>
      <c r="B46" s="14"/>
      <c r="C46" s="1" t="s">
        <v>43</v>
      </c>
      <c r="D46" s="18" t="s">
        <v>14</v>
      </c>
      <c r="E46" s="15">
        <v>3</v>
      </c>
      <c r="F46" s="21">
        <v>38</v>
      </c>
      <c r="G46" s="22">
        <f t="shared" si="1"/>
        <v>114</v>
      </c>
      <c r="H46" s="11"/>
    </row>
    <row r="47" spans="1:8">
      <c r="A47" s="12">
        <v>8</v>
      </c>
      <c r="B47" s="14"/>
      <c r="C47" s="1" t="s">
        <v>44</v>
      </c>
      <c r="D47" s="18" t="s">
        <v>14</v>
      </c>
      <c r="E47" s="15">
        <v>3</v>
      </c>
      <c r="F47" s="21">
        <v>15.01</v>
      </c>
      <c r="G47" s="22">
        <f t="shared" si="1"/>
        <v>45.03</v>
      </c>
      <c r="H47" s="11"/>
    </row>
    <row r="48" spans="1:8" ht="36">
      <c r="A48" s="12">
        <v>9</v>
      </c>
      <c r="B48" s="14"/>
      <c r="C48" s="1" t="s">
        <v>53</v>
      </c>
      <c r="D48" s="18" t="s">
        <v>14</v>
      </c>
      <c r="E48" s="15">
        <v>4</v>
      </c>
      <c r="F48" s="21">
        <v>50.73</v>
      </c>
      <c r="G48" s="22">
        <f t="shared" si="1"/>
        <v>202.92</v>
      </c>
      <c r="H48" s="11"/>
    </row>
    <row r="49" spans="1:8" ht="24">
      <c r="A49" s="12">
        <v>10</v>
      </c>
      <c r="B49" s="14"/>
      <c r="C49" s="1" t="s">
        <v>54</v>
      </c>
      <c r="D49" s="18" t="s">
        <v>14</v>
      </c>
      <c r="E49" s="15">
        <v>4</v>
      </c>
      <c r="F49" s="21">
        <v>52.82</v>
      </c>
      <c r="G49" s="22">
        <f t="shared" si="1"/>
        <v>211.28</v>
      </c>
      <c r="H49" s="11"/>
    </row>
    <row r="50" spans="1:8" ht="24">
      <c r="A50" s="12">
        <v>11</v>
      </c>
      <c r="B50" s="14"/>
      <c r="C50" s="1" t="s">
        <v>45</v>
      </c>
      <c r="D50" s="18" t="s">
        <v>35</v>
      </c>
      <c r="E50" s="15">
        <v>0.35</v>
      </c>
      <c r="F50" s="21">
        <v>400</v>
      </c>
      <c r="G50" s="22">
        <f t="shared" si="1"/>
        <v>140</v>
      </c>
      <c r="H50" s="11"/>
    </row>
    <row r="51" spans="1:8" ht="24">
      <c r="A51" s="12">
        <v>12</v>
      </c>
      <c r="B51" s="14"/>
      <c r="C51" s="1" t="s">
        <v>55</v>
      </c>
      <c r="D51" s="18" t="s">
        <v>14</v>
      </c>
      <c r="E51" s="15">
        <v>2</v>
      </c>
      <c r="F51" s="21">
        <v>639</v>
      </c>
      <c r="G51" s="22">
        <f t="shared" si="1"/>
        <v>1278</v>
      </c>
      <c r="H51" s="11"/>
    </row>
    <row r="52" spans="1:8" ht="24">
      <c r="A52" s="12">
        <v>13</v>
      </c>
      <c r="B52" s="14"/>
      <c r="C52" s="1" t="s">
        <v>56</v>
      </c>
      <c r="D52" s="18" t="s">
        <v>14</v>
      </c>
      <c r="E52" s="15">
        <v>1</v>
      </c>
      <c r="F52" s="21">
        <v>266.82</v>
      </c>
      <c r="G52" s="22">
        <f t="shared" si="1"/>
        <v>266.82</v>
      </c>
      <c r="H52" s="11"/>
    </row>
    <row r="53" spans="1:8">
      <c r="A53" s="12"/>
      <c r="B53" s="12"/>
      <c r="C53" s="289" t="s">
        <v>57</v>
      </c>
      <c r="D53" s="290"/>
      <c r="E53" s="290"/>
      <c r="F53" s="23"/>
      <c r="G53" s="26">
        <f>SUM(G40:G52)</f>
        <v>4823.3000000000011</v>
      </c>
    </row>
    <row r="54" spans="1:8">
      <c r="A54" s="13"/>
      <c r="B54" s="13">
        <v>3</v>
      </c>
      <c r="C54" s="295" t="s">
        <v>58</v>
      </c>
      <c r="D54" s="285"/>
      <c r="E54" s="285"/>
      <c r="F54" s="285"/>
      <c r="G54" s="285"/>
    </row>
    <row r="55" spans="1:8" ht="27" customHeight="1">
      <c r="A55" s="12">
        <v>1</v>
      </c>
      <c r="B55" s="14"/>
      <c r="C55" s="1" t="s">
        <v>21</v>
      </c>
      <c r="D55" s="18" t="s">
        <v>22</v>
      </c>
      <c r="E55" s="15">
        <v>55</v>
      </c>
      <c r="F55" s="21">
        <v>35</v>
      </c>
      <c r="G55" s="22">
        <f t="shared" ref="G55:G74" si="2">+E55*F55</f>
        <v>1925</v>
      </c>
      <c r="H55" s="11"/>
    </row>
    <row r="56" spans="1:8" ht="25.5" customHeight="1">
      <c r="A56" s="12">
        <v>2</v>
      </c>
      <c r="B56" s="14"/>
      <c r="C56" s="1" t="s">
        <v>59</v>
      </c>
      <c r="D56" s="18" t="s">
        <v>22</v>
      </c>
      <c r="E56" s="15">
        <v>32</v>
      </c>
      <c r="F56" s="21">
        <v>40.08</v>
      </c>
      <c r="G56" s="22">
        <f t="shared" si="2"/>
        <v>1282.56</v>
      </c>
      <c r="H56" s="11"/>
    </row>
    <row r="57" spans="1:8" ht="24">
      <c r="A57" s="12">
        <v>3</v>
      </c>
      <c r="B57" s="14"/>
      <c r="C57" s="1" t="s">
        <v>60</v>
      </c>
      <c r="D57" s="18" t="s">
        <v>22</v>
      </c>
      <c r="E57" s="15">
        <v>45</v>
      </c>
      <c r="F57" s="21">
        <v>3.84</v>
      </c>
      <c r="G57" s="22">
        <f t="shared" si="2"/>
        <v>172.79999999999998</v>
      </c>
      <c r="H57" s="11"/>
    </row>
    <row r="58" spans="1:8" ht="24">
      <c r="A58" s="12">
        <v>4</v>
      </c>
      <c r="B58" s="14"/>
      <c r="C58" s="1" t="s">
        <v>61</v>
      </c>
      <c r="D58" s="18" t="s">
        <v>22</v>
      </c>
      <c r="E58" s="15">
        <v>10</v>
      </c>
      <c r="F58" s="21">
        <v>6.2</v>
      </c>
      <c r="G58" s="22">
        <f t="shared" si="2"/>
        <v>62</v>
      </c>
      <c r="H58" s="11"/>
    </row>
    <row r="59" spans="1:8" ht="24">
      <c r="A59" s="12">
        <v>5</v>
      </c>
      <c r="B59" s="14"/>
      <c r="C59" s="1" t="s">
        <v>62</v>
      </c>
      <c r="D59" s="18" t="s">
        <v>22</v>
      </c>
      <c r="E59" s="15">
        <v>10</v>
      </c>
      <c r="F59" s="21">
        <v>9.42</v>
      </c>
      <c r="G59" s="22">
        <f t="shared" si="2"/>
        <v>94.2</v>
      </c>
      <c r="H59" s="11"/>
    </row>
    <row r="60" spans="1:8" ht="24">
      <c r="A60" s="12">
        <v>6</v>
      </c>
      <c r="B60" s="14"/>
      <c r="C60" s="1" t="s">
        <v>63</v>
      </c>
      <c r="D60" s="18" t="s">
        <v>22</v>
      </c>
      <c r="E60" s="15">
        <v>17</v>
      </c>
      <c r="F60" s="21">
        <v>15.65</v>
      </c>
      <c r="G60" s="22">
        <f t="shared" si="2"/>
        <v>266.05</v>
      </c>
      <c r="H60" s="11"/>
    </row>
    <row r="61" spans="1:8" ht="24">
      <c r="A61" s="12">
        <v>7</v>
      </c>
      <c r="B61" s="14"/>
      <c r="C61" s="1" t="s">
        <v>64</v>
      </c>
      <c r="D61" s="18" t="s">
        <v>22</v>
      </c>
      <c r="E61" s="15">
        <v>5</v>
      </c>
      <c r="F61" s="21">
        <v>22.41</v>
      </c>
      <c r="G61" s="22">
        <f t="shared" si="2"/>
        <v>112.05</v>
      </c>
      <c r="H61" s="11"/>
    </row>
    <row r="62" spans="1:8">
      <c r="A62" s="12">
        <v>8</v>
      </c>
      <c r="B62" s="14"/>
      <c r="C62" s="1" t="s">
        <v>26</v>
      </c>
      <c r="D62" s="18" t="s">
        <v>27</v>
      </c>
      <c r="E62" s="15">
        <v>1</v>
      </c>
      <c r="F62" s="21">
        <v>140.51</v>
      </c>
      <c r="G62" s="22">
        <f t="shared" si="2"/>
        <v>140.51</v>
      </c>
      <c r="H62" s="11"/>
    </row>
    <row r="63" spans="1:8">
      <c r="A63" s="12">
        <v>9</v>
      </c>
      <c r="B63" s="14"/>
      <c r="C63" s="1" t="s">
        <v>65</v>
      </c>
      <c r="D63" s="18" t="s">
        <v>14</v>
      </c>
      <c r="E63" s="15">
        <v>2</v>
      </c>
      <c r="F63" s="21">
        <v>22.8</v>
      </c>
      <c r="G63" s="22">
        <f t="shared" si="2"/>
        <v>45.6</v>
      </c>
      <c r="H63" s="11"/>
    </row>
    <row r="64" spans="1:8">
      <c r="A64" s="12">
        <v>10</v>
      </c>
      <c r="B64" s="14"/>
      <c r="C64" s="1" t="s">
        <v>66</v>
      </c>
      <c r="D64" s="18" t="s">
        <v>14</v>
      </c>
      <c r="E64" s="15">
        <v>2</v>
      </c>
      <c r="F64" s="21">
        <v>32.79</v>
      </c>
      <c r="G64" s="22">
        <f t="shared" si="2"/>
        <v>65.58</v>
      </c>
      <c r="H64" s="11"/>
    </row>
    <row r="65" spans="1:8" ht="36">
      <c r="A65" s="12">
        <v>11</v>
      </c>
      <c r="B65" s="14"/>
      <c r="C65" s="1" t="s">
        <v>21</v>
      </c>
      <c r="D65" s="18" t="s">
        <v>22</v>
      </c>
      <c r="E65" s="15">
        <v>3</v>
      </c>
      <c r="F65" s="21">
        <v>35</v>
      </c>
      <c r="G65" s="22">
        <f t="shared" si="2"/>
        <v>105</v>
      </c>
      <c r="H65" s="11"/>
    </row>
    <row r="66" spans="1:8" ht="24">
      <c r="A66" s="12">
        <v>12</v>
      </c>
      <c r="B66" s="14"/>
      <c r="C66" s="1" t="s">
        <v>67</v>
      </c>
      <c r="D66" s="18" t="s">
        <v>22</v>
      </c>
      <c r="E66" s="15">
        <v>3</v>
      </c>
      <c r="F66" s="21">
        <v>6.2</v>
      </c>
      <c r="G66" s="22">
        <f t="shared" si="2"/>
        <v>18.600000000000001</v>
      </c>
      <c r="H66" s="11"/>
    </row>
    <row r="67" spans="1:8" ht="36">
      <c r="A67" s="12">
        <v>13</v>
      </c>
      <c r="B67" s="14"/>
      <c r="C67" s="1" t="s">
        <v>59</v>
      </c>
      <c r="D67" s="18" t="s">
        <v>22</v>
      </c>
      <c r="E67" s="15">
        <v>7</v>
      </c>
      <c r="F67" s="21">
        <v>40.08</v>
      </c>
      <c r="G67" s="22">
        <f t="shared" si="2"/>
        <v>280.56</v>
      </c>
      <c r="H67" s="11"/>
    </row>
    <row r="68" spans="1:8" ht="24">
      <c r="A68" s="12">
        <v>14</v>
      </c>
      <c r="B68" s="14"/>
      <c r="C68" s="1" t="s">
        <v>68</v>
      </c>
      <c r="D68" s="18" t="s">
        <v>22</v>
      </c>
      <c r="E68" s="15">
        <v>7</v>
      </c>
      <c r="F68" s="21">
        <v>9.42</v>
      </c>
      <c r="G68" s="22">
        <f t="shared" si="2"/>
        <v>65.94</v>
      </c>
      <c r="H68" s="11"/>
    </row>
    <row r="69" spans="1:8">
      <c r="A69" s="12">
        <v>15</v>
      </c>
      <c r="B69" s="14"/>
      <c r="C69" s="1" t="s">
        <v>26</v>
      </c>
      <c r="D69" s="18" t="s">
        <v>27</v>
      </c>
      <c r="E69" s="15">
        <v>1</v>
      </c>
      <c r="F69" s="21">
        <v>16.96</v>
      </c>
      <c r="G69" s="22">
        <f t="shared" si="2"/>
        <v>16.96</v>
      </c>
      <c r="H69" s="11"/>
    </row>
    <row r="70" spans="1:8" ht="36">
      <c r="A70" s="12">
        <v>16</v>
      </c>
      <c r="B70" s="14"/>
      <c r="C70" s="1" t="s">
        <v>69</v>
      </c>
      <c r="D70" s="18" t="s">
        <v>35</v>
      </c>
      <c r="E70" s="15">
        <v>0.1</v>
      </c>
      <c r="F70" s="21">
        <v>3000</v>
      </c>
      <c r="G70" s="22">
        <f t="shared" si="2"/>
        <v>300</v>
      </c>
      <c r="H70" s="11"/>
    </row>
    <row r="71" spans="1:8">
      <c r="A71" s="12"/>
      <c r="B71" s="12"/>
      <c r="C71" s="289" t="s">
        <v>70</v>
      </c>
      <c r="D71" s="290"/>
      <c r="E71" s="290"/>
      <c r="F71" s="23"/>
      <c r="G71" s="26">
        <f>SUM(G55:G70)</f>
        <v>4953.4100000000008</v>
      </c>
    </row>
    <row r="72" spans="1:8">
      <c r="A72" s="13"/>
      <c r="B72" s="13">
        <v>4</v>
      </c>
      <c r="C72" s="295" t="s">
        <v>71</v>
      </c>
      <c r="D72" s="285"/>
      <c r="E72" s="285"/>
      <c r="F72" s="285"/>
      <c r="G72" s="285"/>
    </row>
    <row r="73" spans="1:8" ht="36">
      <c r="A73" s="12">
        <v>1</v>
      </c>
      <c r="B73" s="14"/>
      <c r="C73" s="1" t="s">
        <v>72</v>
      </c>
      <c r="D73" s="18" t="s">
        <v>22</v>
      </c>
      <c r="E73" s="15">
        <v>40</v>
      </c>
      <c r="F73" s="21">
        <v>11.16</v>
      </c>
      <c r="G73" s="22">
        <f t="shared" si="2"/>
        <v>446.4</v>
      </c>
      <c r="H73" s="11"/>
    </row>
    <row r="74" spans="1:8" ht="36">
      <c r="A74" s="12">
        <v>2</v>
      </c>
      <c r="B74" s="14"/>
      <c r="C74" s="1" t="s">
        <v>73</v>
      </c>
      <c r="D74" s="18" t="s">
        <v>14</v>
      </c>
      <c r="E74" s="15">
        <v>1</v>
      </c>
      <c r="F74" s="21">
        <v>118</v>
      </c>
      <c r="G74" s="22">
        <f t="shared" si="2"/>
        <v>118</v>
      </c>
      <c r="H74" s="11"/>
    </row>
    <row r="75" spans="1:8" ht="13.5" customHeight="1">
      <c r="A75" s="12">
        <v>3</v>
      </c>
      <c r="B75" s="14"/>
      <c r="C75" s="1"/>
      <c r="D75" s="18"/>
      <c r="E75" s="15"/>
      <c r="F75" s="21">
        <v>0</v>
      </c>
      <c r="G75" s="26">
        <f>SUM(G73:G74)</f>
        <v>564.4</v>
      </c>
      <c r="H75" s="11"/>
    </row>
    <row r="76" spans="1:8">
      <c r="A76" s="12">
        <v>4</v>
      </c>
      <c r="B76" s="14"/>
      <c r="C76" s="1"/>
      <c r="D76" s="18"/>
      <c r="E76" s="15"/>
      <c r="F76" s="21">
        <v>0</v>
      </c>
      <c r="G76" s="22">
        <v>0</v>
      </c>
      <c r="H76" s="11"/>
    </row>
    <row r="77" spans="1:8">
      <c r="A77" s="12"/>
      <c r="B77" s="12"/>
      <c r="C77" s="289" t="s">
        <v>77</v>
      </c>
      <c r="D77" s="290"/>
      <c r="E77" s="290"/>
      <c r="F77" s="23"/>
      <c r="G77" s="22">
        <v>0</v>
      </c>
    </row>
    <row r="78" spans="1:8">
      <c r="A78" s="13"/>
      <c r="B78" s="13">
        <v>5</v>
      </c>
      <c r="C78" s="295" t="s">
        <v>78</v>
      </c>
      <c r="D78" s="285"/>
      <c r="E78" s="285"/>
      <c r="F78" s="285"/>
      <c r="G78" s="285"/>
    </row>
    <row r="79" spans="1:8" ht="24">
      <c r="A79" s="12">
        <v>1</v>
      </c>
      <c r="B79" s="14"/>
      <c r="C79" s="1" t="s">
        <v>79</v>
      </c>
      <c r="D79" s="18" t="s">
        <v>22</v>
      </c>
      <c r="E79" s="15">
        <v>5</v>
      </c>
      <c r="F79" s="21">
        <v>26</v>
      </c>
      <c r="G79" s="22">
        <f t="shared" ref="G79:G82" si="3">+E79*F79</f>
        <v>130</v>
      </c>
      <c r="H79" s="11"/>
    </row>
    <row r="80" spans="1:8" ht="24">
      <c r="A80" s="12">
        <v>2</v>
      </c>
      <c r="B80" s="14"/>
      <c r="C80" s="1" t="s">
        <v>80</v>
      </c>
      <c r="D80" s="18" t="s">
        <v>22</v>
      </c>
      <c r="E80" s="15">
        <v>25</v>
      </c>
      <c r="F80" s="21">
        <v>31.72</v>
      </c>
      <c r="G80" s="22">
        <f t="shared" si="3"/>
        <v>793</v>
      </c>
      <c r="H80" s="11"/>
    </row>
    <row r="81" spans="1:8" ht="39.75" customHeight="1">
      <c r="A81" s="12">
        <v>3</v>
      </c>
      <c r="B81" s="14"/>
      <c r="C81" s="1" t="s">
        <v>74</v>
      </c>
      <c r="D81" s="18" t="s">
        <v>75</v>
      </c>
      <c r="E81" s="15">
        <v>0.6</v>
      </c>
      <c r="F81" s="21">
        <v>50</v>
      </c>
      <c r="G81" s="22">
        <f t="shared" si="3"/>
        <v>30</v>
      </c>
      <c r="H81" s="11"/>
    </row>
    <row r="82" spans="1:8" ht="36">
      <c r="A82" s="12">
        <v>4</v>
      </c>
      <c r="B82" s="14"/>
      <c r="C82" s="1" t="s">
        <v>76</v>
      </c>
      <c r="D82" s="18" t="s">
        <v>75</v>
      </c>
      <c r="E82" s="15">
        <v>0.6</v>
      </c>
      <c r="F82" s="21">
        <v>30</v>
      </c>
      <c r="G82" s="22">
        <f t="shared" si="3"/>
        <v>18</v>
      </c>
      <c r="H82" s="11"/>
    </row>
    <row r="83" spans="1:8">
      <c r="A83" s="12"/>
      <c r="B83" s="12"/>
      <c r="C83" s="289" t="s">
        <v>81</v>
      </c>
      <c r="D83" s="290"/>
      <c r="E83" s="290"/>
      <c r="F83" s="23"/>
      <c r="G83" s="26">
        <f>SUM(G79:G82)</f>
        <v>971</v>
      </c>
    </row>
    <row r="84" spans="1:8">
      <c r="A84" s="12"/>
      <c r="B84" s="12"/>
      <c r="C84" s="289" t="s">
        <v>82</v>
      </c>
      <c r="D84" s="290"/>
      <c r="E84" s="290"/>
      <c r="F84" s="23"/>
      <c r="G84" s="27">
        <f>+SUM(G38,G53,G71,G75,G83)</f>
        <v>14690.180000000002</v>
      </c>
    </row>
    <row r="85" spans="1:8">
      <c r="A85" s="12"/>
      <c r="B85" s="12"/>
      <c r="C85" s="297" t="s">
        <v>83</v>
      </c>
      <c r="D85" s="298"/>
      <c r="E85" s="298"/>
      <c r="F85" s="23"/>
      <c r="G85" s="25">
        <f>+G86-G84</f>
        <v>3084.9378000000015</v>
      </c>
    </row>
    <row r="86" spans="1:8">
      <c r="A86" s="12"/>
      <c r="B86" s="12"/>
      <c r="C86" s="289" t="s">
        <v>84</v>
      </c>
      <c r="D86" s="290"/>
      <c r="E86" s="290"/>
      <c r="F86" s="23"/>
      <c r="G86" s="25">
        <f>+G84*1.21</f>
        <v>17775.117800000004</v>
      </c>
    </row>
    <row r="88" spans="1:8">
      <c r="B88" s="296" t="s">
        <v>85</v>
      </c>
      <c r="C88" s="296"/>
      <c r="D88" s="296"/>
      <c r="E88" s="296"/>
      <c r="F88" s="296"/>
      <c r="G88" s="296"/>
    </row>
    <row r="89" spans="1:8">
      <c r="B89" s="296" t="s">
        <v>85</v>
      </c>
      <c r="C89" s="296"/>
      <c r="D89" s="296"/>
      <c r="E89" s="296"/>
      <c r="F89" s="296"/>
      <c r="G89" s="296"/>
    </row>
    <row r="90" spans="1:8">
      <c r="B90" s="296" t="s">
        <v>85</v>
      </c>
      <c r="C90" s="296"/>
      <c r="D90" s="296"/>
      <c r="E90" s="296"/>
      <c r="F90" s="296"/>
      <c r="G90" s="296"/>
    </row>
    <row r="91" spans="1:8">
      <c r="B91" s="296" t="s">
        <v>85</v>
      </c>
      <c r="C91" s="296"/>
      <c r="D91" s="296"/>
      <c r="E91" s="296"/>
      <c r="F91" s="296"/>
      <c r="G91" s="296"/>
    </row>
    <row r="92" spans="1:8">
      <c r="B92" s="296" t="s">
        <v>85</v>
      </c>
      <c r="C92" s="296"/>
      <c r="D92" s="296"/>
      <c r="E92" s="296"/>
      <c r="F92" s="296"/>
      <c r="G92" s="296"/>
    </row>
    <row r="93" spans="1:8">
      <c r="B93" s="296" t="s">
        <v>85</v>
      </c>
      <c r="C93" s="296"/>
      <c r="D93" s="296"/>
      <c r="E93" s="296"/>
      <c r="F93" s="296"/>
      <c r="G93" s="296"/>
    </row>
    <row r="94" spans="1:8">
      <c r="B94" s="296" t="s">
        <v>85</v>
      </c>
      <c r="C94" s="296"/>
      <c r="D94" s="296"/>
      <c r="E94" s="296"/>
      <c r="F94" s="296"/>
      <c r="G94" s="296"/>
    </row>
    <row r="95" spans="1:8">
      <c r="B95" s="296" t="s">
        <v>85</v>
      </c>
      <c r="C95" s="296"/>
      <c r="D95" s="296"/>
      <c r="E95" s="296"/>
      <c r="F95" s="296"/>
      <c r="G95" s="296"/>
    </row>
    <row r="96" spans="1:8">
      <c r="B96" s="296" t="s">
        <v>85</v>
      </c>
      <c r="C96" s="296"/>
      <c r="D96" s="296"/>
      <c r="E96" s="296"/>
      <c r="F96" s="296"/>
      <c r="G96" s="296"/>
    </row>
    <row r="97" spans="1:8">
      <c r="B97" s="296" t="s">
        <v>85</v>
      </c>
      <c r="C97" s="296"/>
      <c r="D97" s="296"/>
      <c r="E97" s="296"/>
      <c r="F97" s="296"/>
      <c r="G97" s="296"/>
    </row>
    <row r="98" spans="1:8">
      <c r="A98" s="2"/>
      <c r="B98" s="2"/>
      <c r="C98" s="2"/>
      <c r="D98" s="28"/>
      <c r="E98" s="16"/>
      <c r="F98" s="24"/>
      <c r="G98" s="24"/>
      <c r="H98" s="2"/>
    </row>
    <row r="100" spans="1:8" ht="15.75">
      <c r="C100" s="281" t="s">
        <v>0</v>
      </c>
      <c r="D100" s="282"/>
      <c r="E100" s="282"/>
      <c r="F100" s="282"/>
    </row>
    <row r="101" spans="1:8">
      <c r="C101" s="283" t="s">
        <v>1</v>
      </c>
      <c r="D101" s="282"/>
      <c r="E101" s="282"/>
      <c r="F101" s="282"/>
    </row>
    <row r="103" spans="1:8">
      <c r="A103" s="284" t="s">
        <v>2</v>
      </c>
      <c r="B103" s="285"/>
      <c r="C103" s="285"/>
      <c r="D103" s="285"/>
      <c r="E103" s="285"/>
      <c r="F103" s="285"/>
      <c r="G103" s="285"/>
    </row>
    <row r="104" spans="1:8">
      <c r="A104" s="285"/>
      <c r="B104" s="285"/>
      <c r="C104" s="285"/>
      <c r="D104" s="285"/>
      <c r="E104" s="285"/>
      <c r="F104" s="285"/>
      <c r="G104" s="285"/>
    </row>
    <row r="105" spans="1:8">
      <c r="A105" s="284" t="s">
        <v>3</v>
      </c>
      <c r="B105" s="285"/>
      <c r="C105" s="285"/>
      <c r="D105" s="285"/>
      <c r="E105" s="285"/>
      <c r="F105" s="285"/>
      <c r="G105" s="285"/>
    </row>
    <row r="106" spans="1:8">
      <c r="A106" s="285"/>
      <c r="B106" s="285"/>
      <c r="C106" s="285"/>
      <c r="D106" s="285"/>
      <c r="E106" s="285"/>
      <c r="F106" s="285"/>
      <c r="G106" s="285"/>
    </row>
    <row r="107" spans="1:8">
      <c r="A107" s="284" t="s">
        <v>86</v>
      </c>
      <c r="B107" s="285"/>
      <c r="C107" s="285"/>
      <c r="D107" s="285"/>
      <c r="E107" s="285"/>
      <c r="F107" s="285"/>
      <c r="G107" s="285"/>
    </row>
    <row r="108" spans="1:8">
      <c r="A108" s="285"/>
      <c r="B108" s="285"/>
      <c r="C108" s="285"/>
      <c r="D108" s="285"/>
      <c r="E108" s="285"/>
      <c r="F108" s="285"/>
      <c r="G108" s="285"/>
    </row>
    <row r="109" spans="1:8">
      <c r="A109" s="286" t="s">
        <v>6</v>
      </c>
      <c r="B109" s="287"/>
      <c r="C109" s="2"/>
      <c r="D109" s="288" t="s">
        <v>5</v>
      </c>
      <c r="E109" s="287"/>
      <c r="F109" s="287"/>
      <c r="G109" s="287"/>
    </row>
    <row r="110" spans="1:8">
      <c r="A110" s="3" t="s">
        <v>7</v>
      </c>
      <c r="B110" s="3" t="s">
        <v>9</v>
      </c>
      <c r="C110" s="3" t="s">
        <v>11</v>
      </c>
      <c r="D110" s="5" t="s">
        <v>13</v>
      </c>
      <c r="E110" s="312" t="s">
        <v>15</v>
      </c>
      <c r="F110" s="7" t="s">
        <v>16</v>
      </c>
      <c r="G110" s="10" t="s">
        <v>19</v>
      </c>
    </row>
    <row r="111" spans="1:8">
      <c r="A111" s="4" t="s">
        <v>8</v>
      </c>
      <c r="B111" s="4" t="s">
        <v>10</v>
      </c>
      <c r="C111" s="4" t="s">
        <v>12</v>
      </c>
      <c r="D111" s="6" t="s">
        <v>14</v>
      </c>
      <c r="E111" s="313"/>
      <c r="F111" s="9" t="s">
        <v>17</v>
      </c>
      <c r="G111" s="8" t="s">
        <v>18</v>
      </c>
    </row>
    <row r="112" spans="1:8">
      <c r="A112" s="13"/>
      <c r="B112" s="13">
        <v>1</v>
      </c>
      <c r="C112" s="310" t="s">
        <v>87</v>
      </c>
      <c r="D112" s="311"/>
      <c r="E112" s="311"/>
      <c r="F112" s="311"/>
      <c r="G112" s="311"/>
    </row>
    <row r="113" spans="1:8" ht="24">
      <c r="A113" s="12">
        <v>1</v>
      </c>
      <c r="B113" s="14"/>
      <c r="C113" s="1" t="s">
        <v>88</v>
      </c>
      <c r="D113" s="18" t="s">
        <v>14</v>
      </c>
      <c r="E113" s="15">
        <v>13</v>
      </c>
      <c r="F113" s="21">
        <v>51.18</v>
      </c>
      <c r="G113" s="22">
        <f>+E113*F113</f>
        <v>665.34</v>
      </c>
      <c r="H113" s="11"/>
    </row>
    <row r="114" spans="1:8" ht="48">
      <c r="A114" s="12">
        <v>2</v>
      </c>
      <c r="B114" s="14"/>
      <c r="C114" s="1" t="s">
        <v>89</v>
      </c>
      <c r="D114" s="18" t="s">
        <v>14</v>
      </c>
      <c r="E114" s="15">
        <v>1</v>
      </c>
      <c r="F114" s="21">
        <v>151</v>
      </c>
      <c r="G114" s="22">
        <f t="shared" ref="G114:G130" si="4">+E114*F114</f>
        <v>151</v>
      </c>
      <c r="H114" s="11"/>
    </row>
    <row r="115" spans="1:8" ht="48">
      <c r="A115" s="12">
        <v>3</v>
      </c>
      <c r="B115" s="14"/>
      <c r="C115" s="1" t="s">
        <v>90</v>
      </c>
      <c r="D115" s="18" t="s">
        <v>14</v>
      </c>
      <c r="E115" s="15">
        <v>3</v>
      </c>
      <c r="F115" s="21">
        <v>201</v>
      </c>
      <c r="G115" s="22">
        <f t="shared" si="4"/>
        <v>603</v>
      </c>
      <c r="H115" s="11"/>
    </row>
    <row r="116" spans="1:8" ht="48">
      <c r="A116" s="12">
        <v>4</v>
      </c>
      <c r="B116" s="14"/>
      <c r="C116" s="1" t="s">
        <v>91</v>
      </c>
      <c r="D116" s="18" t="s">
        <v>14</v>
      </c>
      <c r="E116" s="15">
        <v>4</v>
      </c>
      <c r="F116" s="21">
        <v>226</v>
      </c>
      <c r="G116" s="22">
        <f t="shared" si="4"/>
        <v>904</v>
      </c>
      <c r="H116" s="11"/>
    </row>
    <row r="117" spans="1:8" ht="48">
      <c r="A117" s="12">
        <v>5</v>
      </c>
      <c r="B117" s="14"/>
      <c r="C117" s="1" t="s">
        <v>92</v>
      </c>
      <c r="D117" s="18" t="s">
        <v>14</v>
      </c>
      <c r="E117" s="15">
        <v>3</v>
      </c>
      <c r="F117" s="21">
        <v>276</v>
      </c>
      <c r="G117" s="22">
        <f t="shared" si="4"/>
        <v>828</v>
      </c>
      <c r="H117" s="11"/>
    </row>
    <row r="118" spans="1:8" ht="48">
      <c r="A118" s="12">
        <v>6</v>
      </c>
      <c r="B118" s="14"/>
      <c r="C118" s="1" t="s">
        <v>93</v>
      </c>
      <c r="D118" s="18" t="s">
        <v>14</v>
      </c>
      <c r="E118" s="15">
        <v>1</v>
      </c>
      <c r="F118" s="21">
        <v>327</v>
      </c>
      <c r="G118" s="22">
        <f t="shared" si="4"/>
        <v>327</v>
      </c>
      <c r="H118" s="11"/>
    </row>
    <row r="119" spans="1:8" ht="48">
      <c r="A119" s="12">
        <v>7</v>
      </c>
      <c r="B119" s="14"/>
      <c r="C119" s="1" t="s">
        <v>94</v>
      </c>
      <c r="D119" s="18" t="s">
        <v>14</v>
      </c>
      <c r="E119" s="15">
        <v>1</v>
      </c>
      <c r="F119" s="21">
        <v>377</v>
      </c>
      <c r="G119" s="22">
        <f t="shared" si="4"/>
        <v>377</v>
      </c>
      <c r="H119" s="11"/>
    </row>
    <row r="120" spans="1:8" ht="24">
      <c r="A120" s="12">
        <v>8</v>
      </c>
      <c r="B120" s="14"/>
      <c r="C120" s="1" t="s">
        <v>95</v>
      </c>
      <c r="D120" s="18" t="s">
        <v>14</v>
      </c>
      <c r="E120" s="15">
        <v>26</v>
      </c>
      <c r="F120" s="21">
        <v>12.9</v>
      </c>
      <c r="G120" s="22">
        <f t="shared" si="4"/>
        <v>335.40000000000003</v>
      </c>
      <c r="H120" s="11"/>
    </row>
    <row r="121" spans="1:8" ht="24">
      <c r="A121" s="12">
        <v>9</v>
      </c>
      <c r="B121" s="14"/>
      <c r="C121" s="1" t="s">
        <v>96</v>
      </c>
      <c r="D121" s="18" t="s">
        <v>14</v>
      </c>
      <c r="E121" s="15">
        <v>13</v>
      </c>
      <c r="F121" s="21">
        <v>20.92</v>
      </c>
      <c r="G121" s="22">
        <f t="shared" si="4"/>
        <v>271.96000000000004</v>
      </c>
      <c r="H121" s="11"/>
    </row>
    <row r="122" spans="1:8">
      <c r="A122" s="12">
        <v>10</v>
      </c>
      <c r="B122" s="14"/>
      <c r="C122" s="1" t="s">
        <v>97</v>
      </c>
      <c r="D122" s="18" t="s">
        <v>14</v>
      </c>
      <c r="E122" s="15">
        <v>13</v>
      </c>
      <c r="F122" s="21">
        <v>24.22</v>
      </c>
      <c r="G122" s="22">
        <f t="shared" si="4"/>
        <v>314.86</v>
      </c>
      <c r="H122" s="11"/>
    </row>
    <row r="123" spans="1:8" ht="48">
      <c r="A123" s="12">
        <v>11</v>
      </c>
      <c r="B123" s="14"/>
      <c r="C123" s="1" t="s">
        <v>98</v>
      </c>
      <c r="D123" s="18" t="s">
        <v>22</v>
      </c>
      <c r="E123" s="15">
        <v>190</v>
      </c>
      <c r="F123" s="21">
        <v>25</v>
      </c>
      <c r="G123" s="22">
        <f t="shared" si="4"/>
        <v>4750</v>
      </c>
      <c r="H123" s="11"/>
    </row>
    <row r="124" spans="1:8" ht="24">
      <c r="A124" s="12">
        <v>12</v>
      </c>
      <c r="B124" s="14"/>
      <c r="C124" s="1" t="s">
        <v>99</v>
      </c>
      <c r="D124" s="18" t="s">
        <v>22</v>
      </c>
      <c r="E124" s="15">
        <v>162</v>
      </c>
      <c r="F124" s="21">
        <v>2.75</v>
      </c>
      <c r="G124" s="22">
        <f t="shared" si="4"/>
        <v>445.5</v>
      </c>
      <c r="H124" s="11"/>
    </row>
    <row r="125" spans="1:8" ht="24">
      <c r="A125" s="12">
        <v>13</v>
      </c>
      <c r="B125" s="14"/>
      <c r="C125" s="1" t="s">
        <v>100</v>
      </c>
      <c r="D125" s="18" t="s">
        <v>22</v>
      </c>
      <c r="E125" s="15">
        <v>28</v>
      </c>
      <c r="F125" s="21">
        <v>3.74</v>
      </c>
      <c r="G125" s="22">
        <f t="shared" si="4"/>
        <v>104.72</v>
      </c>
      <c r="H125" s="11"/>
    </row>
    <row r="126" spans="1:8">
      <c r="A126" s="12">
        <v>14</v>
      </c>
      <c r="B126" s="14"/>
      <c r="C126" s="1" t="s">
        <v>26</v>
      </c>
      <c r="D126" s="18" t="s">
        <v>27</v>
      </c>
      <c r="E126" s="15">
        <v>1</v>
      </c>
      <c r="F126" s="21">
        <v>110.23</v>
      </c>
      <c r="G126" s="22">
        <f t="shared" si="4"/>
        <v>110.23</v>
      </c>
      <c r="H126" s="11"/>
    </row>
    <row r="127" spans="1:8" ht="36">
      <c r="A127" s="12">
        <v>15</v>
      </c>
      <c r="B127" s="14"/>
      <c r="C127" s="1" t="s">
        <v>101</v>
      </c>
      <c r="D127" s="18" t="s">
        <v>14</v>
      </c>
      <c r="E127" s="15">
        <v>4</v>
      </c>
      <c r="F127" s="21">
        <v>28.86</v>
      </c>
      <c r="G127" s="22">
        <f t="shared" si="4"/>
        <v>115.44</v>
      </c>
      <c r="H127" s="11"/>
    </row>
    <row r="128" spans="1:8">
      <c r="A128" s="12">
        <v>16</v>
      </c>
      <c r="B128" s="14"/>
      <c r="C128" s="1" t="s">
        <v>102</v>
      </c>
      <c r="D128" s="18" t="s">
        <v>14</v>
      </c>
      <c r="E128" s="15">
        <v>4</v>
      </c>
      <c r="F128" s="21">
        <v>24</v>
      </c>
      <c r="G128" s="22">
        <f t="shared" si="4"/>
        <v>96</v>
      </c>
      <c r="H128" s="11"/>
    </row>
    <row r="129" spans="1:8" ht="24">
      <c r="A129" s="12">
        <v>17</v>
      </c>
      <c r="B129" s="14"/>
      <c r="C129" s="1" t="s">
        <v>45</v>
      </c>
      <c r="D129" s="18" t="s">
        <v>35</v>
      </c>
      <c r="E129" s="15">
        <v>1.9</v>
      </c>
      <c r="F129" s="21">
        <v>400</v>
      </c>
      <c r="G129" s="22">
        <f t="shared" si="4"/>
        <v>760</v>
      </c>
      <c r="H129" s="11"/>
    </row>
    <row r="130" spans="1:8" ht="24">
      <c r="A130" s="12">
        <v>18</v>
      </c>
      <c r="B130" s="14"/>
      <c r="C130" s="1" t="s">
        <v>103</v>
      </c>
      <c r="D130" s="18" t="s">
        <v>14</v>
      </c>
      <c r="E130" s="15">
        <v>1</v>
      </c>
      <c r="F130" s="21">
        <v>43.9</v>
      </c>
      <c r="G130" s="22">
        <f t="shared" si="4"/>
        <v>43.9</v>
      </c>
      <c r="H130" s="11"/>
    </row>
    <row r="131" spans="1:8">
      <c r="A131" s="12"/>
      <c r="B131" s="12"/>
      <c r="C131" s="289" t="s">
        <v>47</v>
      </c>
      <c r="D131" s="290"/>
      <c r="E131" s="290"/>
      <c r="F131" s="23"/>
      <c r="G131" s="26">
        <f>SUM(G113:G130)</f>
        <v>11203.349999999999</v>
      </c>
    </row>
    <row r="132" spans="1:8">
      <c r="A132" s="13"/>
      <c r="B132" s="13">
        <v>2</v>
      </c>
      <c r="C132" s="295" t="s">
        <v>104</v>
      </c>
      <c r="D132" s="285"/>
      <c r="E132" s="285"/>
      <c r="F132" s="285"/>
      <c r="G132" s="285"/>
    </row>
    <row r="133" spans="1:8" ht="24">
      <c r="A133" s="12">
        <v>1</v>
      </c>
      <c r="B133" s="14"/>
      <c r="C133" s="1" t="s">
        <v>105</v>
      </c>
      <c r="D133" s="18" t="s">
        <v>29</v>
      </c>
      <c r="E133" s="15">
        <v>211</v>
      </c>
      <c r="F133" s="21">
        <v>7.05</v>
      </c>
      <c r="G133" s="22">
        <f t="shared" ref="G133:G137" si="5">+E133*F133</f>
        <v>1487.55</v>
      </c>
      <c r="H133" s="11"/>
    </row>
    <row r="134" spans="1:8" ht="36">
      <c r="A134" s="12">
        <v>2</v>
      </c>
      <c r="B134" s="14"/>
      <c r="C134" s="1" t="s">
        <v>106</v>
      </c>
      <c r="D134" s="18" t="s">
        <v>22</v>
      </c>
      <c r="E134" s="15">
        <v>140</v>
      </c>
      <c r="F134" s="21">
        <v>8.52</v>
      </c>
      <c r="G134" s="22">
        <f t="shared" si="5"/>
        <v>1192.8</v>
      </c>
      <c r="H134" s="11"/>
    </row>
    <row r="135" spans="1:8">
      <c r="A135" s="12">
        <v>3</v>
      </c>
      <c r="B135" s="14"/>
      <c r="C135" s="1" t="s">
        <v>107</v>
      </c>
      <c r="D135" s="18" t="s">
        <v>75</v>
      </c>
      <c r="E135" s="15">
        <v>1.8</v>
      </c>
      <c r="F135" s="21">
        <v>50</v>
      </c>
      <c r="G135" s="22">
        <f t="shared" si="5"/>
        <v>90</v>
      </c>
      <c r="H135" s="11"/>
    </row>
    <row r="136" spans="1:8" ht="37.5" customHeight="1">
      <c r="A136" s="12">
        <v>4</v>
      </c>
      <c r="B136" s="14"/>
      <c r="C136" s="1" t="s">
        <v>74</v>
      </c>
      <c r="D136" s="18" t="s">
        <v>75</v>
      </c>
      <c r="E136" s="15">
        <v>1.8</v>
      </c>
      <c r="F136" s="21">
        <v>50</v>
      </c>
      <c r="G136" s="22">
        <f t="shared" si="5"/>
        <v>90</v>
      </c>
      <c r="H136" s="11"/>
    </row>
    <row r="137" spans="1:8" ht="36">
      <c r="A137" s="12">
        <v>5</v>
      </c>
      <c r="B137" s="14"/>
      <c r="C137" s="1" t="s">
        <v>76</v>
      </c>
      <c r="D137" s="18" t="s">
        <v>75</v>
      </c>
      <c r="E137" s="15">
        <v>1.8</v>
      </c>
      <c r="F137" s="21">
        <v>30</v>
      </c>
      <c r="G137" s="22">
        <f t="shared" si="5"/>
        <v>54</v>
      </c>
      <c r="H137" s="11"/>
    </row>
    <row r="138" spans="1:8">
      <c r="A138" s="12"/>
      <c r="B138" s="12"/>
      <c r="C138" s="289" t="s">
        <v>57</v>
      </c>
      <c r="D138" s="290"/>
      <c r="E138" s="290"/>
      <c r="F138" s="23"/>
      <c r="G138" s="26">
        <f>SUM(G133:G137)</f>
        <v>2914.35</v>
      </c>
    </row>
    <row r="139" spans="1:8">
      <c r="A139" s="12"/>
      <c r="B139" s="12"/>
      <c r="C139" s="289" t="s">
        <v>108</v>
      </c>
      <c r="D139" s="290"/>
      <c r="E139" s="290"/>
      <c r="F139" s="23"/>
      <c r="G139" s="27">
        <f>+SUM(G131,G138)</f>
        <v>14117.699999999999</v>
      </c>
    </row>
    <row r="140" spans="1:8">
      <c r="A140" s="12"/>
      <c r="B140" s="12"/>
      <c r="C140" s="297" t="s">
        <v>83</v>
      </c>
      <c r="D140" s="298"/>
      <c r="E140" s="298"/>
      <c r="F140" s="23"/>
      <c r="G140" s="25">
        <f>+G141-G139</f>
        <v>2964.7169999999987</v>
      </c>
    </row>
    <row r="141" spans="1:8">
      <c r="A141" s="12"/>
      <c r="B141" s="12"/>
      <c r="C141" s="289" t="s">
        <v>109</v>
      </c>
      <c r="D141" s="290"/>
      <c r="E141" s="290"/>
      <c r="F141" s="23"/>
      <c r="G141" s="25">
        <f>+G139*1.21</f>
        <v>17082.416999999998</v>
      </c>
    </row>
    <row r="143" spans="1:8">
      <c r="B143" s="296" t="s">
        <v>85</v>
      </c>
      <c r="C143" s="296"/>
      <c r="D143" s="296"/>
      <c r="E143" s="296"/>
      <c r="F143" s="296"/>
      <c r="G143" s="296"/>
    </row>
    <row r="144" spans="1:8">
      <c r="B144" s="296" t="s">
        <v>85</v>
      </c>
      <c r="C144" s="296"/>
      <c r="D144" s="296"/>
      <c r="E144" s="296"/>
      <c r="F144" s="296"/>
      <c r="G144" s="296"/>
    </row>
    <row r="145" spans="1:8">
      <c r="B145" s="296" t="s">
        <v>85</v>
      </c>
      <c r="C145" s="296"/>
      <c r="D145" s="296"/>
      <c r="E145" s="296"/>
      <c r="F145" s="296"/>
      <c r="G145" s="296"/>
    </row>
    <row r="146" spans="1:8">
      <c r="B146" s="296" t="s">
        <v>85</v>
      </c>
      <c r="C146" s="296"/>
      <c r="D146" s="296"/>
      <c r="E146" s="296"/>
      <c r="F146" s="296"/>
      <c r="G146" s="296"/>
    </row>
    <row r="147" spans="1:8">
      <c r="B147" s="296" t="s">
        <v>85</v>
      </c>
      <c r="C147" s="296"/>
      <c r="D147" s="296"/>
      <c r="E147" s="296"/>
      <c r="F147" s="296"/>
      <c r="G147" s="296"/>
    </row>
    <row r="148" spans="1:8">
      <c r="B148" s="296" t="s">
        <v>85</v>
      </c>
      <c r="C148" s="296"/>
      <c r="D148" s="296"/>
      <c r="E148" s="296"/>
      <c r="F148" s="296"/>
      <c r="G148" s="296"/>
    </row>
    <row r="149" spans="1:8">
      <c r="B149" s="296" t="s">
        <v>85</v>
      </c>
      <c r="C149" s="296"/>
      <c r="D149" s="296"/>
      <c r="E149" s="296"/>
      <c r="F149" s="296"/>
      <c r="G149" s="296"/>
    </row>
    <row r="150" spans="1:8">
      <c r="B150" s="296" t="s">
        <v>85</v>
      </c>
      <c r="C150" s="296"/>
      <c r="D150" s="296"/>
      <c r="E150" s="296"/>
      <c r="F150" s="296"/>
      <c r="G150" s="296"/>
    </row>
    <row r="151" spans="1:8">
      <c r="B151" s="296" t="s">
        <v>85</v>
      </c>
      <c r="C151" s="296"/>
      <c r="D151" s="296"/>
      <c r="E151" s="296"/>
      <c r="F151" s="296"/>
      <c r="G151" s="296"/>
    </row>
    <row r="152" spans="1:8">
      <c r="B152" s="296" t="s">
        <v>85</v>
      </c>
      <c r="C152" s="296"/>
      <c r="D152" s="296"/>
      <c r="E152" s="296"/>
      <c r="F152" s="296"/>
      <c r="G152" s="296"/>
    </row>
    <row r="153" spans="1:8">
      <c r="A153" s="2"/>
      <c r="B153" s="2"/>
      <c r="C153" s="2"/>
      <c r="D153" s="28"/>
      <c r="E153" s="16"/>
      <c r="F153" s="24"/>
      <c r="G153" s="24"/>
      <c r="H153" s="2"/>
    </row>
    <row r="155" spans="1:8" ht="15.75">
      <c r="C155" s="281" t="s">
        <v>0</v>
      </c>
      <c r="D155" s="282"/>
      <c r="E155" s="282"/>
      <c r="F155" s="282"/>
    </row>
    <row r="156" spans="1:8">
      <c r="C156" s="283" t="s">
        <v>1</v>
      </c>
      <c r="D156" s="282"/>
      <c r="E156" s="282"/>
      <c r="F156" s="282"/>
    </row>
    <row r="158" spans="1:8">
      <c r="A158" s="284" t="s">
        <v>2</v>
      </c>
      <c r="B158" s="285"/>
      <c r="C158" s="285"/>
      <c r="D158" s="285"/>
      <c r="E158" s="285"/>
      <c r="F158" s="285"/>
      <c r="G158" s="285"/>
    </row>
    <row r="159" spans="1:8">
      <c r="A159" s="285"/>
      <c r="B159" s="285"/>
      <c r="C159" s="285"/>
      <c r="D159" s="285"/>
      <c r="E159" s="285"/>
      <c r="F159" s="285"/>
      <c r="G159" s="285"/>
    </row>
    <row r="160" spans="1:8">
      <c r="A160" s="284" t="s">
        <v>3</v>
      </c>
      <c r="B160" s="285"/>
      <c r="C160" s="285"/>
      <c r="D160" s="285"/>
      <c r="E160" s="285"/>
      <c r="F160" s="285"/>
      <c r="G160" s="285"/>
    </row>
    <row r="161" spans="1:8">
      <c r="A161" s="285"/>
      <c r="B161" s="285"/>
      <c r="C161" s="285"/>
      <c r="D161" s="285"/>
      <c r="E161" s="285"/>
      <c r="F161" s="285"/>
      <c r="G161" s="285"/>
    </row>
    <row r="162" spans="1:8">
      <c r="A162" s="284" t="s">
        <v>110</v>
      </c>
      <c r="B162" s="285"/>
      <c r="C162" s="285"/>
      <c r="D162" s="285"/>
      <c r="E162" s="285"/>
      <c r="F162" s="285"/>
      <c r="G162" s="285"/>
    </row>
    <row r="163" spans="1:8">
      <c r="A163" s="285"/>
      <c r="B163" s="285"/>
      <c r="C163" s="285"/>
      <c r="D163" s="285"/>
      <c r="E163" s="285"/>
      <c r="F163" s="285"/>
      <c r="G163" s="285"/>
    </row>
    <row r="164" spans="1:8">
      <c r="A164" s="286" t="s">
        <v>6</v>
      </c>
      <c r="B164" s="287"/>
      <c r="C164" s="2"/>
      <c r="D164" s="288" t="s">
        <v>5</v>
      </c>
      <c r="E164" s="287"/>
      <c r="F164" s="287"/>
      <c r="G164" s="287"/>
    </row>
    <row r="165" spans="1:8">
      <c r="A165" s="3" t="s">
        <v>7</v>
      </c>
      <c r="B165" s="3" t="s">
        <v>9</v>
      </c>
      <c r="C165" s="3" t="s">
        <v>11</v>
      </c>
      <c r="D165" s="5" t="s">
        <v>13</v>
      </c>
      <c r="E165" s="312" t="s">
        <v>15</v>
      </c>
      <c r="F165" s="7" t="s">
        <v>16</v>
      </c>
      <c r="G165" s="10" t="s">
        <v>19</v>
      </c>
    </row>
    <row r="166" spans="1:8">
      <c r="A166" s="4" t="s">
        <v>8</v>
      </c>
      <c r="B166" s="4" t="s">
        <v>10</v>
      </c>
      <c r="C166" s="4" t="s">
        <v>12</v>
      </c>
      <c r="D166" s="6" t="s">
        <v>14</v>
      </c>
      <c r="E166" s="313"/>
      <c r="F166" s="9" t="s">
        <v>17</v>
      </c>
      <c r="G166" s="8" t="s">
        <v>18</v>
      </c>
    </row>
    <row r="167" spans="1:8">
      <c r="A167" s="13"/>
      <c r="B167" s="13">
        <v>1</v>
      </c>
      <c r="C167" s="310" t="s">
        <v>87</v>
      </c>
      <c r="D167" s="311"/>
      <c r="E167" s="311"/>
      <c r="F167" s="311"/>
      <c r="G167" s="311"/>
    </row>
    <row r="168" spans="1:8" ht="24">
      <c r="A168" s="12">
        <v>1</v>
      </c>
      <c r="B168" s="14"/>
      <c r="C168" s="1" t="s">
        <v>111</v>
      </c>
      <c r="D168" s="18" t="s">
        <v>14</v>
      </c>
      <c r="E168" s="15">
        <v>12</v>
      </c>
      <c r="F168" s="21">
        <v>70.64</v>
      </c>
      <c r="G168" s="22">
        <f>+E168*F168</f>
        <v>847.68000000000006</v>
      </c>
      <c r="H168" s="11"/>
    </row>
    <row r="169" spans="1:8" ht="24">
      <c r="A169" s="12">
        <v>2</v>
      </c>
      <c r="B169" s="14"/>
      <c r="C169" s="1" t="s">
        <v>112</v>
      </c>
      <c r="D169" s="18" t="s">
        <v>14</v>
      </c>
      <c r="E169" s="15">
        <v>12</v>
      </c>
      <c r="F169" s="21">
        <v>70.88</v>
      </c>
      <c r="G169" s="22">
        <f t="shared" ref="G169:G195" si="6">+E169*F169</f>
        <v>850.56</v>
      </c>
      <c r="H169" s="11"/>
    </row>
    <row r="170" spans="1:8" ht="24">
      <c r="A170" s="12">
        <v>3</v>
      </c>
      <c r="B170" s="14"/>
      <c r="C170" s="1" t="s">
        <v>113</v>
      </c>
      <c r="D170" s="18" t="s">
        <v>14</v>
      </c>
      <c r="E170" s="15">
        <v>3</v>
      </c>
      <c r="F170" s="21">
        <v>16</v>
      </c>
      <c r="G170" s="22">
        <f t="shared" si="6"/>
        <v>48</v>
      </c>
      <c r="H170" s="11"/>
    </row>
    <row r="171" spans="1:8" ht="24">
      <c r="A171" s="12">
        <v>4</v>
      </c>
      <c r="B171" s="14"/>
      <c r="C171" s="1" t="s">
        <v>114</v>
      </c>
      <c r="D171" s="18" t="s">
        <v>14</v>
      </c>
      <c r="E171" s="15">
        <v>3</v>
      </c>
      <c r="F171" s="21">
        <v>64.150000000000006</v>
      </c>
      <c r="G171" s="22">
        <f t="shared" si="6"/>
        <v>192.45000000000002</v>
      </c>
      <c r="H171" s="11"/>
    </row>
    <row r="172" spans="1:8">
      <c r="A172" s="12">
        <v>5</v>
      </c>
      <c r="B172" s="14"/>
      <c r="C172" s="1" t="s">
        <v>115</v>
      </c>
      <c r="D172" s="18" t="s">
        <v>14</v>
      </c>
      <c r="E172" s="15">
        <v>4</v>
      </c>
      <c r="F172" s="21">
        <v>26.22</v>
      </c>
      <c r="G172" s="22">
        <f t="shared" si="6"/>
        <v>104.88</v>
      </c>
      <c r="H172" s="11"/>
    </row>
    <row r="173" spans="1:8">
      <c r="A173" s="12">
        <v>6</v>
      </c>
      <c r="B173" s="14"/>
      <c r="C173" s="1" t="s">
        <v>115</v>
      </c>
      <c r="D173" s="18" t="s">
        <v>14</v>
      </c>
      <c r="E173" s="15">
        <v>32</v>
      </c>
      <c r="F173" s="21">
        <v>19.8</v>
      </c>
      <c r="G173" s="22">
        <f t="shared" si="6"/>
        <v>633.6</v>
      </c>
      <c r="H173" s="11"/>
    </row>
    <row r="174" spans="1:8">
      <c r="A174" s="12">
        <v>7</v>
      </c>
      <c r="B174" s="14"/>
      <c r="C174" s="1" t="s">
        <v>116</v>
      </c>
      <c r="D174" s="18" t="s">
        <v>14</v>
      </c>
      <c r="E174" s="15">
        <v>32</v>
      </c>
      <c r="F174" s="21">
        <v>11.63</v>
      </c>
      <c r="G174" s="22">
        <f t="shared" si="6"/>
        <v>372.16</v>
      </c>
      <c r="H174" s="11"/>
    </row>
    <row r="175" spans="1:8" ht="24">
      <c r="A175" s="12">
        <v>8</v>
      </c>
      <c r="B175" s="14"/>
      <c r="C175" s="1" t="s">
        <v>117</v>
      </c>
      <c r="D175" s="18" t="s">
        <v>14</v>
      </c>
      <c r="E175" s="15">
        <v>14</v>
      </c>
      <c r="F175" s="21">
        <v>19.82</v>
      </c>
      <c r="G175" s="22">
        <f t="shared" si="6"/>
        <v>277.48</v>
      </c>
      <c r="H175" s="11"/>
    </row>
    <row r="176" spans="1:8" ht="24">
      <c r="A176" s="12">
        <v>9</v>
      </c>
      <c r="B176" s="14"/>
      <c r="C176" s="1" t="s">
        <v>118</v>
      </c>
      <c r="D176" s="18" t="s">
        <v>14</v>
      </c>
      <c r="E176" s="15">
        <v>14</v>
      </c>
      <c r="F176" s="21">
        <v>30.6</v>
      </c>
      <c r="G176" s="22">
        <f t="shared" si="6"/>
        <v>428.40000000000003</v>
      </c>
      <c r="H176" s="11"/>
    </row>
    <row r="177" spans="1:8" ht="36">
      <c r="A177" s="12">
        <v>10</v>
      </c>
      <c r="B177" s="14"/>
      <c r="C177" s="1" t="s">
        <v>119</v>
      </c>
      <c r="D177" s="18" t="s">
        <v>35</v>
      </c>
      <c r="E177" s="15">
        <v>18.600000000000001</v>
      </c>
      <c r="F177" s="21">
        <v>257.76</v>
      </c>
      <c r="G177" s="22">
        <f t="shared" si="6"/>
        <v>4794.3360000000002</v>
      </c>
      <c r="H177" s="11"/>
    </row>
    <row r="178" spans="1:8" ht="24">
      <c r="A178" s="12">
        <v>11</v>
      </c>
      <c r="B178" s="14"/>
      <c r="C178" s="1" t="s">
        <v>120</v>
      </c>
      <c r="D178" s="18" t="s">
        <v>121</v>
      </c>
      <c r="E178" s="15">
        <v>0.38500000000000001</v>
      </c>
      <c r="F178" s="21">
        <v>1776.18</v>
      </c>
      <c r="G178" s="22">
        <f t="shared" si="6"/>
        <v>683.82929999999999</v>
      </c>
      <c r="H178" s="11"/>
    </row>
    <row r="179" spans="1:8">
      <c r="A179" s="12">
        <v>12</v>
      </c>
      <c r="B179" s="14"/>
      <c r="C179" s="1" t="s">
        <v>122</v>
      </c>
      <c r="D179" s="18" t="s">
        <v>22</v>
      </c>
      <c r="E179" s="15">
        <v>1860</v>
      </c>
      <c r="F179" s="21">
        <v>0.73</v>
      </c>
      <c r="G179" s="22">
        <f t="shared" si="6"/>
        <v>1357.8</v>
      </c>
      <c r="H179" s="11"/>
    </row>
    <row r="180" spans="1:8">
      <c r="A180" s="12">
        <v>13</v>
      </c>
      <c r="B180" s="14"/>
      <c r="C180" s="1" t="s">
        <v>123</v>
      </c>
      <c r="D180" s="18" t="s">
        <v>22</v>
      </c>
      <c r="E180" s="15">
        <v>385</v>
      </c>
      <c r="F180" s="21">
        <v>1.39</v>
      </c>
      <c r="G180" s="22">
        <f t="shared" si="6"/>
        <v>535.15</v>
      </c>
      <c r="H180" s="11"/>
    </row>
    <row r="181" spans="1:8" ht="24">
      <c r="A181" s="12">
        <v>14</v>
      </c>
      <c r="B181" s="14"/>
      <c r="C181" s="1" t="s">
        <v>124</v>
      </c>
      <c r="D181" s="18" t="s">
        <v>29</v>
      </c>
      <c r="E181" s="15">
        <v>1</v>
      </c>
      <c r="F181" s="21">
        <v>1550</v>
      </c>
      <c r="G181" s="22">
        <f t="shared" si="6"/>
        <v>1550</v>
      </c>
      <c r="H181" s="11"/>
    </row>
    <row r="182" spans="1:8" ht="24">
      <c r="A182" s="12">
        <v>17</v>
      </c>
      <c r="B182" s="14"/>
      <c r="C182" s="1" t="s">
        <v>125</v>
      </c>
      <c r="D182" s="18" t="s">
        <v>29</v>
      </c>
      <c r="E182" s="15">
        <v>2</v>
      </c>
      <c r="F182" s="21">
        <v>100</v>
      </c>
      <c r="G182" s="22">
        <f t="shared" si="6"/>
        <v>200</v>
      </c>
      <c r="H182" s="11"/>
    </row>
    <row r="183" spans="1:8">
      <c r="A183" s="12">
        <v>18</v>
      </c>
      <c r="B183" s="14"/>
      <c r="C183" s="1" t="s">
        <v>126</v>
      </c>
      <c r="D183" s="18" t="s">
        <v>14</v>
      </c>
      <c r="E183" s="15">
        <v>2</v>
      </c>
      <c r="F183" s="21">
        <v>19.5</v>
      </c>
      <c r="G183" s="22">
        <f t="shared" si="6"/>
        <v>39</v>
      </c>
      <c r="H183" s="11"/>
    </row>
    <row r="184" spans="1:8">
      <c r="A184" s="12">
        <v>19</v>
      </c>
      <c r="B184" s="14"/>
      <c r="C184" s="1" t="s">
        <v>127</v>
      </c>
      <c r="D184" s="18" t="s">
        <v>35</v>
      </c>
      <c r="E184" s="15">
        <v>0.4</v>
      </c>
      <c r="F184" s="21">
        <v>250</v>
      </c>
      <c r="G184" s="22">
        <f t="shared" si="6"/>
        <v>100</v>
      </c>
      <c r="H184" s="11"/>
    </row>
    <row r="185" spans="1:8">
      <c r="A185" s="12">
        <v>20</v>
      </c>
      <c r="B185" s="14"/>
      <c r="C185" s="1" t="s">
        <v>128</v>
      </c>
      <c r="D185" s="18" t="s">
        <v>22</v>
      </c>
      <c r="E185" s="15">
        <v>40</v>
      </c>
      <c r="F185" s="21">
        <v>0.72</v>
      </c>
      <c r="G185" s="22">
        <f t="shared" si="6"/>
        <v>28.799999999999997</v>
      </c>
      <c r="H185" s="11"/>
    </row>
    <row r="186" spans="1:8" ht="24">
      <c r="A186" s="12">
        <v>21</v>
      </c>
      <c r="B186" s="14"/>
      <c r="C186" s="1" t="s">
        <v>129</v>
      </c>
      <c r="D186" s="18" t="s">
        <v>35</v>
      </c>
      <c r="E186" s="15">
        <v>4.5599999999999996</v>
      </c>
      <c r="F186" s="21">
        <v>450</v>
      </c>
      <c r="G186" s="22">
        <f t="shared" si="6"/>
        <v>2052</v>
      </c>
      <c r="H186" s="11"/>
    </row>
    <row r="187" spans="1:8" ht="24">
      <c r="A187" s="12">
        <v>22</v>
      </c>
      <c r="B187" s="14"/>
      <c r="C187" s="1" t="s">
        <v>130</v>
      </c>
      <c r="D187" s="18" t="s">
        <v>35</v>
      </c>
      <c r="E187" s="15">
        <v>4.5599999999999996</v>
      </c>
      <c r="F187" s="21">
        <v>600</v>
      </c>
      <c r="G187" s="22">
        <f t="shared" si="6"/>
        <v>2735.9999999999995</v>
      </c>
      <c r="H187" s="11"/>
    </row>
    <row r="188" spans="1:8" ht="36">
      <c r="A188" s="12">
        <v>23</v>
      </c>
      <c r="B188" s="14"/>
      <c r="C188" s="1" t="s">
        <v>131</v>
      </c>
      <c r="D188" s="18" t="s">
        <v>35</v>
      </c>
      <c r="E188" s="15">
        <v>4.5</v>
      </c>
      <c r="F188" s="21">
        <v>1911</v>
      </c>
      <c r="G188" s="22">
        <f t="shared" si="6"/>
        <v>8599.5</v>
      </c>
      <c r="H188" s="11"/>
    </row>
    <row r="189" spans="1:8" ht="36">
      <c r="A189" s="12">
        <v>24</v>
      </c>
      <c r="B189" s="14"/>
      <c r="C189" s="1" t="s">
        <v>132</v>
      </c>
      <c r="D189" s="18" t="s">
        <v>35</v>
      </c>
      <c r="E189" s="15">
        <v>0.06</v>
      </c>
      <c r="F189" s="21">
        <v>2247</v>
      </c>
      <c r="G189" s="22">
        <f t="shared" si="6"/>
        <v>134.82</v>
      </c>
      <c r="H189" s="11"/>
    </row>
    <row r="190" spans="1:8" ht="24">
      <c r="A190" s="12">
        <v>25</v>
      </c>
      <c r="B190" s="14"/>
      <c r="C190" s="1" t="s">
        <v>133</v>
      </c>
      <c r="D190" s="18" t="s">
        <v>22</v>
      </c>
      <c r="E190" s="15">
        <v>450</v>
      </c>
      <c r="F190" s="21">
        <v>4.96</v>
      </c>
      <c r="G190" s="22">
        <f t="shared" si="6"/>
        <v>2232</v>
      </c>
      <c r="H190" s="11"/>
    </row>
    <row r="191" spans="1:8" ht="24">
      <c r="A191" s="12">
        <v>26</v>
      </c>
      <c r="B191" s="14"/>
      <c r="C191" s="1" t="s">
        <v>134</v>
      </c>
      <c r="D191" s="18" t="s">
        <v>22</v>
      </c>
      <c r="E191" s="15">
        <v>6</v>
      </c>
      <c r="F191" s="21">
        <v>6.62</v>
      </c>
      <c r="G191" s="22">
        <f t="shared" si="6"/>
        <v>39.72</v>
      </c>
      <c r="H191" s="11"/>
    </row>
    <row r="192" spans="1:8" ht="36">
      <c r="A192" s="12">
        <v>27</v>
      </c>
      <c r="B192" s="14"/>
      <c r="C192" s="1" t="s">
        <v>135</v>
      </c>
      <c r="D192" s="18" t="s">
        <v>35</v>
      </c>
      <c r="E192" s="15">
        <v>0.2</v>
      </c>
      <c r="F192" s="21">
        <v>1550.62</v>
      </c>
      <c r="G192" s="22">
        <f t="shared" si="6"/>
        <v>310.12400000000002</v>
      </c>
      <c r="H192" s="11"/>
    </row>
    <row r="193" spans="1:8">
      <c r="A193" s="12">
        <v>28</v>
      </c>
      <c r="B193" s="14"/>
      <c r="C193" s="1" t="s">
        <v>136</v>
      </c>
      <c r="D193" s="18" t="s">
        <v>22</v>
      </c>
      <c r="E193" s="15">
        <v>20</v>
      </c>
      <c r="F193" s="21">
        <v>46.77</v>
      </c>
      <c r="G193" s="22">
        <f t="shared" si="6"/>
        <v>935.40000000000009</v>
      </c>
      <c r="H193" s="11"/>
    </row>
    <row r="194" spans="1:8" ht="24">
      <c r="A194" s="12">
        <v>29</v>
      </c>
      <c r="B194" s="14"/>
      <c r="C194" s="1" t="s">
        <v>137</v>
      </c>
      <c r="D194" s="18" t="s">
        <v>138</v>
      </c>
      <c r="E194" s="15">
        <v>0.14000000000000001</v>
      </c>
      <c r="F194" s="21">
        <v>177.2</v>
      </c>
      <c r="G194" s="22">
        <f t="shared" si="6"/>
        <v>24.808</v>
      </c>
      <c r="H194" s="11"/>
    </row>
    <row r="195" spans="1:8" ht="24">
      <c r="A195" s="12">
        <v>30</v>
      </c>
      <c r="B195" s="14"/>
      <c r="C195" s="1" t="s">
        <v>139</v>
      </c>
      <c r="D195" s="18" t="s">
        <v>35</v>
      </c>
      <c r="E195" s="15">
        <v>5</v>
      </c>
      <c r="F195" s="21">
        <v>174.08</v>
      </c>
      <c r="G195" s="22">
        <f t="shared" si="6"/>
        <v>870.40000000000009</v>
      </c>
      <c r="H195" s="11"/>
    </row>
    <row r="196" spans="1:8">
      <c r="A196" s="12"/>
      <c r="B196" s="12"/>
      <c r="C196" s="289" t="s">
        <v>47</v>
      </c>
      <c r="D196" s="290"/>
      <c r="E196" s="290"/>
      <c r="F196" s="23"/>
      <c r="G196" s="26">
        <f>SUM(G168:G195)</f>
        <v>30978.897300000001</v>
      </c>
    </row>
    <row r="197" spans="1:8">
      <c r="A197" s="13"/>
      <c r="B197" s="13">
        <v>2</v>
      </c>
      <c r="C197" s="295" t="s">
        <v>140</v>
      </c>
      <c r="D197" s="285"/>
      <c r="E197" s="285"/>
      <c r="F197" s="285"/>
      <c r="G197" s="285"/>
    </row>
    <row r="198" spans="1:8" ht="24">
      <c r="A198" s="12">
        <v>1</v>
      </c>
      <c r="B198" s="14"/>
      <c r="C198" s="1" t="s">
        <v>125</v>
      </c>
      <c r="D198" s="18" t="s">
        <v>29</v>
      </c>
      <c r="E198" s="15">
        <v>1</v>
      </c>
      <c r="F198" s="21">
        <v>100</v>
      </c>
      <c r="G198" s="22">
        <f t="shared" ref="G198:G205" si="7">+E198*F198</f>
        <v>100</v>
      </c>
      <c r="H198" s="11"/>
    </row>
    <row r="199" spans="1:8" ht="24">
      <c r="A199" s="12">
        <v>3</v>
      </c>
      <c r="B199" s="14"/>
      <c r="C199" s="1" t="s">
        <v>141</v>
      </c>
      <c r="D199" s="18" t="s">
        <v>14</v>
      </c>
      <c r="E199" s="15">
        <v>2</v>
      </c>
      <c r="F199" s="21">
        <v>57.1</v>
      </c>
      <c r="G199" s="22">
        <f t="shared" si="7"/>
        <v>114.2</v>
      </c>
      <c r="H199" s="11"/>
    </row>
    <row r="200" spans="1:8" ht="24">
      <c r="A200" s="12">
        <v>4</v>
      </c>
      <c r="B200" s="14"/>
      <c r="C200" s="1" t="s">
        <v>142</v>
      </c>
      <c r="D200" s="18" t="s">
        <v>14</v>
      </c>
      <c r="E200" s="15">
        <v>2</v>
      </c>
      <c r="F200" s="21">
        <v>25</v>
      </c>
      <c r="G200" s="22">
        <f t="shared" si="7"/>
        <v>50</v>
      </c>
      <c r="H200" s="11"/>
    </row>
    <row r="201" spans="1:8">
      <c r="A201" s="12">
        <v>6</v>
      </c>
      <c r="B201" s="14"/>
      <c r="C201" s="1" t="s">
        <v>143</v>
      </c>
      <c r="D201" s="18" t="s">
        <v>14</v>
      </c>
      <c r="E201" s="15">
        <v>1</v>
      </c>
      <c r="F201" s="21">
        <v>16</v>
      </c>
      <c r="G201" s="22">
        <f t="shared" si="7"/>
        <v>16</v>
      </c>
      <c r="H201" s="11"/>
    </row>
    <row r="202" spans="1:8">
      <c r="A202" s="12">
        <v>8</v>
      </c>
      <c r="B202" s="14"/>
      <c r="C202" s="1" t="s">
        <v>144</v>
      </c>
      <c r="D202" s="18" t="s">
        <v>29</v>
      </c>
      <c r="E202" s="15">
        <v>14</v>
      </c>
      <c r="F202" s="21">
        <v>69.42</v>
      </c>
      <c r="G202" s="22">
        <f t="shared" si="7"/>
        <v>971.88</v>
      </c>
      <c r="H202" s="11"/>
    </row>
    <row r="203" spans="1:8">
      <c r="A203" s="12">
        <v>19</v>
      </c>
      <c r="B203" s="14"/>
      <c r="C203" s="1" t="s">
        <v>145</v>
      </c>
      <c r="D203" s="18" t="s">
        <v>14</v>
      </c>
      <c r="E203" s="15">
        <v>1</v>
      </c>
      <c r="F203" s="21">
        <v>200</v>
      </c>
      <c r="G203" s="22">
        <f t="shared" si="7"/>
        <v>200</v>
      </c>
      <c r="H203" s="11"/>
    </row>
    <row r="204" spans="1:8">
      <c r="A204" s="12">
        <v>21</v>
      </c>
      <c r="B204" s="14"/>
      <c r="C204" s="1" t="s">
        <v>146</v>
      </c>
      <c r="D204" s="18" t="s">
        <v>14</v>
      </c>
      <c r="E204" s="15">
        <v>1</v>
      </c>
      <c r="F204" s="21">
        <v>15</v>
      </c>
      <c r="G204" s="22">
        <f t="shared" si="7"/>
        <v>15</v>
      </c>
      <c r="H204" s="11"/>
    </row>
    <row r="205" spans="1:8">
      <c r="A205" s="12">
        <v>22</v>
      </c>
      <c r="B205" s="14"/>
      <c r="C205" s="1" t="s">
        <v>147</v>
      </c>
      <c r="D205" s="18" t="s">
        <v>14</v>
      </c>
      <c r="E205" s="15">
        <v>1</v>
      </c>
      <c r="F205" s="21">
        <v>25</v>
      </c>
      <c r="G205" s="22">
        <f t="shared" si="7"/>
        <v>25</v>
      </c>
      <c r="H205" s="11"/>
    </row>
    <row r="206" spans="1:8">
      <c r="A206" s="12"/>
      <c r="B206" s="12"/>
      <c r="C206" s="289" t="s">
        <v>57</v>
      </c>
      <c r="D206" s="290"/>
      <c r="E206" s="290"/>
      <c r="F206" s="23"/>
      <c r="G206" s="26">
        <f>SUM(G198:G205)</f>
        <v>1492.08</v>
      </c>
    </row>
    <row r="207" spans="1:8">
      <c r="A207" s="12"/>
      <c r="B207" s="12"/>
      <c r="C207" s="289" t="s">
        <v>148</v>
      </c>
      <c r="D207" s="290"/>
      <c r="E207" s="290"/>
      <c r="F207" s="23"/>
      <c r="G207" s="27">
        <f>+SUM(G196,G206)</f>
        <v>32470.977299999999</v>
      </c>
    </row>
    <row r="208" spans="1:8">
      <c r="A208" s="12"/>
      <c r="B208" s="12"/>
      <c r="C208" s="297" t="s">
        <v>83</v>
      </c>
      <c r="D208" s="298"/>
      <c r="E208" s="298"/>
      <c r="F208" s="23"/>
      <c r="G208" s="25">
        <f>+G209-G207</f>
        <v>6818.9052329999977</v>
      </c>
    </row>
    <row r="209" spans="1:8">
      <c r="A209" s="12"/>
      <c r="B209" s="12"/>
      <c r="C209" s="289" t="s">
        <v>149</v>
      </c>
      <c r="D209" s="290"/>
      <c r="E209" s="290"/>
      <c r="F209" s="23"/>
      <c r="G209" s="25">
        <f>+G207*1.21</f>
        <v>39289.882532999996</v>
      </c>
    </row>
    <row r="211" spans="1:8">
      <c r="B211" s="296" t="s">
        <v>85</v>
      </c>
      <c r="C211" s="296"/>
      <c r="D211" s="296"/>
      <c r="E211" s="296"/>
      <c r="F211" s="296"/>
      <c r="G211" s="296"/>
    </row>
    <row r="212" spans="1:8">
      <c r="B212" s="296" t="s">
        <v>85</v>
      </c>
      <c r="C212" s="296"/>
      <c r="D212" s="296"/>
      <c r="E212" s="296"/>
      <c r="F212" s="296"/>
      <c r="G212" s="296"/>
    </row>
    <row r="213" spans="1:8">
      <c r="B213" s="296" t="s">
        <v>85</v>
      </c>
      <c r="C213" s="296"/>
      <c r="D213" s="296"/>
      <c r="E213" s="296"/>
      <c r="F213" s="296"/>
      <c r="G213" s="296"/>
    </row>
    <row r="214" spans="1:8">
      <c r="B214" s="296" t="s">
        <v>85</v>
      </c>
      <c r="C214" s="296"/>
      <c r="D214" s="296"/>
      <c r="E214" s="296"/>
      <c r="F214" s="296"/>
      <c r="G214" s="296"/>
    </row>
    <row r="215" spans="1:8">
      <c r="B215" s="296" t="s">
        <v>85</v>
      </c>
      <c r="C215" s="296"/>
      <c r="D215" s="296"/>
      <c r="E215" s="296"/>
      <c r="F215" s="296"/>
      <c r="G215" s="296"/>
    </row>
    <row r="216" spans="1:8">
      <c r="B216" s="296" t="s">
        <v>85</v>
      </c>
      <c r="C216" s="296"/>
      <c r="D216" s="296"/>
      <c r="E216" s="296"/>
      <c r="F216" s="296"/>
      <c r="G216" s="296"/>
    </row>
    <row r="217" spans="1:8">
      <c r="B217" s="296" t="s">
        <v>85</v>
      </c>
      <c r="C217" s="296"/>
      <c r="D217" s="296"/>
      <c r="E217" s="296"/>
      <c r="F217" s="296"/>
      <c r="G217" s="296"/>
    </row>
    <row r="218" spans="1:8">
      <c r="B218" s="296" t="s">
        <v>85</v>
      </c>
      <c r="C218" s="296"/>
      <c r="D218" s="296"/>
      <c r="E218" s="296"/>
      <c r="F218" s="296"/>
      <c r="G218" s="296"/>
    </row>
    <row r="219" spans="1:8">
      <c r="B219" s="296" t="s">
        <v>85</v>
      </c>
      <c r="C219" s="296"/>
      <c r="D219" s="296"/>
      <c r="E219" s="296"/>
      <c r="F219" s="296"/>
      <c r="G219" s="296"/>
    </row>
    <row r="220" spans="1:8">
      <c r="B220" s="296" t="s">
        <v>85</v>
      </c>
      <c r="C220" s="296"/>
      <c r="D220" s="296"/>
      <c r="E220" s="296"/>
      <c r="F220" s="296"/>
      <c r="G220" s="296"/>
    </row>
    <row r="221" spans="1:8">
      <c r="A221" s="2"/>
      <c r="B221" s="2"/>
      <c r="C221" s="2"/>
      <c r="D221" s="28"/>
      <c r="E221" s="16"/>
      <c r="F221" s="24"/>
      <c r="G221" s="24"/>
      <c r="H221" s="2"/>
    </row>
    <row r="223" spans="1:8" ht="15.75">
      <c r="C223" s="281" t="s">
        <v>0</v>
      </c>
      <c r="D223" s="282"/>
      <c r="E223" s="282"/>
      <c r="F223" s="282"/>
    </row>
    <row r="224" spans="1:8">
      <c r="C224" s="283" t="s">
        <v>1</v>
      </c>
      <c r="D224" s="282"/>
      <c r="E224" s="282"/>
      <c r="F224" s="282"/>
    </row>
    <row r="226" spans="1:8">
      <c r="A226" s="284" t="s">
        <v>2</v>
      </c>
      <c r="B226" s="285"/>
      <c r="C226" s="285"/>
      <c r="D226" s="285"/>
      <c r="E226" s="285"/>
      <c r="F226" s="285"/>
      <c r="G226" s="285"/>
    </row>
    <row r="227" spans="1:8">
      <c r="A227" s="285"/>
      <c r="B227" s="285"/>
      <c r="C227" s="285"/>
      <c r="D227" s="285"/>
      <c r="E227" s="285"/>
      <c r="F227" s="285"/>
      <c r="G227" s="285"/>
    </row>
    <row r="228" spans="1:8">
      <c r="A228" s="284" t="s">
        <v>3</v>
      </c>
      <c r="B228" s="285"/>
      <c r="C228" s="285"/>
      <c r="D228" s="285"/>
      <c r="E228" s="285"/>
      <c r="F228" s="285"/>
      <c r="G228" s="285"/>
    </row>
    <row r="229" spans="1:8">
      <c r="A229" s="285"/>
      <c r="B229" s="285"/>
      <c r="C229" s="285"/>
      <c r="D229" s="285"/>
      <c r="E229" s="285"/>
      <c r="F229" s="285"/>
      <c r="G229" s="285"/>
    </row>
    <row r="230" spans="1:8">
      <c r="A230" s="284" t="s">
        <v>150</v>
      </c>
      <c r="B230" s="285"/>
      <c r="C230" s="285"/>
      <c r="D230" s="285"/>
      <c r="E230" s="285"/>
      <c r="F230" s="285"/>
      <c r="G230" s="285"/>
    </row>
    <row r="231" spans="1:8">
      <c r="A231" s="285"/>
      <c r="B231" s="285"/>
      <c r="C231" s="285"/>
      <c r="D231" s="285"/>
      <c r="E231" s="285"/>
      <c r="F231" s="285"/>
      <c r="G231" s="285"/>
    </row>
    <row r="232" spans="1:8">
      <c r="A232" s="286" t="s">
        <v>6</v>
      </c>
      <c r="B232" s="287"/>
      <c r="C232" s="2"/>
      <c r="D232" s="288" t="s">
        <v>5</v>
      </c>
      <c r="E232" s="287"/>
      <c r="F232" s="287"/>
      <c r="G232" s="287"/>
    </row>
    <row r="233" spans="1:8">
      <c r="A233" s="3" t="s">
        <v>7</v>
      </c>
      <c r="B233" s="3" t="s">
        <v>9</v>
      </c>
      <c r="C233" s="3" t="s">
        <v>11</v>
      </c>
      <c r="D233" s="5" t="s">
        <v>13</v>
      </c>
      <c r="E233" s="312" t="s">
        <v>15</v>
      </c>
      <c r="F233" s="7" t="s">
        <v>16</v>
      </c>
      <c r="G233" s="10" t="s">
        <v>19</v>
      </c>
    </row>
    <row r="234" spans="1:8">
      <c r="A234" s="4" t="s">
        <v>8</v>
      </c>
      <c r="B234" s="4" t="s">
        <v>10</v>
      </c>
      <c r="C234" s="4" t="s">
        <v>12</v>
      </c>
      <c r="D234" s="6" t="s">
        <v>14</v>
      </c>
      <c r="E234" s="313"/>
      <c r="F234" s="9" t="s">
        <v>17</v>
      </c>
      <c r="G234" s="8" t="s">
        <v>18</v>
      </c>
    </row>
    <row r="235" spans="1:8">
      <c r="A235" s="13"/>
      <c r="B235" s="13">
        <v>1</v>
      </c>
      <c r="C235" s="310" t="s">
        <v>87</v>
      </c>
      <c r="D235" s="311"/>
      <c r="E235" s="311"/>
      <c r="F235" s="311"/>
      <c r="G235" s="311"/>
    </row>
    <row r="236" spans="1:8">
      <c r="A236" s="12">
        <v>1</v>
      </c>
      <c r="B236" s="14"/>
      <c r="C236" s="14" t="s">
        <v>151</v>
      </c>
      <c r="D236" s="18"/>
      <c r="E236" s="15"/>
      <c r="F236" s="21">
        <v>0</v>
      </c>
      <c r="G236" s="22">
        <v>0</v>
      </c>
      <c r="H236" s="11"/>
    </row>
    <row r="237" spans="1:8" ht="48">
      <c r="A237" s="12">
        <v>2</v>
      </c>
      <c r="B237" s="14"/>
      <c r="C237" s="1" t="s">
        <v>152</v>
      </c>
      <c r="D237" s="18" t="s">
        <v>14</v>
      </c>
      <c r="E237" s="15">
        <v>1</v>
      </c>
      <c r="F237" s="21">
        <v>2459.1799999999998</v>
      </c>
      <c r="G237" s="22">
        <f>+E237*F237</f>
        <v>2459.1799999999998</v>
      </c>
      <c r="H237" s="11"/>
    </row>
    <row r="238" spans="1:8" ht="48">
      <c r="A238" s="12">
        <v>3</v>
      </c>
      <c r="B238" s="14"/>
      <c r="C238" s="1" t="s">
        <v>153</v>
      </c>
      <c r="D238" s="18" t="s">
        <v>14</v>
      </c>
      <c r="E238" s="15">
        <v>1</v>
      </c>
      <c r="F238" s="21">
        <v>537.25</v>
      </c>
      <c r="G238" s="22">
        <f t="shared" ref="G238:G283" si="8">+E238*F238</f>
        <v>537.25</v>
      </c>
      <c r="H238" s="11"/>
    </row>
    <row r="239" spans="1:8" ht="48">
      <c r="A239" s="12">
        <v>4</v>
      </c>
      <c r="B239" s="14"/>
      <c r="C239" s="1" t="s">
        <v>153</v>
      </c>
      <c r="D239" s="18" t="s">
        <v>14</v>
      </c>
      <c r="E239" s="15">
        <v>1</v>
      </c>
      <c r="F239" s="21">
        <v>755.99</v>
      </c>
      <c r="G239" s="22">
        <f t="shared" si="8"/>
        <v>755.99</v>
      </c>
      <c r="H239" s="11"/>
    </row>
    <row r="240" spans="1:8">
      <c r="A240" s="12">
        <v>5</v>
      </c>
      <c r="B240" s="14"/>
      <c r="C240" s="14" t="s">
        <v>154</v>
      </c>
      <c r="D240" s="18"/>
      <c r="E240" s="15">
        <v>0</v>
      </c>
      <c r="F240" s="21">
        <v>0</v>
      </c>
      <c r="G240" s="22">
        <f t="shared" si="8"/>
        <v>0</v>
      </c>
      <c r="H240" s="11"/>
    </row>
    <row r="241" spans="1:8" ht="36">
      <c r="A241" s="12">
        <v>6</v>
      </c>
      <c r="B241" s="14"/>
      <c r="C241" s="1" t="s">
        <v>119</v>
      </c>
      <c r="D241" s="18" t="s">
        <v>35</v>
      </c>
      <c r="E241" s="15">
        <v>14.95</v>
      </c>
      <c r="F241" s="21">
        <v>140.91</v>
      </c>
      <c r="G241" s="22">
        <f t="shared" si="8"/>
        <v>2106.6044999999999</v>
      </c>
      <c r="H241" s="11"/>
    </row>
    <row r="242" spans="1:8" ht="39" customHeight="1">
      <c r="A242" s="12">
        <v>7</v>
      </c>
      <c r="B242" s="14"/>
      <c r="C242" s="1" t="s">
        <v>155</v>
      </c>
      <c r="D242" s="18" t="s">
        <v>35</v>
      </c>
      <c r="E242" s="15">
        <v>0.25</v>
      </c>
      <c r="F242" s="21">
        <v>382.74</v>
      </c>
      <c r="G242" s="22">
        <f t="shared" si="8"/>
        <v>95.685000000000002</v>
      </c>
      <c r="H242" s="11"/>
    </row>
    <row r="243" spans="1:8" ht="36">
      <c r="A243" s="12">
        <v>8</v>
      </c>
      <c r="B243" s="14"/>
      <c r="C243" s="1" t="s">
        <v>156</v>
      </c>
      <c r="D243" s="18" t="s">
        <v>22</v>
      </c>
      <c r="E243" s="15">
        <v>540</v>
      </c>
      <c r="F243" s="21">
        <v>4.2300000000000004</v>
      </c>
      <c r="G243" s="22">
        <f t="shared" si="8"/>
        <v>2284.2000000000003</v>
      </c>
      <c r="H243" s="11"/>
    </row>
    <row r="244" spans="1:8" ht="36">
      <c r="A244" s="12">
        <v>9</v>
      </c>
      <c r="B244" s="14"/>
      <c r="C244" s="1" t="s">
        <v>157</v>
      </c>
      <c r="D244" s="18" t="s">
        <v>22</v>
      </c>
      <c r="E244" s="15">
        <v>650</v>
      </c>
      <c r="F244" s="21">
        <v>5.51</v>
      </c>
      <c r="G244" s="22">
        <f t="shared" si="8"/>
        <v>3581.5</v>
      </c>
      <c r="H244" s="11"/>
    </row>
    <row r="245" spans="1:8" ht="36">
      <c r="A245" s="12">
        <v>10</v>
      </c>
      <c r="B245" s="14"/>
      <c r="C245" s="1" t="s">
        <v>158</v>
      </c>
      <c r="D245" s="18" t="s">
        <v>22</v>
      </c>
      <c r="E245" s="15">
        <v>70</v>
      </c>
      <c r="F245" s="21">
        <v>12.23</v>
      </c>
      <c r="G245" s="22">
        <f t="shared" si="8"/>
        <v>856.1</v>
      </c>
      <c r="H245" s="11"/>
    </row>
    <row r="246" spans="1:8" ht="36">
      <c r="A246" s="12">
        <v>11</v>
      </c>
      <c r="B246" s="14"/>
      <c r="C246" s="1" t="s">
        <v>159</v>
      </c>
      <c r="D246" s="18" t="s">
        <v>22</v>
      </c>
      <c r="E246" s="15">
        <v>40</v>
      </c>
      <c r="F246" s="21">
        <v>17.149999999999999</v>
      </c>
      <c r="G246" s="22">
        <f t="shared" si="8"/>
        <v>686</v>
      </c>
      <c r="H246" s="11"/>
    </row>
    <row r="247" spans="1:8">
      <c r="A247" s="12">
        <v>12</v>
      </c>
      <c r="B247" s="14"/>
      <c r="C247" s="1" t="s">
        <v>160</v>
      </c>
      <c r="D247" s="18" t="s">
        <v>22</v>
      </c>
      <c r="E247" s="15">
        <v>25</v>
      </c>
      <c r="F247" s="21">
        <v>20.98</v>
      </c>
      <c r="G247" s="22">
        <f t="shared" si="8"/>
        <v>524.5</v>
      </c>
      <c r="H247" s="11"/>
    </row>
    <row r="248" spans="1:8" ht="36">
      <c r="A248" s="12">
        <v>13</v>
      </c>
      <c r="B248" s="14"/>
      <c r="C248" s="1" t="s">
        <v>161</v>
      </c>
      <c r="D248" s="18" t="s">
        <v>22</v>
      </c>
      <c r="E248" s="15">
        <v>30</v>
      </c>
      <c r="F248" s="21">
        <v>3.54</v>
      </c>
      <c r="G248" s="22">
        <f t="shared" si="8"/>
        <v>106.2</v>
      </c>
      <c r="H248" s="11"/>
    </row>
    <row r="249" spans="1:8" ht="36">
      <c r="A249" s="12">
        <v>14</v>
      </c>
      <c r="B249" s="14"/>
      <c r="C249" s="1" t="s">
        <v>162</v>
      </c>
      <c r="D249" s="18" t="s">
        <v>22</v>
      </c>
      <c r="E249" s="15">
        <v>210</v>
      </c>
      <c r="F249" s="21">
        <v>5.31</v>
      </c>
      <c r="G249" s="22">
        <f t="shared" si="8"/>
        <v>1115.0999999999999</v>
      </c>
      <c r="H249" s="11"/>
    </row>
    <row r="250" spans="1:8">
      <c r="A250" s="12">
        <v>15</v>
      </c>
      <c r="B250" s="14"/>
      <c r="C250" s="14" t="s">
        <v>163</v>
      </c>
      <c r="D250" s="18"/>
      <c r="E250" s="15"/>
      <c r="F250" s="21">
        <v>0</v>
      </c>
      <c r="G250" s="22">
        <f t="shared" si="8"/>
        <v>0</v>
      </c>
      <c r="H250" s="11"/>
    </row>
    <row r="251" spans="1:8" ht="39" customHeight="1">
      <c r="A251" s="12">
        <v>16</v>
      </c>
      <c r="B251" s="14"/>
      <c r="C251" s="1" t="s">
        <v>193</v>
      </c>
      <c r="D251" s="18" t="s">
        <v>14</v>
      </c>
      <c r="E251" s="15">
        <v>15</v>
      </c>
      <c r="F251" s="21">
        <v>32.979999999999997</v>
      </c>
      <c r="G251" s="22">
        <f t="shared" si="8"/>
        <v>494.69999999999993</v>
      </c>
      <c r="H251" s="11"/>
    </row>
    <row r="252" spans="1:8">
      <c r="A252" s="12">
        <v>17</v>
      </c>
      <c r="B252" s="14"/>
      <c r="C252" s="1" t="s">
        <v>164</v>
      </c>
      <c r="D252" s="18" t="s">
        <v>14</v>
      </c>
      <c r="E252" s="15">
        <v>24</v>
      </c>
      <c r="F252" s="21">
        <v>15.06</v>
      </c>
      <c r="G252" s="22">
        <f t="shared" si="8"/>
        <v>361.44</v>
      </c>
      <c r="H252" s="11"/>
    </row>
    <row r="253" spans="1:8" ht="36">
      <c r="A253" s="12">
        <v>18</v>
      </c>
      <c r="B253" s="14"/>
      <c r="C253" s="1" t="s">
        <v>165</v>
      </c>
      <c r="D253" s="18" t="s">
        <v>35</v>
      </c>
      <c r="E253" s="15">
        <v>0.57699999999999996</v>
      </c>
      <c r="F253" s="21">
        <v>915.99</v>
      </c>
      <c r="G253" s="22">
        <f t="shared" si="8"/>
        <v>528.52622999999994</v>
      </c>
      <c r="H253" s="11"/>
    </row>
    <row r="254" spans="1:8">
      <c r="A254" s="12">
        <v>19</v>
      </c>
      <c r="B254" s="14"/>
      <c r="C254" s="1" t="s">
        <v>166</v>
      </c>
      <c r="D254" s="18" t="s">
        <v>14</v>
      </c>
      <c r="E254" s="15">
        <v>4</v>
      </c>
      <c r="F254" s="21">
        <v>16.170000000000002</v>
      </c>
      <c r="G254" s="22">
        <f t="shared" si="8"/>
        <v>64.680000000000007</v>
      </c>
      <c r="H254" s="11"/>
    </row>
    <row r="255" spans="1:8">
      <c r="A255" s="12">
        <v>20</v>
      </c>
      <c r="B255" s="14"/>
      <c r="C255" s="1" t="s">
        <v>167</v>
      </c>
      <c r="D255" s="18" t="s">
        <v>14</v>
      </c>
      <c r="E255" s="15">
        <v>4</v>
      </c>
      <c r="F255" s="21">
        <v>64.569999999999993</v>
      </c>
      <c r="G255" s="22">
        <f t="shared" si="8"/>
        <v>258.27999999999997</v>
      </c>
      <c r="H255" s="11"/>
    </row>
    <row r="256" spans="1:8" ht="24">
      <c r="A256" s="12">
        <v>21</v>
      </c>
      <c r="B256" s="14"/>
      <c r="C256" s="1" t="s">
        <v>168</v>
      </c>
      <c r="D256" s="18" t="s">
        <v>138</v>
      </c>
      <c r="E256" s="15">
        <v>0.05</v>
      </c>
      <c r="F256" s="21">
        <v>2270.88</v>
      </c>
      <c r="G256" s="22">
        <f t="shared" si="8"/>
        <v>113.54400000000001</v>
      </c>
      <c r="H256" s="11"/>
    </row>
    <row r="257" spans="1:8">
      <c r="A257" s="12">
        <v>22</v>
      </c>
      <c r="B257" s="14"/>
      <c r="C257" s="1" t="s">
        <v>169</v>
      </c>
      <c r="D257" s="18" t="s">
        <v>14</v>
      </c>
      <c r="E257" s="15">
        <v>5</v>
      </c>
      <c r="F257" s="21">
        <v>76.75</v>
      </c>
      <c r="G257" s="22">
        <f t="shared" si="8"/>
        <v>383.75</v>
      </c>
      <c r="H257" s="11"/>
    </row>
    <row r="258" spans="1:8">
      <c r="A258" s="12">
        <v>23</v>
      </c>
      <c r="B258" s="14"/>
      <c r="C258" s="14" t="s">
        <v>170</v>
      </c>
      <c r="D258" s="18"/>
      <c r="E258" s="15"/>
      <c r="F258" s="21">
        <v>0</v>
      </c>
      <c r="G258" s="22">
        <f t="shared" si="8"/>
        <v>0</v>
      </c>
      <c r="H258" s="11"/>
    </row>
    <row r="259" spans="1:8">
      <c r="A259" s="12">
        <v>24</v>
      </c>
      <c r="B259" s="14"/>
      <c r="C259" s="1" t="s">
        <v>171</v>
      </c>
      <c r="D259" s="18" t="s">
        <v>29</v>
      </c>
      <c r="E259" s="15">
        <v>4</v>
      </c>
      <c r="F259" s="21">
        <v>138.27000000000001</v>
      </c>
      <c r="G259" s="22">
        <f t="shared" si="8"/>
        <v>553.08000000000004</v>
      </c>
      <c r="H259" s="11"/>
    </row>
    <row r="260" spans="1:8" ht="36">
      <c r="A260" s="12">
        <v>25</v>
      </c>
      <c r="B260" s="14"/>
      <c r="C260" s="1" t="s">
        <v>172</v>
      </c>
      <c r="D260" s="18" t="s">
        <v>14</v>
      </c>
      <c r="E260" s="15">
        <v>3</v>
      </c>
      <c r="F260" s="21">
        <v>326.05</v>
      </c>
      <c r="G260" s="22">
        <f t="shared" si="8"/>
        <v>978.15000000000009</v>
      </c>
      <c r="H260" s="11"/>
    </row>
    <row r="261" spans="1:8" ht="36">
      <c r="A261" s="12">
        <v>26</v>
      </c>
      <c r="B261" s="14"/>
      <c r="C261" s="1" t="s">
        <v>173</v>
      </c>
      <c r="D261" s="18" t="s">
        <v>14</v>
      </c>
      <c r="E261" s="15">
        <v>1</v>
      </c>
      <c r="F261" s="21">
        <v>316.26</v>
      </c>
      <c r="G261" s="22">
        <f t="shared" si="8"/>
        <v>316.26</v>
      </c>
      <c r="H261" s="11"/>
    </row>
    <row r="262" spans="1:8" ht="36">
      <c r="A262" s="12">
        <v>27</v>
      </c>
      <c r="B262" s="14"/>
      <c r="C262" s="1" t="s">
        <v>174</v>
      </c>
      <c r="D262" s="18" t="s">
        <v>138</v>
      </c>
      <c r="E262" s="15">
        <v>1.38</v>
      </c>
      <c r="F262" s="21">
        <v>230.58</v>
      </c>
      <c r="G262" s="22">
        <f t="shared" si="8"/>
        <v>318.2004</v>
      </c>
      <c r="H262" s="11"/>
    </row>
    <row r="263" spans="1:8" ht="36">
      <c r="A263" s="12">
        <v>28</v>
      </c>
      <c r="B263" s="14"/>
      <c r="C263" s="1" t="s">
        <v>192</v>
      </c>
      <c r="D263" s="18" t="s">
        <v>138</v>
      </c>
      <c r="E263" s="15">
        <v>1.38</v>
      </c>
      <c r="F263" s="21">
        <v>1744.3</v>
      </c>
      <c r="G263" s="22">
        <f t="shared" si="8"/>
        <v>2407.1339999999996</v>
      </c>
      <c r="H263" s="11"/>
    </row>
    <row r="264" spans="1:8" ht="24">
      <c r="A264" s="12">
        <v>29</v>
      </c>
      <c r="B264" s="14"/>
      <c r="C264" s="1" t="s">
        <v>175</v>
      </c>
      <c r="D264" s="18" t="s">
        <v>138</v>
      </c>
      <c r="E264" s="15">
        <v>0.06</v>
      </c>
      <c r="F264" s="21">
        <v>1744.3</v>
      </c>
      <c r="G264" s="22">
        <f t="shared" si="8"/>
        <v>104.65799999999999</v>
      </c>
      <c r="H264" s="11"/>
    </row>
    <row r="265" spans="1:8" ht="24">
      <c r="A265" s="12">
        <v>30</v>
      </c>
      <c r="B265" s="14"/>
      <c r="C265" s="1" t="s">
        <v>176</v>
      </c>
      <c r="D265" s="18" t="s">
        <v>138</v>
      </c>
      <c r="E265" s="15">
        <v>0.03</v>
      </c>
      <c r="F265" s="21">
        <v>1744.3</v>
      </c>
      <c r="G265" s="22">
        <f t="shared" si="8"/>
        <v>52.328999999999994</v>
      </c>
      <c r="H265" s="11"/>
    </row>
    <row r="266" spans="1:8" ht="24">
      <c r="A266" s="12">
        <v>31</v>
      </c>
      <c r="B266" s="14"/>
      <c r="C266" s="1" t="s">
        <v>177</v>
      </c>
      <c r="D266" s="18" t="s">
        <v>14</v>
      </c>
      <c r="E266" s="15">
        <v>14</v>
      </c>
      <c r="F266" s="21">
        <v>45.56</v>
      </c>
      <c r="G266" s="22">
        <f t="shared" si="8"/>
        <v>637.84</v>
      </c>
      <c r="H266" s="11"/>
    </row>
    <row r="267" spans="1:8">
      <c r="A267" s="12">
        <v>32</v>
      </c>
      <c r="B267" s="14"/>
      <c r="C267" s="1" t="s">
        <v>178</v>
      </c>
      <c r="D267" s="18" t="s">
        <v>14</v>
      </c>
      <c r="E267" s="15">
        <v>14</v>
      </c>
      <c r="F267" s="21">
        <v>33.409999999999997</v>
      </c>
      <c r="G267" s="22">
        <f t="shared" si="8"/>
        <v>467.73999999999995</v>
      </c>
      <c r="H267" s="11"/>
    </row>
    <row r="268" spans="1:8">
      <c r="A268" s="12">
        <v>33</v>
      </c>
      <c r="B268" s="14"/>
      <c r="C268" s="14" t="s">
        <v>179</v>
      </c>
      <c r="D268" s="18"/>
      <c r="E268" s="15"/>
      <c r="F268" s="21">
        <v>0</v>
      </c>
      <c r="G268" s="22">
        <f t="shared" si="8"/>
        <v>0</v>
      </c>
      <c r="H268" s="11"/>
    </row>
    <row r="269" spans="1:8" ht="36">
      <c r="A269" s="12">
        <v>34</v>
      </c>
      <c r="B269" s="14"/>
      <c r="C269" s="1" t="s">
        <v>180</v>
      </c>
      <c r="D269" s="18" t="s">
        <v>35</v>
      </c>
      <c r="E269" s="15">
        <v>7.5</v>
      </c>
      <c r="F269" s="21">
        <v>1044.75</v>
      </c>
      <c r="G269" s="22">
        <f t="shared" si="8"/>
        <v>7835.625</v>
      </c>
      <c r="H269" s="11"/>
    </row>
    <row r="270" spans="1:8" ht="36">
      <c r="A270" s="12">
        <v>35</v>
      </c>
      <c r="B270" s="14"/>
      <c r="C270" s="1" t="s">
        <v>132</v>
      </c>
      <c r="D270" s="18" t="s">
        <v>35</v>
      </c>
      <c r="E270" s="15">
        <v>0.65</v>
      </c>
      <c r="F270" s="21">
        <v>1229</v>
      </c>
      <c r="G270" s="22">
        <f t="shared" si="8"/>
        <v>798.85</v>
      </c>
      <c r="H270" s="11"/>
    </row>
    <row r="271" spans="1:8" ht="36">
      <c r="A271" s="12">
        <v>36</v>
      </c>
      <c r="B271" s="14"/>
      <c r="C271" s="1" t="s">
        <v>181</v>
      </c>
      <c r="D271" s="18" t="s">
        <v>35</v>
      </c>
      <c r="E271" s="15">
        <v>0.25</v>
      </c>
      <c r="F271" s="21">
        <v>1258.03</v>
      </c>
      <c r="G271" s="22">
        <f t="shared" si="8"/>
        <v>314.50749999999999</v>
      </c>
      <c r="H271" s="11"/>
    </row>
    <row r="272" spans="1:8" ht="24">
      <c r="A272" s="12">
        <v>37</v>
      </c>
      <c r="B272" s="14"/>
      <c r="C272" s="1" t="s">
        <v>182</v>
      </c>
      <c r="D272" s="18" t="s">
        <v>22</v>
      </c>
      <c r="E272" s="15">
        <v>360</v>
      </c>
      <c r="F272" s="21">
        <v>4.71</v>
      </c>
      <c r="G272" s="22">
        <f t="shared" si="8"/>
        <v>1695.6</v>
      </c>
      <c r="H272" s="11"/>
    </row>
    <row r="273" spans="1:8" ht="24">
      <c r="A273" s="12">
        <v>38</v>
      </c>
      <c r="B273" s="14"/>
      <c r="C273" s="1" t="s">
        <v>133</v>
      </c>
      <c r="D273" s="18" t="s">
        <v>22</v>
      </c>
      <c r="E273" s="15">
        <v>390</v>
      </c>
      <c r="F273" s="21">
        <v>7.07</v>
      </c>
      <c r="G273" s="22">
        <f t="shared" si="8"/>
        <v>2757.3</v>
      </c>
      <c r="H273" s="11"/>
    </row>
    <row r="274" spans="1:8" ht="24">
      <c r="A274" s="12">
        <v>39</v>
      </c>
      <c r="B274" s="14"/>
      <c r="C274" s="1" t="s">
        <v>134</v>
      </c>
      <c r="D274" s="18" t="s">
        <v>22</v>
      </c>
      <c r="E274" s="15">
        <v>65</v>
      </c>
      <c r="F274" s="21">
        <v>9.4</v>
      </c>
      <c r="G274" s="22">
        <f t="shared" si="8"/>
        <v>611</v>
      </c>
      <c r="H274" s="11"/>
    </row>
    <row r="275" spans="1:8" ht="24">
      <c r="A275" s="12">
        <v>40</v>
      </c>
      <c r="B275" s="14"/>
      <c r="C275" s="1" t="s">
        <v>183</v>
      </c>
      <c r="D275" s="18" t="s">
        <v>22</v>
      </c>
      <c r="E275" s="15">
        <v>25</v>
      </c>
      <c r="F275" s="21">
        <v>17.07</v>
      </c>
      <c r="G275" s="22">
        <f t="shared" si="8"/>
        <v>426.75</v>
      </c>
      <c r="H275" s="11"/>
    </row>
    <row r="276" spans="1:8" ht="24">
      <c r="A276" s="12">
        <v>41</v>
      </c>
      <c r="B276" s="14"/>
      <c r="C276" s="1" t="s">
        <v>129</v>
      </c>
      <c r="D276" s="18" t="s">
        <v>35</v>
      </c>
      <c r="E276" s="15">
        <v>8.4</v>
      </c>
      <c r="F276" s="21">
        <v>317.62</v>
      </c>
      <c r="G276" s="22">
        <f t="shared" si="8"/>
        <v>2668.0080000000003</v>
      </c>
      <c r="H276" s="11"/>
    </row>
    <row r="277" spans="1:8" ht="24">
      <c r="A277" s="12">
        <v>42</v>
      </c>
      <c r="B277" s="14"/>
      <c r="C277" s="1" t="s">
        <v>130</v>
      </c>
      <c r="D277" s="18" t="s">
        <v>35</v>
      </c>
      <c r="E277" s="15">
        <v>8.4</v>
      </c>
      <c r="F277" s="21">
        <v>753.47</v>
      </c>
      <c r="G277" s="22">
        <f t="shared" si="8"/>
        <v>6329.1480000000001</v>
      </c>
      <c r="H277" s="11"/>
    </row>
    <row r="278" spans="1:8">
      <c r="A278" s="12">
        <v>43</v>
      </c>
      <c r="B278" s="14"/>
      <c r="C278" s="1" t="s">
        <v>184</v>
      </c>
      <c r="D278" s="18" t="s">
        <v>185</v>
      </c>
      <c r="E278" s="15">
        <v>0.5</v>
      </c>
      <c r="F278" s="21">
        <v>16.14</v>
      </c>
      <c r="G278" s="22">
        <f t="shared" si="8"/>
        <v>8.07</v>
      </c>
      <c r="H278" s="11"/>
    </row>
    <row r="279" spans="1:8">
      <c r="A279" s="12">
        <v>44</v>
      </c>
      <c r="B279" s="14"/>
      <c r="C279" s="1" t="s">
        <v>186</v>
      </c>
      <c r="D279" s="18" t="s">
        <v>185</v>
      </c>
      <c r="E279" s="15">
        <v>0.5</v>
      </c>
      <c r="F279" s="21">
        <v>2.2000000000000002</v>
      </c>
      <c r="G279" s="22">
        <f t="shared" si="8"/>
        <v>1.1000000000000001</v>
      </c>
      <c r="H279" s="11"/>
    </row>
    <row r="280" spans="1:8">
      <c r="A280" s="12">
        <v>45</v>
      </c>
      <c r="B280" s="14"/>
      <c r="C280" s="14" t="s">
        <v>187</v>
      </c>
      <c r="D280" s="18"/>
      <c r="E280" s="15"/>
      <c r="F280" s="21">
        <v>0</v>
      </c>
      <c r="G280" s="22">
        <f t="shared" si="8"/>
        <v>0</v>
      </c>
      <c r="H280" s="11"/>
    </row>
    <row r="281" spans="1:8">
      <c r="A281" s="12">
        <v>46</v>
      </c>
      <c r="B281" s="14"/>
      <c r="C281" s="1" t="s">
        <v>188</v>
      </c>
      <c r="D281" s="18" t="s">
        <v>14</v>
      </c>
      <c r="E281" s="15">
        <v>2</v>
      </c>
      <c r="F281" s="21">
        <v>16.149999999999999</v>
      </c>
      <c r="G281" s="22">
        <f t="shared" si="8"/>
        <v>32.299999999999997</v>
      </c>
      <c r="H281" s="11"/>
    </row>
    <row r="282" spans="1:8" ht="24">
      <c r="A282" s="12">
        <v>47</v>
      </c>
      <c r="B282" s="14"/>
      <c r="C282" s="1" t="s">
        <v>137</v>
      </c>
      <c r="D282" s="18" t="s">
        <v>138</v>
      </c>
      <c r="E282" s="15">
        <v>2</v>
      </c>
      <c r="F282" s="21">
        <v>145.29</v>
      </c>
      <c r="G282" s="22">
        <f t="shared" si="8"/>
        <v>290.58</v>
      </c>
      <c r="H282" s="11"/>
    </row>
    <row r="283" spans="1:8" ht="24">
      <c r="A283" s="12">
        <v>48</v>
      </c>
      <c r="B283" s="14"/>
      <c r="C283" s="1" t="s">
        <v>139</v>
      </c>
      <c r="D283" s="18" t="s">
        <v>35</v>
      </c>
      <c r="E283" s="15">
        <v>7.5</v>
      </c>
      <c r="F283" s="21">
        <v>142.75</v>
      </c>
      <c r="G283" s="22">
        <f t="shared" si="8"/>
        <v>1070.625</v>
      </c>
      <c r="H283" s="11"/>
    </row>
    <row r="284" spans="1:8">
      <c r="A284" s="12"/>
      <c r="B284" s="12"/>
      <c r="C284" s="289" t="s">
        <v>47</v>
      </c>
      <c r="D284" s="290"/>
      <c r="E284" s="290"/>
      <c r="F284" s="23"/>
      <c r="G284" s="26">
        <f>SUM(G237:G283)</f>
        <v>47988.084630000012</v>
      </c>
    </row>
    <row r="285" spans="1:8">
      <c r="A285" s="12"/>
      <c r="B285" s="12"/>
      <c r="C285" s="289" t="s">
        <v>189</v>
      </c>
      <c r="D285" s="290"/>
      <c r="E285" s="290"/>
      <c r="F285" s="23"/>
      <c r="G285" s="27">
        <f>+G284</f>
        <v>47988.084630000012</v>
      </c>
    </row>
    <row r="286" spans="1:8">
      <c r="A286" s="12"/>
      <c r="B286" s="12"/>
      <c r="C286" s="297" t="s">
        <v>83</v>
      </c>
      <c r="D286" s="298"/>
      <c r="E286" s="298"/>
      <c r="F286" s="23"/>
      <c r="G286" s="25">
        <f>+G287-G285</f>
        <v>10077.497772299997</v>
      </c>
    </row>
    <row r="287" spans="1:8">
      <c r="A287" s="12"/>
      <c r="B287" s="12"/>
      <c r="C287" s="289" t="s">
        <v>190</v>
      </c>
      <c r="D287" s="290"/>
      <c r="E287" s="290"/>
      <c r="F287" s="23"/>
      <c r="G287" s="25">
        <f>+G285*1.21</f>
        <v>58065.58240230001</v>
      </c>
    </row>
    <row r="288" spans="1:8">
      <c r="G288" s="30"/>
    </row>
    <row r="289" spans="1:8">
      <c r="B289" s="296" t="s">
        <v>85</v>
      </c>
      <c r="C289" s="296"/>
      <c r="D289" s="296"/>
      <c r="E289" s="296"/>
      <c r="F289" s="296"/>
      <c r="G289" s="296"/>
    </row>
    <row r="290" spans="1:8">
      <c r="B290" s="296" t="s">
        <v>85</v>
      </c>
      <c r="C290" s="296"/>
      <c r="D290" s="296"/>
      <c r="E290" s="296"/>
      <c r="F290" s="296"/>
      <c r="G290" s="296"/>
    </row>
    <row r="291" spans="1:8">
      <c r="B291" s="296" t="s">
        <v>85</v>
      </c>
      <c r="C291" s="296"/>
      <c r="D291" s="296"/>
      <c r="E291" s="296"/>
      <c r="F291" s="296"/>
      <c r="G291" s="296"/>
    </row>
    <row r="292" spans="1:8">
      <c r="B292" s="296" t="s">
        <v>85</v>
      </c>
      <c r="C292" s="296"/>
      <c r="D292" s="296"/>
      <c r="E292" s="296"/>
      <c r="F292" s="296"/>
      <c r="G292" s="296"/>
    </row>
    <row r="293" spans="1:8">
      <c r="B293" s="296" t="s">
        <v>85</v>
      </c>
      <c r="C293" s="296"/>
      <c r="D293" s="296"/>
      <c r="E293" s="296"/>
      <c r="F293" s="296"/>
      <c r="G293" s="296"/>
    </row>
    <row r="294" spans="1:8">
      <c r="B294" s="296" t="s">
        <v>85</v>
      </c>
      <c r="C294" s="296"/>
      <c r="D294" s="296"/>
      <c r="E294" s="296"/>
      <c r="F294" s="296"/>
      <c r="G294" s="296"/>
    </row>
    <row r="295" spans="1:8">
      <c r="B295" s="296" t="s">
        <v>85</v>
      </c>
      <c r="C295" s="296"/>
      <c r="D295" s="296"/>
      <c r="E295" s="296"/>
      <c r="F295" s="296"/>
      <c r="G295" s="296"/>
    </row>
    <row r="296" spans="1:8">
      <c r="B296" s="296" t="s">
        <v>85</v>
      </c>
      <c r="C296" s="296"/>
      <c r="D296" s="296"/>
      <c r="E296" s="296"/>
      <c r="F296" s="296"/>
      <c r="G296" s="296"/>
    </row>
    <row r="297" spans="1:8">
      <c r="B297" s="296" t="s">
        <v>85</v>
      </c>
      <c r="C297" s="296"/>
      <c r="D297" s="296"/>
      <c r="E297" s="296"/>
      <c r="F297" s="296"/>
      <c r="G297" s="296"/>
    </row>
    <row r="298" spans="1:8">
      <c r="B298" s="296" t="s">
        <v>85</v>
      </c>
      <c r="C298" s="296"/>
      <c r="D298" s="296"/>
      <c r="E298" s="296"/>
      <c r="F298" s="296"/>
      <c r="G298" s="296"/>
    </row>
    <row r="299" spans="1:8">
      <c r="A299" s="2"/>
      <c r="B299" s="2"/>
      <c r="C299" s="2"/>
      <c r="D299" s="28"/>
      <c r="E299" s="16"/>
      <c r="F299" s="24"/>
      <c r="G299" s="24"/>
      <c r="H299" s="2"/>
    </row>
  </sheetData>
  <mergeCells count="104">
    <mergeCell ref="B295:G295"/>
    <mergeCell ref="B296:G296"/>
    <mergeCell ref="B297:G297"/>
    <mergeCell ref="B298:G298"/>
    <mergeCell ref="B289:G289"/>
    <mergeCell ref="B290:G290"/>
    <mergeCell ref="B291:G291"/>
    <mergeCell ref="B292:G292"/>
    <mergeCell ref="B293:G293"/>
    <mergeCell ref="B294:G294"/>
    <mergeCell ref="E233:E234"/>
    <mergeCell ref="C235:G235"/>
    <mergeCell ref="C284:E284"/>
    <mergeCell ref="C285:E285"/>
    <mergeCell ref="C286:E286"/>
    <mergeCell ref="C287:E287"/>
    <mergeCell ref="C223:F223"/>
    <mergeCell ref="C224:F224"/>
    <mergeCell ref="A226:G227"/>
    <mergeCell ref="A228:G229"/>
    <mergeCell ref="A230:G231"/>
    <mergeCell ref="D232:G232"/>
    <mergeCell ref="A232:B232"/>
    <mergeCell ref="B215:G215"/>
    <mergeCell ref="B216:G216"/>
    <mergeCell ref="B217:G217"/>
    <mergeCell ref="B218:G218"/>
    <mergeCell ref="B219:G219"/>
    <mergeCell ref="B220:G220"/>
    <mergeCell ref="C208:E208"/>
    <mergeCell ref="C209:E209"/>
    <mergeCell ref="B211:G211"/>
    <mergeCell ref="B212:G212"/>
    <mergeCell ref="B213:G213"/>
    <mergeCell ref="B214:G214"/>
    <mergeCell ref="E165:E166"/>
    <mergeCell ref="C167:G167"/>
    <mergeCell ref="C196:E196"/>
    <mergeCell ref="C197:G197"/>
    <mergeCell ref="C206:E206"/>
    <mergeCell ref="C207:E207"/>
    <mergeCell ref="C155:F155"/>
    <mergeCell ref="C156:F156"/>
    <mergeCell ref="A158:G159"/>
    <mergeCell ref="A160:G161"/>
    <mergeCell ref="A162:G163"/>
    <mergeCell ref="D164:G164"/>
    <mergeCell ref="A164:B164"/>
    <mergeCell ref="B147:G147"/>
    <mergeCell ref="B148:G148"/>
    <mergeCell ref="B149:G149"/>
    <mergeCell ref="B150:G150"/>
    <mergeCell ref="B151:G151"/>
    <mergeCell ref="B152:G152"/>
    <mergeCell ref="C140:E140"/>
    <mergeCell ref="C141:E141"/>
    <mergeCell ref="B143:G143"/>
    <mergeCell ref="B144:G144"/>
    <mergeCell ref="B145:G145"/>
    <mergeCell ref="B146:G146"/>
    <mergeCell ref="E110:E111"/>
    <mergeCell ref="C112:G112"/>
    <mergeCell ref="C131:E131"/>
    <mergeCell ref="C132:G132"/>
    <mergeCell ref="C138:E138"/>
    <mergeCell ref="C139:E139"/>
    <mergeCell ref="C100:F100"/>
    <mergeCell ref="C101:F101"/>
    <mergeCell ref="A103:G104"/>
    <mergeCell ref="A105:G106"/>
    <mergeCell ref="A107:G108"/>
    <mergeCell ref="D109:G109"/>
    <mergeCell ref="A109:B109"/>
    <mergeCell ref="B92:G92"/>
    <mergeCell ref="B93:G93"/>
    <mergeCell ref="B94:G94"/>
    <mergeCell ref="B95:G95"/>
    <mergeCell ref="B96:G96"/>
    <mergeCell ref="B97:G97"/>
    <mergeCell ref="C85:E85"/>
    <mergeCell ref="C86:E86"/>
    <mergeCell ref="B88:G88"/>
    <mergeCell ref="B89:G89"/>
    <mergeCell ref="B90:G90"/>
    <mergeCell ref="B91:G91"/>
    <mergeCell ref="C77:E77"/>
    <mergeCell ref="C78:G78"/>
    <mergeCell ref="C83:E83"/>
    <mergeCell ref="C84:E84"/>
    <mergeCell ref="E12:E13"/>
    <mergeCell ref="C14:G14"/>
    <mergeCell ref="C38:E38"/>
    <mergeCell ref="C39:G39"/>
    <mergeCell ref="C53:E53"/>
    <mergeCell ref="C54:G54"/>
    <mergeCell ref="C2:F2"/>
    <mergeCell ref="C3:F3"/>
    <mergeCell ref="A5:G6"/>
    <mergeCell ref="A7:G8"/>
    <mergeCell ref="A9:G10"/>
    <mergeCell ref="D11:G11"/>
    <mergeCell ref="A11:B11"/>
    <mergeCell ref="C71:E71"/>
    <mergeCell ref="C72:G7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03"/>
  <sheetViews>
    <sheetView zoomScale="120" zoomScaleNormal="120" workbookViewId="0">
      <selection activeCell="F301" sqref="F301:F304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style="29" customWidth="1"/>
    <col min="5" max="5" width="14.85546875" style="17" customWidth="1"/>
    <col min="6" max="6" width="12.7109375" style="20" customWidth="1"/>
    <col min="7" max="7" width="15.42578125" style="20" customWidth="1"/>
  </cols>
  <sheetData>
    <row r="2" spans="1:8" ht="15.75">
      <c r="C2" s="281" t="s">
        <v>0</v>
      </c>
      <c r="D2" s="282"/>
      <c r="E2" s="282"/>
      <c r="F2" s="282"/>
    </row>
    <row r="3" spans="1:8">
      <c r="C3" s="283" t="s">
        <v>1</v>
      </c>
      <c r="D3" s="282"/>
      <c r="E3" s="282"/>
      <c r="F3" s="282"/>
    </row>
    <row r="5" spans="1:8">
      <c r="A5" s="284" t="s">
        <v>2</v>
      </c>
      <c r="B5" s="285"/>
      <c r="C5" s="285"/>
      <c r="D5" s="285"/>
      <c r="E5" s="285"/>
      <c r="F5" s="285"/>
      <c r="G5" s="285"/>
    </row>
    <row r="6" spans="1:8">
      <c r="A6" s="285"/>
      <c r="B6" s="285"/>
      <c r="C6" s="285"/>
      <c r="D6" s="285"/>
      <c r="E6" s="285"/>
      <c r="F6" s="285"/>
      <c r="G6" s="285"/>
    </row>
    <row r="7" spans="1:8">
      <c r="A7" s="284" t="s">
        <v>199</v>
      </c>
      <c r="B7" s="285"/>
      <c r="C7" s="285"/>
      <c r="D7" s="285"/>
      <c r="E7" s="285"/>
      <c r="F7" s="285"/>
      <c r="G7" s="285"/>
    </row>
    <row r="8" spans="1:8">
      <c r="A8" s="285"/>
      <c r="B8" s="285"/>
      <c r="C8" s="285"/>
      <c r="D8" s="285"/>
      <c r="E8" s="285"/>
      <c r="F8" s="285"/>
      <c r="G8" s="285"/>
    </row>
    <row r="9" spans="1:8">
      <c r="A9" s="284" t="s">
        <v>200</v>
      </c>
      <c r="B9" s="285"/>
      <c r="C9" s="285"/>
      <c r="D9" s="285"/>
      <c r="E9" s="285"/>
      <c r="F9" s="285"/>
      <c r="G9" s="285"/>
    </row>
    <row r="10" spans="1:8" ht="1.5" customHeight="1">
      <c r="A10" s="285"/>
      <c r="B10" s="285"/>
      <c r="C10" s="285"/>
      <c r="D10" s="285"/>
      <c r="E10" s="285"/>
      <c r="F10" s="285"/>
      <c r="G10" s="285"/>
    </row>
    <row r="11" spans="1:8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8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10" t="s">
        <v>19</v>
      </c>
    </row>
    <row r="13" spans="1:8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8" t="s">
        <v>18</v>
      </c>
    </row>
    <row r="14" spans="1:8">
      <c r="A14" s="13"/>
      <c r="B14" s="13">
        <v>1</v>
      </c>
      <c r="C14" s="310" t="s">
        <v>104</v>
      </c>
      <c r="D14" s="311"/>
      <c r="E14" s="311"/>
      <c r="F14" s="311"/>
      <c r="G14" s="311"/>
    </row>
    <row r="15" spans="1:8" ht="24">
      <c r="A15" s="12">
        <v>1</v>
      </c>
      <c r="B15" s="14"/>
      <c r="C15" s="1" t="s">
        <v>201</v>
      </c>
      <c r="D15" s="18" t="s">
        <v>202</v>
      </c>
      <c r="E15" s="15">
        <v>0.32129999999999997</v>
      </c>
      <c r="F15" s="21">
        <v>1400</v>
      </c>
      <c r="G15" s="22">
        <f>+E15*F15</f>
        <v>449.81999999999994</v>
      </c>
      <c r="H15" s="11"/>
    </row>
    <row r="16" spans="1:8">
      <c r="A16" s="12">
        <v>2</v>
      </c>
      <c r="B16" s="14"/>
      <c r="C16" s="1" t="s">
        <v>203</v>
      </c>
      <c r="D16" s="18" t="s">
        <v>14</v>
      </c>
      <c r="E16" s="15">
        <v>2</v>
      </c>
      <c r="F16" s="21">
        <v>15</v>
      </c>
      <c r="G16" s="22">
        <f t="shared" ref="G16:G31" si="0">+E16*F16</f>
        <v>30</v>
      </c>
      <c r="H16" s="11"/>
    </row>
    <row r="17" spans="1:8">
      <c r="A17" s="12">
        <v>3</v>
      </c>
      <c r="B17" s="14"/>
      <c r="C17" s="1" t="s">
        <v>204</v>
      </c>
      <c r="D17" s="18" t="s">
        <v>14</v>
      </c>
      <c r="E17" s="15">
        <v>2</v>
      </c>
      <c r="F17" s="21">
        <v>10</v>
      </c>
      <c r="G17" s="22">
        <f t="shared" si="0"/>
        <v>20</v>
      </c>
      <c r="H17" s="11"/>
    </row>
    <row r="18" spans="1:8">
      <c r="A18" s="12">
        <v>4</v>
      </c>
      <c r="B18" s="14"/>
      <c r="C18" s="1" t="s">
        <v>205</v>
      </c>
      <c r="D18" s="18" t="s">
        <v>14</v>
      </c>
      <c r="E18" s="15">
        <v>2</v>
      </c>
      <c r="F18" s="21">
        <v>15</v>
      </c>
      <c r="G18" s="22">
        <f t="shared" si="0"/>
        <v>30</v>
      </c>
      <c r="H18" s="11"/>
    </row>
    <row r="19" spans="1:8">
      <c r="A19" s="12">
        <v>5</v>
      </c>
      <c r="B19" s="14"/>
      <c r="C19" s="1" t="s">
        <v>203</v>
      </c>
      <c r="D19" s="18" t="s">
        <v>14</v>
      </c>
      <c r="E19" s="15">
        <v>1</v>
      </c>
      <c r="F19" s="21">
        <v>15</v>
      </c>
      <c r="G19" s="22">
        <f t="shared" si="0"/>
        <v>15</v>
      </c>
      <c r="H19" s="11"/>
    </row>
    <row r="20" spans="1:8" ht="36">
      <c r="A20" s="12">
        <v>6</v>
      </c>
      <c r="B20" s="14"/>
      <c r="C20" s="1" t="s">
        <v>206</v>
      </c>
      <c r="D20" s="18" t="s">
        <v>202</v>
      </c>
      <c r="E20" s="15">
        <v>0.1429</v>
      </c>
      <c r="F20" s="21">
        <v>2250</v>
      </c>
      <c r="G20" s="22">
        <f t="shared" si="0"/>
        <v>321.52499999999998</v>
      </c>
      <c r="H20" s="11"/>
    </row>
    <row r="21" spans="1:8" ht="24">
      <c r="A21" s="12">
        <v>7</v>
      </c>
      <c r="B21" s="14"/>
      <c r="C21" s="1" t="s">
        <v>207</v>
      </c>
      <c r="D21" s="18" t="s">
        <v>202</v>
      </c>
      <c r="E21" s="15">
        <v>0.70589999999999997</v>
      </c>
      <c r="F21" s="21">
        <v>1209.83</v>
      </c>
      <c r="G21" s="22">
        <f t="shared" si="0"/>
        <v>854.0189969999999</v>
      </c>
      <c r="H21" s="11"/>
    </row>
    <row r="22" spans="1:8" ht="24">
      <c r="A22" s="12">
        <v>8</v>
      </c>
      <c r="B22" s="14"/>
      <c r="C22" s="1" t="s">
        <v>208</v>
      </c>
      <c r="D22" s="18" t="s">
        <v>202</v>
      </c>
      <c r="E22" s="15">
        <v>0.15759999999999999</v>
      </c>
      <c r="F22" s="21">
        <v>826.1</v>
      </c>
      <c r="G22" s="22">
        <f t="shared" si="0"/>
        <v>130.19335999999998</v>
      </c>
      <c r="H22" s="11"/>
    </row>
    <row r="23" spans="1:8" ht="24">
      <c r="A23" s="12">
        <v>9</v>
      </c>
      <c r="B23" s="14"/>
      <c r="C23" s="1" t="s">
        <v>209</v>
      </c>
      <c r="D23" s="18" t="s">
        <v>210</v>
      </c>
      <c r="E23" s="15">
        <v>128.47999999999999</v>
      </c>
      <c r="F23" s="21">
        <v>9.91</v>
      </c>
      <c r="G23" s="22">
        <f t="shared" si="0"/>
        <v>1273.2367999999999</v>
      </c>
      <c r="H23" s="11"/>
    </row>
    <row r="24" spans="1:8">
      <c r="A24" s="12">
        <v>10</v>
      </c>
      <c r="B24" s="14"/>
      <c r="C24" s="1" t="s">
        <v>211</v>
      </c>
      <c r="D24" s="18" t="s">
        <v>210</v>
      </c>
      <c r="E24" s="15">
        <v>385.59</v>
      </c>
      <c r="F24" s="21">
        <v>1.99</v>
      </c>
      <c r="G24" s="22">
        <f t="shared" si="0"/>
        <v>767.32409999999993</v>
      </c>
      <c r="H24" s="11"/>
    </row>
    <row r="25" spans="1:8">
      <c r="A25" s="12">
        <v>11</v>
      </c>
      <c r="B25" s="14"/>
      <c r="C25" s="1" t="s">
        <v>212</v>
      </c>
      <c r="D25" s="18" t="s">
        <v>35</v>
      </c>
      <c r="E25" s="15">
        <v>3.0154000000000001</v>
      </c>
      <c r="F25" s="21">
        <v>80</v>
      </c>
      <c r="G25" s="22">
        <f t="shared" si="0"/>
        <v>241.232</v>
      </c>
      <c r="H25" s="11"/>
    </row>
    <row r="26" spans="1:8" ht="36">
      <c r="A26" s="12">
        <v>12</v>
      </c>
      <c r="B26" s="14"/>
      <c r="C26" s="1" t="s">
        <v>213</v>
      </c>
      <c r="D26" s="18" t="s">
        <v>210</v>
      </c>
      <c r="E26" s="15">
        <v>1242.71</v>
      </c>
      <c r="F26" s="21">
        <v>16</v>
      </c>
      <c r="G26" s="22">
        <f t="shared" si="0"/>
        <v>19883.36</v>
      </c>
      <c r="H26" s="11"/>
    </row>
    <row r="27" spans="1:8" ht="36">
      <c r="A27" s="12">
        <v>13</v>
      </c>
      <c r="B27" s="14"/>
      <c r="C27" s="1" t="s">
        <v>214</v>
      </c>
      <c r="D27" s="18" t="s">
        <v>210</v>
      </c>
      <c r="E27" s="15">
        <v>86.91</v>
      </c>
      <c r="F27" s="21">
        <v>20</v>
      </c>
      <c r="G27" s="22">
        <f t="shared" si="0"/>
        <v>1738.1999999999998</v>
      </c>
      <c r="H27" s="11"/>
    </row>
    <row r="28" spans="1:8">
      <c r="A28" s="12">
        <v>14</v>
      </c>
      <c r="B28" s="14"/>
      <c r="C28" s="1" t="s">
        <v>215</v>
      </c>
      <c r="D28" s="18" t="s">
        <v>202</v>
      </c>
      <c r="E28" s="15">
        <v>3.8559999999999999</v>
      </c>
      <c r="F28" s="21">
        <v>908.71</v>
      </c>
      <c r="G28" s="22">
        <f t="shared" si="0"/>
        <v>3503.98576</v>
      </c>
      <c r="H28" s="11"/>
    </row>
    <row r="29" spans="1:8">
      <c r="A29" s="12">
        <v>15</v>
      </c>
      <c r="B29" s="14"/>
      <c r="C29" s="1" t="s">
        <v>216</v>
      </c>
      <c r="D29" s="18" t="s">
        <v>217</v>
      </c>
      <c r="E29" s="15">
        <v>43.96</v>
      </c>
      <c r="F29" s="21">
        <v>330</v>
      </c>
      <c r="G29" s="22">
        <f t="shared" si="0"/>
        <v>14506.800000000001</v>
      </c>
      <c r="H29" s="11"/>
    </row>
    <row r="30" spans="1:8" ht="48">
      <c r="A30" s="12">
        <v>16</v>
      </c>
      <c r="B30" s="14"/>
      <c r="C30" s="1" t="s">
        <v>74</v>
      </c>
      <c r="D30" s="18" t="s">
        <v>75</v>
      </c>
      <c r="E30" s="15">
        <v>52</v>
      </c>
      <c r="F30" s="21">
        <v>50</v>
      </c>
      <c r="G30" s="22">
        <f t="shared" si="0"/>
        <v>2600</v>
      </c>
      <c r="H30" s="11"/>
    </row>
    <row r="31" spans="1:8" ht="36">
      <c r="A31" s="12">
        <v>17</v>
      </c>
      <c r="B31" s="14"/>
      <c r="C31" s="1" t="s">
        <v>76</v>
      </c>
      <c r="D31" s="18" t="s">
        <v>75</v>
      </c>
      <c r="E31" s="15">
        <v>52</v>
      </c>
      <c r="F31" s="21">
        <v>30</v>
      </c>
      <c r="G31" s="22">
        <f t="shared" si="0"/>
        <v>1560</v>
      </c>
      <c r="H31" s="11"/>
    </row>
    <row r="32" spans="1:8">
      <c r="A32" s="12"/>
      <c r="B32" s="14"/>
      <c r="C32" s="1"/>
      <c r="D32" s="18"/>
      <c r="E32" s="15"/>
      <c r="F32" s="21">
        <v>0</v>
      </c>
      <c r="G32" s="26">
        <f>SUM(G15:G31)</f>
        <v>47924.696017000002</v>
      </c>
      <c r="H32" s="11"/>
    </row>
    <row r="33" spans="1:8">
      <c r="A33" s="12"/>
      <c r="B33" s="12"/>
      <c r="C33" s="289" t="s">
        <v>47</v>
      </c>
      <c r="D33" s="290"/>
      <c r="E33" s="290"/>
      <c r="F33" s="23"/>
      <c r="G33" s="22">
        <v>0</v>
      </c>
    </row>
    <row r="34" spans="1:8">
      <c r="A34" s="13"/>
      <c r="B34" s="13">
        <v>2</v>
      </c>
      <c r="C34" s="295" t="s">
        <v>218</v>
      </c>
      <c r="D34" s="285"/>
      <c r="E34" s="285"/>
      <c r="F34" s="285"/>
      <c r="G34" s="285"/>
    </row>
    <row r="35" spans="1:8" ht="36">
      <c r="A35" s="12">
        <v>1</v>
      </c>
      <c r="B35" s="14"/>
      <c r="C35" s="1" t="s">
        <v>219</v>
      </c>
      <c r="D35" s="18" t="s">
        <v>202</v>
      </c>
      <c r="E35" s="15">
        <v>3.3508</v>
      </c>
      <c r="F35" s="21">
        <v>2200.65</v>
      </c>
      <c r="G35" s="22">
        <f t="shared" ref="G35:G38" si="1">+E35*F35</f>
        <v>7373.9380200000005</v>
      </c>
      <c r="H35" s="11"/>
    </row>
    <row r="36" spans="1:8" ht="24">
      <c r="A36" s="12">
        <v>2</v>
      </c>
      <c r="B36" s="14"/>
      <c r="C36" s="1" t="s">
        <v>220</v>
      </c>
      <c r="D36" s="18" t="s">
        <v>210</v>
      </c>
      <c r="E36" s="15">
        <v>335.08</v>
      </c>
      <c r="F36" s="21">
        <v>2.5299999999999998</v>
      </c>
      <c r="G36" s="22">
        <f t="shared" si="1"/>
        <v>847.75239999999985</v>
      </c>
      <c r="H36" s="11"/>
    </row>
    <row r="37" spans="1:8" ht="48">
      <c r="A37" s="12">
        <v>3</v>
      </c>
      <c r="B37" s="14"/>
      <c r="C37" s="1" t="s">
        <v>221</v>
      </c>
      <c r="D37" s="18" t="s">
        <v>202</v>
      </c>
      <c r="E37" s="15">
        <v>3.3508</v>
      </c>
      <c r="F37" s="21">
        <v>886.74</v>
      </c>
      <c r="G37" s="22">
        <f t="shared" si="1"/>
        <v>2971.2883919999999</v>
      </c>
      <c r="H37" s="11"/>
    </row>
    <row r="38" spans="1:8" ht="24">
      <c r="A38" s="12">
        <v>4</v>
      </c>
      <c r="B38" s="14"/>
      <c r="C38" s="1" t="s">
        <v>222</v>
      </c>
      <c r="D38" s="18" t="s">
        <v>217</v>
      </c>
      <c r="E38" s="15">
        <v>13.4</v>
      </c>
      <c r="F38" s="21">
        <v>87.14</v>
      </c>
      <c r="G38" s="22">
        <f t="shared" si="1"/>
        <v>1167.6759999999999</v>
      </c>
      <c r="H38" s="11"/>
    </row>
    <row r="39" spans="1:8">
      <c r="A39" s="12"/>
      <c r="B39" s="12"/>
      <c r="C39" s="289" t="s">
        <v>57</v>
      </c>
      <c r="D39" s="290"/>
      <c r="E39" s="290"/>
      <c r="F39" s="23"/>
      <c r="G39" s="26">
        <f>SUM(G35:G38)</f>
        <v>12360.654812000001</v>
      </c>
    </row>
    <row r="40" spans="1:8">
      <c r="A40" s="13"/>
      <c r="B40" s="13">
        <v>3</v>
      </c>
      <c r="C40" s="295" t="s">
        <v>223</v>
      </c>
      <c r="D40" s="285"/>
      <c r="E40" s="285"/>
      <c r="F40" s="285"/>
      <c r="G40" s="285"/>
    </row>
    <row r="41" spans="1:8">
      <c r="A41" s="12">
        <v>1</v>
      </c>
      <c r="B41" s="14"/>
      <c r="C41" s="14" t="s">
        <v>224</v>
      </c>
      <c r="D41" s="18"/>
      <c r="E41" s="15"/>
      <c r="F41" s="21">
        <v>0</v>
      </c>
      <c r="G41" s="22">
        <v>0</v>
      </c>
      <c r="H41" s="11"/>
    </row>
    <row r="42" spans="1:8" ht="36">
      <c r="A42" s="12">
        <v>2</v>
      </c>
      <c r="B42" s="14"/>
      <c r="C42" s="1" t="s">
        <v>225</v>
      </c>
      <c r="D42" s="18" t="s">
        <v>210</v>
      </c>
      <c r="E42" s="15">
        <v>95.6</v>
      </c>
      <c r="F42" s="21">
        <v>41.52</v>
      </c>
      <c r="G42" s="22">
        <f t="shared" ref="G42:G55" si="2">+E42*F42</f>
        <v>3969.3119999999999</v>
      </c>
      <c r="H42" s="11"/>
    </row>
    <row r="43" spans="1:8" ht="24">
      <c r="A43" s="12">
        <v>3</v>
      </c>
      <c r="B43" s="14"/>
      <c r="C43" s="1" t="s">
        <v>226</v>
      </c>
      <c r="D43" s="18" t="s">
        <v>210</v>
      </c>
      <c r="E43" s="15">
        <v>6.69</v>
      </c>
      <c r="F43" s="21">
        <v>70.099999999999994</v>
      </c>
      <c r="G43" s="22">
        <f t="shared" si="2"/>
        <v>468.96899999999999</v>
      </c>
      <c r="H43" s="11"/>
    </row>
    <row r="44" spans="1:8" ht="24">
      <c r="A44" s="12">
        <v>4</v>
      </c>
      <c r="B44" s="14"/>
      <c r="C44" s="1" t="s">
        <v>227</v>
      </c>
      <c r="D44" s="18" t="s">
        <v>202</v>
      </c>
      <c r="E44" s="15">
        <v>8.4955999999999996</v>
      </c>
      <c r="F44" s="21">
        <v>119.18</v>
      </c>
      <c r="G44" s="22">
        <f t="shared" si="2"/>
        <v>1012.5056080000001</v>
      </c>
      <c r="H44" s="11"/>
    </row>
    <row r="45" spans="1:8" ht="24">
      <c r="A45" s="12">
        <v>5</v>
      </c>
      <c r="B45" s="14"/>
      <c r="C45" s="1" t="s">
        <v>228</v>
      </c>
      <c r="D45" s="18" t="s">
        <v>202</v>
      </c>
      <c r="E45" s="15">
        <v>8.4955999999999996</v>
      </c>
      <c r="F45" s="21">
        <v>126.82</v>
      </c>
      <c r="G45" s="22">
        <f t="shared" si="2"/>
        <v>1077.4119919999998</v>
      </c>
      <c r="H45" s="11"/>
    </row>
    <row r="46" spans="1:8" ht="36">
      <c r="A46" s="12">
        <v>6</v>
      </c>
      <c r="B46" s="14"/>
      <c r="C46" s="1" t="s">
        <v>229</v>
      </c>
      <c r="D46" s="18" t="s">
        <v>202</v>
      </c>
      <c r="E46" s="15">
        <v>8.4955999999999996</v>
      </c>
      <c r="F46" s="21">
        <v>572.87</v>
      </c>
      <c r="G46" s="22">
        <f t="shared" si="2"/>
        <v>4866.8743720000002</v>
      </c>
      <c r="H46" s="11"/>
    </row>
    <row r="47" spans="1:8" ht="36">
      <c r="A47" s="12">
        <v>7</v>
      </c>
      <c r="B47" s="14"/>
      <c r="C47" s="1" t="s">
        <v>230</v>
      </c>
      <c r="D47" s="18" t="s">
        <v>202</v>
      </c>
      <c r="E47" s="15">
        <v>8.4955999999999996</v>
      </c>
      <c r="F47" s="21">
        <v>521.17999999999995</v>
      </c>
      <c r="G47" s="22">
        <f t="shared" si="2"/>
        <v>4427.7368079999997</v>
      </c>
      <c r="H47" s="11"/>
    </row>
    <row r="48" spans="1:8" ht="24">
      <c r="A48" s="12">
        <v>8</v>
      </c>
      <c r="B48" s="14"/>
      <c r="C48" s="1" t="s">
        <v>231</v>
      </c>
      <c r="D48" s="18" t="s">
        <v>202</v>
      </c>
      <c r="E48" s="15">
        <v>9.1640999999999995</v>
      </c>
      <c r="F48" s="21">
        <v>481.58</v>
      </c>
      <c r="G48" s="22">
        <f t="shared" si="2"/>
        <v>4413.2472779999998</v>
      </c>
      <c r="H48" s="11"/>
    </row>
    <row r="49" spans="1:8" ht="24">
      <c r="A49" s="12">
        <v>9</v>
      </c>
      <c r="B49" s="14"/>
      <c r="C49" s="1" t="s">
        <v>232</v>
      </c>
      <c r="D49" s="18" t="s">
        <v>202</v>
      </c>
      <c r="E49" s="15">
        <v>9.1640999999999995</v>
      </c>
      <c r="F49" s="21">
        <v>440.59</v>
      </c>
      <c r="G49" s="22">
        <f t="shared" si="2"/>
        <v>4037.6108189999995</v>
      </c>
      <c r="H49" s="11"/>
    </row>
    <row r="50" spans="1:8" ht="36">
      <c r="A50" s="12">
        <v>10</v>
      </c>
      <c r="B50" s="14"/>
      <c r="C50" s="1" t="s">
        <v>233</v>
      </c>
      <c r="D50" s="18" t="s">
        <v>210</v>
      </c>
      <c r="E50" s="15">
        <v>30.74</v>
      </c>
      <c r="F50" s="21">
        <v>84.73</v>
      </c>
      <c r="G50" s="22">
        <f t="shared" si="2"/>
        <v>2604.6001999999999</v>
      </c>
      <c r="H50" s="11"/>
    </row>
    <row r="51" spans="1:8" ht="36">
      <c r="A51" s="12">
        <v>11</v>
      </c>
      <c r="B51" s="14"/>
      <c r="C51" s="1" t="s">
        <v>233</v>
      </c>
      <c r="D51" s="18" t="s">
        <v>210</v>
      </c>
      <c r="E51" s="15">
        <v>75.64</v>
      </c>
      <c r="F51" s="21">
        <v>95.6</v>
      </c>
      <c r="G51" s="22">
        <f t="shared" si="2"/>
        <v>7231.1839999999993</v>
      </c>
      <c r="H51" s="11"/>
    </row>
    <row r="52" spans="1:8" ht="24">
      <c r="A52" s="12">
        <v>12</v>
      </c>
      <c r="B52" s="14"/>
      <c r="C52" s="1" t="s">
        <v>234</v>
      </c>
      <c r="D52" s="18" t="s">
        <v>35</v>
      </c>
      <c r="E52" s="15">
        <v>8.8999999999999996E-2</v>
      </c>
      <c r="F52" s="21">
        <v>950</v>
      </c>
      <c r="G52" s="22">
        <f t="shared" si="2"/>
        <v>84.55</v>
      </c>
      <c r="H52" s="11"/>
    </row>
    <row r="53" spans="1:8" ht="48">
      <c r="A53" s="12">
        <v>13</v>
      </c>
      <c r="B53" s="14"/>
      <c r="C53" s="1" t="s">
        <v>235</v>
      </c>
      <c r="D53" s="18" t="s">
        <v>210</v>
      </c>
      <c r="E53" s="15">
        <v>3.56</v>
      </c>
      <c r="F53" s="21">
        <v>26.71</v>
      </c>
      <c r="G53" s="22">
        <f t="shared" si="2"/>
        <v>95.087600000000009</v>
      </c>
      <c r="H53" s="11"/>
    </row>
    <row r="54" spans="1:8" ht="36">
      <c r="A54" s="12">
        <v>14</v>
      </c>
      <c r="B54" s="14"/>
      <c r="C54" s="1" t="s">
        <v>233</v>
      </c>
      <c r="D54" s="18" t="s">
        <v>210</v>
      </c>
      <c r="E54" s="15">
        <v>3.56</v>
      </c>
      <c r="F54" s="21">
        <v>84.73</v>
      </c>
      <c r="G54" s="22">
        <f t="shared" si="2"/>
        <v>301.6388</v>
      </c>
      <c r="H54" s="11"/>
    </row>
    <row r="55" spans="1:8" ht="24">
      <c r="A55" s="12">
        <v>15</v>
      </c>
      <c r="B55" s="14"/>
      <c r="C55" s="1" t="s">
        <v>236</v>
      </c>
      <c r="D55" s="18" t="s">
        <v>202</v>
      </c>
      <c r="E55" s="15">
        <v>7.9200000000000007E-2</v>
      </c>
      <c r="F55" s="21">
        <v>898.02</v>
      </c>
      <c r="G55" s="22">
        <f t="shared" si="2"/>
        <v>71.123184000000009</v>
      </c>
      <c r="H55" s="11"/>
    </row>
    <row r="56" spans="1:8">
      <c r="A56" s="12"/>
      <c r="B56" s="12"/>
      <c r="C56" s="289" t="s">
        <v>70</v>
      </c>
      <c r="D56" s="290"/>
      <c r="E56" s="290"/>
      <c r="F56" s="23"/>
      <c r="G56" s="26">
        <f>SUM(G42:G55)</f>
        <v>34661.851661000001</v>
      </c>
    </row>
    <row r="57" spans="1:8">
      <c r="A57" s="13"/>
      <c r="B57" s="13">
        <v>4</v>
      </c>
      <c r="C57" s="295" t="s">
        <v>237</v>
      </c>
      <c r="D57" s="285"/>
      <c r="E57" s="285"/>
      <c r="F57" s="285"/>
      <c r="G57" s="285"/>
    </row>
    <row r="58" spans="1:8">
      <c r="A58" s="12">
        <v>1</v>
      </c>
      <c r="B58" s="14"/>
      <c r="C58" s="1" t="s">
        <v>238</v>
      </c>
      <c r="D58" s="18" t="s">
        <v>210</v>
      </c>
      <c r="E58" s="15">
        <v>322.12</v>
      </c>
      <c r="F58" s="21">
        <v>53.21</v>
      </c>
      <c r="G58" s="22">
        <f t="shared" ref="G58:G64" si="3">+E58*F58</f>
        <v>17140.0052</v>
      </c>
      <c r="H58" s="11"/>
    </row>
    <row r="59" spans="1:8" ht="36">
      <c r="A59" s="12">
        <v>2</v>
      </c>
      <c r="B59" s="14"/>
      <c r="C59" s="1" t="s">
        <v>239</v>
      </c>
      <c r="D59" s="18" t="s">
        <v>22</v>
      </c>
      <c r="E59" s="15">
        <v>245.6</v>
      </c>
      <c r="F59" s="21">
        <v>8</v>
      </c>
      <c r="G59" s="22">
        <f t="shared" si="3"/>
        <v>1964.8</v>
      </c>
      <c r="H59" s="11"/>
    </row>
    <row r="60" spans="1:8">
      <c r="A60" s="12">
        <v>3</v>
      </c>
      <c r="B60" s="14"/>
      <c r="C60" s="1" t="s">
        <v>240</v>
      </c>
      <c r="D60" s="18" t="s">
        <v>22</v>
      </c>
      <c r="E60" s="15">
        <v>245.6</v>
      </c>
      <c r="F60" s="21">
        <v>15.34</v>
      </c>
      <c r="G60" s="22">
        <f t="shared" si="3"/>
        <v>3767.5039999999999</v>
      </c>
      <c r="H60" s="11"/>
    </row>
    <row r="61" spans="1:8" ht="36">
      <c r="A61" s="12">
        <v>4</v>
      </c>
      <c r="B61" s="14"/>
      <c r="C61" s="1" t="s">
        <v>241</v>
      </c>
      <c r="D61" s="18" t="s">
        <v>210</v>
      </c>
      <c r="E61" s="15">
        <v>12.96</v>
      </c>
      <c r="F61" s="21">
        <v>82.93</v>
      </c>
      <c r="G61" s="22">
        <f t="shared" si="3"/>
        <v>1074.7728000000002</v>
      </c>
      <c r="H61" s="11"/>
    </row>
    <row r="62" spans="1:8" ht="24">
      <c r="A62" s="12">
        <v>5</v>
      </c>
      <c r="B62" s="14"/>
      <c r="C62" s="1" t="s">
        <v>242</v>
      </c>
      <c r="D62" s="18" t="s">
        <v>35</v>
      </c>
      <c r="E62" s="15">
        <v>2.8938999999999999</v>
      </c>
      <c r="F62" s="21">
        <v>328.27</v>
      </c>
      <c r="G62" s="22">
        <f t="shared" si="3"/>
        <v>949.98055299999987</v>
      </c>
      <c r="H62" s="11"/>
    </row>
    <row r="63" spans="1:8" ht="48">
      <c r="A63" s="12">
        <v>6</v>
      </c>
      <c r="B63" s="14"/>
      <c r="C63" s="1" t="s">
        <v>243</v>
      </c>
      <c r="D63" s="18" t="s">
        <v>210</v>
      </c>
      <c r="E63" s="15">
        <v>12.96</v>
      </c>
      <c r="F63" s="21">
        <v>14.5</v>
      </c>
      <c r="G63" s="22">
        <f t="shared" si="3"/>
        <v>187.92000000000002</v>
      </c>
      <c r="H63" s="11"/>
    </row>
    <row r="64" spans="1:8" ht="24">
      <c r="A64" s="12">
        <v>7</v>
      </c>
      <c r="B64" s="14"/>
      <c r="C64" s="1" t="s">
        <v>244</v>
      </c>
      <c r="D64" s="18" t="s">
        <v>35</v>
      </c>
      <c r="E64" s="15">
        <v>2.456</v>
      </c>
      <c r="F64" s="21">
        <v>636</v>
      </c>
      <c r="G64" s="22">
        <f t="shared" si="3"/>
        <v>1562.0160000000001</v>
      </c>
      <c r="H64" s="11"/>
    </row>
    <row r="65" spans="1:8">
      <c r="A65" s="12"/>
      <c r="B65" s="12"/>
      <c r="C65" s="289" t="s">
        <v>77</v>
      </c>
      <c r="D65" s="290"/>
      <c r="E65" s="290"/>
      <c r="F65" s="23"/>
      <c r="G65" s="26">
        <f>SUM(G58:G64)</f>
        <v>26646.998552999998</v>
      </c>
    </row>
    <row r="66" spans="1:8">
      <c r="A66" s="13"/>
      <c r="B66" s="13">
        <v>5</v>
      </c>
      <c r="C66" s="295" t="s">
        <v>245</v>
      </c>
      <c r="D66" s="285"/>
      <c r="E66" s="285"/>
      <c r="F66" s="285"/>
      <c r="G66" s="285"/>
    </row>
    <row r="67" spans="1:8" ht="36">
      <c r="A67" s="12">
        <v>1</v>
      </c>
      <c r="B67" s="14"/>
      <c r="C67" s="1" t="s">
        <v>246</v>
      </c>
      <c r="D67" s="18" t="s">
        <v>202</v>
      </c>
      <c r="E67" s="15">
        <v>0.59730000000000005</v>
      </c>
      <c r="F67" s="21">
        <v>4950</v>
      </c>
      <c r="G67" s="22">
        <f t="shared" ref="G67:G80" si="4">+E67*F67</f>
        <v>2956.6350000000002</v>
      </c>
      <c r="H67" s="11"/>
    </row>
    <row r="68" spans="1:8" ht="36">
      <c r="A68" s="12">
        <v>2</v>
      </c>
      <c r="B68" s="14"/>
      <c r="C68" s="1" t="s">
        <v>246</v>
      </c>
      <c r="D68" s="18" t="s">
        <v>202</v>
      </c>
      <c r="E68" s="15">
        <v>0.1099</v>
      </c>
      <c r="F68" s="21">
        <v>4900</v>
      </c>
      <c r="G68" s="22">
        <f t="shared" si="4"/>
        <v>538.51</v>
      </c>
      <c r="H68" s="11"/>
    </row>
    <row r="69" spans="1:8" ht="36">
      <c r="A69" s="12">
        <v>3</v>
      </c>
      <c r="B69" s="14"/>
      <c r="C69" s="1" t="s">
        <v>247</v>
      </c>
      <c r="D69" s="18" t="s">
        <v>210</v>
      </c>
      <c r="E69" s="15">
        <v>31.53</v>
      </c>
      <c r="F69" s="21">
        <v>53.09</v>
      </c>
      <c r="G69" s="22">
        <f t="shared" si="4"/>
        <v>1673.9277000000002</v>
      </c>
      <c r="H69" s="11"/>
    </row>
    <row r="70" spans="1:8" ht="24">
      <c r="A70" s="12">
        <v>4</v>
      </c>
      <c r="B70" s="14"/>
      <c r="C70" s="1" t="s">
        <v>248</v>
      </c>
      <c r="D70" s="18" t="s">
        <v>202</v>
      </c>
      <c r="E70" s="15">
        <v>3.7501000000000002</v>
      </c>
      <c r="F70" s="21">
        <v>141.28</v>
      </c>
      <c r="G70" s="22">
        <f t="shared" si="4"/>
        <v>529.81412799999998</v>
      </c>
      <c r="H70" s="11"/>
    </row>
    <row r="71" spans="1:8">
      <c r="A71" s="12">
        <v>5</v>
      </c>
      <c r="B71" s="14"/>
      <c r="C71" s="1" t="s">
        <v>249</v>
      </c>
      <c r="D71" s="18" t="s">
        <v>202</v>
      </c>
      <c r="E71" s="15">
        <v>3.7501000000000002</v>
      </c>
      <c r="F71" s="21">
        <v>149.76</v>
      </c>
      <c r="G71" s="22">
        <f t="shared" si="4"/>
        <v>561.61497599999996</v>
      </c>
      <c r="H71" s="11"/>
    </row>
    <row r="72" spans="1:8" ht="36">
      <c r="A72" s="12">
        <v>6</v>
      </c>
      <c r="B72" s="14"/>
      <c r="C72" s="1" t="s">
        <v>250</v>
      </c>
      <c r="D72" s="18" t="s">
        <v>202</v>
      </c>
      <c r="E72" s="15">
        <v>3.7501000000000002</v>
      </c>
      <c r="F72" s="21">
        <v>824.6</v>
      </c>
      <c r="G72" s="22">
        <f t="shared" si="4"/>
        <v>3092.3324600000001</v>
      </c>
      <c r="H72" s="11"/>
    </row>
    <row r="73" spans="1:8" ht="36">
      <c r="A73" s="12">
        <v>7</v>
      </c>
      <c r="B73" s="14"/>
      <c r="C73" s="1" t="s">
        <v>251</v>
      </c>
      <c r="D73" s="18" t="s">
        <v>202</v>
      </c>
      <c r="E73" s="15">
        <v>3.7501000000000002</v>
      </c>
      <c r="F73" s="21">
        <v>535.65</v>
      </c>
      <c r="G73" s="22">
        <f t="shared" si="4"/>
        <v>2008.7410649999999</v>
      </c>
      <c r="H73" s="11"/>
    </row>
    <row r="74" spans="1:8" ht="24">
      <c r="A74" s="12">
        <v>8</v>
      </c>
      <c r="B74" s="14"/>
      <c r="C74" s="1" t="s">
        <v>252</v>
      </c>
      <c r="D74" s="18" t="s">
        <v>202</v>
      </c>
      <c r="E74" s="15">
        <v>3.1528</v>
      </c>
      <c r="F74" s="21">
        <v>630.6</v>
      </c>
      <c r="G74" s="22">
        <f t="shared" si="4"/>
        <v>1988.1556800000001</v>
      </c>
      <c r="H74" s="11"/>
    </row>
    <row r="75" spans="1:8" ht="24">
      <c r="A75" s="12">
        <v>9</v>
      </c>
      <c r="B75" s="14"/>
      <c r="C75" s="1" t="s">
        <v>253</v>
      </c>
      <c r="D75" s="18" t="s">
        <v>202</v>
      </c>
      <c r="E75" s="15">
        <v>3.1528</v>
      </c>
      <c r="F75" s="21">
        <v>581.02</v>
      </c>
      <c r="G75" s="22">
        <f t="shared" si="4"/>
        <v>1831.8398560000001</v>
      </c>
      <c r="H75" s="11"/>
    </row>
    <row r="76" spans="1:8" ht="24">
      <c r="A76" s="12">
        <v>10</v>
      </c>
      <c r="B76" s="14"/>
      <c r="C76" s="1" t="s">
        <v>248</v>
      </c>
      <c r="D76" s="18" t="s">
        <v>202</v>
      </c>
      <c r="E76" s="15">
        <v>0.1099</v>
      </c>
      <c r="F76" s="21">
        <v>141.28</v>
      </c>
      <c r="G76" s="22">
        <f t="shared" si="4"/>
        <v>15.526672</v>
      </c>
      <c r="H76" s="11"/>
    </row>
    <row r="77" spans="1:8" ht="36">
      <c r="A77" s="12">
        <v>11</v>
      </c>
      <c r="B77" s="14"/>
      <c r="C77" s="1" t="s">
        <v>250</v>
      </c>
      <c r="D77" s="18" t="s">
        <v>202</v>
      </c>
      <c r="E77" s="15">
        <v>0.1099</v>
      </c>
      <c r="F77" s="21">
        <v>824.6</v>
      </c>
      <c r="G77" s="22">
        <f t="shared" si="4"/>
        <v>90.623540000000006</v>
      </c>
      <c r="H77" s="11"/>
    </row>
    <row r="78" spans="1:8" ht="36">
      <c r="A78" s="12">
        <v>12</v>
      </c>
      <c r="B78" s="14"/>
      <c r="C78" s="1" t="s">
        <v>251</v>
      </c>
      <c r="D78" s="18" t="s">
        <v>202</v>
      </c>
      <c r="E78" s="15">
        <v>0.1099</v>
      </c>
      <c r="F78" s="21">
        <v>535.65</v>
      </c>
      <c r="G78" s="22">
        <f t="shared" si="4"/>
        <v>58.867934999999996</v>
      </c>
      <c r="H78" s="11"/>
    </row>
    <row r="79" spans="1:8" ht="24">
      <c r="A79" s="12">
        <v>13</v>
      </c>
      <c r="B79" s="14"/>
      <c r="C79" s="1" t="s">
        <v>252</v>
      </c>
      <c r="D79" s="18" t="s">
        <v>202</v>
      </c>
      <c r="E79" s="15">
        <v>0.1099</v>
      </c>
      <c r="F79" s="21">
        <v>627.38</v>
      </c>
      <c r="G79" s="22">
        <f t="shared" si="4"/>
        <v>68.949061999999998</v>
      </c>
      <c r="H79" s="11"/>
    </row>
    <row r="80" spans="1:8" ht="24">
      <c r="A80" s="12">
        <v>14</v>
      </c>
      <c r="B80" s="14"/>
      <c r="C80" s="1" t="s">
        <v>253</v>
      </c>
      <c r="D80" s="18" t="s">
        <v>202</v>
      </c>
      <c r="E80" s="15">
        <v>0.1099</v>
      </c>
      <c r="F80" s="21">
        <v>578.09</v>
      </c>
      <c r="G80" s="22">
        <f t="shared" si="4"/>
        <v>63.532091000000001</v>
      </c>
      <c r="H80" s="11"/>
    </row>
    <row r="81" spans="1:8">
      <c r="A81" s="12"/>
      <c r="B81" s="12"/>
      <c r="C81" s="289" t="s">
        <v>81</v>
      </c>
      <c r="D81" s="290"/>
      <c r="E81" s="290"/>
      <c r="F81" s="23"/>
      <c r="G81" s="26">
        <f>SUM(G67:G80)</f>
        <v>15479.070165000001</v>
      </c>
    </row>
    <row r="82" spans="1:8">
      <c r="A82" s="13"/>
      <c r="B82" s="13">
        <v>6</v>
      </c>
      <c r="C82" s="295" t="s">
        <v>254</v>
      </c>
      <c r="D82" s="285"/>
      <c r="E82" s="285"/>
      <c r="F82" s="285"/>
      <c r="G82" s="285"/>
    </row>
    <row r="83" spans="1:8" ht="24">
      <c r="A83" s="12">
        <v>1</v>
      </c>
      <c r="B83" s="14"/>
      <c r="C83" s="1" t="s">
        <v>56</v>
      </c>
      <c r="D83" s="18" t="s">
        <v>29</v>
      </c>
      <c r="E83" s="15">
        <v>2</v>
      </c>
      <c r="F83" s="21">
        <v>240</v>
      </c>
      <c r="G83" s="22">
        <f>+E83*F83</f>
        <v>480</v>
      </c>
      <c r="H83" s="11"/>
    </row>
    <row r="84" spans="1:8" ht="36">
      <c r="A84" s="12">
        <v>2</v>
      </c>
      <c r="B84" s="14"/>
      <c r="C84" s="1" t="s">
        <v>255</v>
      </c>
      <c r="D84" s="18" t="s">
        <v>27</v>
      </c>
      <c r="E84" s="15">
        <v>2</v>
      </c>
      <c r="F84" s="21">
        <v>277.83999999999997</v>
      </c>
      <c r="G84" s="22">
        <f>+E84*F84</f>
        <v>555.67999999999995</v>
      </c>
      <c r="H84" s="11"/>
    </row>
    <row r="85" spans="1:8">
      <c r="A85" s="12"/>
      <c r="B85" s="12"/>
      <c r="C85" s="289" t="s">
        <v>256</v>
      </c>
      <c r="D85" s="290"/>
      <c r="E85" s="290"/>
      <c r="F85" s="23"/>
      <c r="G85" s="26">
        <f>SUM(G83:G84)</f>
        <v>1035.6799999999998</v>
      </c>
    </row>
    <row r="86" spans="1:8">
      <c r="A86" s="13"/>
      <c r="B86" s="13">
        <v>7</v>
      </c>
      <c r="C86" s="295" t="s">
        <v>257</v>
      </c>
      <c r="D86" s="285"/>
      <c r="E86" s="285"/>
      <c r="F86" s="285"/>
      <c r="G86" s="285"/>
    </row>
    <row r="87" spans="1:8" ht="36">
      <c r="A87" s="12">
        <v>1</v>
      </c>
      <c r="B87" s="14"/>
      <c r="C87" s="1" t="s">
        <v>258</v>
      </c>
      <c r="D87" s="18" t="s">
        <v>210</v>
      </c>
      <c r="E87" s="15">
        <v>24.78</v>
      </c>
      <c r="F87" s="21">
        <v>95</v>
      </c>
      <c r="G87" s="22">
        <f>+E87*F87</f>
        <v>2354.1</v>
      </c>
      <c r="H87" s="11"/>
    </row>
    <row r="88" spans="1:8">
      <c r="A88" s="12">
        <v>2</v>
      </c>
      <c r="B88" s="14"/>
      <c r="C88" s="14" t="s">
        <v>259</v>
      </c>
      <c r="D88" s="18" t="s">
        <v>14</v>
      </c>
      <c r="E88" s="15">
        <v>3</v>
      </c>
      <c r="F88" s="21">
        <v>860.01</v>
      </c>
      <c r="G88" s="22">
        <f t="shared" ref="G88:G93" si="5">+E88*F88</f>
        <v>2580.0299999999997</v>
      </c>
      <c r="H88" s="11"/>
    </row>
    <row r="89" spans="1:8">
      <c r="A89" s="12">
        <v>3</v>
      </c>
      <c r="B89" s="14"/>
      <c r="C89" s="14" t="s">
        <v>260</v>
      </c>
      <c r="D89" s="18" t="s">
        <v>14</v>
      </c>
      <c r="E89" s="15">
        <v>7</v>
      </c>
      <c r="F89" s="21">
        <v>860.01</v>
      </c>
      <c r="G89" s="22">
        <f t="shared" si="5"/>
        <v>6020.07</v>
      </c>
      <c r="H89" s="11"/>
    </row>
    <row r="90" spans="1:8">
      <c r="A90" s="12">
        <v>4</v>
      </c>
      <c r="B90" s="14"/>
      <c r="C90" s="14" t="s">
        <v>261</v>
      </c>
      <c r="D90" s="18" t="s">
        <v>14</v>
      </c>
      <c r="E90" s="15">
        <v>3</v>
      </c>
      <c r="F90" s="21">
        <v>860.01</v>
      </c>
      <c r="G90" s="22">
        <f t="shared" si="5"/>
        <v>2580.0299999999997</v>
      </c>
      <c r="H90" s="11"/>
    </row>
    <row r="91" spans="1:8">
      <c r="A91" s="12">
        <v>5</v>
      </c>
      <c r="B91" s="14"/>
      <c r="C91" s="14" t="s">
        <v>262</v>
      </c>
      <c r="D91" s="18" t="s">
        <v>14</v>
      </c>
      <c r="E91" s="15">
        <v>1</v>
      </c>
      <c r="F91" s="21">
        <v>823.67</v>
      </c>
      <c r="G91" s="22">
        <f t="shared" si="5"/>
        <v>823.67</v>
      </c>
      <c r="H91" s="11"/>
    </row>
    <row r="92" spans="1:8">
      <c r="A92" s="12">
        <v>6</v>
      </c>
      <c r="B92" s="14"/>
      <c r="C92" s="1" t="s">
        <v>263</v>
      </c>
      <c r="D92" s="18" t="s">
        <v>29</v>
      </c>
      <c r="E92" s="15">
        <v>2</v>
      </c>
      <c r="F92" s="21">
        <v>25.39</v>
      </c>
      <c r="G92" s="22">
        <f t="shared" si="5"/>
        <v>50.78</v>
      </c>
      <c r="H92" s="11"/>
    </row>
    <row r="93" spans="1:8">
      <c r="A93" s="12">
        <v>7</v>
      </c>
      <c r="B93" s="14"/>
      <c r="C93" s="1" t="s">
        <v>264</v>
      </c>
      <c r="D93" s="18" t="s">
        <v>14</v>
      </c>
      <c r="E93" s="15">
        <v>2</v>
      </c>
      <c r="F93" s="21">
        <v>31.49</v>
      </c>
      <c r="G93" s="22">
        <f t="shared" si="5"/>
        <v>62.98</v>
      </c>
      <c r="H93" s="11"/>
    </row>
    <row r="94" spans="1:8">
      <c r="A94" s="12"/>
      <c r="B94" s="12"/>
      <c r="C94" s="289" t="s">
        <v>256</v>
      </c>
      <c r="D94" s="290"/>
      <c r="E94" s="290"/>
      <c r="F94" s="23"/>
      <c r="G94" s="26">
        <f>SUM(G87:G93)</f>
        <v>14471.66</v>
      </c>
    </row>
    <row r="95" spans="1:8">
      <c r="A95" s="12"/>
      <c r="B95" s="12"/>
      <c r="C95" s="289" t="s">
        <v>82</v>
      </c>
      <c r="D95" s="290"/>
      <c r="E95" s="290"/>
      <c r="F95" s="23"/>
      <c r="G95" s="33">
        <f>+SUM(G32,G39,G56,G65,G81,G85,G94)</f>
        <v>152580.61120799999</v>
      </c>
    </row>
    <row r="96" spans="1:8">
      <c r="A96" s="12"/>
      <c r="B96" s="12"/>
      <c r="C96" s="297" t="s">
        <v>83</v>
      </c>
      <c r="D96" s="298"/>
      <c r="E96" s="298"/>
      <c r="F96" s="23"/>
      <c r="G96" s="34">
        <f>+G97-G95</f>
        <v>32041.928353679978</v>
      </c>
    </row>
    <row r="97" spans="1:8">
      <c r="A97" s="12"/>
      <c r="B97" s="12"/>
      <c r="C97" s="289" t="s">
        <v>84</v>
      </c>
      <c r="D97" s="290"/>
      <c r="E97" s="290"/>
      <c r="F97" s="23"/>
      <c r="G97" s="34">
        <f>+G95*1.21</f>
        <v>184622.53956167997</v>
      </c>
    </row>
    <row r="99" spans="1:8">
      <c r="B99" s="296"/>
      <c r="C99" s="296"/>
      <c r="D99" s="296"/>
      <c r="E99" s="296"/>
      <c r="F99" s="296"/>
      <c r="G99" s="296"/>
    </row>
    <row r="100" spans="1:8">
      <c r="B100" s="296" t="s">
        <v>265</v>
      </c>
      <c r="C100" s="296"/>
      <c r="D100" s="296"/>
      <c r="E100" s="296"/>
      <c r="F100" s="296"/>
      <c r="G100" s="296"/>
    </row>
    <row r="102" spans="1:8">
      <c r="B102" s="296" t="s">
        <v>85</v>
      </c>
      <c r="C102" s="296"/>
      <c r="D102" s="296"/>
      <c r="E102" s="296"/>
      <c r="F102" s="296"/>
      <c r="G102" s="296"/>
    </row>
    <row r="103" spans="1:8">
      <c r="B103" s="296" t="s">
        <v>85</v>
      </c>
      <c r="C103" s="296"/>
      <c r="D103" s="296"/>
      <c r="E103" s="296"/>
      <c r="F103" s="296"/>
      <c r="G103" s="296"/>
    </row>
    <row r="104" spans="1:8">
      <c r="B104" s="296" t="s">
        <v>85</v>
      </c>
      <c r="C104" s="296"/>
      <c r="D104" s="296"/>
      <c r="E104" s="296"/>
      <c r="F104" s="296"/>
      <c r="G104" s="296"/>
    </row>
    <row r="105" spans="1:8">
      <c r="B105" s="296" t="s">
        <v>85</v>
      </c>
      <c r="C105" s="296"/>
      <c r="D105" s="296"/>
      <c r="E105" s="296"/>
      <c r="F105" s="296"/>
      <c r="G105" s="296"/>
    </row>
    <row r="106" spans="1:8">
      <c r="B106" s="296" t="s">
        <v>85</v>
      </c>
      <c r="C106" s="296"/>
      <c r="D106" s="296"/>
      <c r="E106" s="296"/>
      <c r="F106" s="296"/>
      <c r="G106" s="296"/>
    </row>
    <row r="107" spans="1:8">
      <c r="B107" s="296" t="s">
        <v>85</v>
      </c>
      <c r="C107" s="296"/>
      <c r="D107" s="296"/>
      <c r="E107" s="296"/>
      <c r="F107" s="296"/>
      <c r="G107" s="296"/>
    </row>
    <row r="108" spans="1:8">
      <c r="B108" s="296" t="s">
        <v>85</v>
      </c>
      <c r="C108" s="296"/>
      <c r="D108" s="296"/>
      <c r="E108" s="296"/>
      <c r="F108" s="296"/>
      <c r="G108" s="296"/>
    </row>
    <row r="109" spans="1:8">
      <c r="B109" s="296" t="s">
        <v>85</v>
      </c>
      <c r="C109" s="296"/>
      <c r="D109" s="296"/>
      <c r="E109" s="296"/>
      <c r="F109" s="296"/>
      <c r="G109" s="296"/>
    </row>
    <row r="110" spans="1:8">
      <c r="B110" s="296" t="s">
        <v>85</v>
      </c>
      <c r="C110" s="296"/>
      <c r="D110" s="296"/>
      <c r="E110" s="296"/>
      <c r="F110" s="296"/>
      <c r="G110" s="296"/>
    </row>
    <row r="111" spans="1:8">
      <c r="B111" s="296" t="s">
        <v>85</v>
      </c>
      <c r="C111" s="296"/>
      <c r="D111" s="296"/>
      <c r="E111" s="296"/>
      <c r="F111" s="296"/>
      <c r="G111" s="296"/>
    </row>
    <row r="112" spans="1:8">
      <c r="A112" s="2"/>
      <c r="B112" s="2"/>
      <c r="C112" s="2"/>
      <c r="D112" s="28"/>
      <c r="E112" s="16"/>
      <c r="F112" s="24"/>
      <c r="G112" s="24"/>
      <c r="H112" s="2"/>
    </row>
    <row r="114" spans="1:8" ht="15.75">
      <c r="C114" s="281" t="s">
        <v>0</v>
      </c>
      <c r="D114" s="282"/>
      <c r="E114" s="282"/>
      <c r="F114" s="282"/>
    </row>
    <row r="115" spans="1:8">
      <c r="C115" s="283" t="s">
        <v>1</v>
      </c>
      <c r="D115" s="282"/>
      <c r="E115" s="282"/>
      <c r="F115" s="282"/>
    </row>
    <row r="117" spans="1:8">
      <c r="A117" s="284" t="s">
        <v>2</v>
      </c>
      <c r="B117" s="285"/>
      <c r="C117" s="285"/>
      <c r="D117" s="285"/>
      <c r="E117" s="285"/>
      <c r="F117" s="285"/>
      <c r="G117" s="285"/>
    </row>
    <row r="118" spans="1:8">
      <c r="A118" s="285"/>
      <c r="B118" s="285"/>
      <c r="C118" s="285"/>
      <c r="D118" s="285"/>
      <c r="E118" s="285"/>
      <c r="F118" s="285"/>
      <c r="G118" s="285"/>
    </row>
    <row r="119" spans="1:8">
      <c r="A119" s="284" t="s">
        <v>199</v>
      </c>
      <c r="B119" s="285"/>
      <c r="C119" s="285"/>
      <c r="D119" s="285"/>
      <c r="E119" s="285"/>
      <c r="F119" s="285"/>
      <c r="G119" s="285"/>
    </row>
    <row r="120" spans="1:8">
      <c r="A120" s="285"/>
      <c r="B120" s="285"/>
      <c r="C120" s="285"/>
      <c r="D120" s="285"/>
      <c r="E120" s="285"/>
      <c r="F120" s="285"/>
      <c r="G120" s="285"/>
    </row>
    <row r="121" spans="1:8">
      <c r="A121" s="284" t="s">
        <v>266</v>
      </c>
      <c r="B121" s="285"/>
      <c r="C121" s="285"/>
      <c r="D121" s="285"/>
      <c r="E121" s="285"/>
      <c r="F121" s="285"/>
      <c r="G121" s="285"/>
    </row>
    <row r="122" spans="1:8">
      <c r="A122" s="285"/>
      <c r="B122" s="285"/>
      <c r="C122" s="285"/>
      <c r="D122" s="285"/>
      <c r="E122" s="285"/>
      <c r="F122" s="285"/>
      <c r="G122" s="285"/>
    </row>
    <row r="123" spans="1:8">
      <c r="A123" s="286" t="s">
        <v>6</v>
      </c>
      <c r="B123" s="287"/>
      <c r="C123" s="2"/>
      <c r="D123" s="288" t="s">
        <v>5</v>
      </c>
      <c r="E123" s="287"/>
      <c r="F123" s="287"/>
      <c r="G123" s="287"/>
    </row>
    <row r="124" spans="1:8">
      <c r="A124" s="3" t="s">
        <v>7</v>
      </c>
      <c r="B124" s="3" t="s">
        <v>9</v>
      </c>
      <c r="C124" s="3" t="s">
        <v>11</v>
      </c>
      <c r="D124" s="5" t="s">
        <v>13</v>
      </c>
      <c r="E124" s="312" t="s">
        <v>15</v>
      </c>
      <c r="F124" s="7" t="s">
        <v>16</v>
      </c>
      <c r="G124" s="10" t="s">
        <v>19</v>
      </c>
    </row>
    <row r="125" spans="1:8">
      <c r="A125" s="4" t="s">
        <v>8</v>
      </c>
      <c r="B125" s="4" t="s">
        <v>10</v>
      </c>
      <c r="C125" s="4" t="s">
        <v>12</v>
      </c>
      <c r="D125" s="6" t="s">
        <v>14</v>
      </c>
      <c r="E125" s="313"/>
      <c r="F125" s="9" t="s">
        <v>17</v>
      </c>
      <c r="G125" s="8" t="s">
        <v>18</v>
      </c>
    </row>
    <row r="126" spans="1:8">
      <c r="A126" s="13"/>
      <c r="B126" s="13">
        <v>1</v>
      </c>
      <c r="C126" s="310" t="s">
        <v>20</v>
      </c>
      <c r="D126" s="311"/>
      <c r="E126" s="311"/>
      <c r="F126" s="311"/>
      <c r="G126" s="311"/>
    </row>
    <row r="127" spans="1:8" ht="24" customHeight="1">
      <c r="A127" s="12">
        <v>1</v>
      </c>
      <c r="B127" s="14"/>
      <c r="C127" s="1" t="s">
        <v>21</v>
      </c>
      <c r="D127" s="18" t="s">
        <v>22</v>
      </c>
      <c r="E127" s="15">
        <v>35</v>
      </c>
      <c r="F127" s="21">
        <v>35</v>
      </c>
      <c r="G127" s="22">
        <f>+E127*F127</f>
        <v>1225</v>
      </c>
      <c r="H127" s="11"/>
    </row>
    <row r="128" spans="1:8" ht="24">
      <c r="A128" s="12">
        <v>2</v>
      </c>
      <c r="B128" s="14"/>
      <c r="C128" s="1" t="s">
        <v>23</v>
      </c>
      <c r="D128" s="18" t="s">
        <v>22</v>
      </c>
      <c r="E128" s="15">
        <v>25</v>
      </c>
      <c r="F128" s="21">
        <v>3.11</v>
      </c>
      <c r="G128" s="22">
        <f t="shared" ref="G128:G149" si="6">+E128*F128</f>
        <v>77.75</v>
      </c>
      <c r="H128" s="11"/>
    </row>
    <row r="129" spans="1:8" ht="24">
      <c r="A129" s="12">
        <v>3</v>
      </c>
      <c r="B129" s="14"/>
      <c r="C129" s="1" t="s">
        <v>24</v>
      </c>
      <c r="D129" s="18" t="s">
        <v>22</v>
      </c>
      <c r="E129" s="15">
        <v>5</v>
      </c>
      <c r="F129" s="21">
        <v>5.84</v>
      </c>
      <c r="G129" s="22">
        <f t="shared" si="6"/>
        <v>29.2</v>
      </c>
      <c r="H129" s="11"/>
    </row>
    <row r="130" spans="1:8" ht="24">
      <c r="A130" s="12">
        <v>4</v>
      </c>
      <c r="B130" s="14"/>
      <c r="C130" s="1" t="s">
        <v>25</v>
      </c>
      <c r="D130" s="18" t="s">
        <v>22</v>
      </c>
      <c r="E130" s="15">
        <v>5</v>
      </c>
      <c r="F130" s="21">
        <v>8.3699999999999992</v>
      </c>
      <c r="G130" s="22">
        <f t="shared" si="6"/>
        <v>41.849999999999994</v>
      </c>
      <c r="H130" s="11"/>
    </row>
    <row r="131" spans="1:8">
      <c r="A131" s="12">
        <v>5</v>
      </c>
      <c r="B131" s="14"/>
      <c r="C131" s="1" t="s">
        <v>26</v>
      </c>
      <c r="D131" s="18" t="s">
        <v>27</v>
      </c>
      <c r="E131" s="15">
        <v>1</v>
      </c>
      <c r="F131" s="21">
        <v>29.07</v>
      </c>
      <c r="G131" s="22">
        <f t="shared" si="6"/>
        <v>29.07</v>
      </c>
      <c r="H131" s="11"/>
    </row>
    <row r="132" spans="1:8" ht="24">
      <c r="A132" s="12">
        <v>6</v>
      </c>
      <c r="B132" s="14"/>
      <c r="C132" s="1" t="s">
        <v>28</v>
      </c>
      <c r="D132" s="18" t="s">
        <v>29</v>
      </c>
      <c r="E132" s="15">
        <v>7</v>
      </c>
      <c r="F132" s="21">
        <v>25</v>
      </c>
      <c r="G132" s="22">
        <f t="shared" si="6"/>
        <v>175</v>
      </c>
      <c r="H132" s="11"/>
    </row>
    <row r="133" spans="1:8" ht="24">
      <c r="A133" s="12">
        <v>7</v>
      </c>
      <c r="B133" s="14"/>
      <c r="C133" s="1" t="s">
        <v>30</v>
      </c>
      <c r="D133" s="18" t="s">
        <v>14</v>
      </c>
      <c r="E133" s="15">
        <v>5</v>
      </c>
      <c r="F133" s="21">
        <v>5.32</v>
      </c>
      <c r="G133" s="22">
        <f t="shared" si="6"/>
        <v>26.6</v>
      </c>
      <c r="H133" s="11"/>
    </row>
    <row r="134" spans="1:8" ht="24">
      <c r="A134" s="12">
        <v>8</v>
      </c>
      <c r="B134" s="14"/>
      <c r="C134" s="1" t="s">
        <v>31</v>
      </c>
      <c r="D134" s="18" t="s">
        <v>14</v>
      </c>
      <c r="E134" s="15">
        <v>1</v>
      </c>
      <c r="F134" s="21">
        <v>8.68</v>
      </c>
      <c r="G134" s="22">
        <f t="shared" si="6"/>
        <v>8.68</v>
      </c>
      <c r="H134" s="11"/>
    </row>
    <row r="135" spans="1:8" ht="24">
      <c r="A135" s="12">
        <v>9</v>
      </c>
      <c r="B135" s="14"/>
      <c r="C135" s="1" t="s">
        <v>32</v>
      </c>
      <c r="D135" s="18" t="s">
        <v>14</v>
      </c>
      <c r="E135" s="15">
        <v>1</v>
      </c>
      <c r="F135" s="21">
        <v>12.55</v>
      </c>
      <c r="G135" s="22">
        <f t="shared" si="6"/>
        <v>12.55</v>
      </c>
      <c r="H135" s="11"/>
    </row>
    <row r="136" spans="1:8" ht="36">
      <c r="A136" s="12">
        <v>10</v>
      </c>
      <c r="B136" s="14"/>
      <c r="C136" s="1" t="s">
        <v>21</v>
      </c>
      <c r="D136" s="18" t="s">
        <v>22</v>
      </c>
      <c r="E136" s="15">
        <v>7</v>
      </c>
      <c r="F136" s="21">
        <v>35</v>
      </c>
      <c r="G136" s="22">
        <f t="shared" si="6"/>
        <v>245</v>
      </c>
      <c r="H136" s="11"/>
    </row>
    <row r="137" spans="1:8" ht="24">
      <c r="A137" s="12">
        <v>11</v>
      </c>
      <c r="B137" s="14"/>
      <c r="C137" s="1" t="s">
        <v>33</v>
      </c>
      <c r="D137" s="18" t="s">
        <v>22</v>
      </c>
      <c r="E137" s="15">
        <v>7</v>
      </c>
      <c r="F137" s="21">
        <v>2.93</v>
      </c>
      <c r="G137" s="22">
        <f t="shared" si="6"/>
        <v>20.51</v>
      </c>
      <c r="H137" s="11"/>
    </row>
    <row r="138" spans="1:8" ht="36">
      <c r="A138" s="12">
        <v>12</v>
      </c>
      <c r="B138" s="14"/>
      <c r="C138" s="1" t="s">
        <v>34</v>
      </c>
      <c r="D138" s="18" t="s">
        <v>35</v>
      </c>
      <c r="E138" s="15">
        <v>0.13</v>
      </c>
      <c r="F138" s="21">
        <v>300</v>
      </c>
      <c r="G138" s="22">
        <f t="shared" si="6"/>
        <v>39</v>
      </c>
      <c r="H138" s="11"/>
    </row>
    <row r="139" spans="1:8">
      <c r="A139" s="12">
        <v>13</v>
      </c>
      <c r="B139" s="14"/>
      <c r="C139" s="1" t="s">
        <v>36</v>
      </c>
      <c r="D139" s="18" t="s">
        <v>22</v>
      </c>
      <c r="E139" s="15">
        <v>13</v>
      </c>
      <c r="F139" s="21">
        <v>2.17</v>
      </c>
      <c r="G139" s="22">
        <f t="shared" si="6"/>
        <v>28.21</v>
      </c>
      <c r="H139" s="11"/>
    </row>
    <row r="140" spans="1:8" ht="24">
      <c r="A140" s="12">
        <v>14</v>
      </c>
      <c r="B140" s="14"/>
      <c r="C140" s="1" t="s">
        <v>37</v>
      </c>
      <c r="D140" s="18" t="s">
        <v>35</v>
      </c>
      <c r="E140" s="15">
        <v>0.15</v>
      </c>
      <c r="F140" s="21">
        <v>839</v>
      </c>
      <c r="G140" s="22">
        <f t="shared" si="6"/>
        <v>125.85</v>
      </c>
      <c r="H140" s="11"/>
    </row>
    <row r="141" spans="1:8" ht="24">
      <c r="A141" s="12">
        <v>15</v>
      </c>
      <c r="B141" s="14"/>
      <c r="C141" s="1" t="s">
        <v>38</v>
      </c>
      <c r="D141" s="18" t="s">
        <v>22</v>
      </c>
      <c r="E141" s="15">
        <v>5</v>
      </c>
      <c r="F141" s="21">
        <v>3.15</v>
      </c>
      <c r="G141" s="22">
        <f t="shared" si="6"/>
        <v>15.75</v>
      </c>
      <c r="H141" s="11"/>
    </row>
    <row r="142" spans="1:8" ht="24">
      <c r="A142" s="12">
        <v>16</v>
      </c>
      <c r="B142" s="14"/>
      <c r="C142" s="1" t="s">
        <v>39</v>
      </c>
      <c r="D142" s="18" t="s">
        <v>22</v>
      </c>
      <c r="E142" s="15">
        <v>5</v>
      </c>
      <c r="F142" s="21">
        <v>3.43</v>
      </c>
      <c r="G142" s="22">
        <f t="shared" si="6"/>
        <v>17.150000000000002</v>
      </c>
      <c r="H142" s="11"/>
    </row>
    <row r="143" spans="1:8" ht="24">
      <c r="A143" s="12">
        <v>17</v>
      </c>
      <c r="B143" s="14"/>
      <c r="C143" s="1" t="s">
        <v>40</v>
      </c>
      <c r="D143" s="18" t="s">
        <v>22</v>
      </c>
      <c r="E143" s="15">
        <v>5</v>
      </c>
      <c r="F143" s="21">
        <v>3.68</v>
      </c>
      <c r="G143" s="22">
        <f t="shared" si="6"/>
        <v>18.400000000000002</v>
      </c>
      <c r="H143" s="11"/>
    </row>
    <row r="144" spans="1:8" ht="24">
      <c r="A144" s="12">
        <v>18</v>
      </c>
      <c r="B144" s="14"/>
      <c r="C144" s="1" t="s">
        <v>41</v>
      </c>
      <c r="D144" s="18" t="s">
        <v>14</v>
      </c>
      <c r="E144" s="15">
        <v>1</v>
      </c>
      <c r="F144" s="21">
        <v>196.58</v>
      </c>
      <c r="G144" s="22">
        <f t="shared" si="6"/>
        <v>196.58</v>
      </c>
      <c r="H144" s="11"/>
    </row>
    <row r="145" spans="1:8">
      <c r="A145" s="12">
        <v>19</v>
      </c>
      <c r="B145" s="14"/>
      <c r="C145" s="1" t="s">
        <v>42</v>
      </c>
      <c r="D145" s="18" t="s">
        <v>14</v>
      </c>
      <c r="E145" s="15">
        <v>1</v>
      </c>
      <c r="F145" s="21">
        <v>145</v>
      </c>
      <c r="G145" s="22">
        <f t="shared" si="6"/>
        <v>145</v>
      </c>
      <c r="H145" s="11"/>
    </row>
    <row r="146" spans="1:8" ht="24">
      <c r="A146" s="12">
        <v>20</v>
      </c>
      <c r="B146" s="14"/>
      <c r="C146" s="1" t="s">
        <v>43</v>
      </c>
      <c r="D146" s="18" t="s">
        <v>14</v>
      </c>
      <c r="E146" s="15">
        <v>4</v>
      </c>
      <c r="F146" s="21">
        <v>38</v>
      </c>
      <c r="G146" s="22">
        <f t="shared" si="6"/>
        <v>152</v>
      </c>
      <c r="H146" s="11"/>
    </row>
    <row r="147" spans="1:8">
      <c r="A147" s="12">
        <v>21</v>
      </c>
      <c r="B147" s="14"/>
      <c r="C147" s="1" t="s">
        <v>44</v>
      </c>
      <c r="D147" s="18" t="s">
        <v>14</v>
      </c>
      <c r="E147" s="15">
        <v>4</v>
      </c>
      <c r="F147" s="21">
        <v>15.01</v>
      </c>
      <c r="G147" s="22">
        <f t="shared" si="6"/>
        <v>60.04</v>
      </c>
      <c r="H147" s="11"/>
    </row>
    <row r="148" spans="1:8" ht="24">
      <c r="A148" s="12">
        <v>22</v>
      </c>
      <c r="B148" s="14"/>
      <c r="C148" s="1" t="s">
        <v>45</v>
      </c>
      <c r="D148" s="18" t="s">
        <v>35</v>
      </c>
      <c r="E148" s="15">
        <v>0.35</v>
      </c>
      <c r="F148" s="21">
        <v>400</v>
      </c>
      <c r="G148" s="22">
        <f t="shared" si="6"/>
        <v>140</v>
      </c>
      <c r="H148" s="11"/>
    </row>
    <row r="149" spans="1:8" ht="36">
      <c r="A149" s="12">
        <v>23</v>
      </c>
      <c r="B149" s="14"/>
      <c r="C149" s="1" t="s">
        <v>46</v>
      </c>
      <c r="D149" s="18" t="s">
        <v>35</v>
      </c>
      <c r="E149" s="15">
        <v>0.35</v>
      </c>
      <c r="F149" s="21">
        <v>250</v>
      </c>
      <c r="G149" s="22">
        <f t="shared" si="6"/>
        <v>87.5</v>
      </c>
      <c r="H149" s="11"/>
    </row>
    <row r="150" spans="1:8">
      <c r="A150" s="12"/>
      <c r="B150" s="12"/>
      <c r="C150" s="289" t="s">
        <v>47</v>
      </c>
      <c r="D150" s="290"/>
      <c r="E150" s="290"/>
      <c r="F150" s="23"/>
      <c r="G150" s="26">
        <f>SUM(G127:G149)</f>
        <v>2916.69</v>
      </c>
    </row>
    <row r="151" spans="1:8">
      <c r="A151" s="13"/>
      <c r="B151" s="13">
        <v>2</v>
      </c>
      <c r="C151" s="295" t="s">
        <v>48</v>
      </c>
      <c r="D151" s="285"/>
      <c r="E151" s="285"/>
      <c r="F151" s="285"/>
      <c r="G151" s="285"/>
    </row>
    <row r="152" spans="1:8" ht="24">
      <c r="A152" s="12">
        <v>1</v>
      </c>
      <c r="B152" s="14"/>
      <c r="C152" s="1" t="s">
        <v>49</v>
      </c>
      <c r="D152" s="18" t="s">
        <v>22</v>
      </c>
      <c r="E152" s="15">
        <v>30</v>
      </c>
      <c r="F152" s="21">
        <v>35</v>
      </c>
      <c r="G152" s="22">
        <f t="shared" ref="G152:G162" si="7">+E152*F152</f>
        <v>1050</v>
      </c>
      <c r="H152" s="11"/>
    </row>
    <row r="153" spans="1:8">
      <c r="A153" s="12">
        <v>2</v>
      </c>
      <c r="B153" s="14"/>
      <c r="C153" s="1" t="s">
        <v>50</v>
      </c>
      <c r="D153" s="18" t="s">
        <v>22</v>
      </c>
      <c r="E153" s="15">
        <v>5</v>
      </c>
      <c r="F153" s="21">
        <v>11.02</v>
      </c>
      <c r="G153" s="22">
        <f t="shared" si="7"/>
        <v>55.099999999999994</v>
      </c>
      <c r="H153" s="11"/>
    </row>
    <row r="154" spans="1:8" ht="24">
      <c r="A154" s="12">
        <v>3</v>
      </c>
      <c r="B154" s="14"/>
      <c r="C154" s="1" t="s">
        <v>267</v>
      </c>
      <c r="D154" s="18" t="s">
        <v>22</v>
      </c>
      <c r="E154" s="15">
        <v>25</v>
      </c>
      <c r="F154" s="21">
        <v>31.14</v>
      </c>
      <c r="G154" s="22">
        <f t="shared" si="7"/>
        <v>778.5</v>
      </c>
      <c r="H154" s="11"/>
    </row>
    <row r="155" spans="1:8">
      <c r="A155" s="12">
        <v>4</v>
      </c>
      <c r="B155" s="14"/>
      <c r="C155" s="1" t="s">
        <v>26</v>
      </c>
      <c r="D155" s="18" t="s">
        <v>27</v>
      </c>
      <c r="E155" s="15">
        <v>1</v>
      </c>
      <c r="F155" s="21">
        <v>165.95</v>
      </c>
      <c r="G155" s="22">
        <f t="shared" si="7"/>
        <v>165.95</v>
      </c>
      <c r="H155" s="11"/>
    </row>
    <row r="156" spans="1:8" ht="37.5" customHeight="1">
      <c r="A156" s="12">
        <v>5</v>
      </c>
      <c r="B156" s="14"/>
      <c r="C156" s="1" t="s">
        <v>51</v>
      </c>
      <c r="D156" s="18" t="s">
        <v>14</v>
      </c>
      <c r="E156" s="15">
        <v>4</v>
      </c>
      <c r="F156" s="21">
        <v>15.27</v>
      </c>
      <c r="G156" s="22">
        <f t="shared" si="7"/>
        <v>61.08</v>
      </c>
      <c r="H156" s="11"/>
    </row>
    <row r="157" spans="1:8">
      <c r="A157" s="12">
        <v>6</v>
      </c>
      <c r="B157" s="14"/>
      <c r="C157" s="1" t="s">
        <v>52</v>
      </c>
      <c r="D157" s="18" t="s">
        <v>14</v>
      </c>
      <c r="E157" s="15">
        <v>4</v>
      </c>
      <c r="F157" s="21">
        <v>34.82</v>
      </c>
      <c r="G157" s="22">
        <f t="shared" si="7"/>
        <v>139.28</v>
      </c>
      <c r="H157" s="11"/>
    </row>
    <row r="158" spans="1:8" ht="24">
      <c r="A158" s="12">
        <v>7</v>
      </c>
      <c r="B158" s="14"/>
      <c r="C158" s="1" t="s">
        <v>43</v>
      </c>
      <c r="D158" s="18" t="s">
        <v>14</v>
      </c>
      <c r="E158" s="15">
        <v>4</v>
      </c>
      <c r="F158" s="21">
        <v>38</v>
      </c>
      <c r="G158" s="22">
        <f t="shared" si="7"/>
        <v>152</v>
      </c>
      <c r="H158" s="11"/>
    </row>
    <row r="159" spans="1:8">
      <c r="A159" s="12">
        <v>8</v>
      </c>
      <c r="B159" s="14"/>
      <c r="C159" s="1" t="s">
        <v>44</v>
      </c>
      <c r="D159" s="18" t="s">
        <v>14</v>
      </c>
      <c r="E159" s="15">
        <v>4</v>
      </c>
      <c r="F159" s="21">
        <v>15.01</v>
      </c>
      <c r="G159" s="22">
        <f t="shared" si="7"/>
        <v>60.04</v>
      </c>
      <c r="H159" s="11"/>
    </row>
    <row r="160" spans="1:8" ht="27" customHeight="1">
      <c r="A160" s="12">
        <v>9</v>
      </c>
      <c r="B160" s="14"/>
      <c r="C160" s="1" t="s">
        <v>53</v>
      </c>
      <c r="D160" s="18" t="s">
        <v>14</v>
      </c>
      <c r="E160" s="15">
        <v>4</v>
      </c>
      <c r="F160" s="21">
        <v>50.73</v>
      </c>
      <c r="G160" s="22">
        <f t="shared" si="7"/>
        <v>202.92</v>
      </c>
      <c r="H160" s="11"/>
    </row>
    <row r="161" spans="1:8" ht="24">
      <c r="A161" s="12">
        <v>10</v>
      </c>
      <c r="B161" s="14"/>
      <c r="C161" s="1" t="s">
        <v>54</v>
      </c>
      <c r="D161" s="18" t="s">
        <v>14</v>
      </c>
      <c r="E161" s="15">
        <v>4</v>
      </c>
      <c r="F161" s="21">
        <v>52.82</v>
      </c>
      <c r="G161" s="22">
        <f t="shared" si="7"/>
        <v>211.28</v>
      </c>
      <c r="H161" s="11"/>
    </row>
    <row r="162" spans="1:8" ht="24">
      <c r="A162" s="12">
        <v>11</v>
      </c>
      <c r="B162" s="14"/>
      <c r="C162" s="1" t="s">
        <v>45</v>
      </c>
      <c r="D162" s="18" t="s">
        <v>35</v>
      </c>
      <c r="E162" s="15">
        <v>0.3</v>
      </c>
      <c r="F162" s="21">
        <v>400</v>
      </c>
      <c r="G162" s="22">
        <f t="shared" si="7"/>
        <v>120</v>
      </c>
      <c r="H162" s="11"/>
    </row>
    <row r="163" spans="1:8">
      <c r="A163" s="12"/>
      <c r="B163" s="12"/>
      <c r="C163" s="289" t="s">
        <v>57</v>
      </c>
      <c r="D163" s="290"/>
      <c r="E163" s="290"/>
      <c r="F163" s="23"/>
      <c r="G163" s="26">
        <f>SUM(G152:G162)</f>
        <v>2996.15</v>
      </c>
    </row>
    <row r="164" spans="1:8">
      <c r="A164" s="13"/>
      <c r="B164" s="13">
        <v>3</v>
      </c>
      <c r="C164" s="295" t="s">
        <v>58</v>
      </c>
      <c r="D164" s="285"/>
      <c r="E164" s="285"/>
      <c r="F164" s="285"/>
      <c r="G164" s="285"/>
    </row>
    <row r="165" spans="1:8" ht="24.75" customHeight="1">
      <c r="A165" s="12">
        <v>1</v>
      </c>
      <c r="B165" s="14"/>
      <c r="C165" s="1" t="s">
        <v>21</v>
      </c>
      <c r="D165" s="18" t="s">
        <v>22</v>
      </c>
      <c r="E165" s="15">
        <v>55</v>
      </c>
      <c r="F165" s="21">
        <v>35</v>
      </c>
      <c r="G165" s="22">
        <f t="shared" ref="G165:G173" si="8">+E165*F165</f>
        <v>1925</v>
      </c>
      <c r="H165" s="11"/>
    </row>
    <row r="166" spans="1:8" ht="24.75" customHeight="1">
      <c r="A166" s="12">
        <v>2</v>
      </c>
      <c r="B166" s="14"/>
      <c r="C166" s="1" t="s">
        <v>59</v>
      </c>
      <c r="D166" s="18" t="s">
        <v>22</v>
      </c>
      <c r="E166" s="15">
        <v>20</v>
      </c>
      <c r="F166" s="21">
        <v>40.08</v>
      </c>
      <c r="G166" s="22">
        <f t="shared" si="8"/>
        <v>801.59999999999991</v>
      </c>
      <c r="H166" s="11"/>
    </row>
    <row r="167" spans="1:8" ht="24">
      <c r="A167" s="12">
        <v>3</v>
      </c>
      <c r="B167" s="14"/>
      <c r="C167" s="1" t="s">
        <v>60</v>
      </c>
      <c r="D167" s="18" t="s">
        <v>22</v>
      </c>
      <c r="E167" s="15">
        <v>35</v>
      </c>
      <c r="F167" s="21">
        <v>3.84</v>
      </c>
      <c r="G167" s="22">
        <f t="shared" si="8"/>
        <v>134.4</v>
      </c>
      <c r="H167" s="11"/>
    </row>
    <row r="168" spans="1:8" ht="24">
      <c r="A168" s="12">
        <v>4</v>
      </c>
      <c r="B168" s="14"/>
      <c r="C168" s="1" t="s">
        <v>61</v>
      </c>
      <c r="D168" s="18" t="s">
        <v>22</v>
      </c>
      <c r="E168" s="15">
        <v>20</v>
      </c>
      <c r="F168" s="21">
        <v>6.2</v>
      </c>
      <c r="G168" s="22">
        <f t="shared" si="8"/>
        <v>124</v>
      </c>
      <c r="H168" s="11"/>
    </row>
    <row r="169" spans="1:8" ht="24">
      <c r="A169" s="12">
        <v>5</v>
      </c>
      <c r="B169" s="14"/>
      <c r="C169" s="1" t="s">
        <v>62</v>
      </c>
      <c r="D169" s="18" t="s">
        <v>22</v>
      </c>
      <c r="E169" s="15">
        <v>5</v>
      </c>
      <c r="F169" s="21">
        <v>9.42</v>
      </c>
      <c r="G169" s="22">
        <f t="shared" si="8"/>
        <v>47.1</v>
      </c>
      <c r="H169" s="11"/>
    </row>
    <row r="170" spans="1:8" ht="24">
      <c r="A170" s="12">
        <v>6</v>
      </c>
      <c r="B170" s="14"/>
      <c r="C170" s="1" t="s">
        <v>63</v>
      </c>
      <c r="D170" s="18" t="s">
        <v>22</v>
      </c>
      <c r="E170" s="15">
        <v>15</v>
      </c>
      <c r="F170" s="21">
        <v>15.65</v>
      </c>
      <c r="G170" s="22">
        <f t="shared" si="8"/>
        <v>234.75</v>
      </c>
      <c r="H170" s="11"/>
    </row>
    <row r="171" spans="1:8">
      <c r="A171" s="12">
        <v>7</v>
      </c>
      <c r="B171" s="14"/>
      <c r="C171" s="1" t="s">
        <v>26</v>
      </c>
      <c r="D171" s="18" t="s">
        <v>27</v>
      </c>
      <c r="E171" s="15">
        <v>1</v>
      </c>
      <c r="F171" s="21">
        <v>107.8</v>
      </c>
      <c r="G171" s="22">
        <f t="shared" si="8"/>
        <v>107.8</v>
      </c>
      <c r="H171" s="11"/>
    </row>
    <row r="172" spans="1:8">
      <c r="A172" s="12">
        <v>8</v>
      </c>
      <c r="B172" s="14"/>
      <c r="C172" s="1" t="s">
        <v>65</v>
      </c>
      <c r="D172" s="18" t="s">
        <v>14</v>
      </c>
      <c r="E172" s="15">
        <v>2</v>
      </c>
      <c r="F172" s="21">
        <v>22.8</v>
      </c>
      <c r="G172" s="22">
        <f t="shared" si="8"/>
        <v>45.6</v>
      </c>
      <c r="H172" s="11"/>
    </row>
    <row r="173" spans="1:8">
      <c r="A173" s="12">
        <v>9</v>
      </c>
      <c r="B173" s="14"/>
      <c r="C173" s="1" t="s">
        <v>66</v>
      </c>
      <c r="D173" s="18" t="s">
        <v>14</v>
      </c>
      <c r="E173" s="15">
        <v>2</v>
      </c>
      <c r="F173" s="21">
        <v>32.79</v>
      </c>
      <c r="G173" s="22">
        <f t="shared" si="8"/>
        <v>65.58</v>
      </c>
      <c r="H173" s="11"/>
    </row>
    <row r="174" spans="1:8">
      <c r="A174" s="12"/>
      <c r="B174" s="12"/>
      <c r="C174" s="289" t="s">
        <v>70</v>
      </c>
      <c r="D174" s="290"/>
      <c r="E174" s="290"/>
      <c r="F174" s="23"/>
      <c r="G174" s="26">
        <f>SUM(G165:G173)</f>
        <v>3485.83</v>
      </c>
    </row>
    <row r="175" spans="1:8">
      <c r="A175" s="13"/>
      <c r="B175" s="13">
        <v>4</v>
      </c>
      <c r="C175" s="295" t="s">
        <v>71</v>
      </c>
      <c r="D175" s="285"/>
      <c r="E175" s="285"/>
      <c r="F175" s="285"/>
      <c r="G175" s="285"/>
    </row>
    <row r="176" spans="1:8" ht="36">
      <c r="A176" s="12">
        <v>1</v>
      </c>
      <c r="B176" s="14"/>
      <c r="C176" s="1" t="s">
        <v>72</v>
      </c>
      <c r="D176" s="18" t="s">
        <v>22</v>
      </c>
      <c r="E176" s="15">
        <v>35</v>
      </c>
      <c r="F176" s="21">
        <v>11.16</v>
      </c>
      <c r="G176" s="22">
        <f t="shared" ref="G176:G177" si="9">+E176*F176</f>
        <v>390.6</v>
      </c>
      <c r="H176" s="11"/>
    </row>
    <row r="177" spans="1:8" ht="36">
      <c r="A177" s="12">
        <v>2</v>
      </c>
      <c r="B177" s="14"/>
      <c r="C177" s="1" t="s">
        <v>73</v>
      </c>
      <c r="D177" s="18" t="s">
        <v>14</v>
      </c>
      <c r="E177" s="15">
        <v>1</v>
      </c>
      <c r="F177" s="21">
        <v>118</v>
      </c>
      <c r="G177" s="22">
        <f t="shared" si="9"/>
        <v>118</v>
      </c>
      <c r="H177" s="11"/>
    </row>
    <row r="178" spans="1:8" ht="15" customHeight="1">
      <c r="A178" s="12">
        <v>3</v>
      </c>
      <c r="B178" s="14"/>
      <c r="C178" s="1"/>
      <c r="D178" s="18"/>
      <c r="E178" s="15"/>
      <c r="F178" s="21">
        <v>0</v>
      </c>
      <c r="G178" s="26">
        <f>SUM(G176:G177)</f>
        <v>508.6</v>
      </c>
      <c r="H178" s="11"/>
    </row>
    <row r="179" spans="1:8">
      <c r="A179" s="12">
        <v>4</v>
      </c>
      <c r="B179" s="14"/>
      <c r="C179" s="1"/>
      <c r="D179" s="18"/>
      <c r="E179" s="15"/>
      <c r="F179" s="21">
        <v>0</v>
      </c>
      <c r="G179" s="22">
        <v>0</v>
      </c>
      <c r="H179" s="11"/>
    </row>
    <row r="180" spans="1:8">
      <c r="A180" s="12"/>
      <c r="B180" s="12"/>
      <c r="C180" s="289" t="s">
        <v>77</v>
      </c>
      <c r="D180" s="290"/>
      <c r="E180" s="290"/>
      <c r="F180" s="23"/>
      <c r="G180" s="22">
        <v>0</v>
      </c>
    </row>
    <row r="181" spans="1:8">
      <c r="A181" s="13"/>
      <c r="B181" s="13">
        <v>5</v>
      </c>
      <c r="C181" s="295" t="s">
        <v>78</v>
      </c>
      <c r="D181" s="285"/>
      <c r="E181" s="285"/>
      <c r="F181" s="285"/>
      <c r="G181" s="285"/>
    </row>
    <row r="182" spans="1:8" ht="24">
      <c r="A182" s="12">
        <v>1</v>
      </c>
      <c r="B182" s="14"/>
      <c r="C182" s="1" t="s">
        <v>79</v>
      </c>
      <c r="D182" s="18" t="s">
        <v>22</v>
      </c>
      <c r="E182" s="15">
        <v>5</v>
      </c>
      <c r="F182" s="21">
        <v>25.78</v>
      </c>
      <c r="G182" s="22">
        <f t="shared" ref="G182:G188" si="10">+E182*F182</f>
        <v>128.9</v>
      </c>
      <c r="H182" s="11"/>
    </row>
    <row r="183" spans="1:8" ht="24">
      <c r="A183" s="12">
        <v>2</v>
      </c>
      <c r="B183" s="14"/>
      <c r="C183" s="1" t="s">
        <v>80</v>
      </c>
      <c r="D183" s="18" t="s">
        <v>22</v>
      </c>
      <c r="E183" s="15">
        <v>25</v>
      </c>
      <c r="F183" s="21">
        <v>31.72</v>
      </c>
      <c r="G183" s="22">
        <f t="shared" si="10"/>
        <v>793</v>
      </c>
      <c r="H183" s="11"/>
    </row>
    <row r="184" spans="1:8" ht="36">
      <c r="A184" s="12">
        <v>3</v>
      </c>
      <c r="B184" s="14"/>
      <c r="C184" s="1" t="s">
        <v>268</v>
      </c>
      <c r="D184" s="18" t="s">
        <v>14</v>
      </c>
      <c r="E184" s="15">
        <v>1</v>
      </c>
      <c r="F184" s="21">
        <v>10</v>
      </c>
      <c r="G184" s="22">
        <f t="shared" si="10"/>
        <v>10</v>
      </c>
      <c r="H184" s="11"/>
    </row>
    <row r="185" spans="1:8">
      <c r="A185" s="12">
        <v>4</v>
      </c>
      <c r="B185" s="14"/>
      <c r="C185" s="1" t="s">
        <v>203</v>
      </c>
      <c r="D185" s="18" t="s">
        <v>29</v>
      </c>
      <c r="E185" s="15">
        <v>3</v>
      </c>
      <c r="F185" s="21">
        <v>18.48</v>
      </c>
      <c r="G185" s="22">
        <f t="shared" si="10"/>
        <v>55.44</v>
      </c>
      <c r="H185" s="11"/>
    </row>
    <row r="186" spans="1:8">
      <c r="A186" s="12">
        <v>5</v>
      </c>
      <c r="B186" s="14"/>
      <c r="C186" s="1" t="s">
        <v>205</v>
      </c>
      <c r="D186" s="18" t="s">
        <v>29</v>
      </c>
      <c r="E186" s="15">
        <v>2</v>
      </c>
      <c r="F186" s="21">
        <v>25</v>
      </c>
      <c r="G186" s="22">
        <f t="shared" si="10"/>
        <v>50</v>
      </c>
      <c r="H186" s="11"/>
    </row>
    <row r="187" spans="1:8" ht="48">
      <c r="A187" s="12">
        <v>6</v>
      </c>
      <c r="B187" s="14"/>
      <c r="C187" s="1" t="s">
        <v>74</v>
      </c>
      <c r="D187" s="18" t="s">
        <v>75</v>
      </c>
      <c r="E187" s="15">
        <v>2</v>
      </c>
      <c r="F187" s="21">
        <v>50</v>
      </c>
      <c r="G187" s="22">
        <f t="shared" si="10"/>
        <v>100</v>
      </c>
      <c r="H187" s="11"/>
    </row>
    <row r="188" spans="1:8" ht="36">
      <c r="A188" s="12">
        <v>7</v>
      </c>
      <c r="B188" s="14"/>
      <c r="C188" s="1" t="s">
        <v>76</v>
      </c>
      <c r="D188" s="18" t="s">
        <v>75</v>
      </c>
      <c r="E188" s="15">
        <v>2</v>
      </c>
      <c r="F188" s="21">
        <v>30</v>
      </c>
      <c r="G188" s="22">
        <f t="shared" si="10"/>
        <v>60</v>
      </c>
      <c r="H188" s="11"/>
    </row>
    <row r="189" spans="1:8">
      <c r="A189" s="12"/>
      <c r="B189" s="12"/>
      <c r="C189" s="289" t="s">
        <v>81</v>
      </c>
      <c r="D189" s="290"/>
      <c r="E189" s="290"/>
      <c r="F189" s="23"/>
      <c r="G189" s="26">
        <f>SUM(G182:G188)</f>
        <v>1197.3399999999999</v>
      </c>
    </row>
    <row r="190" spans="1:8">
      <c r="A190" s="12"/>
      <c r="B190" s="12"/>
      <c r="C190" s="289" t="s">
        <v>108</v>
      </c>
      <c r="D190" s="290"/>
      <c r="E190" s="290"/>
      <c r="F190" s="23"/>
      <c r="G190" s="27">
        <f>+SUM(G150,G163,G174,G178,G189)</f>
        <v>11104.61</v>
      </c>
    </row>
    <row r="191" spans="1:8">
      <c r="A191" s="12"/>
      <c r="B191" s="12"/>
      <c r="C191" s="297" t="s">
        <v>83</v>
      </c>
      <c r="D191" s="298"/>
      <c r="E191" s="298"/>
      <c r="F191" s="23"/>
      <c r="G191" s="34">
        <f>+G192-G190</f>
        <v>2331.9681</v>
      </c>
    </row>
    <row r="192" spans="1:8">
      <c r="A192" s="12"/>
      <c r="B192" s="12"/>
      <c r="C192" s="289" t="s">
        <v>109</v>
      </c>
      <c r="D192" s="290"/>
      <c r="E192" s="290"/>
      <c r="F192" s="23"/>
      <c r="G192" s="34">
        <f>+G190*1.21</f>
        <v>13436.578100000001</v>
      </c>
    </row>
    <row r="194" spans="1:8">
      <c r="B194" s="296" t="s">
        <v>269</v>
      </c>
      <c r="C194" s="296"/>
      <c r="D194" s="296"/>
      <c r="E194" s="296"/>
      <c r="F194" s="296"/>
      <c r="G194" s="296"/>
    </row>
    <row r="195" spans="1:8">
      <c r="B195" s="296" t="s">
        <v>265</v>
      </c>
      <c r="C195" s="296"/>
      <c r="D195" s="296"/>
      <c r="E195" s="296"/>
      <c r="F195" s="296"/>
      <c r="G195" s="296"/>
    </row>
    <row r="197" spans="1:8">
      <c r="B197" s="296" t="s">
        <v>85</v>
      </c>
      <c r="C197" s="296"/>
      <c r="D197" s="296"/>
      <c r="E197" s="296"/>
      <c r="F197" s="296"/>
      <c r="G197" s="296"/>
    </row>
    <row r="198" spans="1:8">
      <c r="B198" s="296" t="s">
        <v>85</v>
      </c>
      <c r="C198" s="296"/>
      <c r="D198" s="296"/>
      <c r="E198" s="296"/>
      <c r="F198" s="296"/>
      <c r="G198" s="296"/>
    </row>
    <row r="199" spans="1:8">
      <c r="B199" s="296" t="s">
        <v>85</v>
      </c>
      <c r="C199" s="296"/>
      <c r="D199" s="296"/>
      <c r="E199" s="296"/>
      <c r="F199" s="296"/>
      <c r="G199" s="296"/>
    </row>
    <row r="200" spans="1:8">
      <c r="B200" s="296" t="s">
        <v>85</v>
      </c>
      <c r="C200" s="296"/>
      <c r="D200" s="296"/>
      <c r="E200" s="296"/>
      <c r="F200" s="296"/>
      <c r="G200" s="296"/>
    </row>
    <row r="201" spans="1:8">
      <c r="B201" s="296" t="s">
        <v>85</v>
      </c>
      <c r="C201" s="296"/>
      <c r="D201" s="296"/>
      <c r="E201" s="296"/>
      <c r="F201" s="296"/>
      <c r="G201" s="296"/>
    </row>
    <row r="202" spans="1:8">
      <c r="B202" s="296" t="s">
        <v>85</v>
      </c>
      <c r="C202" s="296"/>
      <c r="D202" s="296"/>
      <c r="E202" s="296"/>
      <c r="F202" s="296"/>
      <c r="G202" s="296"/>
    </row>
    <row r="203" spans="1:8">
      <c r="B203" s="296" t="s">
        <v>85</v>
      </c>
      <c r="C203" s="296"/>
      <c r="D203" s="296"/>
      <c r="E203" s="296"/>
      <c r="F203" s="296"/>
      <c r="G203" s="296"/>
    </row>
    <row r="204" spans="1:8">
      <c r="B204" s="296" t="s">
        <v>85</v>
      </c>
      <c r="C204" s="296"/>
      <c r="D204" s="296"/>
      <c r="E204" s="296"/>
      <c r="F204" s="296"/>
      <c r="G204" s="296"/>
    </row>
    <row r="205" spans="1:8">
      <c r="B205" s="296" t="s">
        <v>85</v>
      </c>
      <c r="C205" s="296"/>
      <c r="D205" s="296"/>
      <c r="E205" s="296"/>
      <c r="F205" s="296"/>
      <c r="G205" s="296"/>
    </row>
    <row r="206" spans="1:8">
      <c r="B206" s="296" t="s">
        <v>85</v>
      </c>
      <c r="C206" s="296"/>
      <c r="D206" s="296"/>
      <c r="E206" s="296"/>
      <c r="F206" s="296"/>
      <c r="G206" s="296"/>
    </row>
    <row r="207" spans="1:8">
      <c r="A207" s="2"/>
      <c r="B207" s="2"/>
      <c r="C207" s="2"/>
      <c r="D207" s="28"/>
      <c r="E207" s="16"/>
      <c r="F207" s="24"/>
      <c r="G207" s="24"/>
      <c r="H207" s="2"/>
    </row>
    <row r="209" spans="1:8" ht="15.75">
      <c r="C209" s="281" t="s">
        <v>0</v>
      </c>
      <c r="D209" s="282"/>
      <c r="E209" s="282"/>
      <c r="F209" s="282"/>
    </row>
    <row r="210" spans="1:8">
      <c r="C210" s="283" t="s">
        <v>1</v>
      </c>
      <c r="D210" s="282"/>
      <c r="E210" s="282"/>
      <c r="F210" s="282"/>
    </row>
    <row r="212" spans="1:8">
      <c r="A212" s="284" t="s">
        <v>2</v>
      </c>
      <c r="B212" s="285"/>
      <c r="C212" s="285"/>
      <c r="D212" s="285"/>
      <c r="E212" s="285"/>
      <c r="F212" s="285"/>
      <c r="G212" s="285"/>
    </row>
    <row r="213" spans="1:8">
      <c r="A213" s="285"/>
      <c r="B213" s="285"/>
      <c r="C213" s="285"/>
      <c r="D213" s="285"/>
      <c r="E213" s="285"/>
      <c r="F213" s="285"/>
      <c r="G213" s="285"/>
    </row>
    <row r="214" spans="1:8">
      <c r="A214" s="284" t="s">
        <v>199</v>
      </c>
      <c r="B214" s="285"/>
      <c r="C214" s="285"/>
      <c r="D214" s="285"/>
      <c r="E214" s="285"/>
      <c r="F214" s="285"/>
      <c r="G214" s="285"/>
    </row>
    <row r="215" spans="1:8">
      <c r="A215" s="285"/>
      <c r="B215" s="285"/>
      <c r="C215" s="285"/>
      <c r="D215" s="285"/>
      <c r="E215" s="285"/>
      <c r="F215" s="285"/>
      <c r="G215" s="285"/>
    </row>
    <row r="216" spans="1:8">
      <c r="A216" s="284" t="s">
        <v>270</v>
      </c>
      <c r="B216" s="285"/>
      <c r="C216" s="285"/>
      <c r="D216" s="285"/>
      <c r="E216" s="285"/>
      <c r="F216" s="285"/>
      <c r="G216" s="285"/>
    </row>
    <row r="217" spans="1:8">
      <c r="A217" s="285"/>
      <c r="B217" s="285"/>
      <c r="C217" s="285"/>
      <c r="D217" s="285"/>
      <c r="E217" s="285"/>
      <c r="F217" s="285"/>
      <c r="G217" s="285"/>
    </row>
    <row r="218" spans="1:8">
      <c r="A218" s="286" t="s">
        <v>6</v>
      </c>
      <c r="B218" s="287"/>
      <c r="C218" s="2"/>
      <c r="D218" s="288" t="s">
        <v>5</v>
      </c>
      <c r="E218" s="287"/>
      <c r="F218" s="287"/>
      <c r="G218" s="287"/>
    </row>
    <row r="219" spans="1:8">
      <c r="A219" s="3" t="s">
        <v>7</v>
      </c>
      <c r="B219" s="3" t="s">
        <v>9</v>
      </c>
      <c r="C219" s="3" t="s">
        <v>11</v>
      </c>
      <c r="D219" s="5" t="s">
        <v>13</v>
      </c>
      <c r="E219" s="312" t="s">
        <v>15</v>
      </c>
      <c r="F219" s="7" t="s">
        <v>16</v>
      </c>
      <c r="G219" s="10" t="s">
        <v>19</v>
      </c>
    </row>
    <row r="220" spans="1:8">
      <c r="A220" s="4" t="s">
        <v>8</v>
      </c>
      <c r="B220" s="4" t="s">
        <v>10</v>
      </c>
      <c r="C220" s="4" t="s">
        <v>12</v>
      </c>
      <c r="D220" s="6" t="s">
        <v>14</v>
      </c>
      <c r="E220" s="313"/>
      <c r="F220" s="9" t="s">
        <v>17</v>
      </c>
      <c r="G220" s="8" t="s">
        <v>18</v>
      </c>
    </row>
    <row r="221" spans="1:8">
      <c r="A221" s="13"/>
      <c r="B221" s="13">
        <v>1</v>
      </c>
      <c r="C221" s="310" t="s">
        <v>87</v>
      </c>
      <c r="D221" s="311"/>
      <c r="E221" s="311"/>
      <c r="F221" s="311"/>
      <c r="G221" s="311"/>
    </row>
    <row r="222" spans="1:8" ht="24">
      <c r="A222" s="12">
        <v>1</v>
      </c>
      <c r="B222" s="14"/>
      <c r="C222" s="1" t="s">
        <v>88</v>
      </c>
      <c r="D222" s="18" t="s">
        <v>14</v>
      </c>
      <c r="E222" s="15">
        <v>14</v>
      </c>
      <c r="F222" s="21">
        <v>51.18</v>
      </c>
      <c r="G222" s="22">
        <f t="shared" ref="G222:G242" si="11">+E222*F222</f>
        <v>716.52</v>
      </c>
      <c r="H222" s="11"/>
    </row>
    <row r="223" spans="1:8" ht="36">
      <c r="A223" s="12">
        <v>2</v>
      </c>
      <c r="B223" s="14"/>
      <c r="C223" s="1" t="s">
        <v>271</v>
      </c>
      <c r="D223" s="18" t="s">
        <v>14</v>
      </c>
      <c r="E223" s="15">
        <v>1</v>
      </c>
      <c r="F223" s="21">
        <v>75.459999999999994</v>
      </c>
      <c r="G223" s="22">
        <f t="shared" si="11"/>
        <v>75.459999999999994</v>
      </c>
      <c r="H223" s="11"/>
    </row>
    <row r="224" spans="1:8" ht="48">
      <c r="A224" s="12">
        <v>3</v>
      </c>
      <c r="B224" s="14"/>
      <c r="C224" s="1" t="s">
        <v>272</v>
      </c>
      <c r="D224" s="18" t="s">
        <v>14</v>
      </c>
      <c r="E224" s="15">
        <v>2</v>
      </c>
      <c r="F224" s="21">
        <v>175.81</v>
      </c>
      <c r="G224" s="22">
        <f t="shared" si="11"/>
        <v>351.62</v>
      </c>
      <c r="H224" s="11"/>
    </row>
    <row r="225" spans="1:8" ht="48">
      <c r="A225" s="12">
        <v>4</v>
      </c>
      <c r="B225" s="14"/>
      <c r="C225" s="1" t="s">
        <v>90</v>
      </c>
      <c r="D225" s="18" t="s">
        <v>14</v>
      </c>
      <c r="E225" s="15">
        <v>2</v>
      </c>
      <c r="F225" s="21">
        <v>200.93</v>
      </c>
      <c r="G225" s="22">
        <f t="shared" si="11"/>
        <v>401.86</v>
      </c>
      <c r="H225" s="11"/>
    </row>
    <row r="226" spans="1:8" ht="48">
      <c r="A226" s="12">
        <v>5</v>
      </c>
      <c r="B226" s="14"/>
      <c r="C226" s="1" t="s">
        <v>91</v>
      </c>
      <c r="D226" s="18" t="s">
        <v>14</v>
      </c>
      <c r="E226" s="15">
        <v>4</v>
      </c>
      <c r="F226" s="21">
        <v>226.04</v>
      </c>
      <c r="G226" s="22">
        <f t="shared" si="11"/>
        <v>904.16</v>
      </c>
      <c r="H226" s="11"/>
    </row>
    <row r="227" spans="1:8" ht="48">
      <c r="A227" s="12">
        <v>6</v>
      </c>
      <c r="B227" s="14"/>
      <c r="C227" s="1" t="s">
        <v>273</v>
      </c>
      <c r="D227" s="18" t="s">
        <v>14</v>
      </c>
      <c r="E227" s="15">
        <v>2</v>
      </c>
      <c r="F227" s="21">
        <v>251.16</v>
      </c>
      <c r="G227" s="22">
        <f t="shared" si="11"/>
        <v>502.32</v>
      </c>
      <c r="H227" s="11"/>
    </row>
    <row r="228" spans="1:8" ht="48">
      <c r="A228" s="12">
        <v>7</v>
      </c>
      <c r="B228" s="14"/>
      <c r="C228" s="1" t="s">
        <v>92</v>
      </c>
      <c r="D228" s="18" t="s">
        <v>14</v>
      </c>
      <c r="E228" s="15">
        <v>1</v>
      </c>
      <c r="F228" s="21">
        <v>276.27999999999997</v>
      </c>
      <c r="G228" s="22">
        <f t="shared" si="11"/>
        <v>276.27999999999997</v>
      </c>
      <c r="H228" s="11"/>
    </row>
    <row r="229" spans="1:8" ht="48">
      <c r="A229" s="12">
        <v>8</v>
      </c>
      <c r="B229" s="14"/>
      <c r="C229" s="1" t="s">
        <v>93</v>
      </c>
      <c r="D229" s="18" t="s">
        <v>14</v>
      </c>
      <c r="E229" s="15">
        <v>2</v>
      </c>
      <c r="F229" s="21">
        <v>326.5</v>
      </c>
      <c r="G229" s="22">
        <f t="shared" si="11"/>
        <v>653</v>
      </c>
      <c r="H229" s="11"/>
    </row>
    <row r="230" spans="1:8" ht="48">
      <c r="A230" s="12">
        <v>9</v>
      </c>
      <c r="B230" s="14"/>
      <c r="C230" s="1" t="s">
        <v>274</v>
      </c>
      <c r="D230" s="18" t="s">
        <v>14</v>
      </c>
      <c r="E230" s="15">
        <v>1</v>
      </c>
      <c r="F230" s="21">
        <v>401.85</v>
      </c>
      <c r="G230" s="22">
        <f t="shared" si="11"/>
        <v>401.85</v>
      </c>
      <c r="H230" s="11"/>
    </row>
    <row r="231" spans="1:8" ht="48">
      <c r="A231" s="12">
        <v>10</v>
      </c>
      <c r="B231" s="14"/>
      <c r="C231" s="1" t="s">
        <v>275</v>
      </c>
      <c r="D231" s="18" t="s">
        <v>14</v>
      </c>
      <c r="E231" s="15">
        <v>1</v>
      </c>
      <c r="F231" s="21">
        <v>627.9</v>
      </c>
      <c r="G231" s="22">
        <f t="shared" si="11"/>
        <v>627.9</v>
      </c>
      <c r="H231" s="11"/>
    </row>
    <row r="232" spans="1:8" ht="24">
      <c r="A232" s="12">
        <v>11</v>
      </c>
      <c r="B232" s="14"/>
      <c r="C232" s="1" t="s">
        <v>95</v>
      </c>
      <c r="D232" s="18" t="s">
        <v>14</v>
      </c>
      <c r="E232" s="15">
        <v>30</v>
      </c>
      <c r="F232" s="21">
        <v>12.9</v>
      </c>
      <c r="G232" s="22">
        <f t="shared" si="11"/>
        <v>387</v>
      </c>
      <c r="H232" s="11"/>
    </row>
    <row r="233" spans="1:8" ht="24">
      <c r="A233" s="12">
        <v>12</v>
      </c>
      <c r="B233" s="14"/>
      <c r="C233" s="1" t="s">
        <v>96</v>
      </c>
      <c r="D233" s="18" t="s">
        <v>14</v>
      </c>
      <c r="E233" s="15">
        <v>15</v>
      </c>
      <c r="F233" s="21">
        <v>20.92</v>
      </c>
      <c r="G233" s="22">
        <f t="shared" si="11"/>
        <v>313.8</v>
      </c>
      <c r="H233" s="11"/>
    </row>
    <row r="234" spans="1:8">
      <c r="A234" s="12">
        <v>13</v>
      </c>
      <c r="B234" s="14"/>
      <c r="C234" s="1" t="s">
        <v>97</v>
      </c>
      <c r="D234" s="18" t="s">
        <v>14</v>
      </c>
      <c r="E234" s="15">
        <v>15</v>
      </c>
      <c r="F234" s="21">
        <v>24.22</v>
      </c>
      <c r="G234" s="22">
        <f t="shared" si="11"/>
        <v>363.29999999999995</v>
      </c>
      <c r="H234" s="11"/>
    </row>
    <row r="235" spans="1:8" ht="48">
      <c r="A235" s="12">
        <v>14</v>
      </c>
      <c r="B235" s="14"/>
      <c r="C235" s="1" t="s">
        <v>98</v>
      </c>
      <c r="D235" s="18" t="s">
        <v>22</v>
      </c>
      <c r="E235" s="15">
        <v>153</v>
      </c>
      <c r="F235" s="21">
        <v>25</v>
      </c>
      <c r="G235" s="22">
        <f t="shared" si="11"/>
        <v>3825</v>
      </c>
      <c r="H235" s="11"/>
    </row>
    <row r="236" spans="1:8" ht="24">
      <c r="A236" s="12">
        <v>15</v>
      </c>
      <c r="B236" s="14"/>
      <c r="C236" s="1" t="s">
        <v>99</v>
      </c>
      <c r="D236" s="18" t="s">
        <v>22</v>
      </c>
      <c r="E236" s="15">
        <v>142</v>
      </c>
      <c r="F236" s="21">
        <v>2.75</v>
      </c>
      <c r="G236" s="22">
        <f t="shared" si="11"/>
        <v>390.5</v>
      </c>
      <c r="H236" s="11"/>
    </row>
    <row r="237" spans="1:8" ht="24">
      <c r="A237" s="12">
        <v>16</v>
      </c>
      <c r="B237" s="14"/>
      <c r="C237" s="1" t="s">
        <v>100</v>
      </c>
      <c r="D237" s="18" t="s">
        <v>22</v>
      </c>
      <c r="E237" s="15">
        <v>11</v>
      </c>
      <c r="F237" s="21">
        <v>3.74</v>
      </c>
      <c r="G237" s="22">
        <f t="shared" si="11"/>
        <v>41.14</v>
      </c>
      <c r="H237" s="11"/>
    </row>
    <row r="238" spans="1:8">
      <c r="A238" s="12">
        <v>17</v>
      </c>
      <c r="B238" s="14"/>
      <c r="C238" s="1" t="s">
        <v>26</v>
      </c>
      <c r="D238" s="18" t="s">
        <v>27</v>
      </c>
      <c r="E238" s="15">
        <v>1</v>
      </c>
      <c r="F238" s="21">
        <v>86</v>
      </c>
      <c r="G238" s="22">
        <f t="shared" si="11"/>
        <v>86</v>
      </c>
      <c r="H238" s="11"/>
    </row>
    <row r="239" spans="1:8" ht="36">
      <c r="A239" s="12">
        <v>18</v>
      </c>
      <c r="B239" s="14"/>
      <c r="C239" s="1" t="s">
        <v>101</v>
      </c>
      <c r="D239" s="18" t="s">
        <v>14</v>
      </c>
      <c r="E239" s="15">
        <v>4</v>
      </c>
      <c r="F239" s="21">
        <v>28.86</v>
      </c>
      <c r="G239" s="22">
        <f t="shared" si="11"/>
        <v>115.44</v>
      </c>
      <c r="H239" s="11"/>
    </row>
    <row r="240" spans="1:8">
      <c r="A240" s="12">
        <v>19</v>
      </c>
      <c r="B240" s="14"/>
      <c r="C240" s="1" t="s">
        <v>102</v>
      </c>
      <c r="D240" s="18" t="s">
        <v>14</v>
      </c>
      <c r="E240" s="15">
        <v>4</v>
      </c>
      <c r="F240" s="21">
        <v>24</v>
      </c>
      <c r="G240" s="22">
        <f t="shared" si="11"/>
        <v>96</v>
      </c>
      <c r="H240" s="11"/>
    </row>
    <row r="241" spans="1:8" ht="24">
      <c r="A241" s="12">
        <v>20</v>
      </c>
      <c r="B241" s="14"/>
      <c r="C241" s="1" t="s">
        <v>45</v>
      </c>
      <c r="D241" s="18" t="s">
        <v>35</v>
      </c>
      <c r="E241" s="15">
        <v>1.53</v>
      </c>
      <c r="F241" s="21">
        <v>400</v>
      </c>
      <c r="G241" s="22">
        <f t="shared" si="11"/>
        <v>612</v>
      </c>
      <c r="H241" s="11"/>
    </row>
    <row r="242" spans="1:8" ht="24">
      <c r="A242" s="12">
        <v>21</v>
      </c>
      <c r="B242" s="14"/>
      <c r="C242" s="1" t="s">
        <v>103</v>
      </c>
      <c r="D242" s="18" t="s">
        <v>14</v>
      </c>
      <c r="E242" s="15">
        <v>1</v>
      </c>
      <c r="F242" s="21">
        <v>43.9</v>
      </c>
      <c r="G242" s="22">
        <f t="shared" si="11"/>
        <v>43.9</v>
      </c>
      <c r="H242" s="11"/>
    </row>
    <row r="243" spans="1:8">
      <c r="A243" s="12"/>
      <c r="B243" s="12"/>
      <c r="C243" s="289" t="s">
        <v>47</v>
      </c>
      <c r="D243" s="290"/>
      <c r="E243" s="290"/>
      <c r="F243" s="23"/>
      <c r="G243" s="26">
        <f>SUM(G222:G242)</f>
        <v>11185.05</v>
      </c>
    </row>
    <row r="244" spans="1:8">
      <c r="A244" s="13"/>
      <c r="B244" s="13">
        <v>2</v>
      </c>
      <c r="C244" s="295" t="s">
        <v>104</v>
      </c>
      <c r="D244" s="285"/>
      <c r="E244" s="285"/>
      <c r="F244" s="285"/>
      <c r="G244" s="285"/>
    </row>
    <row r="245" spans="1:8" ht="24">
      <c r="A245" s="12">
        <v>1</v>
      </c>
      <c r="B245" s="14"/>
      <c r="C245" s="1" t="s">
        <v>105</v>
      </c>
      <c r="D245" s="18" t="s">
        <v>29</v>
      </c>
      <c r="E245" s="15">
        <v>180</v>
      </c>
      <c r="F245" s="21">
        <v>7.05</v>
      </c>
      <c r="G245" s="22">
        <f t="shared" ref="G245:G249" si="12">+E245*F245</f>
        <v>1269</v>
      </c>
      <c r="H245" s="11"/>
    </row>
    <row r="246" spans="1:8" ht="36">
      <c r="A246" s="12">
        <v>2</v>
      </c>
      <c r="B246" s="14"/>
      <c r="C246" s="1" t="s">
        <v>106</v>
      </c>
      <c r="D246" s="18" t="s">
        <v>22</v>
      </c>
      <c r="E246" s="15">
        <v>120</v>
      </c>
      <c r="F246" s="21">
        <v>8.52</v>
      </c>
      <c r="G246" s="22">
        <f t="shared" si="12"/>
        <v>1022.4</v>
      </c>
      <c r="H246" s="11"/>
    </row>
    <row r="247" spans="1:8">
      <c r="A247" s="12">
        <v>3</v>
      </c>
      <c r="B247" s="14"/>
      <c r="C247" s="1" t="s">
        <v>107</v>
      </c>
      <c r="D247" s="18" t="s">
        <v>75</v>
      </c>
      <c r="E247" s="15">
        <v>1.52</v>
      </c>
      <c r="F247" s="21">
        <v>50</v>
      </c>
      <c r="G247" s="22">
        <f t="shared" si="12"/>
        <v>76</v>
      </c>
      <c r="H247" s="11"/>
    </row>
    <row r="248" spans="1:8" ht="41.25" customHeight="1">
      <c r="A248" s="12">
        <v>4</v>
      </c>
      <c r="B248" s="14"/>
      <c r="C248" s="1" t="s">
        <v>74</v>
      </c>
      <c r="D248" s="18" t="s">
        <v>75</v>
      </c>
      <c r="E248" s="15">
        <v>1.52</v>
      </c>
      <c r="F248" s="21">
        <v>50</v>
      </c>
      <c r="G248" s="22">
        <f t="shared" si="12"/>
        <v>76</v>
      </c>
      <c r="H248" s="11"/>
    </row>
    <row r="249" spans="1:8" ht="36">
      <c r="A249" s="12">
        <v>5</v>
      </c>
      <c r="B249" s="14"/>
      <c r="C249" s="1" t="s">
        <v>76</v>
      </c>
      <c r="D249" s="18" t="s">
        <v>75</v>
      </c>
      <c r="E249" s="15">
        <v>1.52</v>
      </c>
      <c r="F249" s="21">
        <v>30</v>
      </c>
      <c r="G249" s="22">
        <f t="shared" si="12"/>
        <v>45.6</v>
      </c>
      <c r="H249" s="11"/>
    </row>
    <row r="250" spans="1:8">
      <c r="A250" s="12"/>
      <c r="B250" s="12"/>
      <c r="C250" s="289" t="s">
        <v>57</v>
      </c>
      <c r="D250" s="290"/>
      <c r="E250" s="290"/>
      <c r="F250" s="23"/>
      <c r="G250" s="26">
        <f>SUM(G245:G249)</f>
        <v>2489</v>
      </c>
    </row>
    <row r="251" spans="1:8">
      <c r="A251" s="12"/>
      <c r="B251" s="12"/>
      <c r="C251" s="289" t="s">
        <v>148</v>
      </c>
      <c r="D251" s="290"/>
      <c r="E251" s="290"/>
      <c r="F251" s="23"/>
      <c r="G251" s="27">
        <f>+SUM(G243,G250)</f>
        <v>13674.05</v>
      </c>
    </row>
    <row r="252" spans="1:8">
      <c r="A252" s="12"/>
      <c r="B252" s="12"/>
      <c r="C252" s="297" t="s">
        <v>83</v>
      </c>
      <c r="D252" s="298"/>
      <c r="E252" s="298"/>
      <c r="F252" s="23"/>
      <c r="G252" s="34">
        <f>+G253-G251</f>
        <v>2871.5504999999976</v>
      </c>
    </row>
    <row r="253" spans="1:8">
      <c r="A253" s="12"/>
      <c r="B253" s="12"/>
      <c r="C253" s="289" t="s">
        <v>149</v>
      </c>
      <c r="D253" s="290"/>
      <c r="E253" s="290"/>
      <c r="F253" s="23"/>
      <c r="G253" s="34">
        <f>+G251*1.21</f>
        <v>16545.600499999997</v>
      </c>
    </row>
    <row r="255" spans="1:8">
      <c r="B255" s="296" t="s">
        <v>269</v>
      </c>
      <c r="C255" s="296"/>
      <c r="D255" s="296"/>
      <c r="E255" s="296"/>
      <c r="F255" s="296"/>
      <c r="G255" s="296"/>
    </row>
    <row r="256" spans="1:8">
      <c r="B256" s="296" t="s">
        <v>265</v>
      </c>
      <c r="C256" s="296"/>
      <c r="D256" s="296"/>
      <c r="E256" s="296"/>
      <c r="F256" s="296"/>
      <c r="G256" s="296"/>
    </row>
    <row r="258" spans="1:8">
      <c r="B258" s="296" t="s">
        <v>85</v>
      </c>
      <c r="C258" s="296"/>
      <c r="D258" s="296"/>
      <c r="E258" s="296"/>
      <c r="F258" s="296"/>
      <c r="G258" s="296"/>
    </row>
    <row r="259" spans="1:8">
      <c r="B259" s="296" t="s">
        <v>85</v>
      </c>
      <c r="C259" s="296"/>
      <c r="D259" s="296"/>
      <c r="E259" s="296"/>
      <c r="F259" s="296"/>
      <c r="G259" s="296"/>
    </row>
    <row r="260" spans="1:8">
      <c r="B260" s="296" t="s">
        <v>85</v>
      </c>
      <c r="C260" s="296"/>
      <c r="D260" s="296"/>
      <c r="E260" s="296"/>
      <c r="F260" s="296"/>
      <c r="G260" s="296"/>
    </row>
    <row r="261" spans="1:8">
      <c r="B261" s="296" t="s">
        <v>85</v>
      </c>
      <c r="C261" s="296"/>
      <c r="D261" s="296"/>
      <c r="E261" s="296"/>
      <c r="F261" s="296"/>
      <c r="G261" s="296"/>
    </row>
    <row r="262" spans="1:8">
      <c r="B262" s="296" t="s">
        <v>85</v>
      </c>
      <c r="C262" s="296"/>
      <c r="D262" s="296"/>
      <c r="E262" s="296"/>
      <c r="F262" s="296"/>
      <c r="G262" s="296"/>
    </row>
    <row r="263" spans="1:8">
      <c r="B263" s="296" t="s">
        <v>85</v>
      </c>
      <c r="C263" s="296"/>
      <c r="D263" s="296"/>
      <c r="E263" s="296"/>
      <c r="F263" s="296"/>
      <c r="G263" s="296"/>
    </row>
    <row r="264" spans="1:8">
      <c r="B264" s="296" t="s">
        <v>85</v>
      </c>
      <c r="C264" s="296"/>
      <c r="D264" s="296"/>
      <c r="E264" s="296"/>
      <c r="F264" s="296"/>
      <c r="G264" s="296"/>
    </row>
    <row r="265" spans="1:8">
      <c r="B265" s="296" t="s">
        <v>85</v>
      </c>
      <c r="C265" s="296"/>
      <c r="D265" s="296"/>
      <c r="E265" s="296"/>
      <c r="F265" s="296"/>
      <c r="G265" s="296"/>
    </row>
    <row r="266" spans="1:8">
      <c r="B266" s="296" t="s">
        <v>85</v>
      </c>
      <c r="C266" s="296"/>
      <c r="D266" s="296"/>
      <c r="E266" s="296"/>
      <c r="F266" s="296"/>
      <c r="G266" s="296"/>
    </row>
    <row r="267" spans="1:8">
      <c r="B267" s="296" t="s">
        <v>85</v>
      </c>
      <c r="C267" s="296"/>
      <c r="D267" s="296"/>
      <c r="E267" s="296"/>
      <c r="F267" s="296"/>
      <c r="G267" s="296"/>
    </row>
    <row r="268" spans="1:8">
      <c r="A268" s="2"/>
      <c r="B268" s="2"/>
      <c r="C268" s="2"/>
      <c r="D268" s="28"/>
      <c r="E268" s="16"/>
      <c r="F268" s="24"/>
      <c r="G268" s="24"/>
      <c r="H268" s="2"/>
    </row>
    <row r="270" spans="1:8" ht="15.75">
      <c r="C270" s="281" t="s">
        <v>0</v>
      </c>
      <c r="D270" s="282"/>
      <c r="E270" s="282"/>
      <c r="F270" s="282"/>
    </row>
    <row r="271" spans="1:8">
      <c r="C271" s="283" t="s">
        <v>1</v>
      </c>
      <c r="D271" s="282"/>
      <c r="E271" s="282"/>
      <c r="F271" s="282"/>
    </row>
    <row r="273" spans="1:8">
      <c r="A273" s="284" t="s">
        <v>2</v>
      </c>
      <c r="B273" s="285"/>
      <c r="C273" s="285"/>
      <c r="D273" s="285"/>
      <c r="E273" s="285"/>
      <c r="F273" s="285"/>
      <c r="G273" s="285"/>
    </row>
    <row r="274" spans="1:8">
      <c r="A274" s="285"/>
      <c r="B274" s="285"/>
      <c r="C274" s="285"/>
      <c r="D274" s="285"/>
      <c r="E274" s="285"/>
      <c r="F274" s="285"/>
      <c r="G274" s="285"/>
    </row>
    <row r="275" spans="1:8">
      <c r="A275" s="284" t="s">
        <v>199</v>
      </c>
      <c r="B275" s="285"/>
      <c r="C275" s="285"/>
      <c r="D275" s="285"/>
      <c r="E275" s="285"/>
      <c r="F275" s="285"/>
      <c r="G275" s="285"/>
    </row>
    <row r="276" spans="1:8">
      <c r="A276" s="285"/>
      <c r="B276" s="285"/>
      <c r="C276" s="285"/>
      <c r="D276" s="285"/>
      <c r="E276" s="285"/>
      <c r="F276" s="285"/>
      <c r="G276" s="285"/>
    </row>
    <row r="277" spans="1:8">
      <c r="A277" s="284" t="s">
        <v>276</v>
      </c>
      <c r="B277" s="285"/>
      <c r="C277" s="285"/>
      <c r="D277" s="285"/>
      <c r="E277" s="285"/>
      <c r="F277" s="285"/>
      <c r="G277" s="285"/>
    </row>
    <row r="278" spans="1:8">
      <c r="A278" s="285"/>
      <c r="B278" s="285"/>
      <c r="C278" s="285"/>
      <c r="D278" s="285"/>
      <c r="E278" s="285"/>
      <c r="F278" s="285"/>
      <c r="G278" s="285"/>
    </row>
    <row r="279" spans="1:8">
      <c r="A279" s="286" t="s">
        <v>6</v>
      </c>
      <c r="B279" s="287"/>
      <c r="C279" s="2"/>
      <c r="D279" s="288" t="s">
        <v>5</v>
      </c>
      <c r="E279" s="287"/>
      <c r="F279" s="287"/>
      <c r="G279" s="287"/>
    </row>
    <row r="280" spans="1:8">
      <c r="A280" s="3" t="s">
        <v>7</v>
      </c>
      <c r="B280" s="3" t="s">
        <v>9</v>
      </c>
      <c r="C280" s="3" t="s">
        <v>11</v>
      </c>
      <c r="D280" s="5" t="s">
        <v>13</v>
      </c>
      <c r="E280" s="312" t="s">
        <v>15</v>
      </c>
      <c r="F280" s="7" t="s">
        <v>16</v>
      </c>
      <c r="G280" s="10" t="s">
        <v>19</v>
      </c>
    </row>
    <row r="281" spans="1:8">
      <c r="A281" s="4" t="s">
        <v>8</v>
      </c>
      <c r="B281" s="4" t="s">
        <v>10</v>
      </c>
      <c r="C281" s="4" t="s">
        <v>12</v>
      </c>
      <c r="D281" s="6" t="s">
        <v>14</v>
      </c>
      <c r="E281" s="313"/>
      <c r="F281" s="9" t="s">
        <v>17</v>
      </c>
      <c r="G281" s="8" t="s">
        <v>18</v>
      </c>
    </row>
    <row r="282" spans="1:8">
      <c r="A282" s="13"/>
      <c r="B282" s="13">
        <v>1</v>
      </c>
      <c r="C282" s="310" t="s">
        <v>87</v>
      </c>
      <c r="D282" s="311"/>
      <c r="E282" s="311"/>
      <c r="F282" s="311"/>
      <c r="G282" s="311"/>
    </row>
    <row r="283" spans="1:8">
      <c r="A283" s="12">
        <v>1</v>
      </c>
      <c r="B283" s="14"/>
      <c r="C283" s="1" t="s">
        <v>115</v>
      </c>
      <c r="D283" s="18" t="s">
        <v>14</v>
      </c>
      <c r="E283" s="15">
        <v>44</v>
      </c>
      <c r="F283" s="21">
        <v>19.82</v>
      </c>
      <c r="G283" s="22">
        <f t="shared" ref="G283:G304" si="13">+E283*F283</f>
        <v>872.08</v>
      </c>
      <c r="H283" s="11"/>
    </row>
    <row r="284" spans="1:8">
      <c r="A284" s="12">
        <v>2</v>
      </c>
      <c r="B284" s="14"/>
      <c r="C284" s="1" t="s">
        <v>116</v>
      </c>
      <c r="D284" s="18" t="s">
        <v>14</v>
      </c>
      <c r="E284" s="15">
        <v>44</v>
      </c>
      <c r="F284" s="21">
        <v>11.63</v>
      </c>
      <c r="G284" s="22">
        <f t="shared" si="13"/>
        <v>511.72</v>
      </c>
      <c r="H284" s="11"/>
    </row>
    <row r="285" spans="1:8" ht="24">
      <c r="A285" s="12">
        <v>3</v>
      </c>
      <c r="B285" s="14"/>
      <c r="C285" s="1" t="s">
        <v>117</v>
      </c>
      <c r="D285" s="18" t="s">
        <v>14</v>
      </c>
      <c r="E285" s="15">
        <v>22</v>
      </c>
      <c r="F285" s="21">
        <v>19.82</v>
      </c>
      <c r="G285" s="22">
        <f t="shared" si="13"/>
        <v>436.04</v>
      </c>
      <c r="H285" s="11"/>
    </row>
    <row r="286" spans="1:8" ht="24">
      <c r="A286" s="12">
        <v>4</v>
      </c>
      <c r="B286" s="14"/>
      <c r="C286" s="1" t="s">
        <v>118</v>
      </c>
      <c r="D286" s="18" t="s">
        <v>14</v>
      </c>
      <c r="E286" s="15">
        <v>22</v>
      </c>
      <c r="F286" s="21">
        <v>30.6</v>
      </c>
      <c r="G286" s="22">
        <f t="shared" si="13"/>
        <v>673.2</v>
      </c>
      <c r="H286" s="11"/>
    </row>
    <row r="287" spans="1:8" ht="36">
      <c r="A287" s="12">
        <v>5</v>
      </c>
      <c r="B287" s="14"/>
      <c r="C287" s="1" t="s">
        <v>119</v>
      </c>
      <c r="D287" s="18" t="s">
        <v>35</v>
      </c>
      <c r="E287" s="15">
        <v>38.4</v>
      </c>
      <c r="F287" s="21">
        <v>257.76</v>
      </c>
      <c r="G287" s="22">
        <f t="shared" si="13"/>
        <v>9897.9839999999986</v>
      </c>
      <c r="H287" s="11"/>
    </row>
    <row r="288" spans="1:8" ht="24">
      <c r="A288" s="12">
        <v>6</v>
      </c>
      <c r="B288" s="14"/>
      <c r="C288" s="1" t="s">
        <v>120</v>
      </c>
      <c r="D288" s="18" t="s">
        <v>121</v>
      </c>
      <c r="E288" s="15">
        <v>0.98499999999999999</v>
      </c>
      <c r="F288" s="21">
        <v>1776.18</v>
      </c>
      <c r="G288" s="22">
        <f t="shared" si="13"/>
        <v>1749.5373</v>
      </c>
      <c r="H288" s="11"/>
    </row>
    <row r="289" spans="1:8">
      <c r="A289" s="12">
        <v>7</v>
      </c>
      <c r="B289" s="14"/>
      <c r="C289" s="1" t="s">
        <v>122</v>
      </c>
      <c r="D289" s="18" t="s">
        <v>22</v>
      </c>
      <c r="E289" s="15">
        <v>3840</v>
      </c>
      <c r="F289" s="21">
        <v>0.73</v>
      </c>
      <c r="G289" s="22">
        <f t="shared" si="13"/>
        <v>2803.2</v>
      </c>
      <c r="H289" s="11"/>
    </row>
    <row r="290" spans="1:8">
      <c r="A290" s="12">
        <v>8</v>
      </c>
      <c r="B290" s="14"/>
      <c r="C290" s="1" t="s">
        <v>123</v>
      </c>
      <c r="D290" s="18" t="s">
        <v>22</v>
      </c>
      <c r="E290" s="15">
        <v>985</v>
      </c>
      <c r="F290" s="21">
        <v>1.39</v>
      </c>
      <c r="G290" s="22">
        <f t="shared" si="13"/>
        <v>1369.1499999999999</v>
      </c>
      <c r="H290" s="11"/>
    </row>
    <row r="291" spans="1:8" ht="24">
      <c r="A291" s="12">
        <v>9</v>
      </c>
      <c r="B291" s="14"/>
      <c r="C291" s="1" t="s">
        <v>125</v>
      </c>
      <c r="D291" s="18" t="s">
        <v>29</v>
      </c>
      <c r="E291" s="15">
        <v>2</v>
      </c>
      <c r="F291" s="21">
        <v>100</v>
      </c>
      <c r="G291" s="22">
        <f t="shared" si="13"/>
        <v>200</v>
      </c>
      <c r="H291" s="11"/>
    </row>
    <row r="292" spans="1:8">
      <c r="A292" s="12">
        <v>10</v>
      </c>
      <c r="B292" s="14"/>
      <c r="C292" s="1" t="s">
        <v>126</v>
      </c>
      <c r="D292" s="18" t="s">
        <v>14</v>
      </c>
      <c r="E292" s="15">
        <v>2</v>
      </c>
      <c r="F292" s="21">
        <v>19.5</v>
      </c>
      <c r="G292" s="22">
        <f t="shared" si="13"/>
        <v>39</v>
      </c>
      <c r="H292" s="11"/>
    </row>
    <row r="293" spans="1:8">
      <c r="A293" s="12">
        <v>11</v>
      </c>
      <c r="B293" s="14"/>
      <c r="C293" s="1" t="s">
        <v>127</v>
      </c>
      <c r="D293" s="18" t="s">
        <v>35</v>
      </c>
      <c r="E293" s="15">
        <v>0.45</v>
      </c>
      <c r="F293" s="21">
        <v>250</v>
      </c>
      <c r="G293" s="22">
        <f t="shared" si="13"/>
        <v>112.5</v>
      </c>
      <c r="H293" s="11"/>
    </row>
    <row r="294" spans="1:8">
      <c r="A294" s="12">
        <v>12</v>
      </c>
      <c r="B294" s="14"/>
      <c r="C294" s="1" t="s">
        <v>128</v>
      </c>
      <c r="D294" s="18" t="s">
        <v>22</v>
      </c>
      <c r="E294" s="15">
        <v>45</v>
      </c>
      <c r="F294" s="21">
        <v>0.72</v>
      </c>
      <c r="G294" s="22">
        <f t="shared" si="13"/>
        <v>32.4</v>
      </c>
      <c r="H294" s="11"/>
    </row>
    <row r="295" spans="1:8" ht="24">
      <c r="A295" s="12">
        <v>13</v>
      </c>
      <c r="B295" s="14"/>
      <c r="C295" s="1" t="s">
        <v>129</v>
      </c>
      <c r="D295" s="18" t="s">
        <v>35</v>
      </c>
      <c r="E295" s="15">
        <v>9.7799999999999994</v>
      </c>
      <c r="F295" s="21">
        <v>450</v>
      </c>
      <c r="G295" s="22">
        <f t="shared" si="13"/>
        <v>4401</v>
      </c>
      <c r="H295" s="11"/>
    </row>
    <row r="296" spans="1:8" ht="24">
      <c r="A296" s="12">
        <v>14</v>
      </c>
      <c r="B296" s="14"/>
      <c r="C296" s="1" t="s">
        <v>130</v>
      </c>
      <c r="D296" s="18" t="s">
        <v>35</v>
      </c>
      <c r="E296" s="15">
        <v>9.7799999999999994</v>
      </c>
      <c r="F296" s="21">
        <v>600</v>
      </c>
      <c r="G296" s="22">
        <f t="shared" si="13"/>
        <v>5868</v>
      </c>
      <c r="H296" s="11"/>
    </row>
    <row r="297" spans="1:8" ht="36">
      <c r="A297" s="12">
        <v>15</v>
      </c>
      <c r="B297" s="14"/>
      <c r="C297" s="1" t="s">
        <v>131</v>
      </c>
      <c r="D297" s="18" t="s">
        <v>35</v>
      </c>
      <c r="E297" s="15">
        <v>9.6</v>
      </c>
      <c r="F297" s="21">
        <v>637.04</v>
      </c>
      <c r="G297" s="22">
        <f t="shared" si="13"/>
        <v>6115.5839999999998</v>
      </c>
      <c r="H297" s="11"/>
    </row>
    <row r="298" spans="1:8" ht="36">
      <c r="A298" s="12">
        <v>16</v>
      </c>
      <c r="B298" s="14"/>
      <c r="C298" s="1" t="s">
        <v>132</v>
      </c>
      <c r="D298" s="18" t="s">
        <v>35</v>
      </c>
      <c r="E298" s="15">
        <v>0.18</v>
      </c>
      <c r="F298" s="21">
        <v>1911</v>
      </c>
      <c r="G298" s="22">
        <f t="shared" si="13"/>
        <v>343.97999999999996</v>
      </c>
      <c r="H298" s="11"/>
    </row>
    <row r="299" spans="1:8" ht="24">
      <c r="A299" s="12">
        <v>17</v>
      </c>
      <c r="B299" s="14"/>
      <c r="C299" s="1" t="s">
        <v>277</v>
      </c>
      <c r="D299" s="18" t="s">
        <v>22</v>
      </c>
      <c r="E299" s="15">
        <v>960</v>
      </c>
      <c r="F299" s="21">
        <v>4.96</v>
      </c>
      <c r="G299" s="22">
        <f t="shared" si="13"/>
        <v>4761.6000000000004</v>
      </c>
      <c r="H299" s="11"/>
    </row>
    <row r="300" spans="1:8" ht="24">
      <c r="A300" s="12">
        <v>18</v>
      </c>
      <c r="B300" s="14"/>
      <c r="C300" s="1" t="s">
        <v>134</v>
      </c>
      <c r="D300" s="18" t="s">
        <v>22</v>
      </c>
      <c r="E300" s="15">
        <v>18</v>
      </c>
      <c r="F300" s="21">
        <v>6.62</v>
      </c>
      <c r="G300" s="22">
        <f t="shared" si="13"/>
        <v>119.16</v>
      </c>
      <c r="H300" s="11"/>
    </row>
    <row r="301" spans="1:8" ht="36">
      <c r="A301" s="12">
        <v>19</v>
      </c>
      <c r="B301" s="14"/>
      <c r="C301" s="1" t="s">
        <v>135</v>
      </c>
      <c r="D301" s="18" t="s">
        <v>35</v>
      </c>
      <c r="E301" s="15">
        <v>0.2</v>
      </c>
      <c r="F301" s="21">
        <v>1550.62</v>
      </c>
      <c r="G301" s="22">
        <f t="shared" si="13"/>
        <v>310.12400000000002</v>
      </c>
      <c r="H301" s="11"/>
    </row>
    <row r="302" spans="1:8">
      <c r="A302" s="12">
        <v>20</v>
      </c>
      <c r="B302" s="14"/>
      <c r="C302" s="1" t="s">
        <v>136</v>
      </c>
      <c r="D302" s="18" t="s">
        <v>22</v>
      </c>
      <c r="E302" s="15">
        <v>20</v>
      </c>
      <c r="F302" s="21">
        <v>46.77</v>
      </c>
      <c r="G302" s="22">
        <f t="shared" si="13"/>
        <v>935.40000000000009</v>
      </c>
      <c r="H302" s="11"/>
    </row>
    <row r="303" spans="1:8" ht="24">
      <c r="A303" s="12">
        <v>21</v>
      </c>
      <c r="B303" s="14"/>
      <c r="C303" s="1" t="s">
        <v>137</v>
      </c>
      <c r="D303" s="18" t="s">
        <v>138</v>
      </c>
      <c r="E303" s="15">
        <v>0.25</v>
      </c>
      <c r="F303" s="21">
        <v>177.2</v>
      </c>
      <c r="G303" s="22">
        <f t="shared" si="13"/>
        <v>44.3</v>
      </c>
      <c r="H303" s="11"/>
    </row>
    <row r="304" spans="1:8" ht="24">
      <c r="A304" s="12">
        <v>22</v>
      </c>
      <c r="B304" s="14"/>
      <c r="C304" s="1" t="s">
        <v>139</v>
      </c>
      <c r="D304" s="18" t="s">
        <v>35</v>
      </c>
      <c r="E304" s="15">
        <v>7.5</v>
      </c>
      <c r="F304" s="21">
        <v>174.08</v>
      </c>
      <c r="G304" s="22">
        <f t="shared" si="13"/>
        <v>1305.6000000000001</v>
      </c>
      <c r="H304" s="11"/>
    </row>
    <row r="305" spans="1:7">
      <c r="A305" s="12"/>
      <c r="B305" s="12"/>
      <c r="C305" s="289" t="s">
        <v>47</v>
      </c>
      <c r="D305" s="290"/>
      <c r="E305" s="290"/>
      <c r="F305" s="23"/>
      <c r="G305" s="26">
        <f>SUM(G283:G304)</f>
        <v>42901.559300000015</v>
      </c>
    </row>
    <row r="306" spans="1:7">
      <c r="A306" s="12"/>
      <c r="B306" s="12"/>
      <c r="C306" s="289" t="s">
        <v>189</v>
      </c>
      <c r="D306" s="290"/>
      <c r="E306" s="290"/>
      <c r="F306" s="23"/>
      <c r="G306" s="27">
        <f>+G305</f>
        <v>42901.559300000015</v>
      </c>
    </row>
    <row r="307" spans="1:7">
      <c r="A307" s="12"/>
      <c r="B307" s="12"/>
      <c r="C307" s="297" t="s">
        <v>83</v>
      </c>
      <c r="D307" s="298"/>
      <c r="E307" s="298"/>
      <c r="F307" s="23"/>
      <c r="G307" s="34">
        <f>+G308-G306</f>
        <v>9009.3274530000053</v>
      </c>
    </row>
    <row r="308" spans="1:7">
      <c r="A308" s="12"/>
      <c r="B308" s="12"/>
      <c r="C308" s="289" t="s">
        <v>190</v>
      </c>
      <c r="D308" s="290"/>
      <c r="E308" s="290"/>
      <c r="F308" s="23"/>
      <c r="G308" s="34">
        <f>+G306*1.21</f>
        <v>51910.886753000021</v>
      </c>
    </row>
    <row r="310" spans="1:7">
      <c r="B310" s="296" t="s">
        <v>269</v>
      </c>
      <c r="C310" s="296"/>
      <c r="D310" s="296"/>
      <c r="E310" s="296"/>
      <c r="F310" s="296"/>
      <c r="G310" s="296"/>
    </row>
    <row r="311" spans="1:7">
      <c r="B311" s="296" t="s">
        <v>265</v>
      </c>
      <c r="C311" s="296"/>
      <c r="D311" s="296"/>
      <c r="E311" s="296"/>
      <c r="F311" s="296"/>
      <c r="G311" s="296"/>
    </row>
    <row r="313" spans="1:7">
      <c r="B313" s="296" t="s">
        <v>85</v>
      </c>
      <c r="C313" s="296"/>
      <c r="D313" s="296"/>
      <c r="E313" s="296"/>
      <c r="F313" s="296"/>
      <c r="G313" s="296"/>
    </row>
    <row r="314" spans="1:7">
      <c r="B314" s="296" t="s">
        <v>85</v>
      </c>
      <c r="C314" s="296"/>
      <c r="D314" s="296"/>
      <c r="E314" s="296"/>
      <c r="F314" s="296"/>
      <c r="G314" s="296"/>
    </row>
    <row r="315" spans="1:7">
      <c r="B315" s="296" t="s">
        <v>85</v>
      </c>
      <c r="C315" s="296"/>
      <c r="D315" s="296"/>
      <c r="E315" s="296"/>
      <c r="F315" s="296"/>
      <c r="G315" s="296"/>
    </row>
    <row r="316" spans="1:7">
      <c r="B316" s="296" t="s">
        <v>85</v>
      </c>
      <c r="C316" s="296"/>
      <c r="D316" s="296"/>
      <c r="E316" s="296"/>
      <c r="F316" s="296"/>
      <c r="G316" s="296"/>
    </row>
    <row r="317" spans="1:7">
      <c r="B317" s="296" t="s">
        <v>85</v>
      </c>
      <c r="C317" s="296"/>
      <c r="D317" s="296"/>
      <c r="E317" s="296"/>
      <c r="F317" s="296"/>
      <c r="G317" s="296"/>
    </row>
    <row r="318" spans="1:7">
      <c r="B318" s="296" t="s">
        <v>85</v>
      </c>
      <c r="C318" s="296"/>
      <c r="D318" s="296"/>
      <c r="E318" s="296"/>
      <c r="F318" s="296"/>
      <c r="G318" s="296"/>
    </row>
    <row r="319" spans="1:7">
      <c r="B319" s="296" t="s">
        <v>85</v>
      </c>
      <c r="C319" s="296"/>
      <c r="D319" s="296"/>
      <c r="E319" s="296"/>
      <c r="F319" s="296"/>
      <c r="G319" s="296"/>
    </row>
    <row r="320" spans="1:7">
      <c r="B320" s="296" t="s">
        <v>85</v>
      </c>
      <c r="C320" s="296"/>
      <c r="D320" s="296"/>
      <c r="E320" s="296"/>
      <c r="F320" s="296"/>
      <c r="G320" s="296"/>
    </row>
    <row r="321" spans="1:8">
      <c r="B321" s="296" t="s">
        <v>85</v>
      </c>
      <c r="C321" s="296"/>
      <c r="D321" s="296"/>
      <c r="E321" s="296"/>
      <c r="F321" s="296"/>
      <c r="G321" s="296"/>
    </row>
    <row r="322" spans="1:8">
      <c r="B322" s="296" t="s">
        <v>85</v>
      </c>
      <c r="C322" s="296"/>
      <c r="D322" s="296"/>
      <c r="E322" s="296"/>
      <c r="F322" s="296"/>
      <c r="G322" s="296"/>
    </row>
    <row r="323" spans="1:8">
      <c r="A323" s="2"/>
      <c r="B323" s="2"/>
      <c r="C323" s="2"/>
      <c r="D323" s="28"/>
      <c r="E323" s="16"/>
      <c r="F323" s="24"/>
      <c r="G323" s="24"/>
      <c r="H323" s="2"/>
    </row>
    <row r="325" spans="1:8" ht="15.75">
      <c r="C325" s="281" t="s">
        <v>0</v>
      </c>
      <c r="D325" s="282"/>
      <c r="E325" s="282"/>
      <c r="F325" s="282"/>
    </row>
    <row r="326" spans="1:8">
      <c r="C326" s="283" t="s">
        <v>1</v>
      </c>
      <c r="D326" s="282"/>
      <c r="E326" s="282"/>
      <c r="F326" s="282"/>
    </row>
    <row r="328" spans="1:8">
      <c r="A328" s="284" t="s">
        <v>2</v>
      </c>
      <c r="B328" s="285"/>
      <c r="C328" s="285"/>
      <c r="D328" s="285"/>
      <c r="E328" s="285"/>
      <c r="F328" s="285"/>
      <c r="G328" s="285"/>
    </row>
    <row r="329" spans="1:8">
      <c r="A329" s="285"/>
      <c r="B329" s="285"/>
      <c r="C329" s="285"/>
      <c r="D329" s="285"/>
      <c r="E329" s="285"/>
      <c r="F329" s="285"/>
      <c r="G329" s="285"/>
    </row>
    <row r="330" spans="1:8">
      <c r="A330" s="284" t="s">
        <v>199</v>
      </c>
      <c r="B330" s="285"/>
      <c r="C330" s="285"/>
      <c r="D330" s="285"/>
      <c r="E330" s="285"/>
      <c r="F330" s="285"/>
      <c r="G330" s="285"/>
    </row>
    <row r="331" spans="1:8">
      <c r="A331" s="285"/>
      <c r="B331" s="285"/>
      <c r="C331" s="285"/>
      <c r="D331" s="285"/>
      <c r="E331" s="285"/>
      <c r="F331" s="285"/>
      <c r="G331" s="285"/>
    </row>
    <row r="332" spans="1:8">
      <c r="A332" s="284" t="s">
        <v>278</v>
      </c>
      <c r="B332" s="285"/>
      <c r="C332" s="285"/>
      <c r="D332" s="285"/>
      <c r="E332" s="285"/>
      <c r="F332" s="285"/>
      <c r="G332" s="285"/>
    </row>
    <row r="333" spans="1:8">
      <c r="A333" s="285"/>
      <c r="B333" s="285"/>
      <c r="C333" s="285"/>
      <c r="D333" s="285"/>
      <c r="E333" s="285"/>
      <c r="F333" s="285"/>
      <c r="G333" s="285"/>
    </row>
    <row r="334" spans="1:8">
      <c r="A334" s="286" t="s">
        <v>6</v>
      </c>
      <c r="B334" s="287"/>
      <c r="C334" s="2"/>
      <c r="D334" s="288" t="s">
        <v>5</v>
      </c>
      <c r="E334" s="287"/>
      <c r="F334" s="287"/>
      <c r="G334" s="287"/>
    </row>
    <row r="335" spans="1:8">
      <c r="A335" s="3" t="s">
        <v>7</v>
      </c>
      <c r="B335" s="3" t="s">
        <v>9</v>
      </c>
      <c r="C335" s="3" t="s">
        <v>11</v>
      </c>
      <c r="D335" s="5" t="s">
        <v>13</v>
      </c>
      <c r="E335" s="312" t="s">
        <v>15</v>
      </c>
      <c r="F335" s="7" t="s">
        <v>16</v>
      </c>
      <c r="G335" s="10" t="s">
        <v>19</v>
      </c>
    </row>
    <row r="336" spans="1:8">
      <c r="A336" s="4" t="s">
        <v>8</v>
      </c>
      <c r="B336" s="4" t="s">
        <v>10</v>
      </c>
      <c r="C336" s="4" t="s">
        <v>12</v>
      </c>
      <c r="D336" s="6" t="s">
        <v>14</v>
      </c>
      <c r="E336" s="313"/>
      <c r="F336" s="9" t="s">
        <v>17</v>
      </c>
      <c r="G336" s="8" t="s">
        <v>18</v>
      </c>
    </row>
    <row r="337" spans="1:8">
      <c r="A337" s="13"/>
      <c r="B337" s="13">
        <v>1</v>
      </c>
      <c r="C337" s="310" t="s">
        <v>87</v>
      </c>
      <c r="D337" s="311"/>
      <c r="E337" s="311"/>
      <c r="F337" s="311"/>
      <c r="G337" s="311"/>
    </row>
    <row r="338" spans="1:8">
      <c r="A338" s="12">
        <v>1</v>
      </c>
      <c r="B338" s="14"/>
      <c r="C338" s="14" t="s">
        <v>151</v>
      </c>
      <c r="D338" s="18"/>
      <c r="E338" s="15">
        <v>0</v>
      </c>
      <c r="F338" s="21">
        <v>0</v>
      </c>
      <c r="G338" s="22">
        <v>0</v>
      </c>
      <c r="H338" s="11"/>
    </row>
    <row r="339" spans="1:8" ht="48">
      <c r="A339" s="12">
        <v>2</v>
      </c>
      <c r="B339" s="14"/>
      <c r="C339" s="1" t="s">
        <v>279</v>
      </c>
      <c r="D339" s="18" t="s">
        <v>14</v>
      </c>
      <c r="E339" s="15">
        <v>1</v>
      </c>
      <c r="F339" s="21">
        <v>1669.26</v>
      </c>
      <c r="G339" s="22">
        <f t="shared" ref="G339:G384" si="14">+E339*F339</f>
        <v>1669.26</v>
      </c>
      <c r="H339" s="11"/>
    </row>
    <row r="340" spans="1:8" ht="48">
      <c r="A340" s="12">
        <v>3</v>
      </c>
      <c r="B340" s="14"/>
      <c r="C340" s="1" t="s">
        <v>153</v>
      </c>
      <c r="D340" s="18" t="s">
        <v>14</v>
      </c>
      <c r="E340" s="15">
        <v>1</v>
      </c>
      <c r="F340" s="21">
        <v>537.25</v>
      </c>
      <c r="G340" s="22">
        <f t="shared" si="14"/>
        <v>537.25</v>
      </c>
      <c r="H340" s="11"/>
    </row>
    <row r="341" spans="1:8">
      <c r="A341" s="12">
        <v>4</v>
      </c>
      <c r="B341" s="14"/>
      <c r="C341" s="14" t="s">
        <v>154</v>
      </c>
      <c r="D341" s="18"/>
      <c r="E341" s="15">
        <v>0</v>
      </c>
      <c r="F341" s="21">
        <v>0</v>
      </c>
      <c r="G341" s="25"/>
      <c r="H341" s="11"/>
    </row>
    <row r="342" spans="1:8" ht="36">
      <c r="A342" s="12">
        <v>5</v>
      </c>
      <c r="B342" s="14"/>
      <c r="C342" s="1" t="s">
        <v>119</v>
      </c>
      <c r="D342" s="18" t="s">
        <v>35</v>
      </c>
      <c r="E342" s="15">
        <v>9.8000000000000007</v>
      </c>
      <c r="F342" s="21">
        <v>140.91</v>
      </c>
      <c r="G342" s="22">
        <f t="shared" si="14"/>
        <v>1380.9180000000001</v>
      </c>
      <c r="H342" s="11"/>
    </row>
    <row r="343" spans="1:8" ht="48">
      <c r="A343" s="12">
        <v>6</v>
      </c>
      <c r="B343" s="14"/>
      <c r="C343" s="1" t="s">
        <v>280</v>
      </c>
      <c r="D343" s="18" t="s">
        <v>35</v>
      </c>
      <c r="E343" s="15">
        <v>0.3</v>
      </c>
      <c r="F343" s="21">
        <v>167.9</v>
      </c>
      <c r="G343" s="22">
        <f t="shared" si="14"/>
        <v>50.37</v>
      </c>
      <c r="H343" s="11"/>
    </row>
    <row r="344" spans="1:8" ht="36">
      <c r="A344" s="12">
        <v>7</v>
      </c>
      <c r="B344" s="14"/>
      <c r="C344" s="1" t="s">
        <v>156</v>
      </c>
      <c r="D344" s="18" t="s">
        <v>22</v>
      </c>
      <c r="E344" s="15">
        <v>430</v>
      </c>
      <c r="F344" s="21">
        <v>4.2300000000000004</v>
      </c>
      <c r="G344" s="22">
        <f t="shared" si="14"/>
        <v>1818.9</v>
      </c>
      <c r="H344" s="11"/>
    </row>
    <row r="345" spans="1:8" ht="36">
      <c r="A345" s="12">
        <v>8</v>
      </c>
      <c r="B345" s="14"/>
      <c r="C345" s="1" t="s">
        <v>157</v>
      </c>
      <c r="D345" s="18" t="s">
        <v>22</v>
      </c>
      <c r="E345" s="15">
        <v>490</v>
      </c>
      <c r="F345" s="21">
        <v>5.51</v>
      </c>
      <c r="G345" s="22">
        <f t="shared" si="14"/>
        <v>2699.9</v>
      </c>
      <c r="H345" s="11"/>
    </row>
    <row r="346" spans="1:8" ht="36">
      <c r="A346" s="12">
        <v>9</v>
      </c>
      <c r="B346" s="14"/>
      <c r="C346" s="1" t="s">
        <v>158</v>
      </c>
      <c r="D346" s="18" t="s">
        <v>22</v>
      </c>
      <c r="E346" s="15">
        <v>30</v>
      </c>
      <c r="F346" s="21">
        <v>12.23</v>
      </c>
      <c r="G346" s="22">
        <f t="shared" si="14"/>
        <v>366.90000000000003</v>
      </c>
      <c r="H346" s="11"/>
    </row>
    <row r="347" spans="1:8">
      <c r="A347" s="12">
        <v>10</v>
      </c>
      <c r="B347" s="14"/>
      <c r="C347" s="1" t="s">
        <v>281</v>
      </c>
      <c r="D347" s="18" t="s">
        <v>22</v>
      </c>
      <c r="E347" s="15">
        <v>30</v>
      </c>
      <c r="F347" s="21">
        <v>21.17</v>
      </c>
      <c r="G347" s="22">
        <f t="shared" si="14"/>
        <v>635.1</v>
      </c>
      <c r="H347" s="11"/>
    </row>
    <row r="348" spans="1:8" ht="36">
      <c r="A348" s="12">
        <v>11</v>
      </c>
      <c r="B348" s="14"/>
      <c r="C348" s="1" t="s">
        <v>161</v>
      </c>
      <c r="D348" s="18" t="s">
        <v>22</v>
      </c>
      <c r="E348" s="15">
        <v>30</v>
      </c>
      <c r="F348" s="21">
        <v>3.54</v>
      </c>
      <c r="G348" s="22">
        <f t="shared" si="14"/>
        <v>106.2</v>
      </c>
      <c r="H348" s="11"/>
    </row>
    <row r="349" spans="1:8">
      <c r="A349" s="12">
        <v>12</v>
      </c>
      <c r="B349" s="14"/>
      <c r="C349" s="14" t="s">
        <v>163</v>
      </c>
      <c r="D349" s="18"/>
      <c r="E349" s="15">
        <v>0</v>
      </c>
      <c r="F349" s="21">
        <v>0</v>
      </c>
      <c r="G349" s="22">
        <f t="shared" si="14"/>
        <v>0</v>
      </c>
      <c r="H349" s="11"/>
    </row>
    <row r="350" spans="1:8" ht="24">
      <c r="A350" s="12">
        <v>13</v>
      </c>
      <c r="B350" s="14"/>
      <c r="C350" s="1" t="s">
        <v>282</v>
      </c>
      <c r="D350" s="18" t="s">
        <v>14</v>
      </c>
      <c r="E350" s="15">
        <v>16</v>
      </c>
      <c r="F350" s="21">
        <v>32.979999999999997</v>
      </c>
      <c r="G350" s="22">
        <f t="shared" si="14"/>
        <v>527.67999999999995</v>
      </c>
      <c r="H350" s="11"/>
    </row>
    <row r="351" spans="1:8" ht="24">
      <c r="A351" s="12">
        <v>14</v>
      </c>
      <c r="B351" s="14"/>
      <c r="C351" s="1" t="s">
        <v>283</v>
      </c>
      <c r="D351" s="18" t="s">
        <v>14</v>
      </c>
      <c r="E351" s="15">
        <v>14</v>
      </c>
      <c r="F351" s="21">
        <v>19.12</v>
      </c>
      <c r="G351" s="22">
        <f t="shared" si="14"/>
        <v>267.68</v>
      </c>
      <c r="H351" s="11"/>
    </row>
    <row r="352" spans="1:8" ht="24">
      <c r="A352" s="12">
        <v>15</v>
      </c>
      <c r="B352" s="14"/>
      <c r="C352" s="1" t="s">
        <v>284</v>
      </c>
      <c r="D352" s="18" t="s">
        <v>14</v>
      </c>
      <c r="E352" s="15">
        <v>2</v>
      </c>
      <c r="F352" s="21">
        <v>19.12</v>
      </c>
      <c r="G352" s="22">
        <f t="shared" si="14"/>
        <v>38.24</v>
      </c>
      <c r="H352" s="11"/>
    </row>
    <row r="353" spans="1:8">
      <c r="A353" s="12">
        <v>16</v>
      </c>
      <c r="B353" s="14"/>
      <c r="C353" s="1" t="s">
        <v>164</v>
      </c>
      <c r="D353" s="18" t="s">
        <v>14</v>
      </c>
      <c r="E353" s="15">
        <v>67</v>
      </c>
      <c r="F353" s="21">
        <v>15.06</v>
      </c>
      <c r="G353" s="22">
        <f t="shared" si="14"/>
        <v>1009.02</v>
      </c>
      <c r="H353" s="11"/>
    </row>
    <row r="354" spans="1:8" ht="24">
      <c r="A354" s="12">
        <v>17</v>
      </c>
      <c r="B354" s="14"/>
      <c r="C354" s="1" t="s">
        <v>285</v>
      </c>
      <c r="D354" s="18" t="s">
        <v>14</v>
      </c>
      <c r="E354" s="15">
        <v>2</v>
      </c>
      <c r="F354" s="21">
        <v>39.74</v>
      </c>
      <c r="G354" s="22">
        <f t="shared" si="14"/>
        <v>79.48</v>
      </c>
      <c r="H354" s="11"/>
    </row>
    <row r="355" spans="1:8" ht="24">
      <c r="A355" s="12">
        <v>18</v>
      </c>
      <c r="B355" s="14"/>
      <c r="C355" s="1" t="s">
        <v>286</v>
      </c>
      <c r="D355" s="18" t="s">
        <v>14</v>
      </c>
      <c r="E355" s="15">
        <v>57</v>
      </c>
      <c r="F355" s="21">
        <v>34.54</v>
      </c>
      <c r="G355" s="22">
        <f t="shared" si="14"/>
        <v>1968.78</v>
      </c>
      <c r="H355" s="11"/>
    </row>
    <row r="356" spans="1:8" ht="24">
      <c r="A356" s="12">
        <v>19</v>
      </c>
      <c r="B356" s="14"/>
      <c r="C356" s="1" t="s">
        <v>287</v>
      </c>
      <c r="D356" s="18" t="s">
        <v>14</v>
      </c>
      <c r="E356" s="15">
        <v>3</v>
      </c>
      <c r="F356" s="21">
        <v>85.82</v>
      </c>
      <c r="G356" s="22">
        <f t="shared" si="14"/>
        <v>257.45999999999998</v>
      </c>
      <c r="H356" s="11"/>
    </row>
    <row r="357" spans="1:8" ht="24">
      <c r="A357" s="12">
        <v>20</v>
      </c>
      <c r="B357" s="14"/>
      <c r="C357" s="1" t="s">
        <v>288</v>
      </c>
      <c r="D357" s="18" t="s">
        <v>14</v>
      </c>
      <c r="E357" s="15">
        <v>1</v>
      </c>
      <c r="F357" s="21">
        <v>47.48</v>
      </c>
      <c r="G357" s="22">
        <f t="shared" si="14"/>
        <v>47.48</v>
      </c>
      <c r="H357" s="11"/>
    </row>
    <row r="358" spans="1:8" ht="24">
      <c r="A358" s="12">
        <v>21</v>
      </c>
      <c r="B358" s="14"/>
      <c r="C358" s="1" t="s">
        <v>289</v>
      </c>
      <c r="D358" s="18" t="s">
        <v>14</v>
      </c>
      <c r="E358" s="15">
        <v>4</v>
      </c>
      <c r="F358" s="21">
        <v>175.66</v>
      </c>
      <c r="G358" s="22">
        <f t="shared" si="14"/>
        <v>702.64</v>
      </c>
      <c r="H358" s="11"/>
    </row>
    <row r="359" spans="1:8">
      <c r="A359" s="12">
        <v>22</v>
      </c>
      <c r="B359" s="14"/>
      <c r="C359" s="1" t="s">
        <v>166</v>
      </c>
      <c r="D359" s="18" t="s">
        <v>14</v>
      </c>
      <c r="E359" s="15">
        <v>5</v>
      </c>
      <c r="F359" s="21">
        <v>16.170000000000002</v>
      </c>
      <c r="G359" s="22">
        <f t="shared" si="14"/>
        <v>80.850000000000009</v>
      </c>
      <c r="H359" s="11"/>
    </row>
    <row r="360" spans="1:8">
      <c r="A360" s="12">
        <v>23</v>
      </c>
      <c r="B360" s="14"/>
      <c r="C360" s="1" t="s">
        <v>167</v>
      </c>
      <c r="D360" s="18" t="s">
        <v>14</v>
      </c>
      <c r="E360" s="15">
        <v>5</v>
      </c>
      <c r="F360" s="21">
        <v>64.569999999999993</v>
      </c>
      <c r="G360" s="22">
        <f t="shared" si="14"/>
        <v>322.84999999999997</v>
      </c>
      <c r="H360" s="11"/>
    </row>
    <row r="361" spans="1:8" ht="24">
      <c r="A361" s="12">
        <v>24</v>
      </c>
      <c r="B361" s="14"/>
      <c r="C361" s="1" t="s">
        <v>168</v>
      </c>
      <c r="D361" s="18" t="s">
        <v>138</v>
      </c>
      <c r="E361" s="15">
        <v>0.03</v>
      </c>
      <c r="F361" s="21">
        <v>2270.88</v>
      </c>
      <c r="G361" s="22">
        <f t="shared" si="14"/>
        <v>68.126400000000004</v>
      </c>
      <c r="H361" s="11"/>
    </row>
    <row r="362" spans="1:8">
      <c r="A362" s="12">
        <v>25</v>
      </c>
      <c r="B362" s="14"/>
      <c r="C362" s="1" t="s">
        <v>169</v>
      </c>
      <c r="D362" s="18" t="s">
        <v>14</v>
      </c>
      <c r="E362" s="15">
        <v>3</v>
      </c>
      <c r="F362" s="21">
        <v>76.75</v>
      </c>
      <c r="G362" s="22">
        <f t="shared" si="14"/>
        <v>230.25</v>
      </c>
      <c r="H362" s="11"/>
    </row>
    <row r="363" spans="1:8">
      <c r="A363" s="12">
        <v>26</v>
      </c>
      <c r="B363" s="14"/>
      <c r="C363" s="14" t="s">
        <v>170</v>
      </c>
      <c r="D363" s="18"/>
      <c r="E363" s="15">
        <v>0</v>
      </c>
      <c r="F363" s="21">
        <v>0</v>
      </c>
      <c r="G363" s="22">
        <f t="shared" si="14"/>
        <v>0</v>
      </c>
      <c r="H363" s="11"/>
    </row>
    <row r="364" spans="1:8" ht="36">
      <c r="A364" s="12">
        <v>27</v>
      </c>
      <c r="B364" s="14"/>
      <c r="C364" s="1" t="s">
        <v>174</v>
      </c>
      <c r="D364" s="18" t="s">
        <v>138</v>
      </c>
      <c r="E364" s="15">
        <v>2.2200000000000002</v>
      </c>
      <c r="F364" s="21">
        <v>230.58</v>
      </c>
      <c r="G364" s="22">
        <f t="shared" si="14"/>
        <v>511.88760000000008</v>
      </c>
      <c r="H364" s="11"/>
    </row>
    <row r="365" spans="1:8" ht="24">
      <c r="A365" s="12">
        <v>28</v>
      </c>
      <c r="B365" s="14"/>
      <c r="C365" s="1" t="s">
        <v>290</v>
      </c>
      <c r="D365" s="18" t="s">
        <v>138</v>
      </c>
      <c r="E365" s="15">
        <v>2.0699999999999998</v>
      </c>
      <c r="F365" s="21">
        <v>1744.3</v>
      </c>
      <c r="G365" s="22">
        <f t="shared" si="14"/>
        <v>3610.7009999999996</v>
      </c>
      <c r="H365" s="11"/>
    </row>
    <row r="366" spans="1:8" ht="24">
      <c r="A366" s="12">
        <v>29</v>
      </c>
      <c r="B366" s="14"/>
      <c r="C366" s="1" t="s">
        <v>176</v>
      </c>
      <c r="D366" s="18" t="s">
        <v>138</v>
      </c>
      <c r="E366" s="15">
        <v>0.15</v>
      </c>
      <c r="F366" s="21">
        <v>1744.3</v>
      </c>
      <c r="G366" s="22">
        <f t="shared" si="14"/>
        <v>261.64499999999998</v>
      </c>
      <c r="H366" s="11"/>
    </row>
    <row r="367" spans="1:8" ht="24">
      <c r="A367" s="12">
        <v>30</v>
      </c>
      <c r="B367" s="14"/>
      <c r="C367" s="1" t="s">
        <v>177</v>
      </c>
      <c r="D367" s="18" t="s">
        <v>14</v>
      </c>
      <c r="E367" s="15">
        <v>4</v>
      </c>
      <c r="F367" s="21">
        <v>45.56</v>
      </c>
      <c r="G367" s="22">
        <f t="shared" si="14"/>
        <v>182.24</v>
      </c>
      <c r="H367" s="11"/>
    </row>
    <row r="368" spans="1:8">
      <c r="A368" s="12">
        <v>31</v>
      </c>
      <c r="B368" s="14"/>
      <c r="C368" s="1" t="s">
        <v>178</v>
      </c>
      <c r="D368" s="18" t="s">
        <v>14</v>
      </c>
      <c r="E368" s="15">
        <v>4</v>
      </c>
      <c r="F368" s="21">
        <v>33.409999999999997</v>
      </c>
      <c r="G368" s="22">
        <f t="shared" si="14"/>
        <v>133.63999999999999</v>
      </c>
      <c r="H368" s="11"/>
    </row>
    <row r="369" spans="1:8">
      <c r="A369" s="12">
        <v>32</v>
      </c>
      <c r="B369" s="14"/>
      <c r="C369" s="14" t="s">
        <v>179</v>
      </c>
      <c r="D369" s="18"/>
      <c r="E369" s="15">
        <v>0</v>
      </c>
      <c r="F369" s="21">
        <v>0</v>
      </c>
      <c r="G369" s="22">
        <f t="shared" si="14"/>
        <v>0</v>
      </c>
      <c r="H369" s="11"/>
    </row>
    <row r="370" spans="1:8" ht="36">
      <c r="A370" s="12">
        <v>33</v>
      </c>
      <c r="B370" s="14"/>
      <c r="C370" s="1" t="s">
        <v>131</v>
      </c>
      <c r="D370" s="18" t="s">
        <v>35</v>
      </c>
      <c r="E370" s="15">
        <v>5.2</v>
      </c>
      <c r="F370" s="21">
        <v>1044.75</v>
      </c>
      <c r="G370" s="22">
        <f t="shared" si="14"/>
        <v>5432.7</v>
      </c>
      <c r="H370" s="11"/>
    </row>
    <row r="371" spans="1:8" ht="36">
      <c r="A371" s="12">
        <v>34</v>
      </c>
      <c r="B371" s="14"/>
      <c r="C371" s="1" t="s">
        <v>132</v>
      </c>
      <c r="D371" s="18" t="s">
        <v>35</v>
      </c>
      <c r="E371" s="15">
        <v>0.3</v>
      </c>
      <c r="F371" s="21">
        <v>1229</v>
      </c>
      <c r="G371" s="22">
        <f t="shared" si="14"/>
        <v>368.7</v>
      </c>
      <c r="H371" s="11"/>
    </row>
    <row r="372" spans="1:8" ht="36">
      <c r="A372" s="12">
        <v>35</v>
      </c>
      <c r="B372" s="14"/>
      <c r="C372" s="1" t="s">
        <v>181</v>
      </c>
      <c r="D372" s="18" t="s">
        <v>35</v>
      </c>
      <c r="E372" s="15">
        <v>0.3</v>
      </c>
      <c r="F372" s="21">
        <v>1258.03</v>
      </c>
      <c r="G372" s="22">
        <f t="shared" si="14"/>
        <v>377.40899999999999</v>
      </c>
      <c r="H372" s="11"/>
    </row>
    <row r="373" spans="1:8" ht="24">
      <c r="A373" s="12">
        <v>36</v>
      </c>
      <c r="B373" s="14"/>
      <c r="C373" s="1" t="s">
        <v>182</v>
      </c>
      <c r="D373" s="18" t="s">
        <v>22</v>
      </c>
      <c r="E373" s="15">
        <v>250</v>
      </c>
      <c r="F373" s="21">
        <v>4.71</v>
      </c>
      <c r="G373" s="22">
        <f t="shared" si="14"/>
        <v>1177.5</v>
      </c>
      <c r="H373" s="11"/>
    </row>
    <row r="374" spans="1:8" ht="24">
      <c r="A374" s="12">
        <v>37</v>
      </c>
      <c r="B374" s="14"/>
      <c r="C374" s="1" t="s">
        <v>133</v>
      </c>
      <c r="D374" s="18" t="s">
        <v>22</v>
      </c>
      <c r="E374" s="15">
        <v>270</v>
      </c>
      <c r="F374" s="21">
        <v>7.07</v>
      </c>
      <c r="G374" s="22">
        <f t="shared" si="14"/>
        <v>1908.9</v>
      </c>
      <c r="H374" s="11"/>
    </row>
    <row r="375" spans="1:8" ht="24">
      <c r="A375" s="12">
        <v>38</v>
      </c>
      <c r="B375" s="14"/>
      <c r="C375" s="1" t="s">
        <v>134</v>
      </c>
      <c r="D375" s="18" t="s">
        <v>22</v>
      </c>
      <c r="E375" s="15">
        <v>30</v>
      </c>
      <c r="F375" s="21">
        <v>9.4</v>
      </c>
      <c r="G375" s="22">
        <f t="shared" si="14"/>
        <v>282</v>
      </c>
      <c r="H375" s="11"/>
    </row>
    <row r="376" spans="1:8" ht="24">
      <c r="A376" s="12">
        <v>39</v>
      </c>
      <c r="B376" s="14"/>
      <c r="C376" s="1" t="s">
        <v>183</v>
      </c>
      <c r="D376" s="18" t="s">
        <v>22</v>
      </c>
      <c r="E376" s="15">
        <v>30</v>
      </c>
      <c r="F376" s="21">
        <v>17.07</v>
      </c>
      <c r="G376" s="22">
        <f t="shared" si="14"/>
        <v>512.1</v>
      </c>
      <c r="H376" s="11"/>
    </row>
    <row r="377" spans="1:8" ht="24">
      <c r="A377" s="12">
        <v>40</v>
      </c>
      <c r="B377" s="14"/>
      <c r="C377" s="1" t="s">
        <v>129</v>
      </c>
      <c r="D377" s="18" t="s">
        <v>35</v>
      </c>
      <c r="E377" s="15">
        <v>5.8</v>
      </c>
      <c r="F377" s="21">
        <v>317.62</v>
      </c>
      <c r="G377" s="22">
        <f t="shared" si="14"/>
        <v>1842.1959999999999</v>
      </c>
      <c r="H377" s="11"/>
    </row>
    <row r="378" spans="1:8" ht="24">
      <c r="A378" s="12">
        <v>41</v>
      </c>
      <c r="B378" s="14"/>
      <c r="C378" s="1" t="s">
        <v>130</v>
      </c>
      <c r="D378" s="18" t="s">
        <v>35</v>
      </c>
      <c r="E378" s="15">
        <v>5.8</v>
      </c>
      <c r="F378" s="21">
        <v>753.47</v>
      </c>
      <c r="G378" s="22">
        <f t="shared" si="14"/>
        <v>4370.1260000000002</v>
      </c>
      <c r="H378" s="11"/>
    </row>
    <row r="379" spans="1:8">
      <c r="A379" s="12">
        <v>42</v>
      </c>
      <c r="B379" s="14"/>
      <c r="C379" s="1" t="s">
        <v>291</v>
      </c>
      <c r="D379" s="18" t="s">
        <v>185</v>
      </c>
      <c r="E379" s="15">
        <v>0.5</v>
      </c>
      <c r="F379" s="21">
        <v>16.14</v>
      </c>
      <c r="G379" s="22">
        <f t="shared" si="14"/>
        <v>8.07</v>
      </c>
      <c r="H379" s="11"/>
    </row>
    <row r="380" spans="1:8">
      <c r="A380" s="12">
        <v>43</v>
      </c>
      <c r="B380" s="14"/>
      <c r="C380" s="1" t="s">
        <v>186</v>
      </c>
      <c r="D380" s="18" t="s">
        <v>185</v>
      </c>
      <c r="E380" s="15">
        <v>0.5</v>
      </c>
      <c r="F380" s="21">
        <v>2.2000000000000002</v>
      </c>
      <c r="G380" s="22">
        <f t="shared" si="14"/>
        <v>1.1000000000000001</v>
      </c>
      <c r="H380" s="11"/>
    </row>
    <row r="381" spans="1:8">
      <c r="A381" s="12">
        <v>44</v>
      </c>
      <c r="B381" s="14"/>
      <c r="C381" s="14" t="s">
        <v>187</v>
      </c>
      <c r="D381" s="18"/>
      <c r="E381" s="15">
        <v>0</v>
      </c>
      <c r="F381" s="21">
        <v>0</v>
      </c>
      <c r="G381" s="22">
        <f t="shared" si="14"/>
        <v>0</v>
      </c>
      <c r="H381" s="11"/>
    </row>
    <row r="382" spans="1:8">
      <c r="A382" s="12">
        <v>45</v>
      </c>
      <c r="B382" s="14"/>
      <c r="C382" s="1" t="s">
        <v>188</v>
      </c>
      <c r="D382" s="18" t="s">
        <v>14</v>
      </c>
      <c r="E382" s="15">
        <v>2</v>
      </c>
      <c r="F382" s="21">
        <v>16.149999999999999</v>
      </c>
      <c r="G382" s="22">
        <f t="shared" si="14"/>
        <v>32.299999999999997</v>
      </c>
      <c r="H382" s="11"/>
    </row>
    <row r="383" spans="1:8" ht="24">
      <c r="A383" s="12">
        <v>46</v>
      </c>
      <c r="B383" s="14"/>
      <c r="C383" s="1" t="s">
        <v>137</v>
      </c>
      <c r="D383" s="18" t="s">
        <v>138</v>
      </c>
      <c r="E383" s="15">
        <v>0.9</v>
      </c>
      <c r="F383" s="21">
        <v>145.29</v>
      </c>
      <c r="G383" s="22">
        <f t="shared" si="14"/>
        <v>130.761</v>
      </c>
      <c r="H383" s="11"/>
    </row>
    <row r="384" spans="1:8" ht="24">
      <c r="A384" s="12">
        <v>47</v>
      </c>
      <c r="B384" s="14"/>
      <c r="C384" s="1" t="s">
        <v>139</v>
      </c>
      <c r="D384" s="18" t="s">
        <v>35</v>
      </c>
      <c r="E384" s="15">
        <v>6</v>
      </c>
      <c r="F384" s="21">
        <v>142.75</v>
      </c>
      <c r="G384" s="22">
        <f t="shared" si="14"/>
        <v>856.5</v>
      </c>
      <c r="H384" s="11"/>
    </row>
    <row r="385" spans="1:7">
      <c r="A385" s="12"/>
      <c r="B385" s="12"/>
      <c r="C385" s="289" t="s">
        <v>47</v>
      </c>
      <c r="D385" s="290"/>
      <c r="E385" s="290"/>
      <c r="F385" s="23"/>
      <c r="G385" s="26">
        <f>SUM(G339:G384)</f>
        <v>36865.81</v>
      </c>
    </row>
    <row r="386" spans="1:7">
      <c r="A386" s="12"/>
      <c r="B386" s="12"/>
      <c r="C386" s="289" t="s">
        <v>292</v>
      </c>
      <c r="D386" s="290"/>
      <c r="E386" s="290"/>
      <c r="F386" s="23"/>
      <c r="G386" s="27">
        <f>+G385</f>
        <v>36865.81</v>
      </c>
    </row>
    <row r="387" spans="1:7">
      <c r="A387" s="12"/>
      <c r="B387" s="12"/>
      <c r="C387" s="297" t="s">
        <v>83</v>
      </c>
      <c r="D387" s="298"/>
      <c r="E387" s="298"/>
      <c r="F387" s="23"/>
      <c r="G387" s="34">
        <f>+G388-G386</f>
        <v>7741.8200999999972</v>
      </c>
    </row>
    <row r="388" spans="1:7">
      <c r="A388" s="12"/>
      <c r="B388" s="12"/>
      <c r="C388" s="289" t="s">
        <v>293</v>
      </c>
      <c r="D388" s="290"/>
      <c r="E388" s="290"/>
      <c r="F388" s="23"/>
      <c r="G388" s="34">
        <f>+G386*1.21</f>
        <v>44607.630099999995</v>
      </c>
    </row>
    <row r="390" spans="1:7">
      <c r="B390" s="296" t="s">
        <v>269</v>
      </c>
      <c r="C390" s="296"/>
      <c r="D390" s="296"/>
      <c r="E390" s="296"/>
      <c r="F390" s="296"/>
      <c r="G390" s="296"/>
    </row>
    <row r="391" spans="1:7">
      <c r="B391" s="296" t="s">
        <v>265</v>
      </c>
      <c r="C391" s="296"/>
      <c r="D391" s="296"/>
      <c r="E391" s="296"/>
      <c r="F391" s="296"/>
      <c r="G391" s="296"/>
    </row>
    <row r="393" spans="1:7">
      <c r="B393" s="296" t="s">
        <v>85</v>
      </c>
      <c r="C393" s="296"/>
      <c r="D393" s="296"/>
      <c r="E393" s="296"/>
      <c r="F393" s="296"/>
      <c r="G393" s="296"/>
    </row>
    <row r="394" spans="1:7">
      <c r="B394" s="296" t="s">
        <v>85</v>
      </c>
      <c r="C394" s="296"/>
      <c r="D394" s="296"/>
      <c r="E394" s="296"/>
      <c r="F394" s="296"/>
      <c r="G394" s="296"/>
    </row>
    <row r="395" spans="1:7">
      <c r="B395" s="296" t="s">
        <v>85</v>
      </c>
      <c r="C395" s="296"/>
      <c r="D395" s="296"/>
      <c r="E395" s="296"/>
      <c r="F395" s="296"/>
      <c r="G395" s="296"/>
    </row>
    <row r="396" spans="1:7">
      <c r="B396" s="296" t="s">
        <v>85</v>
      </c>
      <c r="C396" s="296"/>
      <c r="D396" s="296"/>
      <c r="E396" s="296"/>
      <c r="F396" s="296"/>
      <c r="G396" s="296"/>
    </row>
    <row r="397" spans="1:7">
      <c r="B397" s="296" t="s">
        <v>85</v>
      </c>
      <c r="C397" s="296"/>
      <c r="D397" s="296"/>
      <c r="E397" s="296"/>
      <c r="F397" s="296"/>
      <c r="G397" s="296"/>
    </row>
    <row r="398" spans="1:7">
      <c r="B398" s="296" t="s">
        <v>85</v>
      </c>
      <c r="C398" s="296"/>
      <c r="D398" s="296"/>
      <c r="E398" s="296"/>
      <c r="F398" s="296"/>
      <c r="G398" s="296"/>
    </row>
    <row r="399" spans="1:7">
      <c r="B399" s="296" t="s">
        <v>85</v>
      </c>
      <c r="C399" s="296"/>
      <c r="D399" s="296"/>
      <c r="E399" s="296"/>
      <c r="F399" s="296"/>
      <c r="G399" s="296"/>
    </row>
    <row r="400" spans="1:7">
      <c r="B400" s="296" t="s">
        <v>85</v>
      </c>
      <c r="C400" s="296"/>
      <c r="D400" s="296"/>
      <c r="E400" s="296"/>
      <c r="F400" s="296"/>
      <c r="G400" s="296"/>
    </row>
    <row r="401" spans="1:8">
      <c r="B401" s="296" t="s">
        <v>85</v>
      </c>
      <c r="C401" s="296"/>
      <c r="D401" s="296"/>
      <c r="E401" s="296"/>
      <c r="F401" s="296"/>
      <c r="G401" s="296"/>
    </row>
    <row r="402" spans="1:8">
      <c r="B402" s="296" t="s">
        <v>85</v>
      </c>
      <c r="C402" s="296"/>
      <c r="D402" s="296"/>
      <c r="E402" s="296"/>
      <c r="F402" s="296"/>
      <c r="G402" s="296"/>
    </row>
    <row r="403" spans="1:8">
      <c r="A403" s="2"/>
      <c r="B403" s="2"/>
      <c r="C403" s="2"/>
      <c r="D403" s="28"/>
      <c r="E403" s="16"/>
      <c r="F403" s="24"/>
      <c r="G403" s="24"/>
      <c r="H403" s="2"/>
    </row>
  </sheetData>
  <mergeCells count="147">
    <mergeCell ref="B397:G397"/>
    <mergeCell ref="B398:G398"/>
    <mergeCell ref="B399:G399"/>
    <mergeCell ref="B400:G400"/>
    <mergeCell ref="B401:G401"/>
    <mergeCell ref="B402:G402"/>
    <mergeCell ref="B390:G390"/>
    <mergeCell ref="B391:G391"/>
    <mergeCell ref="B393:G393"/>
    <mergeCell ref="B394:G394"/>
    <mergeCell ref="B395:G395"/>
    <mergeCell ref="B396:G396"/>
    <mergeCell ref="E335:E336"/>
    <mergeCell ref="C337:G337"/>
    <mergeCell ref="C385:E385"/>
    <mergeCell ref="C386:E386"/>
    <mergeCell ref="C387:E387"/>
    <mergeCell ref="C388:E388"/>
    <mergeCell ref="C325:F325"/>
    <mergeCell ref="C326:F326"/>
    <mergeCell ref="A328:G329"/>
    <mergeCell ref="A330:G331"/>
    <mergeCell ref="A332:G333"/>
    <mergeCell ref="A334:B334"/>
    <mergeCell ref="D334:G334"/>
    <mergeCell ref="B317:G317"/>
    <mergeCell ref="B318:G318"/>
    <mergeCell ref="B319:G319"/>
    <mergeCell ref="B320:G320"/>
    <mergeCell ref="B321:G321"/>
    <mergeCell ref="B322:G322"/>
    <mergeCell ref="B310:G310"/>
    <mergeCell ref="B311:G311"/>
    <mergeCell ref="B313:G313"/>
    <mergeCell ref="B314:G314"/>
    <mergeCell ref="B315:G315"/>
    <mergeCell ref="B316:G316"/>
    <mergeCell ref="E280:E281"/>
    <mergeCell ref="C282:G282"/>
    <mergeCell ref="C305:E305"/>
    <mergeCell ref="C306:E306"/>
    <mergeCell ref="C307:E307"/>
    <mergeCell ref="C308:E308"/>
    <mergeCell ref="C271:F271"/>
    <mergeCell ref="A273:G274"/>
    <mergeCell ref="A275:G276"/>
    <mergeCell ref="A277:G278"/>
    <mergeCell ref="A279:B279"/>
    <mergeCell ref="D279:G279"/>
    <mergeCell ref="B263:G263"/>
    <mergeCell ref="B264:G264"/>
    <mergeCell ref="B265:G265"/>
    <mergeCell ref="B266:G266"/>
    <mergeCell ref="B267:G267"/>
    <mergeCell ref="C270:F270"/>
    <mergeCell ref="B256:G256"/>
    <mergeCell ref="B258:G258"/>
    <mergeCell ref="B259:G259"/>
    <mergeCell ref="B260:G260"/>
    <mergeCell ref="B261:G261"/>
    <mergeCell ref="B262:G262"/>
    <mergeCell ref="C244:G244"/>
    <mergeCell ref="C250:E250"/>
    <mergeCell ref="C251:E251"/>
    <mergeCell ref="C252:E252"/>
    <mergeCell ref="C253:E253"/>
    <mergeCell ref="B255:G255"/>
    <mergeCell ref="A216:G217"/>
    <mergeCell ref="A218:B218"/>
    <mergeCell ref="D218:G218"/>
    <mergeCell ref="E219:E220"/>
    <mergeCell ref="C221:G221"/>
    <mergeCell ref="C243:E243"/>
    <mergeCell ref="B205:G205"/>
    <mergeCell ref="B206:G206"/>
    <mergeCell ref="C209:F209"/>
    <mergeCell ref="C210:F210"/>
    <mergeCell ref="A212:G213"/>
    <mergeCell ref="A214:G215"/>
    <mergeCell ref="B199:G199"/>
    <mergeCell ref="B200:G200"/>
    <mergeCell ref="B201:G201"/>
    <mergeCell ref="B202:G202"/>
    <mergeCell ref="B203:G203"/>
    <mergeCell ref="B204:G204"/>
    <mergeCell ref="C191:E191"/>
    <mergeCell ref="C192:E192"/>
    <mergeCell ref="B194:G194"/>
    <mergeCell ref="B195:G195"/>
    <mergeCell ref="B197:G197"/>
    <mergeCell ref="B198:G198"/>
    <mergeCell ref="C174:E174"/>
    <mergeCell ref="C175:G175"/>
    <mergeCell ref="C180:E180"/>
    <mergeCell ref="C181:G181"/>
    <mergeCell ref="C189:E189"/>
    <mergeCell ref="C190:E190"/>
    <mergeCell ref="E124:E125"/>
    <mergeCell ref="C126:G126"/>
    <mergeCell ref="C150:E150"/>
    <mergeCell ref="C151:G151"/>
    <mergeCell ref="C163:E163"/>
    <mergeCell ref="C164:G164"/>
    <mergeCell ref="C114:F114"/>
    <mergeCell ref="C115:F115"/>
    <mergeCell ref="A117:G118"/>
    <mergeCell ref="A119:G120"/>
    <mergeCell ref="A121:G122"/>
    <mergeCell ref="A123:B123"/>
    <mergeCell ref="D123:G123"/>
    <mergeCell ref="B106:G106"/>
    <mergeCell ref="B107:G107"/>
    <mergeCell ref="B108:G108"/>
    <mergeCell ref="B109:G109"/>
    <mergeCell ref="B110:G110"/>
    <mergeCell ref="B111:G111"/>
    <mergeCell ref="B99:G99"/>
    <mergeCell ref="B100:G100"/>
    <mergeCell ref="B102:G102"/>
    <mergeCell ref="B103:G103"/>
    <mergeCell ref="B104:G104"/>
    <mergeCell ref="B105:G105"/>
    <mergeCell ref="C85:E85"/>
    <mergeCell ref="C86:G86"/>
    <mergeCell ref="C94:E94"/>
    <mergeCell ref="C95:E95"/>
    <mergeCell ref="C96:E96"/>
    <mergeCell ref="C97:E97"/>
    <mergeCell ref="C56:E56"/>
    <mergeCell ref="C57:G57"/>
    <mergeCell ref="C65:E65"/>
    <mergeCell ref="C66:G66"/>
    <mergeCell ref="C81:E81"/>
    <mergeCell ref="C82:G82"/>
    <mergeCell ref="E12:E13"/>
    <mergeCell ref="C14:G14"/>
    <mergeCell ref="C33:E33"/>
    <mergeCell ref="C34:G34"/>
    <mergeCell ref="C39:E39"/>
    <mergeCell ref="C40:G40"/>
    <mergeCell ref="C2:F2"/>
    <mergeCell ref="C3:F3"/>
    <mergeCell ref="A5:G6"/>
    <mergeCell ref="A7:G8"/>
    <mergeCell ref="A9:G10"/>
    <mergeCell ref="A11:B11"/>
    <mergeCell ref="D11:G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9CFA-8A2F-41CD-86E3-77A29D28B268}">
  <dimension ref="A2:I192"/>
  <sheetViews>
    <sheetView zoomScale="120" zoomScaleNormal="120" workbookViewId="0">
      <selection activeCell="F141" sqref="F141:F144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style="19" customWidth="1"/>
    <col min="5" max="5" width="14.85546875" style="17" customWidth="1"/>
    <col min="6" max="6" width="12.7109375" style="20" customWidth="1"/>
    <col min="7" max="7" width="15.42578125" style="20" customWidth="1"/>
  </cols>
  <sheetData>
    <row r="2" spans="1:9" ht="15.75">
      <c r="C2" s="281" t="s">
        <v>0</v>
      </c>
      <c r="D2" s="282"/>
      <c r="E2" s="282"/>
      <c r="F2" s="282"/>
    </row>
    <row r="3" spans="1:9">
      <c r="C3" s="283" t="s">
        <v>1</v>
      </c>
      <c r="D3" s="282"/>
      <c r="E3" s="282"/>
      <c r="F3" s="282"/>
    </row>
    <row r="5" spans="1:9">
      <c r="A5" s="284" t="s">
        <v>2</v>
      </c>
      <c r="B5" s="285"/>
      <c r="C5" s="285"/>
      <c r="D5" s="285"/>
      <c r="E5" s="285"/>
      <c r="F5" s="285"/>
      <c r="G5" s="285"/>
    </row>
    <row r="6" spans="1:9">
      <c r="A6" s="285"/>
      <c r="B6" s="285"/>
      <c r="C6" s="285"/>
      <c r="D6" s="285"/>
      <c r="E6" s="285"/>
      <c r="F6" s="285"/>
      <c r="G6" s="285"/>
    </row>
    <row r="7" spans="1:9">
      <c r="A7" s="284" t="s">
        <v>301</v>
      </c>
      <c r="B7" s="285"/>
      <c r="C7" s="285"/>
      <c r="D7" s="285"/>
      <c r="E7" s="285"/>
      <c r="F7" s="285"/>
      <c r="G7" s="285"/>
    </row>
    <row r="8" spans="1:9">
      <c r="A8" s="285"/>
      <c r="B8" s="285"/>
      <c r="C8" s="285"/>
      <c r="D8" s="285"/>
      <c r="E8" s="285"/>
      <c r="F8" s="285"/>
      <c r="G8" s="285"/>
    </row>
    <row r="9" spans="1:9">
      <c r="A9" s="284" t="s">
        <v>4</v>
      </c>
      <c r="B9" s="285"/>
      <c r="C9" s="285"/>
      <c r="D9" s="285"/>
      <c r="E9" s="285"/>
      <c r="F9" s="285"/>
      <c r="G9" s="285"/>
    </row>
    <row r="10" spans="1:9">
      <c r="A10" s="285"/>
      <c r="B10" s="285"/>
      <c r="C10" s="285"/>
      <c r="D10" s="285"/>
      <c r="E10" s="285"/>
      <c r="F10" s="285"/>
      <c r="G10" s="285"/>
    </row>
    <row r="11" spans="1:9">
      <c r="A11" s="286" t="s">
        <v>6</v>
      </c>
      <c r="B11" s="287"/>
      <c r="C11" s="2"/>
      <c r="D11" s="288" t="s">
        <v>5</v>
      </c>
      <c r="E11" s="287"/>
      <c r="F11" s="287"/>
      <c r="G11" s="287"/>
    </row>
    <row r="12" spans="1:9">
      <c r="A12" s="3" t="s">
        <v>7</v>
      </c>
      <c r="B12" s="3" t="s">
        <v>9</v>
      </c>
      <c r="C12" s="3" t="s">
        <v>11</v>
      </c>
      <c r="D12" s="5" t="s">
        <v>13</v>
      </c>
      <c r="E12" s="312" t="s">
        <v>15</v>
      </c>
      <c r="F12" s="7" t="s">
        <v>16</v>
      </c>
      <c r="G12" s="10" t="s">
        <v>19</v>
      </c>
    </row>
    <row r="13" spans="1:9">
      <c r="A13" s="4" t="s">
        <v>8</v>
      </c>
      <c r="B13" s="4" t="s">
        <v>10</v>
      </c>
      <c r="C13" s="4" t="s">
        <v>12</v>
      </c>
      <c r="D13" s="6" t="s">
        <v>14</v>
      </c>
      <c r="E13" s="313"/>
      <c r="F13" s="9" t="s">
        <v>17</v>
      </c>
      <c r="G13" s="8" t="s">
        <v>18</v>
      </c>
    </row>
    <row r="14" spans="1:9">
      <c r="A14" s="13"/>
      <c r="B14" s="13">
        <v>1</v>
      </c>
      <c r="C14" s="310" t="s">
        <v>20</v>
      </c>
      <c r="D14" s="311"/>
      <c r="E14" s="311"/>
      <c r="F14" s="311"/>
      <c r="G14" s="311"/>
    </row>
    <row r="15" spans="1:9" ht="36">
      <c r="A15" s="12">
        <v>1</v>
      </c>
      <c r="B15" s="14"/>
      <c r="C15" s="1" t="s">
        <v>21</v>
      </c>
      <c r="D15" s="31" t="s">
        <v>22</v>
      </c>
      <c r="E15" s="15">
        <v>20</v>
      </c>
      <c r="F15" s="21">
        <v>35</v>
      </c>
      <c r="G15" s="22">
        <f>+E15*F15</f>
        <v>700</v>
      </c>
      <c r="H15" s="11"/>
      <c r="I15" s="11"/>
    </row>
    <row r="16" spans="1:9" ht="24">
      <c r="A16" s="12">
        <v>2</v>
      </c>
      <c r="B16" s="14"/>
      <c r="C16" s="1" t="s">
        <v>23</v>
      </c>
      <c r="D16" s="31" t="s">
        <v>22</v>
      </c>
      <c r="E16" s="15">
        <v>10</v>
      </c>
      <c r="F16" s="21">
        <v>3.11</v>
      </c>
      <c r="G16" s="22">
        <f t="shared" ref="G16:G36" si="0">+E16*F16</f>
        <v>31.099999999999998</v>
      </c>
      <c r="H16" s="11"/>
      <c r="I16" s="11"/>
    </row>
    <row r="17" spans="1:9" ht="24">
      <c r="A17" s="12">
        <v>3</v>
      </c>
      <c r="B17" s="14"/>
      <c r="C17" s="1" t="s">
        <v>24</v>
      </c>
      <c r="D17" s="31" t="s">
        <v>22</v>
      </c>
      <c r="E17" s="15">
        <v>5</v>
      </c>
      <c r="F17" s="21">
        <v>5.84</v>
      </c>
      <c r="G17" s="22">
        <f t="shared" si="0"/>
        <v>29.2</v>
      </c>
      <c r="H17" s="11"/>
      <c r="I17" s="11"/>
    </row>
    <row r="18" spans="1:9" ht="24">
      <c r="A18" s="12">
        <v>4</v>
      </c>
      <c r="B18" s="14"/>
      <c r="C18" s="1" t="s">
        <v>25</v>
      </c>
      <c r="D18" s="31" t="s">
        <v>22</v>
      </c>
      <c r="E18" s="15">
        <v>5</v>
      </c>
      <c r="F18" s="21">
        <v>8.3699999999999992</v>
      </c>
      <c r="G18" s="22">
        <f t="shared" si="0"/>
        <v>41.849999999999994</v>
      </c>
      <c r="H18" s="11"/>
      <c r="I18" s="11"/>
    </row>
    <row r="19" spans="1:9">
      <c r="A19" s="12">
        <v>5</v>
      </c>
      <c r="B19" s="14"/>
      <c r="C19" s="1" t="s">
        <v>26</v>
      </c>
      <c r="D19" s="31" t="s">
        <v>27</v>
      </c>
      <c r="E19" s="15">
        <v>1</v>
      </c>
      <c r="F19" s="21">
        <v>20.59</v>
      </c>
      <c r="G19" s="22">
        <f t="shared" si="0"/>
        <v>20.59</v>
      </c>
      <c r="H19" s="11"/>
      <c r="I19" s="11"/>
    </row>
    <row r="20" spans="1:9" ht="24">
      <c r="A20" s="12">
        <v>6</v>
      </c>
      <c r="B20" s="14"/>
      <c r="C20" s="1" t="s">
        <v>28</v>
      </c>
      <c r="D20" s="31" t="s">
        <v>29</v>
      </c>
      <c r="E20" s="15">
        <v>4</v>
      </c>
      <c r="F20" s="21">
        <v>25</v>
      </c>
      <c r="G20" s="22">
        <f t="shared" si="0"/>
        <v>100</v>
      </c>
      <c r="H20" s="11"/>
      <c r="I20" s="11"/>
    </row>
    <row r="21" spans="1:9" ht="24">
      <c r="A21" s="12">
        <v>7</v>
      </c>
      <c r="B21" s="14"/>
      <c r="C21" s="1" t="s">
        <v>30</v>
      </c>
      <c r="D21" s="31" t="s">
        <v>14</v>
      </c>
      <c r="E21" s="15">
        <v>3</v>
      </c>
      <c r="F21" s="21">
        <v>5.32</v>
      </c>
      <c r="G21" s="22">
        <f t="shared" si="0"/>
        <v>15.96</v>
      </c>
      <c r="H21" s="11"/>
      <c r="I21" s="11"/>
    </row>
    <row r="22" spans="1:9" ht="24">
      <c r="A22" s="12">
        <v>8</v>
      </c>
      <c r="B22" s="14"/>
      <c r="C22" s="1" t="s">
        <v>31</v>
      </c>
      <c r="D22" s="31" t="s">
        <v>14</v>
      </c>
      <c r="E22" s="15">
        <v>1</v>
      </c>
      <c r="F22" s="21">
        <v>8.68</v>
      </c>
      <c r="G22" s="22">
        <f t="shared" si="0"/>
        <v>8.68</v>
      </c>
      <c r="H22" s="11"/>
      <c r="I22" s="11"/>
    </row>
    <row r="23" spans="1:9" ht="24">
      <c r="A23" s="12">
        <v>9</v>
      </c>
      <c r="B23" s="14"/>
      <c r="C23" s="1" t="s">
        <v>32</v>
      </c>
      <c r="D23" s="31" t="s">
        <v>14</v>
      </c>
      <c r="E23" s="15">
        <v>1</v>
      </c>
      <c r="F23" s="21">
        <v>12.55</v>
      </c>
      <c r="G23" s="22">
        <f t="shared" si="0"/>
        <v>12.55</v>
      </c>
      <c r="H23" s="11"/>
      <c r="I23" s="11"/>
    </row>
    <row r="24" spans="1:9" ht="36">
      <c r="A24" s="12">
        <v>10</v>
      </c>
      <c r="B24" s="14"/>
      <c r="C24" s="1" t="s">
        <v>21</v>
      </c>
      <c r="D24" s="31" t="s">
        <v>22</v>
      </c>
      <c r="E24" s="15">
        <v>3</v>
      </c>
      <c r="F24" s="21">
        <v>35</v>
      </c>
      <c r="G24" s="22">
        <f t="shared" si="0"/>
        <v>105</v>
      </c>
      <c r="H24" s="11"/>
      <c r="I24" s="11"/>
    </row>
    <row r="25" spans="1:9" ht="24">
      <c r="A25" s="12">
        <v>11</v>
      </c>
      <c r="B25" s="14"/>
      <c r="C25" s="1" t="s">
        <v>33</v>
      </c>
      <c r="D25" s="31" t="s">
        <v>22</v>
      </c>
      <c r="E25" s="15">
        <v>3</v>
      </c>
      <c r="F25" s="21">
        <v>2.93</v>
      </c>
      <c r="G25" s="22">
        <f t="shared" si="0"/>
        <v>8.7900000000000009</v>
      </c>
      <c r="H25" s="11"/>
      <c r="I25" s="11"/>
    </row>
    <row r="26" spans="1:9" ht="36">
      <c r="A26" s="12">
        <v>12</v>
      </c>
      <c r="B26" s="14"/>
      <c r="C26" s="1" t="s">
        <v>34</v>
      </c>
      <c r="D26" s="31" t="s">
        <v>35</v>
      </c>
      <c r="E26" s="15">
        <v>7.0000000000000007E-2</v>
      </c>
      <c r="F26" s="21">
        <v>300</v>
      </c>
      <c r="G26" s="22">
        <f t="shared" si="0"/>
        <v>21.000000000000004</v>
      </c>
      <c r="H26" s="11"/>
      <c r="I26" s="11"/>
    </row>
    <row r="27" spans="1:9">
      <c r="A27" s="12">
        <v>13</v>
      </c>
      <c r="B27" s="14"/>
      <c r="C27" s="1" t="s">
        <v>36</v>
      </c>
      <c r="D27" s="31" t="s">
        <v>22</v>
      </c>
      <c r="E27" s="15">
        <v>7</v>
      </c>
      <c r="F27" s="21">
        <v>2.17</v>
      </c>
      <c r="G27" s="22">
        <f t="shared" si="0"/>
        <v>15.19</v>
      </c>
      <c r="H27" s="11"/>
      <c r="I27" s="11"/>
    </row>
    <row r="28" spans="1:9" ht="24">
      <c r="A28" s="12">
        <v>14</v>
      </c>
      <c r="B28" s="14"/>
      <c r="C28" s="1" t="s">
        <v>37</v>
      </c>
      <c r="D28" s="31" t="s">
        <v>35</v>
      </c>
      <c r="E28" s="15">
        <v>0.1</v>
      </c>
      <c r="F28" s="21">
        <v>840</v>
      </c>
      <c r="G28" s="22">
        <f t="shared" si="0"/>
        <v>84</v>
      </c>
      <c r="H28" s="11"/>
      <c r="I28" s="11"/>
    </row>
    <row r="29" spans="1:9" ht="24">
      <c r="A29" s="12">
        <v>15</v>
      </c>
      <c r="B29" s="14"/>
      <c r="C29" s="1" t="s">
        <v>38</v>
      </c>
      <c r="D29" s="31" t="s">
        <v>22</v>
      </c>
      <c r="E29" s="15">
        <v>5</v>
      </c>
      <c r="F29" s="21">
        <v>3.15</v>
      </c>
      <c r="G29" s="22">
        <f t="shared" si="0"/>
        <v>15.75</v>
      </c>
      <c r="H29" s="11"/>
      <c r="I29" s="11"/>
    </row>
    <row r="30" spans="1:9" ht="24">
      <c r="A30" s="12">
        <v>16</v>
      </c>
      <c r="B30" s="14"/>
      <c r="C30" s="1" t="s">
        <v>40</v>
      </c>
      <c r="D30" s="31" t="s">
        <v>22</v>
      </c>
      <c r="E30" s="15">
        <v>5</v>
      </c>
      <c r="F30" s="21">
        <v>3.68</v>
      </c>
      <c r="G30" s="22">
        <f t="shared" si="0"/>
        <v>18.400000000000002</v>
      </c>
      <c r="H30" s="11"/>
      <c r="I30" s="11"/>
    </row>
    <row r="31" spans="1:9" ht="24">
      <c r="A31" s="12">
        <v>17</v>
      </c>
      <c r="B31" s="14"/>
      <c r="C31" s="1" t="s">
        <v>43</v>
      </c>
      <c r="D31" s="31" t="s">
        <v>14</v>
      </c>
      <c r="E31" s="15">
        <v>3</v>
      </c>
      <c r="F31" s="21">
        <v>38</v>
      </c>
      <c r="G31" s="22">
        <f t="shared" si="0"/>
        <v>114</v>
      </c>
      <c r="H31" s="11"/>
      <c r="I31" s="11"/>
    </row>
    <row r="32" spans="1:9">
      <c r="A32" s="12">
        <v>18</v>
      </c>
      <c r="B32" s="14"/>
      <c r="C32" s="1" t="s">
        <v>44</v>
      </c>
      <c r="D32" s="31" t="s">
        <v>14</v>
      </c>
      <c r="E32" s="15">
        <v>3</v>
      </c>
      <c r="F32" s="21">
        <v>15.01</v>
      </c>
      <c r="G32" s="22">
        <f t="shared" si="0"/>
        <v>45.03</v>
      </c>
      <c r="H32" s="11"/>
      <c r="I32" s="11"/>
    </row>
    <row r="33" spans="1:9" ht="24">
      <c r="A33" s="12">
        <v>19</v>
      </c>
      <c r="B33" s="14"/>
      <c r="C33" s="1" t="s">
        <v>45</v>
      </c>
      <c r="D33" s="31" t="s">
        <v>35</v>
      </c>
      <c r="E33" s="15">
        <v>0.2</v>
      </c>
      <c r="F33" s="21">
        <v>400</v>
      </c>
      <c r="G33" s="22">
        <f t="shared" si="0"/>
        <v>80</v>
      </c>
      <c r="H33" s="11"/>
      <c r="I33" s="11"/>
    </row>
    <row r="34" spans="1:9" ht="36">
      <c r="A34" s="12">
        <v>20</v>
      </c>
      <c r="B34" s="14"/>
      <c r="C34" s="1" t="s">
        <v>46</v>
      </c>
      <c r="D34" s="31" t="s">
        <v>35</v>
      </c>
      <c r="E34" s="15">
        <v>0.2</v>
      </c>
      <c r="F34" s="21">
        <v>250</v>
      </c>
      <c r="G34" s="22">
        <f t="shared" si="0"/>
        <v>50</v>
      </c>
      <c r="H34" s="11"/>
      <c r="I34" s="11"/>
    </row>
    <row r="35" spans="1:9" ht="24">
      <c r="A35" s="12">
        <v>21</v>
      </c>
      <c r="B35" s="14"/>
      <c r="C35" s="1" t="s">
        <v>302</v>
      </c>
      <c r="D35" s="31" t="s">
        <v>29</v>
      </c>
      <c r="E35" s="15">
        <v>2</v>
      </c>
      <c r="F35" s="21">
        <v>216.54</v>
      </c>
      <c r="G35" s="22">
        <f t="shared" si="0"/>
        <v>433.08</v>
      </c>
      <c r="H35" s="11"/>
      <c r="I35" s="11"/>
    </row>
    <row r="36" spans="1:9" ht="24">
      <c r="A36" s="12">
        <v>22</v>
      </c>
      <c r="B36" s="14"/>
      <c r="C36" s="1" t="s">
        <v>303</v>
      </c>
      <c r="D36" s="31" t="s">
        <v>29</v>
      </c>
      <c r="E36" s="15">
        <v>1</v>
      </c>
      <c r="F36" s="21">
        <v>226.18</v>
      </c>
      <c r="G36" s="22">
        <f t="shared" si="0"/>
        <v>226.18</v>
      </c>
      <c r="H36" s="11"/>
      <c r="I36" s="11"/>
    </row>
    <row r="37" spans="1:9">
      <c r="A37" s="12"/>
      <c r="B37" s="12"/>
      <c r="C37" s="289" t="s">
        <v>47</v>
      </c>
      <c r="D37" s="290"/>
      <c r="E37" s="290"/>
      <c r="F37" s="23"/>
      <c r="G37" s="26">
        <f>SUM(G15:G36)</f>
        <v>2176.35</v>
      </c>
    </row>
    <row r="38" spans="1:9">
      <c r="A38" s="13"/>
      <c r="B38" s="13">
        <v>2</v>
      </c>
      <c r="C38" s="295" t="s">
        <v>48</v>
      </c>
      <c r="D38" s="285"/>
      <c r="E38" s="285"/>
      <c r="F38" s="285"/>
      <c r="G38" s="285"/>
    </row>
    <row r="39" spans="1:9" ht="24">
      <c r="A39" s="12">
        <v>1</v>
      </c>
      <c r="B39" s="14"/>
      <c r="C39" s="1" t="s">
        <v>49</v>
      </c>
      <c r="D39" s="31" t="s">
        <v>22</v>
      </c>
      <c r="E39" s="15">
        <v>25</v>
      </c>
      <c r="F39" s="21">
        <v>35</v>
      </c>
      <c r="G39" s="22">
        <f t="shared" ref="G39:G55" si="1">+E39*F39</f>
        <v>875</v>
      </c>
      <c r="H39" s="11"/>
      <c r="I39" s="11"/>
    </row>
    <row r="40" spans="1:9">
      <c r="A40" s="12">
        <v>2</v>
      </c>
      <c r="B40" s="14"/>
      <c r="C40" s="1" t="s">
        <v>50</v>
      </c>
      <c r="D40" s="31" t="s">
        <v>22</v>
      </c>
      <c r="E40" s="15">
        <v>5</v>
      </c>
      <c r="F40" s="21">
        <v>11.02</v>
      </c>
      <c r="G40" s="22">
        <f t="shared" si="1"/>
        <v>55.099999999999994</v>
      </c>
      <c r="H40" s="11"/>
      <c r="I40" s="11"/>
    </row>
    <row r="41" spans="1:9" ht="24">
      <c r="A41" s="12">
        <v>3</v>
      </c>
      <c r="B41" s="14"/>
      <c r="C41" s="1" t="s">
        <v>267</v>
      </c>
      <c r="D41" s="31" t="s">
        <v>22</v>
      </c>
      <c r="E41" s="15">
        <v>20</v>
      </c>
      <c r="F41" s="21">
        <v>31.14</v>
      </c>
      <c r="G41" s="22">
        <f t="shared" si="1"/>
        <v>622.79999999999995</v>
      </c>
      <c r="H41" s="11"/>
      <c r="I41" s="11"/>
    </row>
    <row r="42" spans="1:9">
      <c r="A42" s="12">
        <v>4</v>
      </c>
      <c r="B42" s="14"/>
      <c r="C42" s="1" t="s">
        <v>26</v>
      </c>
      <c r="D42" s="31" t="s">
        <v>27</v>
      </c>
      <c r="E42" s="15">
        <v>1</v>
      </c>
      <c r="F42" s="21">
        <v>135.66</v>
      </c>
      <c r="G42" s="22">
        <f t="shared" si="1"/>
        <v>135.66</v>
      </c>
      <c r="H42" s="11"/>
      <c r="I42" s="11"/>
    </row>
    <row r="43" spans="1:9" ht="36">
      <c r="A43" s="12">
        <v>5</v>
      </c>
      <c r="B43" s="14"/>
      <c r="C43" s="1" t="s">
        <v>53</v>
      </c>
      <c r="D43" s="31" t="s">
        <v>14</v>
      </c>
      <c r="E43" s="15">
        <v>3</v>
      </c>
      <c r="F43" s="21">
        <v>50.73</v>
      </c>
      <c r="G43" s="22">
        <f t="shared" si="1"/>
        <v>152.19</v>
      </c>
      <c r="H43" s="11"/>
      <c r="I43" s="11"/>
    </row>
    <row r="44" spans="1:9" ht="24">
      <c r="A44" s="12">
        <v>6</v>
      </c>
      <c r="B44" s="14"/>
      <c r="C44" s="1" t="s">
        <v>54</v>
      </c>
      <c r="D44" s="31" t="s">
        <v>14</v>
      </c>
      <c r="E44" s="15">
        <v>3</v>
      </c>
      <c r="F44" s="21">
        <v>52.82</v>
      </c>
      <c r="G44" s="22">
        <f t="shared" si="1"/>
        <v>158.46</v>
      </c>
      <c r="H44" s="11"/>
      <c r="I44" s="11"/>
    </row>
    <row r="45" spans="1:9" ht="24">
      <c r="A45" s="12">
        <v>7</v>
      </c>
      <c r="B45" s="14"/>
      <c r="C45" s="1" t="s">
        <v>45</v>
      </c>
      <c r="D45" s="31" t="s">
        <v>35</v>
      </c>
      <c r="E45" s="15">
        <v>0.25</v>
      </c>
      <c r="F45" s="21">
        <v>400</v>
      </c>
      <c r="G45" s="22">
        <f t="shared" si="1"/>
        <v>100</v>
      </c>
      <c r="H45" s="11"/>
      <c r="I45" s="11"/>
    </row>
    <row r="46" spans="1:9" ht="24">
      <c r="A46" s="12">
        <v>8</v>
      </c>
      <c r="B46" s="14"/>
      <c r="C46" s="1" t="s">
        <v>304</v>
      </c>
      <c r="D46" s="31" t="s">
        <v>29</v>
      </c>
      <c r="E46" s="15">
        <v>2</v>
      </c>
      <c r="F46" s="21">
        <v>225.66</v>
      </c>
      <c r="G46" s="22">
        <f t="shared" si="1"/>
        <v>451.32</v>
      </c>
      <c r="H46" s="11"/>
      <c r="I46" s="11"/>
    </row>
    <row r="47" spans="1:9" ht="24">
      <c r="A47" s="12">
        <v>9</v>
      </c>
      <c r="B47" s="14"/>
      <c r="C47" s="1" t="s">
        <v>305</v>
      </c>
      <c r="D47" s="31" t="s">
        <v>29</v>
      </c>
      <c r="E47" s="15">
        <v>2</v>
      </c>
      <c r="F47" s="21">
        <v>246.94</v>
      </c>
      <c r="G47" s="22">
        <f t="shared" si="1"/>
        <v>493.88</v>
      </c>
      <c r="H47" s="11"/>
      <c r="I47" s="11"/>
    </row>
    <row r="48" spans="1:9" ht="24">
      <c r="A48" s="12">
        <v>10</v>
      </c>
      <c r="B48" s="14"/>
      <c r="C48" s="1" t="s">
        <v>306</v>
      </c>
      <c r="D48" s="31" t="s">
        <v>202</v>
      </c>
      <c r="E48" s="15">
        <v>0.03</v>
      </c>
      <c r="F48" s="21">
        <v>2000</v>
      </c>
      <c r="G48" s="22">
        <f t="shared" si="1"/>
        <v>60</v>
      </c>
      <c r="H48" s="11"/>
      <c r="I48" s="11"/>
    </row>
    <row r="49" spans="1:9" ht="24">
      <c r="A49" s="12">
        <v>11</v>
      </c>
      <c r="B49" s="14"/>
      <c r="C49" s="1" t="s">
        <v>234</v>
      </c>
      <c r="D49" s="31" t="s">
        <v>35</v>
      </c>
      <c r="E49" s="15">
        <v>7.4999999999999997E-2</v>
      </c>
      <c r="F49" s="21">
        <v>950</v>
      </c>
      <c r="G49" s="22">
        <f t="shared" si="1"/>
        <v>71.25</v>
      </c>
      <c r="H49" s="11"/>
      <c r="I49" s="11"/>
    </row>
    <row r="50" spans="1:9" ht="36">
      <c r="A50" s="12">
        <v>12</v>
      </c>
      <c r="B50" s="14"/>
      <c r="C50" s="1" t="s">
        <v>307</v>
      </c>
      <c r="D50" s="31" t="s">
        <v>210</v>
      </c>
      <c r="E50" s="15">
        <v>3</v>
      </c>
      <c r="F50" s="21">
        <v>15.5</v>
      </c>
      <c r="G50" s="22">
        <f t="shared" si="1"/>
        <v>46.5</v>
      </c>
      <c r="H50" s="11"/>
      <c r="I50" s="11"/>
    </row>
    <row r="51" spans="1:9" ht="36">
      <c r="A51" s="12">
        <v>13</v>
      </c>
      <c r="B51" s="14"/>
      <c r="C51" s="1" t="s">
        <v>229</v>
      </c>
      <c r="D51" s="31" t="s">
        <v>202</v>
      </c>
      <c r="E51" s="15">
        <v>0.03</v>
      </c>
      <c r="F51" s="21">
        <v>1147.3</v>
      </c>
      <c r="G51" s="22">
        <f>+E51*F51</f>
        <v>34.418999999999997</v>
      </c>
      <c r="H51" s="11"/>
      <c r="I51" s="11"/>
    </row>
    <row r="52" spans="1:9" ht="36">
      <c r="A52" s="12">
        <v>14</v>
      </c>
      <c r="B52" s="14"/>
      <c r="C52" s="1" t="s">
        <v>230</v>
      </c>
      <c r="D52" s="31" t="s">
        <v>202</v>
      </c>
      <c r="E52" s="15">
        <v>0.03</v>
      </c>
      <c r="F52" s="21">
        <v>753.5</v>
      </c>
      <c r="G52" s="22">
        <f t="shared" si="1"/>
        <v>22.605</v>
      </c>
      <c r="H52" s="11"/>
      <c r="I52" s="11"/>
    </row>
    <row r="53" spans="1:9" ht="24">
      <c r="A53" s="12">
        <v>15</v>
      </c>
      <c r="B53" s="14"/>
      <c r="C53" s="1" t="s">
        <v>227</v>
      </c>
      <c r="D53" s="31" t="s">
        <v>202</v>
      </c>
      <c r="E53" s="15">
        <v>0.03</v>
      </c>
      <c r="F53" s="21">
        <v>205.7</v>
      </c>
      <c r="G53" s="22">
        <f t="shared" si="1"/>
        <v>6.1709999999999994</v>
      </c>
      <c r="H53" s="11"/>
      <c r="I53" s="11"/>
    </row>
    <row r="54" spans="1:9" ht="24">
      <c r="A54" s="12">
        <v>16</v>
      </c>
      <c r="B54" s="14"/>
      <c r="C54" s="1" t="s">
        <v>308</v>
      </c>
      <c r="D54" s="31" t="s">
        <v>202</v>
      </c>
      <c r="E54" s="15">
        <v>0.03</v>
      </c>
      <c r="F54" s="21">
        <v>280.5</v>
      </c>
      <c r="G54" s="22">
        <f t="shared" si="1"/>
        <v>8.4149999999999991</v>
      </c>
      <c r="H54" s="11"/>
      <c r="I54" s="11"/>
    </row>
    <row r="55" spans="1:9" ht="36">
      <c r="A55" s="12">
        <v>17</v>
      </c>
      <c r="B55" s="14"/>
      <c r="C55" s="1" t="s">
        <v>309</v>
      </c>
      <c r="D55" s="31" t="s">
        <v>202</v>
      </c>
      <c r="E55" s="15">
        <v>0.03</v>
      </c>
      <c r="F55" s="21">
        <v>253</v>
      </c>
      <c r="G55" s="22">
        <f t="shared" si="1"/>
        <v>7.59</v>
      </c>
      <c r="H55" s="11"/>
      <c r="I55" s="11"/>
    </row>
    <row r="56" spans="1:9">
      <c r="A56" s="12"/>
      <c r="B56" s="12"/>
      <c r="C56" s="289" t="s">
        <v>57</v>
      </c>
      <c r="D56" s="290"/>
      <c r="E56" s="290"/>
      <c r="F56" s="23"/>
      <c r="G56" s="26">
        <f>SUM(G39:G55)</f>
        <v>3301.36</v>
      </c>
    </row>
    <row r="57" spans="1:9">
      <c r="A57" s="13"/>
      <c r="B57" s="13">
        <v>3</v>
      </c>
      <c r="C57" s="295" t="s">
        <v>71</v>
      </c>
      <c r="D57" s="285"/>
      <c r="E57" s="285"/>
      <c r="F57" s="285"/>
      <c r="G57" s="285"/>
    </row>
    <row r="58" spans="1:9" ht="36">
      <c r="A58" s="12">
        <v>1</v>
      </c>
      <c r="B58" s="14"/>
      <c r="C58" s="1" t="s">
        <v>72</v>
      </c>
      <c r="D58" s="31" t="s">
        <v>22</v>
      </c>
      <c r="E58" s="15">
        <v>20</v>
      </c>
      <c r="F58" s="21">
        <v>11.16</v>
      </c>
      <c r="G58" s="22">
        <f t="shared" ref="G58" si="2">+E58*F58</f>
        <v>223.2</v>
      </c>
      <c r="H58" s="11"/>
      <c r="I58" s="11"/>
    </row>
    <row r="59" spans="1:9">
      <c r="A59" s="12">
        <v>2</v>
      </c>
      <c r="B59" s="14"/>
      <c r="C59" s="1"/>
      <c r="D59" s="31"/>
      <c r="E59" s="15"/>
      <c r="F59" s="21">
        <v>0</v>
      </c>
      <c r="G59" s="22">
        <v>0</v>
      </c>
      <c r="H59" s="11"/>
      <c r="I59" s="11"/>
    </row>
    <row r="60" spans="1:9">
      <c r="A60" s="12">
        <v>3</v>
      </c>
      <c r="B60" s="14"/>
      <c r="C60" s="1"/>
      <c r="D60" s="31"/>
      <c r="E60" s="15"/>
      <c r="F60" s="21">
        <v>0</v>
      </c>
      <c r="G60" s="22">
        <v>0</v>
      </c>
      <c r="H60" s="11"/>
      <c r="I60" s="11"/>
    </row>
    <row r="61" spans="1:9">
      <c r="A61" s="12"/>
      <c r="B61" s="12"/>
      <c r="C61" s="289" t="s">
        <v>70</v>
      </c>
      <c r="D61" s="290"/>
      <c r="E61" s="290"/>
      <c r="F61" s="23"/>
      <c r="G61" s="26">
        <f>SUM(G58:G60)</f>
        <v>223.2</v>
      </c>
    </row>
    <row r="62" spans="1:9">
      <c r="A62" s="13"/>
      <c r="B62" s="13">
        <v>4</v>
      </c>
      <c r="C62" s="295" t="s">
        <v>78</v>
      </c>
      <c r="D62" s="285"/>
      <c r="E62" s="285"/>
      <c r="F62" s="285"/>
      <c r="G62" s="285"/>
    </row>
    <row r="63" spans="1:9" ht="24">
      <c r="A63" s="12">
        <v>1</v>
      </c>
      <c r="B63" s="14"/>
      <c r="C63" s="1" t="s">
        <v>79</v>
      </c>
      <c r="D63" s="31" t="s">
        <v>22</v>
      </c>
      <c r="E63" s="15">
        <v>5</v>
      </c>
      <c r="F63" s="21">
        <v>25.78</v>
      </c>
      <c r="G63" s="22">
        <f t="shared" ref="G63:G66" si="3">+E63*F63</f>
        <v>128.9</v>
      </c>
      <c r="H63" s="11"/>
      <c r="I63" s="11"/>
    </row>
    <row r="64" spans="1:9" ht="24">
      <c r="A64" s="12">
        <v>2</v>
      </c>
      <c r="B64" s="14"/>
      <c r="C64" s="1" t="s">
        <v>80</v>
      </c>
      <c r="D64" s="31" t="s">
        <v>22</v>
      </c>
      <c r="E64" s="15">
        <v>20</v>
      </c>
      <c r="F64" s="21">
        <v>31.72</v>
      </c>
      <c r="G64" s="22">
        <f t="shared" si="3"/>
        <v>634.4</v>
      </c>
      <c r="H64" s="11"/>
      <c r="I64" s="11"/>
    </row>
    <row r="65" spans="1:9" ht="48">
      <c r="A65" s="12">
        <v>3</v>
      </c>
      <c r="B65" s="14"/>
      <c r="C65" s="1" t="s">
        <v>74</v>
      </c>
      <c r="D65" s="31" t="s">
        <v>75</v>
      </c>
      <c r="E65" s="15">
        <v>0.5</v>
      </c>
      <c r="F65" s="21">
        <v>50</v>
      </c>
      <c r="G65" s="22">
        <f t="shared" si="3"/>
        <v>25</v>
      </c>
      <c r="H65" s="11"/>
      <c r="I65" s="11"/>
    </row>
    <row r="66" spans="1:9" ht="36">
      <c r="A66" s="12">
        <v>4</v>
      </c>
      <c r="B66" s="14"/>
      <c r="C66" s="1" t="s">
        <v>76</v>
      </c>
      <c r="D66" s="31" t="s">
        <v>75</v>
      </c>
      <c r="E66" s="15">
        <v>0.5</v>
      </c>
      <c r="F66" s="21">
        <v>30</v>
      </c>
      <c r="G66" s="22">
        <f t="shared" si="3"/>
        <v>15</v>
      </c>
      <c r="H66" s="11"/>
      <c r="I66" s="11"/>
    </row>
    <row r="67" spans="1:9">
      <c r="A67" s="12"/>
      <c r="B67" s="12"/>
      <c r="C67" s="289" t="s">
        <v>77</v>
      </c>
      <c r="D67" s="290"/>
      <c r="E67" s="290"/>
      <c r="F67" s="23"/>
      <c r="G67" s="26">
        <f>SUM(G63:G66)</f>
        <v>803.3</v>
      </c>
    </row>
    <row r="68" spans="1:9">
      <c r="A68" s="12"/>
      <c r="B68" s="12"/>
      <c r="C68" s="289" t="s">
        <v>82</v>
      </c>
      <c r="D68" s="290"/>
      <c r="E68" s="290"/>
      <c r="F68" s="23"/>
      <c r="G68" s="27">
        <f>+SUM(G37,G56,G61,G67)</f>
        <v>6504.21</v>
      </c>
    </row>
    <row r="69" spans="1:9">
      <c r="A69" s="12"/>
      <c r="B69" s="12"/>
      <c r="C69" s="297" t="s">
        <v>83</v>
      </c>
      <c r="D69" s="298"/>
      <c r="E69" s="298"/>
      <c r="F69" s="23"/>
      <c r="G69" s="25">
        <f>+G70-G68</f>
        <v>1365.8841000000002</v>
      </c>
    </row>
    <row r="70" spans="1:9">
      <c r="A70" s="12"/>
      <c r="B70" s="12"/>
      <c r="C70" s="289" t="s">
        <v>84</v>
      </c>
      <c r="D70" s="290"/>
      <c r="E70" s="290"/>
      <c r="F70" s="23"/>
      <c r="G70" s="25">
        <f>+G68*1.21</f>
        <v>7870.0941000000003</v>
      </c>
    </row>
    <row r="72" spans="1:9">
      <c r="B72" s="296" t="s">
        <v>85</v>
      </c>
      <c r="C72" s="296"/>
      <c r="D72" s="296"/>
      <c r="E72" s="296"/>
      <c r="F72" s="296"/>
      <c r="G72" s="296"/>
    </row>
    <row r="73" spans="1:9">
      <c r="B73" s="296" t="s">
        <v>85</v>
      </c>
      <c r="C73" s="296"/>
      <c r="D73" s="296"/>
      <c r="E73" s="296"/>
      <c r="F73" s="296"/>
      <c r="G73" s="296"/>
    </row>
    <row r="74" spans="1:9">
      <c r="B74" s="296" t="s">
        <v>85</v>
      </c>
      <c r="C74" s="296"/>
      <c r="D74" s="296"/>
      <c r="E74" s="296"/>
      <c r="F74" s="296"/>
      <c r="G74" s="296"/>
    </row>
    <row r="75" spans="1:9">
      <c r="B75" s="296" t="s">
        <v>85</v>
      </c>
      <c r="C75" s="296"/>
      <c r="D75" s="296"/>
      <c r="E75" s="296"/>
      <c r="F75" s="296"/>
      <c r="G75" s="296"/>
    </row>
    <row r="76" spans="1:9">
      <c r="B76" s="296" t="s">
        <v>85</v>
      </c>
      <c r="C76" s="296"/>
      <c r="D76" s="296"/>
      <c r="E76" s="296"/>
      <c r="F76" s="296"/>
      <c r="G76" s="296"/>
    </row>
    <row r="77" spans="1:9">
      <c r="B77" s="296" t="s">
        <v>85</v>
      </c>
      <c r="C77" s="296"/>
      <c r="D77" s="296"/>
      <c r="E77" s="296"/>
      <c r="F77" s="296"/>
      <c r="G77" s="296"/>
    </row>
    <row r="78" spans="1:9">
      <c r="B78" s="296" t="s">
        <v>85</v>
      </c>
      <c r="C78" s="296"/>
      <c r="D78" s="296"/>
      <c r="E78" s="296"/>
      <c r="F78" s="296"/>
      <c r="G78" s="296"/>
    </row>
    <row r="79" spans="1:9">
      <c r="B79" s="296" t="s">
        <v>85</v>
      </c>
      <c r="C79" s="296"/>
      <c r="D79" s="296"/>
      <c r="E79" s="296"/>
      <c r="F79" s="296"/>
      <c r="G79" s="296"/>
    </row>
    <row r="80" spans="1:9">
      <c r="B80" s="296" t="s">
        <v>85</v>
      </c>
      <c r="C80" s="296"/>
      <c r="D80" s="296"/>
      <c r="E80" s="296"/>
      <c r="F80" s="296"/>
      <c r="G80" s="296"/>
    </row>
    <row r="81" spans="1:9">
      <c r="B81" s="296" t="s">
        <v>85</v>
      </c>
      <c r="C81" s="296"/>
      <c r="D81" s="296"/>
      <c r="E81" s="296"/>
      <c r="F81" s="296"/>
      <c r="G81" s="296"/>
    </row>
    <row r="82" spans="1:9">
      <c r="A82" s="2"/>
      <c r="B82" s="2"/>
      <c r="C82" s="2"/>
      <c r="D82" s="32"/>
      <c r="E82" s="16"/>
      <c r="F82" s="24"/>
      <c r="G82" s="24"/>
      <c r="H82" s="2"/>
      <c r="I82" s="2"/>
    </row>
    <row r="84" spans="1:9" ht="15.75">
      <c r="C84" s="281" t="s">
        <v>0</v>
      </c>
      <c r="D84" s="282"/>
      <c r="E84" s="282"/>
      <c r="F84" s="282"/>
    </row>
    <row r="85" spans="1:9">
      <c r="C85" s="283" t="s">
        <v>1</v>
      </c>
      <c r="D85" s="282"/>
      <c r="E85" s="282"/>
      <c r="F85" s="282"/>
    </row>
    <row r="87" spans="1:9">
      <c r="A87" s="284" t="s">
        <v>2</v>
      </c>
      <c r="B87" s="285"/>
      <c r="C87" s="285"/>
      <c r="D87" s="285"/>
      <c r="E87" s="285"/>
      <c r="F87" s="285"/>
      <c r="G87" s="285"/>
    </row>
    <row r="88" spans="1:9">
      <c r="A88" s="285"/>
      <c r="B88" s="285"/>
      <c r="C88" s="285"/>
      <c r="D88" s="285"/>
      <c r="E88" s="285"/>
      <c r="F88" s="285"/>
      <c r="G88" s="285"/>
    </row>
    <row r="89" spans="1:9">
      <c r="A89" s="284" t="s">
        <v>301</v>
      </c>
      <c r="B89" s="285"/>
      <c r="C89" s="285"/>
      <c r="D89" s="285"/>
      <c r="E89" s="285"/>
      <c r="F89" s="285"/>
      <c r="G89" s="285"/>
    </row>
    <row r="90" spans="1:9">
      <c r="A90" s="285"/>
      <c r="B90" s="285"/>
      <c r="C90" s="285"/>
      <c r="D90" s="285"/>
      <c r="E90" s="285"/>
      <c r="F90" s="285"/>
      <c r="G90" s="285"/>
    </row>
    <row r="91" spans="1:9">
      <c r="A91" s="284" t="s">
        <v>86</v>
      </c>
      <c r="B91" s="285"/>
      <c r="C91" s="285"/>
      <c r="D91" s="285"/>
      <c r="E91" s="285"/>
      <c r="F91" s="285"/>
      <c r="G91" s="285"/>
    </row>
    <row r="92" spans="1:9">
      <c r="A92" s="285"/>
      <c r="B92" s="285"/>
      <c r="C92" s="285"/>
      <c r="D92" s="285"/>
      <c r="E92" s="285"/>
      <c r="F92" s="285"/>
      <c r="G92" s="285"/>
    </row>
    <row r="93" spans="1:9">
      <c r="A93" s="286" t="s">
        <v>6</v>
      </c>
      <c r="B93" s="287"/>
      <c r="C93" s="2"/>
      <c r="D93" s="288" t="s">
        <v>5</v>
      </c>
      <c r="E93" s="287"/>
      <c r="F93" s="287"/>
      <c r="G93" s="287"/>
    </row>
    <row r="94" spans="1:9">
      <c r="A94" s="3" t="s">
        <v>7</v>
      </c>
      <c r="B94" s="3" t="s">
        <v>9</v>
      </c>
      <c r="C94" s="3" t="s">
        <v>11</v>
      </c>
      <c r="D94" s="5" t="s">
        <v>13</v>
      </c>
      <c r="E94" s="312" t="s">
        <v>15</v>
      </c>
      <c r="F94" s="7" t="s">
        <v>16</v>
      </c>
      <c r="G94" s="10" t="s">
        <v>19</v>
      </c>
    </row>
    <row r="95" spans="1:9">
      <c r="A95" s="4" t="s">
        <v>8</v>
      </c>
      <c r="B95" s="4" t="s">
        <v>10</v>
      </c>
      <c r="C95" s="4" t="s">
        <v>12</v>
      </c>
      <c r="D95" s="6" t="s">
        <v>14</v>
      </c>
      <c r="E95" s="313"/>
      <c r="F95" s="9" t="s">
        <v>17</v>
      </c>
      <c r="G95" s="8" t="s">
        <v>18</v>
      </c>
    </row>
    <row r="96" spans="1:9">
      <c r="A96" s="13"/>
      <c r="B96" s="13">
        <v>1</v>
      </c>
      <c r="C96" s="310" t="s">
        <v>87</v>
      </c>
      <c r="D96" s="311"/>
      <c r="E96" s="311"/>
      <c r="F96" s="311"/>
      <c r="G96" s="311"/>
    </row>
    <row r="97" spans="1:9" ht="24">
      <c r="A97" s="12">
        <v>1</v>
      </c>
      <c r="B97" s="14"/>
      <c r="C97" s="1" t="s">
        <v>95</v>
      </c>
      <c r="D97" s="31" t="s">
        <v>14</v>
      </c>
      <c r="E97" s="15">
        <v>30</v>
      </c>
      <c r="F97" s="21">
        <v>12.9</v>
      </c>
      <c r="G97" s="22">
        <f>+E97*F97</f>
        <v>387</v>
      </c>
      <c r="H97" s="11"/>
      <c r="I97" s="11"/>
    </row>
    <row r="98" spans="1:9" ht="24">
      <c r="A98" s="12">
        <v>2</v>
      </c>
      <c r="B98" s="14"/>
      <c r="C98" s="1" t="s">
        <v>96</v>
      </c>
      <c r="D98" s="31" t="s">
        <v>14</v>
      </c>
      <c r="E98" s="15">
        <v>15</v>
      </c>
      <c r="F98" s="21">
        <v>20.92</v>
      </c>
      <c r="G98" s="22">
        <f t="shared" ref="G98:G104" si="4">+E98*F98</f>
        <v>313.8</v>
      </c>
      <c r="H98" s="11"/>
      <c r="I98" s="11"/>
    </row>
    <row r="99" spans="1:9">
      <c r="A99" s="12">
        <v>3</v>
      </c>
      <c r="B99" s="14"/>
      <c r="C99" s="1" t="s">
        <v>97</v>
      </c>
      <c r="D99" s="31" t="s">
        <v>14</v>
      </c>
      <c r="E99" s="15">
        <v>15</v>
      </c>
      <c r="F99" s="21">
        <v>24.22</v>
      </c>
      <c r="G99" s="22">
        <f t="shared" si="4"/>
        <v>363.29999999999995</v>
      </c>
      <c r="H99" s="11"/>
      <c r="I99" s="11"/>
    </row>
    <row r="100" spans="1:9" ht="48">
      <c r="A100" s="12">
        <v>4</v>
      </c>
      <c r="B100" s="14"/>
      <c r="C100" s="1" t="s">
        <v>98</v>
      </c>
      <c r="D100" s="31" t="s">
        <v>22</v>
      </c>
      <c r="E100" s="15">
        <v>25</v>
      </c>
      <c r="F100" s="21">
        <v>25</v>
      </c>
      <c r="G100" s="22">
        <f t="shared" si="4"/>
        <v>625</v>
      </c>
      <c r="H100" s="11"/>
      <c r="I100" s="11"/>
    </row>
    <row r="101" spans="1:9" ht="24">
      <c r="A101" s="12">
        <v>5</v>
      </c>
      <c r="B101" s="14"/>
      <c r="C101" s="1" t="s">
        <v>99</v>
      </c>
      <c r="D101" s="31" t="s">
        <v>22</v>
      </c>
      <c r="E101" s="15">
        <v>25</v>
      </c>
      <c r="F101" s="21">
        <v>2.75</v>
      </c>
      <c r="G101" s="22">
        <f t="shared" si="4"/>
        <v>68.75</v>
      </c>
      <c r="H101" s="11"/>
      <c r="I101" s="11"/>
    </row>
    <row r="102" spans="1:9">
      <c r="A102" s="12">
        <v>6</v>
      </c>
      <c r="B102" s="14"/>
      <c r="C102" s="1" t="s">
        <v>26</v>
      </c>
      <c r="D102" s="31" t="s">
        <v>27</v>
      </c>
      <c r="E102" s="15">
        <v>1</v>
      </c>
      <c r="F102" s="21">
        <v>13.32</v>
      </c>
      <c r="G102" s="22">
        <f t="shared" si="4"/>
        <v>13.32</v>
      </c>
      <c r="H102" s="11"/>
      <c r="I102" s="11"/>
    </row>
    <row r="103" spans="1:9" ht="24">
      <c r="A103" s="12">
        <v>7</v>
      </c>
      <c r="B103" s="14"/>
      <c r="C103" s="1" t="s">
        <v>45</v>
      </c>
      <c r="D103" s="31" t="s">
        <v>35</v>
      </c>
      <c r="E103" s="15">
        <v>0.25</v>
      </c>
      <c r="F103" s="21">
        <v>400</v>
      </c>
      <c r="G103" s="22">
        <f t="shared" si="4"/>
        <v>100</v>
      </c>
      <c r="H103" s="11"/>
      <c r="I103" s="11"/>
    </row>
    <row r="104" spans="1:9" ht="24">
      <c r="A104" s="12">
        <v>8</v>
      </c>
      <c r="B104" s="14"/>
      <c r="C104" s="1" t="s">
        <v>103</v>
      </c>
      <c r="D104" s="31" t="s">
        <v>14</v>
      </c>
      <c r="E104" s="15">
        <v>1</v>
      </c>
      <c r="F104" s="21">
        <v>43.9</v>
      </c>
      <c r="G104" s="22">
        <f t="shared" si="4"/>
        <v>43.9</v>
      </c>
      <c r="H104" s="11"/>
      <c r="I104" s="11"/>
    </row>
    <row r="105" spans="1:9">
      <c r="A105" s="12"/>
      <c r="B105" s="12"/>
      <c r="C105" s="289" t="s">
        <v>47</v>
      </c>
      <c r="D105" s="290"/>
      <c r="E105" s="290"/>
      <c r="F105" s="23"/>
      <c r="G105" s="26">
        <f>SUM(G97:G104)</f>
        <v>1915.07</v>
      </c>
    </row>
    <row r="106" spans="1:9">
      <c r="A106" s="13"/>
      <c r="B106" s="13">
        <v>2</v>
      </c>
      <c r="C106" s="295" t="s">
        <v>104</v>
      </c>
      <c r="D106" s="285"/>
      <c r="E106" s="285"/>
      <c r="F106" s="285"/>
      <c r="G106" s="285"/>
    </row>
    <row r="107" spans="1:9" ht="36">
      <c r="A107" s="12">
        <v>1</v>
      </c>
      <c r="B107" s="14"/>
      <c r="C107" s="1" t="s">
        <v>106</v>
      </c>
      <c r="D107" s="31" t="s">
        <v>22</v>
      </c>
      <c r="E107" s="15">
        <v>40</v>
      </c>
      <c r="F107" s="21">
        <v>7.05</v>
      </c>
      <c r="G107" s="22">
        <f t="shared" ref="G107:G110" si="5">+E107*F107</f>
        <v>282</v>
      </c>
      <c r="H107" s="11"/>
      <c r="I107" s="11"/>
    </row>
    <row r="108" spans="1:9">
      <c r="A108" s="12">
        <v>2</v>
      </c>
      <c r="B108" s="14"/>
      <c r="C108" s="1" t="s">
        <v>107</v>
      </c>
      <c r="D108" s="31" t="s">
        <v>75</v>
      </c>
      <c r="E108" s="15">
        <v>0.05</v>
      </c>
      <c r="F108" s="21">
        <v>50</v>
      </c>
      <c r="G108" s="22">
        <f t="shared" si="5"/>
        <v>2.5</v>
      </c>
      <c r="H108" s="11"/>
      <c r="I108" s="11"/>
    </row>
    <row r="109" spans="1:9" ht="48">
      <c r="A109" s="12">
        <v>3</v>
      </c>
      <c r="B109" s="14"/>
      <c r="C109" s="1" t="s">
        <v>74</v>
      </c>
      <c r="D109" s="31" t="s">
        <v>75</v>
      </c>
      <c r="E109" s="15">
        <v>0.05</v>
      </c>
      <c r="F109" s="21">
        <v>50</v>
      </c>
      <c r="G109" s="22">
        <f t="shared" si="5"/>
        <v>2.5</v>
      </c>
      <c r="H109" s="11"/>
      <c r="I109" s="11"/>
    </row>
    <row r="110" spans="1:9" ht="36">
      <c r="A110" s="12">
        <v>4</v>
      </c>
      <c r="B110" s="14"/>
      <c r="C110" s="1" t="s">
        <v>76</v>
      </c>
      <c r="D110" s="31" t="s">
        <v>75</v>
      </c>
      <c r="E110" s="15">
        <v>0.05</v>
      </c>
      <c r="F110" s="21">
        <v>30</v>
      </c>
      <c r="G110" s="22">
        <f t="shared" si="5"/>
        <v>1.5</v>
      </c>
      <c r="H110" s="11"/>
      <c r="I110" s="11"/>
    </row>
    <row r="111" spans="1:9">
      <c r="A111" s="12"/>
      <c r="B111" s="12"/>
      <c r="C111" s="289" t="s">
        <v>57</v>
      </c>
      <c r="D111" s="290"/>
      <c r="E111" s="290"/>
      <c r="F111" s="23"/>
      <c r="G111" s="26">
        <f>SUM(G107:G110)</f>
        <v>288.5</v>
      </c>
    </row>
    <row r="112" spans="1:9">
      <c r="A112" s="12"/>
      <c r="B112" s="12"/>
      <c r="C112" s="289" t="s">
        <v>108</v>
      </c>
      <c r="D112" s="290"/>
      <c r="E112" s="290"/>
      <c r="F112" s="23"/>
      <c r="G112" s="27">
        <f>+SUM(G105,G111)</f>
        <v>2203.5699999999997</v>
      </c>
    </row>
    <row r="113" spans="1:9">
      <c r="A113" s="12"/>
      <c r="B113" s="12"/>
      <c r="C113" s="297" t="s">
        <v>83</v>
      </c>
      <c r="D113" s="298"/>
      <c r="E113" s="298"/>
      <c r="F113" s="23"/>
      <c r="G113" s="25">
        <f>+G114-G112</f>
        <v>462.74969999999985</v>
      </c>
    </row>
    <row r="114" spans="1:9">
      <c r="A114" s="12"/>
      <c r="B114" s="12"/>
      <c r="C114" s="289" t="s">
        <v>109</v>
      </c>
      <c r="D114" s="290"/>
      <c r="E114" s="290"/>
      <c r="F114" s="23"/>
      <c r="G114" s="25">
        <f>+G112*1.21</f>
        <v>2666.3196999999996</v>
      </c>
    </row>
    <row r="116" spans="1:9">
      <c r="B116" s="296" t="s">
        <v>85</v>
      </c>
      <c r="C116" s="296"/>
      <c r="D116" s="296"/>
      <c r="E116" s="296"/>
      <c r="F116" s="296"/>
      <c r="G116" s="296"/>
    </row>
    <row r="117" spans="1:9">
      <c r="B117" s="296" t="s">
        <v>85</v>
      </c>
      <c r="C117" s="296"/>
      <c r="D117" s="296"/>
      <c r="E117" s="296"/>
      <c r="F117" s="296"/>
      <c r="G117" s="296"/>
    </row>
    <row r="118" spans="1:9">
      <c r="B118" s="296" t="s">
        <v>85</v>
      </c>
      <c r="C118" s="296"/>
      <c r="D118" s="296"/>
      <c r="E118" s="296"/>
      <c r="F118" s="296"/>
      <c r="G118" s="296"/>
    </row>
    <row r="119" spans="1:9">
      <c r="B119" s="296" t="s">
        <v>85</v>
      </c>
      <c r="C119" s="296"/>
      <c r="D119" s="296"/>
      <c r="E119" s="296"/>
      <c r="F119" s="296"/>
      <c r="G119" s="296"/>
    </row>
    <row r="120" spans="1:9">
      <c r="B120" s="296" t="s">
        <v>85</v>
      </c>
      <c r="C120" s="296"/>
      <c r="D120" s="296"/>
      <c r="E120" s="296"/>
      <c r="F120" s="296"/>
      <c r="G120" s="296"/>
    </row>
    <row r="121" spans="1:9">
      <c r="B121" s="296" t="s">
        <v>85</v>
      </c>
      <c r="C121" s="296"/>
      <c r="D121" s="296"/>
      <c r="E121" s="296"/>
      <c r="F121" s="296"/>
      <c r="G121" s="296"/>
    </row>
    <row r="122" spans="1:9">
      <c r="B122" s="296" t="s">
        <v>85</v>
      </c>
      <c r="C122" s="296"/>
      <c r="D122" s="296"/>
      <c r="E122" s="296"/>
      <c r="F122" s="296"/>
      <c r="G122" s="296"/>
    </row>
    <row r="123" spans="1:9">
      <c r="B123" s="296" t="s">
        <v>85</v>
      </c>
      <c r="C123" s="296"/>
      <c r="D123" s="296"/>
      <c r="E123" s="296"/>
      <c r="F123" s="296"/>
      <c r="G123" s="296"/>
    </row>
    <row r="124" spans="1:9">
      <c r="B124" s="296" t="s">
        <v>85</v>
      </c>
      <c r="C124" s="296"/>
      <c r="D124" s="296"/>
      <c r="E124" s="296"/>
      <c r="F124" s="296"/>
      <c r="G124" s="296"/>
    </row>
    <row r="125" spans="1:9">
      <c r="B125" s="296" t="s">
        <v>85</v>
      </c>
      <c r="C125" s="296"/>
      <c r="D125" s="296"/>
      <c r="E125" s="296"/>
      <c r="F125" s="296"/>
      <c r="G125" s="296"/>
    </row>
    <row r="126" spans="1:9">
      <c r="A126" s="2"/>
      <c r="B126" s="2"/>
      <c r="C126" s="2"/>
      <c r="D126" s="32"/>
      <c r="E126" s="16"/>
      <c r="F126" s="24"/>
      <c r="G126" s="24"/>
      <c r="H126" s="2"/>
      <c r="I126" s="2"/>
    </row>
    <row r="128" spans="1:9" ht="15.75">
      <c r="C128" s="281" t="s">
        <v>0</v>
      </c>
      <c r="D128" s="282"/>
      <c r="E128" s="282"/>
      <c r="F128" s="282"/>
    </row>
    <row r="129" spans="1:9">
      <c r="C129" s="283" t="s">
        <v>1</v>
      </c>
      <c r="D129" s="282"/>
      <c r="E129" s="282"/>
      <c r="F129" s="282"/>
    </row>
    <row r="131" spans="1:9">
      <c r="A131" s="284" t="s">
        <v>2</v>
      </c>
      <c r="B131" s="285"/>
      <c r="C131" s="285"/>
      <c r="D131" s="285"/>
      <c r="E131" s="285"/>
      <c r="F131" s="285"/>
      <c r="G131" s="285"/>
    </row>
    <row r="132" spans="1:9">
      <c r="A132" s="285"/>
      <c r="B132" s="285"/>
      <c r="C132" s="285"/>
      <c r="D132" s="285"/>
      <c r="E132" s="285"/>
      <c r="F132" s="285"/>
      <c r="G132" s="285"/>
    </row>
    <row r="133" spans="1:9">
      <c r="A133" s="284" t="s">
        <v>301</v>
      </c>
      <c r="B133" s="285"/>
      <c r="C133" s="285"/>
      <c r="D133" s="285"/>
      <c r="E133" s="285"/>
      <c r="F133" s="285"/>
      <c r="G133" s="285"/>
    </row>
    <row r="134" spans="1:9">
      <c r="A134" s="285"/>
      <c r="B134" s="285"/>
      <c r="C134" s="285"/>
      <c r="D134" s="285"/>
      <c r="E134" s="285"/>
      <c r="F134" s="285"/>
      <c r="G134" s="285"/>
    </row>
    <row r="135" spans="1:9">
      <c r="A135" s="284" t="s">
        <v>110</v>
      </c>
      <c r="B135" s="285"/>
      <c r="C135" s="285"/>
      <c r="D135" s="285"/>
      <c r="E135" s="285"/>
      <c r="F135" s="285"/>
      <c r="G135" s="285"/>
    </row>
    <row r="136" spans="1:9">
      <c r="A136" s="285"/>
      <c r="B136" s="285"/>
      <c r="C136" s="285"/>
      <c r="D136" s="285"/>
      <c r="E136" s="285"/>
      <c r="F136" s="285"/>
      <c r="G136" s="285"/>
    </row>
    <row r="137" spans="1:9">
      <c r="A137" s="286" t="s">
        <v>6</v>
      </c>
      <c r="B137" s="287"/>
      <c r="C137" s="2"/>
      <c r="D137" s="288" t="s">
        <v>5</v>
      </c>
      <c r="E137" s="287"/>
      <c r="F137" s="287"/>
      <c r="G137" s="287"/>
    </row>
    <row r="138" spans="1:9">
      <c r="A138" s="3" t="s">
        <v>7</v>
      </c>
      <c r="B138" s="3" t="s">
        <v>9</v>
      </c>
      <c r="C138" s="3" t="s">
        <v>11</v>
      </c>
      <c r="D138" s="5" t="s">
        <v>13</v>
      </c>
      <c r="E138" s="312" t="s">
        <v>15</v>
      </c>
      <c r="F138" s="7" t="s">
        <v>16</v>
      </c>
      <c r="G138" s="10" t="s">
        <v>19</v>
      </c>
    </row>
    <row r="139" spans="1:9">
      <c r="A139" s="4" t="s">
        <v>8</v>
      </c>
      <c r="B139" s="4" t="s">
        <v>10</v>
      </c>
      <c r="C139" s="4" t="s">
        <v>12</v>
      </c>
      <c r="D139" s="6" t="s">
        <v>14</v>
      </c>
      <c r="E139" s="313"/>
      <c r="F139" s="9" t="s">
        <v>17</v>
      </c>
      <c r="G139" s="8" t="s">
        <v>18</v>
      </c>
    </row>
    <row r="140" spans="1:9">
      <c r="A140" s="13"/>
      <c r="B140" s="13">
        <v>1</v>
      </c>
      <c r="C140" s="310" t="s">
        <v>87</v>
      </c>
      <c r="D140" s="311"/>
      <c r="E140" s="311"/>
      <c r="F140" s="311"/>
      <c r="G140" s="311"/>
    </row>
    <row r="141" spans="1:9" ht="24">
      <c r="A141" s="12">
        <v>1</v>
      </c>
      <c r="B141" s="14"/>
      <c r="C141" s="1" t="s">
        <v>310</v>
      </c>
      <c r="D141" s="31" t="s">
        <v>29</v>
      </c>
      <c r="E141" s="15">
        <v>4</v>
      </c>
      <c r="F141" s="21">
        <v>100</v>
      </c>
      <c r="G141" s="22">
        <f>+E141*F141</f>
        <v>400</v>
      </c>
      <c r="H141" s="11"/>
      <c r="I141" s="11"/>
    </row>
    <row r="142" spans="1:9">
      <c r="A142" s="12">
        <v>2</v>
      </c>
      <c r="B142" s="14"/>
      <c r="C142" s="1" t="s">
        <v>126</v>
      </c>
      <c r="D142" s="31" t="s">
        <v>14</v>
      </c>
      <c r="E142" s="15">
        <v>4</v>
      </c>
      <c r="F142" s="21">
        <v>19.5</v>
      </c>
      <c r="G142" s="22">
        <f t="shared" ref="G142:G144" si="6">+E142*F142</f>
        <v>78</v>
      </c>
      <c r="H142" s="11"/>
      <c r="I142" s="11"/>
    </row>
    <row r="143" spans="1:9">
      <c r="A143" s="12">
        <v>3</v>
      </c>
      <c r="B143" s="14"/>
      <c r="C143" s="1" t="s">
        <v>127</v>
      </c>
      <c r="D143" s="31" t="s">
        <v>35</v>
      </c>
      <c r="E143" s="15">
        <v>1.05</v>
      </c>
      <c r="F143" s="21">
        <v>250</v>
      </c>
      <c r="G143" s="22">
        <f t="shared" si="6"/>
        <v>262.5</v>
      </c>
      <c r="H143" s="11"/>
      <c r="I143" s="11"/>
    </row>
    <row r="144" spans="1:9">
      <c r="A144" s="12">
        <v>4</v>
      </c>
      <c r="B144" s="14"/>
      <c r="C144" s="1" t="s">
        <v>128</v>
      </c>
      <c r="D144" s="31" t="s">
        <v>22</v>
      </c>
      <c r="E144" s="15">
        <v>105</v>
      </c>
      <c r="F144" s="21">
        <v>0.72</v>
      </c>
      <c r="G144" s="22">
        <f t="shared" si="6"/>
        <v>75.599999999999994</v>
      </c>
      <c r="H144" s="11"/>
      <c r="I144" s="11"/>
    </row>
    <row r="145" spans="1:9">
      <c r="A145" s="12"/>
      <c r="B145" s="12"/>
      <c r="C145" s="289" t="s">
        <v>47</v>
      </c>
      <c r="D145" s="290"/>
      <c r="E145" s="290"/>
      <c r="F145" s="23"/>
      <c r="G145" s="26">
        <f>SUM(G141:G144)</f>
        <v>816.1</v>
      </c>
    </row>
    <row r="146" spans="1:9">
      <c r="A146" s="12"/>
      <c r="B146" s="12"/>
      <c r="C146" s="289" t="s">
        <v>148</v>
      </c>
      <c r="D146" s="290"/>
      <c r="E146" s="290"/>
      <c r="F146" s="23"/>
      <c r="G146" s="27">
        <f>+G145</f>
        <v>816.1</v>
      </c>
    </row>
    <row r="147" spans="1:9">
      <c r="A147" s="12"/>
      <c r="B147" s="12"/>
      <c r="C147" s="297" t="s">
        <v>83</v>
      </c>
      <c r="D147" s="298"/>
      <c r="E147" s="298"/>
      <c r="F147" s="23"/>
      <c r="G147" s="25">
        <f>+G148-G146</f>
        <v>171.38099999999997</v>
      </c>
    </row>
    <row r="148" spans="1:9">
      <c r="A148" s="12"/>
      <c r="B148" s="12"/>
      <c r="C148" s="289" t="s">
        <v>149</v>
      </c>
      <c r="D148" s="290"/>
      <c r="E148" s="290"/>
      <c r="F148" s="23"/>
      <c r="G148" s="25">
        <f>+G146*1.21</f>
        <v>987.48099999999999</v>
      </c>
    </row>
    <row r="150" spans="1:9">
      <c r="B150" s="296" t="s">
        <v>85</v>
      </c>
      <c r="C150" s="296"/>
      <c r="D150" s="296"/>
      <c r="E150" s="296"/>
      <c r="F150" s="296"/>
      <c r="G150" s="296"/>
    </row>
    <row r="151" spans="1:9">
      <c r="B151" s="296" t="s">
        <v>85</v>
      </c>
      <c r="C151" s="296"/>
      <c r="D151" s="296"/>
      <c r="E151" s="296"/>
      <c r="F151" s="296"/>
      <c r="G151" s="296"/>
    </row>
    <row r="152" spans="1:9">
      <c r="B152" s="296" t="s">
        <v>85</v>
      </c>
      <c r="C152" s="296"/>
      <c r="D152" s="296"/>
      <c r="E152" s="296"/>
      <c r="F152" s="296"/>
      <c r="G152" s="296"/>
    </row>
    <row r="153" spans="1:9">
      <c r="B153" s="296" t="s">
        <v>85</v>
      </c>
      <c r="C153" s="296"/>
      <c r="D153" s="296"/>
      <c r="E153" s="296"/>
      <c r="F153" s="296"/>
      <c r="G153" s="296"/>
    </row>
    <row r="154" spans="1:9">
      <c r="B154" s="296" t="s">
        <v>85</v>
      </c>
      <c r="C154" s="296"/>
      <c r="D154" s="296"/>
      <c r="E154" s="296"/>
      <c r="F154" s="296"/>
      <c r="G154" s="296"/>
    </row>
    <row r="155" spans="1:9">
      <c r="B155" s="296" t="s">
        <v>85</v>
      </c>
      <c r="C155" s="296"/>
      <c r="D155" s="296"/>
      <c r="E155" s="296"/>
      <c r="F155" s="296"/>
      <c r="G155" s="296"/>
    </row>
    <row r="156" spans="1:9">
      <c r="B156" s="296" t="s">
        <v>85</v>
      </c>
      <c r="C156" s="296"/>
      <c r="D156" s="296"/>
      <c r="E156" s="296"/>
      <c r="F156" s="296"/>
      <c r="G156" s="296"/>
    </row>
    <row r="157" spans="1:9">
      <c r="B157" s="296" t="s">
        <v>85</v>
      </c>
      <c r="C157" s="296"/>
      <c r="D157" s="296"/>
      <c r="E157" s="296"/>
      <c r="F157" s="296"/>
      <c r="G157" s="296"/>
    </row>
    <row r="158" spans="1:9">
      <c r="B158" s="296" t="s">
        <v>85</v>
      </c>
      <c r="C158" s="296"/>
      <c r="D158" s="296"/>
      <c r="E158" s="296"/>
      <c r="F158" s="296"/>
      <c r="G158" s="296"/>
    </row>
    <row r="159" spans="1:9">
      <c r="B159" s="296" t="s">
        <v>85</v>
      </c>
      <c r="C159" s="296"/>
      <c r="D159" s="296"/>
      <c r="E159" s="296"/>
      <c r="F159" s="296"/>
      <c r="G159" s="296"/>
    </row>
    <row r="160" spans="1:9">
      <c r="A160" s="2"/>
      <c r="B160" s="2"/>
      <c r="C160" s="2"/>
      <c r="D160" s="32"/>
      <c r="E160" s="16"/>
      <c r="F160" s="24"/>
      <c r="G160" s="24"/>
      <c r="H160" s="2"/>
      <c r="I160" s="2"/>
    </row>
    <row r="162" spans="1:9" ht="15.75">
      <c r="C162" s="281" t="s">
        <v>0</v>
      </c>
      <c r="D162" s="282"/>
      <c r="E162" s="282"/>
      <c r="F162" s="282"/>
    </row>
    <row r="163" spans="1:9">
      <c r="C163" s="283" t="s">
        <v>1</v>
      </c>
      <c r="D163" s="282"/>
      <c r="E163" s="282"/>
      <c r="F163" s="282"/>
    </row>
    <row r="165" spans="1:9">
      <c r="A165" s="284" t="s">
        <v>2</v>
      </c>
      <c r="B165" s="285"/>
      <c r="C165" s="285"/>
      <c r="D165" s="285"/>
      <c r="E165" s="285"/>
      <c r="F165" s="285"/>
      <c r="G165" s="285"/>
    </row>
    <row r="166" spans="1:9">
      <c r="A166" s="285"/>
      <c r="B166" s="285"/>
      <c r="C166" s="285"/>
      <c r="D166" s="285"/>
      <c r="E166" s="285"/>
      <c r="F166" s="285"/>
      <c r="G166" s="285"/>
    </row>
    <row r="167" spans="1:9">
      <c r="A167" s="284" t="s">
        <v>301</v>
      </c>
      <c r="B167" s="285"/>
      <c r="C167" s="285"/>
      <c r="D167" s="285"/>
      <c r="E167" s="285"/>
      <c r="F167" s="285"/>
      <c r="G167" s="285"/>
    </row>
    <row r="168" spans="1:9">
      <c r="A168" s="285"/>
      <c r="B168" s="285"/>
      <c r="C168" s="285"/>
      <c r="D168" s="285"/>
      <c r="E168" s="285"/>
      <c r="F168" s="285"/>
      <c r="G168" s="285"/>
    </row>
    <row r="169" spans="1:9">
      <c r="A169" s="284" t="s">
        <v>150</v>
      </c>
      <c r="B169" s="285"/>
      <c r="C169" s="285"/>
      <c r="D169" s="285"/>
      <c r="E169" s="285"/>
      <c r="F169" s="285"/>
      <c r="G169" s="285"/>
    </row>
    <row r="170" spans="1:9">
      <c r="A170" s="285"/>
      <c r="B170" s="285"/>
      <c r="C170" s="285"/>
      <c r="D170" s="285"/>
      <c r="E170" s="285"/>
      <c r="F170" s="285"/>
      <c r="G170" s="285"/>
    </row>
    <row r="171" spans="1:9">
      <c r="A171" s="286" t="s">
        <v>6</v>
      </c>
      <c r="B171" s="287"/>
      <c r="C171" s="2"/>
      <c r="D171" s="288" t="s">
        <v>5</v>
      </c>
      <c r="E171" s="287"/>
      <c r="F171" s="287"/>
      <c r="G171" s="287"/>
    </row>
    <row r="172" spans="1:9">
      <c r="A172" s="3" t="s">
        <v>7</v>
      </c>
      <c r="B172" s="3" t="s">
        <v>9</v>
      </c>
      <c r="C172" s="3" t="s">
        <v>11</v>
      </c>
      <c r="D172" s="5" t="s">
        <v>13</v>
      </c>
      <c r="E172" s="312" t="s">
        <v>15</v>
      </c>
      <c r="F172" s="7" t="s">
        <v>16</v>
      </c>
      <c r="G172" s="10" t="s">
        <v>19</v>
      </c>
    </row>
    <row r="173" spans="1:9">
      <c r="A173" s="4" t="s">
        <v>8</v>
      </c>
      <c r="B173" s="4" t="s">
        <v>10</v>
      </c>
      <c r="C173" s="4" t="s">
        <v>12</v>
      </c>
      <c r="D173" s="6" t="s">
        <v>14</v>
      </c>
      <c r="E173" s="313"/>
      <c r="F173" s="9" t="s">
        <v>17</v>
      </c>
      <c r="G173" s="8" t="s">
        <v>18</v>
      </c>
    </row>
    <row r="174" spans="1:9">
      <c r="A174" s="13"/>
      <c r="B174" s="13">
        <v>1</v>
      </c>
      <c r="C174" s="310" t="s">
        <v>87</v>
      </c>
      <c r="D174" s="311"/>
      <c r="E174" s="311"/>
      <c r="F174" s="311"/>
      <c r="G174" s="311"/>
    </row>
    <row r="175" spans="1:9">
      <c r="A175" s="12">
        <v>1</v>
      </c>
      <c r="B175" s="14"/>
      <c r="C175" s="1" t="s">
        <v>164</v>
      </c>
      <c r="D175" s="31" t="s">
        <v>14</v>
      </c>
      <c r="E175" s="15">
        <v>8</v>
      </c>
      <c r="F175" s="21">
        <v>20</v>
      </c>
      <c r="G175" s="22">
        <f t="shared" ref="G175:G176" si="7">+E175*F175</f>
        <v>160</v>
      </c>
      <c r="H175" s="11"/>
      <c r="I175" s="11"/>
    </row>
    <row r="176" spans="1:9" ht="24">
      <c r="A176" s="12">
        <v>2</v>
      </c>
      <c r="B176" s="14"/>
      <c r="C176" s="1" t="s">
        <v>311</v>
      </c>
      <c r="D176" s="31" t="s">
        <v>14</v>
      </c>
      <c r="E176" s="15">
        <v>8</v>
      </c>
      <c r="F176" s="21">
        <v>8.8000000000000007</v>
      </c>
      <c r="G176" s="22">
        <f t="shared" si="7"/>
        <v>70.400000000000006</v>
      </c>
      <c r="H176" s="11"/>
      <c r="I176" s="11"/>
    </row>
    <row r="177" spans="1:9">
      <c r="A177" s="12"/>
      <c r="B177" s="12"/>
      <c r="C177" s="289" t="s">
        <v>47</v>
      </c>
      <c r="D177" s="290"/>
      <c r="E177" s="290"/>
      <c r="F177" s="23"/>
      <c r="G177" s="26">
        <f>SUM(G174:G176)</f>
        <v>230.4</v>
      </c>
    </row>
    <row r="178" spans="1:9">
      <c r="A178" s="12"/>
      <c r="B178" s="12"/>
      <c r="C178" s="289" t="s">
        <v>189</v>
      </c>
      <c r="D178" s="290"/>
      <c r="E178" s="290"/>
      <c r="F178" s="23"/>
      <c r="G178" s="27">
        <f>+G177</f>
        <v>230.4</v>
      </c>
    </row>
    <row r="179" spans="1:9">
      <c r="A179" s="12"/>
      <c r="B179" s="12"/>
      <c r="C179" s="297" t="s">
        <v>83</v>
      </c>
      <c r="D179" s="298"/>
      <c r="E179" s="298"/>
      <c r="F179" s="23"/>
      <c r="G179" s="25">
        <f>+G180-G178</f>
        <v>48.383999999999986</v>
      </c>
    </row>
    <row r="180" spans="1:9">
      <c r="A180" s="12"/>
      <c r="B180" s="12"/>
      <c r="C180" s="289" t="s">
        <v>190</v>
      </c>
      <c r="D180" s="290"/>
      <c r="E180" s="290"/>
      <c r="F180" s="23"/>
      <c r="G180" s="25">
        <f>+G178*1.21</f>
        <v>278.78399999999999</v>
      </c>
    </row>
    <row r="182" spans="1:9">
      <c r="B182" s="296" t="s">
        <v>85</v>
      </c>
      <c r="C182" s="296"/>
      <c r="D182" s="296"/>
      <c r="E182" s="296"/>
      <c r="F182" s="296"/>
      <c r="G182" s="296"/>
    </row>
    <row r="183" spans="1:9">
      <c r="B183" s="296" t="s">
        <v>85</v>
      </c>
      <c r="C183" s="296"/>
      <c r="D183" s="296"/>
      <c r="E183" s="296"/>
      <c r="F183" s="296"/>
      <c r="G183" s="296"/>
    </row>
    <row r="184" spans="1:9">
      <c r="B184" s="296" t="s">
        <v>85</v>
      </c>
      <c r="C184" s="296"/>
      <c r="D184" s="296"/>
      <c r="E184" s="296"/>
      <c r="F184" s="296"/>
      <c r="G184" s="296"/>
    </row>
    <row r="185" spans="1:9">
      <c r="B185" s="296" t="s">
        <v>85</v>
      </c>
      <c r="C185" s="296"/>
      <c r="D185" s="296"/>
      <c r="E185" s="296"/>
      <c r="F185" s="296"/>
      <c r="G185" s="296"/>
    </row>
    <row r="186" spans="1:9">
      <c r="B186" s="296" t="s">
        <v>85</v>
      </c>
      <c r="C186" s="296"/>
      <c r="D186" s="296"/>
      <c r="E186" s="296"/>
      <c r="F186" s="296"/>
      <c r="G186" s="296"/>
    </row>
    <row r="187" spans="1:9">
      <c r="B187" s="296" t="s">
        <v>85</v>
      </c>
      <c r="C187" s="296"/>
      <c r="D187" s="296"/>
      <c r="E187" s="296"/>
      <c r="F187" s="296"/>
      <c r="G187" s="296"/>
    </row>
    <row r="188" spans="1:9">
      <c r="B188" s="296" t="s">
        <v>85</v>
      </c>
      <c r="C188" s="296"/>
      <c r="D188" s="296"/>
      <c r="E188" s="296"/>
      <c r="F188" s="296"/>
      <c r="G188" s="296"/>
    </row>
    <row r="189" spans="1:9">
      <c r="B189" s="296" t="s">
        <v>85</v>
      </c>
      <c r="C189" s="296"/>
      <c r="D189" s="296"/>
      <c r="E189" s="296"/>
      <c r="F189" s="296"/>
      <c r="G189" s="296"/>
    </row>
    <row r="190" spans="1:9">
      <c r="B190" s="296" t="s">
        <v>85</v>
      </c>
      <c r="C190" s="296"/>
      <c r="D190" s="296"/>
      <c r="E190" s="296"/>
      <c r="F190" s="296"/>
      <c r="G190" s="296"/>
    </row>
    <row r="191" spans="1:9">
      <c r="B191" s="296" t="s">
        <v>85</v>
      </c>
      <c r="C191" s="296"/>
      <c r="D191" s="296"/>
      <c r="E191" s="296"/>
      <c r="F191" s="296"/>
      <c r="G191" s="296"/>
    </row>
    <row r="192" spans="1:9">
      <c r="A192" s="2"/>
      <c r="B192" s="2"/>
      <c r="C192" s="2"/>
      <c r="D192" s="32"/>
      <c r="E192" s="16"/>
      <c r="F192" s="24"/>
      <c r="G192" s="24"/>
      <c r="H192" s="2"/>
      <c r="I192" s="2"/>
    </row>
  </sheetData>
  <mergeCells count="100">
    <mergeCell ref="B189:G189"/>
    <mergeCell ref="B190:G190"/>
    <mergeCell ref="B191:G191"/>
    <mergeCell ref="B183:G183"/>
    <mergeCell ref="B184:G184"/>
    <mergeCell ref="B185:G185"/>
    <mergeCell ref="B186:G186"/>
    <mergeCell ref="B187:G187"/>
    <mergeCell ref="B188:G188"/>
    <mergeCell ref="B182:G182"/>
    <mergeCell ref="A165:G166"/>
    <mergeCell ref="A167:G168"/>
    <mergeCell ref="A169:G170"/>
    <mergeCell ref="A171:B171"/>
    <mergeCell ref="D171:G171"/>
    <mergeCell ref="E172:E173"/>
    <mergeCell ref="C174:G174"/>
    <mergeCell ref="C177:E177"/>
    <mergeCell ref="C178:E178"/>
    <mergeCell ref="C179:E179"/>
    <mergeCell ref="C180:E180"/>
    <mergeCell ref="C163:F163"/>
    <mergeCell ref="B150:G150"/>
    <mergeCell ref="B151:G151"/>
    <mergeCell ref="B152:G152"/>
    <mergeCell ref="B153:G153"/>
    <mergeCell ref="B154:G154"/>
    <mergeCell ref="B155:G155"/>
    <mergeCell ref="B156:G156"/>
    <mergeCell ref="B157:G157"/>
    <mergeCell ref="B158:G158"/>
    <mergeCell ref="B159:G159"/>
    <mergeCell ref="C162:F162"/>
    <mergeCell ref="C148:E148"/>
    <mergeCell ref="C129:F129"/>
    <mergeCell ref="A131:G132"/>
    <mergeCell ref="A133:G134"/>
    <mergeCell ref="A135:G136"/>
    <mergeCell ref="A137:B137"/>
    <mergeCell ref="D137:G137"/>
    <mergeCell ref="E138:E139"/>
    <mergeCell ref="C140:G140"/>
    <mergeCell ref="C145:E145"/>
    <mergeCell ref="C146:E146"/>
    <mergeCell ref="C147:E147"/>
    <mergeCell ref="C128:F128"/>
    <mergeCell ref="C114:E114"/>
    <mergeCell ref="B116:G116"/>
    <mergeCell ref="B117:G117"/>
    <mergeCell ref="B118:G118"/>
    <mergeCell ref="B119:G119"/>
    <mergeCell ref="B120:G120"/>
    <mergeCell ref="B121:G121"/>
    <mergeCell ref="B122:G122"/>
    <mergeCell ref="B123:G123"/>
    <mergeCell ref="B124:G124"/>
    <mergeCell ref="B125:G125"/>
    <mergeCell ref="C113:E113"/>
    <mergeCell ref="A87:G88"/>
    <mergeCell ref="A89:G90"/>
    <mergeCell ref="A91:G92"/>
    <mergeCell ref="A93:B93"/>
    <mergeCell ref="D93:G93"/>
    <mergeCell ref="E94:E95"/>
    <mergeCell ref="C96:G96"/>
    <mergeCell ref="C105:E105"/>
    <mergeCell ref="C106:G106"/>
    <mergeCell ref="C111:E111"/>
    <mergeCell ref="C112:E112"/>
    <mergeCell ref="C85:F85"/>
    <mergeCell ref="B72:G72"/>
    <mergeCell ref="B73:G73"/>
    <mergeCell ref="B74:G74"/>
    <mergeCell ref="B75:G75"/>
    <mergeCell ref="B76:G76"/>
    <mergeCell ref="B77:G77"/>
    <mergeCell ref="B78:G78"/>
    <mergeCell ref="B79:G79"/>
    <mergeCell ref="B80:G80"/>
    <mergeCell ref="B81:G81"/>
    <mergeCell ref="C84:F84"/>
    <mergeCell ref="C70:E70"/>
    <mergeCell ref="E12:E13"/>
    <mergeCell ref="C14:G14"/>
    <mergeCell ref="C37:E37"/>
    <mergeCell ref="C38:G38"/>
    <mergeCell ref="C56:E56"/>
    <mergeCell ref="C57:G57"/>
    <mergeCell ref="C61:E61"/>
    <mergeCell ref="C62:G62"/>
    <mergeCell ref="C67:E67"/>
    <mergeCell ref="C68:E68"/>
    <mergeCell ref="C69:E69"/>
    <mergeCell ref="A11:B11"/>
    <mergeCell ref="D11:G11"/>
    <mergeCell ref="C2:F2"/>
    <mergeCell ref="C3:F3"/>
    <mergeCell ref="A5:G6"/>
    <mergeCell ref="A7:G8"/>
    <mergeCell ref="A9:G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F90D1A8A7B46B4BBD738B452224B8DD" ma:contentTypeVersion="23" ma:contentTypeDescription="Kurkite naują dokumentą." ma:contentTypeScope="" ma:versionID="6ab8ad835600c2c5acbc62c4040fa25e">
  <xsd:schema xmlns:xsd="http://www.w3.org/2001/XMLSchema" xmlns:xs="http://www.w3.org/2001/XMLSchema" xmlns:p="http://schemas.microsoft.com/office/2006/metadata/properties" xmlns:ns2="c0774152-32fb-4eab-b477-6fb3e864d32a" xmlns:ns3="37d4979b-e708-4abb-b976-4e95d0a38995" targetNamespace="http://schemas.microsoft.com/office/2006/metadata/properties" ma:root="true" ma:fieldsID="7a9e2bbd0a49612343f4c27a06eb88e2" ns2:_="" ns3:_="">
    <xsd:import namespace="c0774152-32fb-4eab-b477-6fb3e864d32a"/>
    <xsd:import namespace="37d4979b-e708-4abb-b976-4e95d0a38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Grup_x0117_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04i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4152-32fb-4eab-b477-6fb3e864d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Grup_x0117_s" ma:index="14" nillable="true" ma:displayName="Grupės" ma:SharePointGroup="0" ma:internalName="Grup_x0117_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i04i" ma:index="19" nillable="true" ma:displayName="Asmuo arba grupė" ma:list="UserInfo" ma:internalName="i04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Vaizdų žymės" ma:readOnly="false" ma:fieldId="{5cf76f15-5ced-4ddc-b409-7134ff3c332f}" ma:taxonomyMulti="true" ma:sspId="02443e57-0652-421e-afe2-a08cf208e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Atsijungimo būsena" ma:internalName="Atsijungimo_x0020_b_x016b_sena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4979b-e708-4abb-b976-4e95d0a38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002018-343c-479f-af4c-a96f60b72ffe}" ma:internalName="TaxCatchAll" ma:showField="CatchAllData" ma:web="37d4979b-e708-4abb-b976-4e95d0a38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20EA12-124A-40A7-9EBC-E89230D22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7E77EB-1D32-4023-82B1-25E748484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74152-32fb-4eab-b477-6fb3e864d32a"/>
    <ds:schemaRef ds:uri="37d4979b-e708-4abb-b976-4e95d0a38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OBJ</vt:lpstr>
      <vt:lpstr>30%</vt:lpstr>
      <vt:lpstr>7pr_langai</vt:lpstr>
      <vt:lpstr>5pr_ER</vt:lpstr>
      <vt:lpstr>5pr_1a. apd</vt:lpstr>
      <vt:lpstr>3pr_rūs.</vt:lpstr>
      <vt:lpstr>3pr_1a.</vt:lpstr>
      <vt:lpstr>3pr_2a.</vt:lpstr>
      <vt:lpstr>3pr_3a.</vt:lpstr>
      <vt:lpstr>3pr_4a.</vt:lpstr>
      <vt:lpstr>3pr_5a.</vt:lpstr>
      <vt:lpstr>3pr_C.laipt.</vt:lpstr>
      <vt:lpstr>3pr_kond_nuo stogo</vt:lpstr>
      <vt:lpstr>3pr_antstatas</vt:lpstr>
      <vt:lpstr>3pr_VOK</vt:lpstr>
      <vt:lpstr>3pr_VOK_įreng</vt:lpstr>
      <vt:lpstr>Lapas1</vt:lpstr>
      <vt:lpstr>OBJ!Print_Area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</dc:creator>
  <cp:lastModifiedBy>Asta Kaupaitė</cp:lastModifiedBy>
  <cp:lastPrinted>2024-10-18T12:54:18Z</cp:lastPrinted>
  <dcterms:created xsi:type="dcterms:W3CDTF">2010-02-09T07:20:51Z</dcterms:created>
  <dcterms:modified xsi:type="dcterms:W3CDTF">2024-12-04T11:30:25Z</dcterms:modified>
</cp:coreProperties>
</file>