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valakeviciute\Desktop\"/>
    </mc:Choice>
  </mc:AlternateContent>
  <xr:revisionPtr revIDLastSave="0" documentId="8_{9F3D8663-A173-4579-8582-124FD5995CBF}" xr6:coauthVersionLast="47" xr6:coauthVersionMax="47" xr10:uidLastSave="{00000000-0000-0000-0000-000000000000}"/>
  <bookViews>
    <workbookView xWindow="10515" yWindow="630" windowWidth="16305" windowHeight="1281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F76" i="1"/>
  <c r="G78" i="1" s="1"/>
  <c r="G66" i="1"/>
  <c r="F63" i="1"/>
  <c r="G65" i="1" s="1"/>
  <c r="G53" i="1"/>
  <c r="F50" i="1"/>
  <c r="G52" i="1" s="1"/>
  <c r="G40" i="1"/>
  <c r="F37" i="1"/>
  <c r="G39" i="1" s="1"/>
  <c r="G21" i="1"/>
  <c r="F52" i="1" l="1"/>
  <c r="F53" i="1" s="1"/>
  <c r="F54" i="1" s="1"/>
  <c r="F78" i="1"/>
  <c r="F79" i="1" s="1"/>
  <c r="F80" i="1" s="1"/>
  <c r="F39" i="1"/>
  <c r="F40" i="1" s="1"/>
  <c r="F41" i="1" s="1"/>
  <c r="F65" i="1"/>
  <c r="F66" i="1" s="1"/>
  <c r="F67" i="1" s="1"/>
</calcChain>
</file>

<file path=xl/sharedStrings.xml><?xml version="1.0" encoding="utf-8"?>
<sst xmlns="http://schemas.openxmlformats.org/spreadsheetml/2006/main" count="160" uniqueCount="108">
  <si>
    <t>PIRKIMO SĄLYGŲ PRIEDAS "PASIŪLYMO FORMA"</t>
  </si>
  <si>
    <t>INTRAOKULINIAI LĘŠIUKAI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</si>
  <si>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</si>
  <si>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</si>
  <si>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</si>
  <si>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</si>
  <si>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</si>
  <si>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</si>
  <si>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</si>
  <si>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</si>
  <si>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</si>
  <si>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</si>
  <si>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</si>
  <si>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</si>
  <si>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</si>
  <si>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</si>
  <si>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</si>
  <si>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</si>
  <si>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</si>
  <si>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</si>
  <si>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</si>
  <si>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</si>
  <si>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</si>
  <si>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</si>
  <si>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</si>
  <si>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</si>
  <si>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</si>
  <si>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</si>
  <si>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</si>
  <si>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</si>
  <si>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</si>
  <si>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</si>
  <si>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</si>
  <si>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Siūlomos prekės tikslūs parametrai ir parametrą pagrindžiančio dokumento puslapis</t>
  </si>
  <si>
    <t>vnt.</t>
  </si>
  <si>
    <t>Suma be PVM</t>
  </si>
  <si>
    <t>Taikomas PVM dydis (%)</t>
  </si>
  <si>
    <t>PVM suma</t>
  </si>
  <si>
    <t>Suma su PVM</t>
  </si>
  <si>
    <t>6. DALIS</t>
  </si>
  <si>
    <t>UŽPAKALINĖS KAMEROS SULANKSTOMI VIENOS DALIES ASFERINIAI PAGILINTO ŽIDINIO INTRAOKULINIAI LĘŠIAI SUPAKUOTI Į VIENKARTINĮ INJEKTORIŲ (PRELOADED)</t>
  </si>
  <si>
    <t>6.</t>
  </si>
  <si>
    <t>Užpakalinės kameros sulankstomi vienos dalies asferiniai pagilinto židinio intraokuliniai lęšiai supakuoti į vienkartinį injektorių (preloaded)</t>
  </si>
  <si>
    <t>6.1.</t>
  </si>
  <si>
    <t>6.1.1.</t>
  </si>
  <si>
    <t>Medžiaga: minkštas sulankstomas hidrofobinis akrilatas su UV spindulių filtru, turintis chromoforą, mažinantį mėlynosios šviesos spindulių pralaidumą, vandens kiekis medžiagoje &lt;1%, arba lygiavertė medžiaga. Ilgis : 13,00 mm Optinės dalies diametras: 6,0 mm Optikos kraštas – stataus kampo, pašiurkštintas. Optinės dalies savybės: asferinė optika, abipusiai išgaubta. Centrinė lęšio optinė dalis modifikuotos laužiamosios gebos, sukuria pagilintą optinį židinį ir pagerina regos aštrumą vidutiniu atstumu.  Laužiamoji galia: +6D iki +30D, žingsnis kas 0,5D. Refrakcijos indeksas: 1,54 – 1,55. Atraminių elementų forma – modifikuota „C“, paviršius pašiurkštintas. Atraminių elementų jungimosi su optine dalimi kampas 0°. Konstrukcija – vienos dalies. Be rotacinių skylučių optinėje dalyje. Lęšio pateikimo sąlygos – lęšis tiekiamas sterilioje pakuotėje, sausas, vienkartiniame injektoriuje, sterilizuotas etilo oksidu. Lęšis implantuojamas sukant ar stumiant injektoriaus rankenėlę, pagal chirurgo pasirinktą operacinę techniką ar klinikinę sitaciją. Injektoriaus galiukas turi apsaugą, leidžiančią kontroliuoti ir pasirinkti įvedimo į priekinę kamerą gylį.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</si>
  <si>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7. DALIS</t>
  </si>
  <si>
    <t>UŽPAKALINĖS KAMEROS SULANKSTOMI VIENOS DALIES ASFERINIAI INTRAOKULINIAI LĘŠIAI SUPAKUOTI Į VIENKARTINĮ INJEKTORIŲ (PRELOADED), SU MĖLYNOS ŠVIESOS FILTRU.</t>
  </si>
  <si>
    <t>7.</t>
  </si>
  <si>
    <t>Užpakalinės kameros sulankstomi vienos dalies asferiniai intraokuliniai lęšiai supakuoti į vienkartinį injektorių (preloaded), su mėlynos šviesos filtru.</t>
  </si>
  <si>
    <t>7.1.</t>
  </si>
  <si>
    <t>7.1.1.</t>
  </si>
  <si>
    <t>Medžiaga: minkštas sulankstomas hidrofobinis akrilatas su UV spindulių ir mėlynos šviesos filtru (turintis chromoforą, mažinantį mėlynosios šviesos spindulių pralaidumą) arba lygiavertė medžiaga. Ilgis: 13,00 mm. Optinės dalies diametras: 6,0 mm. Optikos kraštas – stataus kampo, pašiurkštintas. Optinės dalies išgaubtumas: asferinė optika, dalinai koreguojanti teigiamas sferines aberacijas. Laužiamoji galia: +6D iki +30D, žingsnis kas 0,5D. Refrakcijos indeksas: 1,54 – 1,55. Atraminių elementų forma – modifikuota „C“, paviršius pašiurkštintas. Atraminių elementų jungimosi su optine dalimi kampas 0°. Konstrukcija – vienos dalies. Intraokuliniai lęšiai turi būti be rotacinių skylučių optinėje dalyje. Lęšio pateikimo sąlygos – lęšis tiekiamas sterilioje pakuotėje, sausas, vienkartiniame injektoriuje, sterilizuotas etilo oksidu. Lęšis implantuojamas sukant injektoriaus rankenėlę.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</si>
  <si>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8. DALIS</t>
  </si>
  <si>
    <t>UŽPAKALINĖS KAMEROS SULANKSTOMI INTRAOKULINIAI LĘŠIUKAI SU KASETĖMIS IMPLANTAVIMUI (ANG. CARTRIDGE)</t>
  </si>
  <si>
    <t>8.</t>
  </si>
  <si>
    <t>Užpakalinės kameros sulankstomi intraokuliniai lęšiukai su kasetėmis implantavimui (ang. Cartridge)</t>
  </si>
  <si>
    <t>8.1.</t>
  </si>
  <si>
    <t>8.1.1.</t>
  </si>
  <si>
    <t>Medžiaga: hidruotas iki pusiausvyros būsenos fiziologiniu druskų tirpalu hidrofobinis akrilatas su UV spindulių filtru, bespalvis arba lygiavertė medžiaga. Vandens kiekis medžiagoje ne daugiau 5%. Ilgis: 12,5 mm. Optinės dalies diametras: 6,0 mm. Optikos kraštas – status. Optinės dalies išgaubtumas – asferinis. Optinės dalies forma - abipusiai išgaubta. Refrakcijos indeksas: 1,52 - 1,54. Laužiamoji galia: nuo 0,0 iki +34,00 dioptrijų. Žingsnis nuo 0,0 iki +10,0 D ir nuo +30 iki +34 D kas 0,5 D arba kas 1,0 D, nuo +10 iki +30 D kas 0,5 D. Atraminių elementų forma – „J“, „C“ arba „L“. Atraminių elementų jungimosi su optine dalimi kampas 0°. Konstrukcija – vienos dalies. Intraokuliniai lęšiai turi būti be rotacinių skylučių optinėje dalyje. Konkursą laimėjęs tiekėjas privalės nemokamai pristatyti į perkančiąją organizaciją vienkartinio arba daugkartinio naudojimo injektorius, pagal perkančiosios organizacijos poreikį.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t>
  </si>
  <si>
    <t>9. DALIS</t>
  </si>
  <si>
    <t>UŽPAKALINĖS KAMEROS SULANKSTOMI VIENOS DALIES ASFERINIAI TORINIAI INTRAOKULINIAI LĘŠIAI SUPAKUOTI Į VIENKARTINĮ INJEKTORIŲ (PRELOADED)</t>
  </si>
  <si>
    <t>9.</t>
  </si>
  <si>
    <t>Užpakalinės kameros sulankstomi vienos dalies asferiniai toriniai intraokuliniai lęšiai supakuoti į vienkartinį injektorių (preloaded)</t>
  </si>
  <si>
    <t>9.1.</t>
  </si>
  <si>
    <t>9.1.1.</t>
  </si>
  <si>
    <t>Medžiaga: minkštas sulankstomas hidrofobinis akrilatas su UV spindulių ir mėlynos šviesos filtru (turintis chromoforą, mažinantį mėlynosios šviesos spindulių pralaidumą) arba lygiavertė medžiaga. Vandens kiekis medžiagoje &lt;1% Ilgis: 13,00 mm Optinės dalies diametras: 6,0 mm. Optikos kraštas – stataus kampo, pašiurkštintas. Optinės dalies savybės: asferinė optika su toriniu elementu, abipusiai išgaubta. Laužiamoji galia: +10D iki +30D, žingsnis kas 0,5D. Tiekėjai, siūlantys intraokulinius lęšius, privalo pateikti bent vieną Thomson Reuters Web of Science (ISI Web of Knowledge) indeksą turinčių leidinių mokslinių publikacijų kopiją apie pirkimui siūlomų intraokulinių lęšių geras funkcines savybes ir/ ar pooperacinius rezultatus. Torinio elemento laužiamoji galia IOL plokštumoje: +1.00 D, +1.50 D, +2.25 D,+3.00 D, +3.75 D, +4.50 D, +5.25 D, +6.00 D. Refrakcijos indeksas: 1,54 – 1,55. Atraminių elementų forma – modifikuota „C“, paviršius pašiurkštintas. Atraminių elementų jungimosi su optine dalimi kampas 0°. Konstrukcija – vienos dalies. Intraokuliniai lęšiai turi būti be rotacinių skylučių optinėje dalyje. Lęšio pateikimo sąlygos – lęšis tiekiamas sterilioje pakuotėje, sausas, vienkartiniame injektoriuje, sterilizuotas etilo oksidu. Lęšis implantuojamas, sukant arba stumiant injektoriaus rankenėlę, pagal chirurgo pasirinktą operacinę techniką ar klinikinę situaciją. Injektoriaus galiukas turi apsaugą, leidžiančią kontroliuoti ir pasirinkti įvedimo į priekinę kamerą gylį.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</si>
  <si>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</si>
  <si>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</si>
  <si>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</si>
  <si>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</si>
  <si>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</si>
  <si>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</si>
  <si>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</si>
  <si>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</si>
  <si>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</si>
  <si>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</si>
  <si>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</si>
  <si>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</si>
  <si>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</si>
  <si>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</si>
  <si>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</si>
  <si>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</si>
  <si>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</si>
  <si>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</si>
  <si>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</si>
  <si>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</si>
  <si>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</si>
  <si>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</si>
  <si>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RŠL-3749 2025-03-03 21:05:53</t>
  </si>
  <si>
    <t>Siūlomos prekės gamintojas, modelis, REF kodas</t>
  </si>
  <si>
    <t>Vilnius</t>
  </si>
  <si>
    <t>Fox Vision UAB</t>
  </si>
  <si>
    <t>A. Mickevičiaus g. 9-3, LT-08119 Vilnius</t>
  </si>
  <si>
    <t>LT100008636117</t>
  </si>
  <si>
    <t>LT837044060008150581, AB SEB bankas. Banko kodas 70440</t>
  </si>
  <si>
    <t xml:space="preserve">Gamintojas: HOYA Medical Singapore Pte Ltd. Modelis: Vivinex Impress XY1-EM. </t>
  </si>
  <si>
    <t xml:space="preserve">Gamintojas: HOYA Medical Singapore Pte Ltd. Modelis: Vivinex iSert XY1. </t>
  </si>
  <si>
    <t>Gamintojas Bausch+Lomb Inc. Modelis Envista MX60E</t>
  </si>
  <si>
    <t>Gamintojas: HOYA Medical Singapore Pte Ltd. Modelis: Vivinex Toric XY1A-SP</t>
  </si>
  <si>
    <t>Ne</t>
  </si>
  <si>
    <t>Taip</t>
  </si>
  <si>
    <r>
      <t xml:space="preserve">Medžiaga: minkštas sulankstomas hidrofobinis akrilatas su UV spindulių filtru, turintis chromoforą, mažinantį mėlynosios šviesos spindulių pralaidumą, vandens kiekis medžiagoje 0,6%. Ilgis : 13,00 mm Optinės dalies diametras: 6,0 mm Optikos kraštas – stataus kampo, pašiurkštintas. Optinės dalies savybės: asferinė optika, abipusiai išgaubta. Centrinė lęšio optinė dalis modifikuotos laužiamosios gebos, sukuria pagilintą optinį židinį ir pagerina regos aštrumą vidutiniu atstumu.  Laužiamoji galia: +6D iki +30D, žingsnis kas 0,5D. Refrakcijos indeksas: 1,55. Atraminių elementų forma – modifikuota „C“, paviršius pašiurkštintas. Atraminių elementų jungimosi su optine dalimi kampas 0°. Konstrukcija – vienos dalies. Be rotacinių skylučių optinėje dalyje. Lęšio pateikimo sąlygos – lęšis tiekiamas sterilioje pakuotėje, sausas, vienkartiniame injektoriuje, sterilizuotas etilo oksidu. Lęšis implantuojamas sukant ar stumiant injektoriaus rankenėlę, pagal chirurgo pasirinktą operacinę techniką ar klinikinę sitaciją. Injektoriaus galiukas turi apsaugą, leidžiančią kontroliuoti ir pasirinkti įvedimo į priekinę kamerą gylį. PATEIKTAS Thomson Reuters Web of Science (ISI Web of Knowledge) indeksą turinčio leidinio mokslinės publikacijos kopija apie siūlomų intraokulinių lęšių geras funkcines savybes ir/ ar pooperacinius rezultatus. </t>
    </r>
    <r>
      <rPr>
        <b/>
        <sz val="11"/>
        <color theme="1"/>
        <rFont val="Calibri"/>
        <family val="2"/>
        <scheme val="minor"/>
      </rPr>
      <t>Žr. failus: 6 PD IFU katalogas.pdf, 6 PD Vivinex Impress katalogas.pdf, 6-7 PD Konfidencialu HOYA statement_water.pdf, 6 PD ISI publikacija.pdf</t>
    </r>
  </si>
  <si>
    <r>
      <t xml:space="preserve">Medžiaga: minkštas sulankstomas hidrofobinis akrilatas su UV spindulių ir mėlynos šviesos filtru (turintis chromoforą, mažinantį mėlynosios šviesos spindulių pralaidumą). Ilgis: 13,00 mm. Optinės dalies diametras: 6,0 mm. Optikos kraštas – stataus kampo, pašiurkštintas. Optinės dalies išgaubtumas: asferinė optika, dalinai koreguojanti teigiamas sferines aberacijas. Laužiamoji galia: +6D iki +30D, žingsnis kas 0,5D. Refrakcijos indeksas: 1,55. Atraminių elementų forma – modifikuota „C“, paviršius pašiurkštintas. Atraminių elementų jungimosi su optine dalimi kampas 0°. Konstrukcija – vienos dalies. Intraokuliniai lęšiai be rotacinių skylučių optinėje dalyje. Lęšio pateikimo sąlygos – lęšis tiekiamas sterilioje pakuotėje, sausas, vienkartiniame injektoriuje, sterilizuotas etilo oksidu. Lęšis implantuojamas sukant injektoriaus rankenėlę. PATEIKTAS Thomson Reuters Web of Science (ISI Web of Knowledge) indeksą turinčio leidinio mokslinės publikacijos kopija apie siūlomų intraokulinių lęšių geras funkcines savybes ir/ ar pooperacinius rezultatus. </t>
    </r>
    <r>
      <rPr>
        <b/>
        <sz val="11"/>
        <color theme="1"/>
        <rFont val="Calibri"/>
        <family val="2"/>
        <scheme val="minor"/>
      </rPr>
      <t>Žr. failus: 7 PD Katalogas.pdf, 6-7 PD Konfidencialu HOYA statement_water.pdf, 7 PD straipsnis ISI.pdf</t>
    </r>
  </si>
  <si>
    <r>
      <t xml:space="preserve">Medžiaga: hidruotas iki pusiausvyros būsenos fiziologiniu druskų tirpalu hidrofobinis akrilatas su UV spindulių filtru, bespalvis. Vandens kiekis medžiagoje 4%. Ilgis: 12,5 mm. Optinės dalies diametras: 6,0 mm. Optikos kraštas – status. Optinės dalies išgaubtumas – asferinis. Optinės dalies forma - abipusiai išgaubta. Refrakcijos indeksas: 1,53. Laužiamoji galia: nuo 0,0 iki +34,00 dioptrijų. Žingsnis nuo 0,0 iki +10,0 D ir nuo +30 iki +34 D kas 0,5 D arba kas 1,0 D, nuo +10 iki +30 D kas 0,5 D. Atraminių elementų forma –  „C“. Atraminių elementų jungimosi su optine dalimi kampas 0°. Konstrukcija – vienos dalies. Be rotacinių skylučių optinėje dalyje. Kartu tiekiami  vienkartinio naudojimo injektorius, pagal perkančiosios organizacijos poreikį. PATEIKTAS Thomson Reuters Web of Science (ISI Web of Knowledge) indeksą turinčio leidinio mokslinės publikacijos kopija apie siūlomų intraokulinių lęšių geras funkcines savybes ir/ ar pooperacinius rezultatus. </t>
    </r>
    <r>
      <rPr>
        <b/>
        <sz val="11"/>
        <color theme="1"/>
        <rFont val="Calibri"/>
        <family val="2"/>
        <scheme val="minor"/>
      </rPr>
      <t xml:space="preserve"> Žr. failus: 8 PD katalogas.pdf, 8 PD ISI publikacija.pdf, 8 PD web katalogas.pdf</t>
    </r>
  </si>
  <si>
    <r>
      <t xml:space="preserve">Medžiaga: minkštas sulankstomas hidrofobinis akrilatas su UV spindulių ir mėlynos šviesos filtru (turintis chromoforą, mažinantį mėlynosios šviesos spindulių pralaidumą). Vandens kiekis medžiagoje 0,6%. Ilgis: 13,00 mm Optinės dalies diametras: 6,0 mm. Optikos kraštas – stataus kampo, pašiurkštintas. Optinės dalies savybės: asferinė optika su toriniu elementu, abipusiai išgaubta. Laužiamoji galia: +10D iki +30D, žingsnis kas 0,5D. PATEIKTAS Thomson Reuters Web of Science (ISI Web of Knowledge) indeksą turinčio leidinio mokslinės publikacijos kopija apie siūlomų intraokulinių lęšių geras funkcines savybes ir/ ar pooperacinius rezultatus. Torinio elemento laužiamoji galia IOL plokštumoje: +1.00 D, +1.50 D, +2.25 D,+3.00 D, +3.75 D, +4.50 D, +5.25 D, +6.00 D. Refrakcijos indeksas: 1,55. Atraminių elementų forma – modifikuota „C“, paviršius pašiurkštintas. Atraminių elementų jungimosi su optine dalimi kampas 0°. Konstrukcija – vienos dalies. Be rotacinių skylučių optinėje dalyje. Lęšio pateikimo sąlygos – lęšis tiekiamas sterilioje pakuotėje, sausas, vienkartiniame injektoriuje, sterilizuotas etilo oksidu. Lęšis implantuojamas, sukant arba stumiant injektoriaus rankenėlę, pagal chirurgo pasirinktą operacinę techniką ar klinikinę situaciją. Injektoriaus galiukas turi apsaugą, leidžiančią kontroliuoti ir pasirinkti įvedimo į priekinę kamerą gylį. </t>
    </r>
    <r>
      <rPr>
        <b/>
        <sz val="11"/>
        <color theme="1"/>
        <rFont val="Calibri"/>
        <family val="2"/>
        <scheme val="minor"/>
      </rPr>
      <t>Žr. failus: 9 PD IFU katalogas, 6-7 PD Konfidencialu HOYA statement_water.pdf, 9 PD katalogas.pdf, 9 PD straipsnis ISI.pdf</t>
    </r>
  </si>
  <si>
    <t>9_6 Priedas. Deklaracija dėl Reglamento JA-s0415.pdf</t>
  </si>
  <si>
    <t>Taip. Viso 20 failų, pagrindžiančių siūlomų prekių atitikimą techninei specifikacijai.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</si>
</sst>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8" fillId="0" borderId="0" applyFont="0" applyFill="0" applyBorder="0" applyAlignment="0" applyProtection="0"/>
  </cellStyleXfs>
  <cellXfs count="84">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0" xfId="0" applyFont="1" applyFill="1" applyAlignment="1">
      <alignment wrapText="1" shrinkToFit="1"/>
    </xf>
    <xf numFmtId="0" fontId="4" fillId="2" borderId="0" xfId="0" applyFont="1" applyFill="1" applyAlignment="1">
      <alignment wrapText="1" shrinkToFit="1"/>
    </xf>
    <xf numFmtId="0" fontId="5" fillId="4" borderId="23" xfId="0" applyFont="1" applyFill="1" applyBorder="1" applyAlignment="1">
      <alignment wrapText="1" shrinkToFit="1"/>
    </xf>
    <xf numFmtId="0" fontId="4" fillId="4" borderId="23" xfId="0" applyFont="1" applyFill="1" applyBorder="1" applyAlignment="1">
      <alignment wrapText="1" shrinkToFit="1"/>
    </xf>
    <xf numFmtId="0" fontId="4" fillId="5" borderId="23" xfId="0" applyFont="1" applyFill="1" applyBorder="1" applyAlignment="1" applyProtection="1">
      <alignment wrapText="1" shrinkToFit="1"/>
      <protection locked="0"/>
    </xf>
    <xf numFmtId="0" fontId="4" fillId="4" borderId="0" xfId="0" applyFont="1" applyFill="1" applyAlignment="1">
      <alignment wrapText="1" shrinkToFit="1"/>
    </xf>
    <xf numFmtId="14" fontId="4" fillId="5" borderId="1" xfId="0" applyNumberFormat="1" applyFont="1" applyFill="1" applyBorder="1" applyProtection="1">
      <protection locked="0"/>
    </xf>
    <xf numFmtId="0" fontId="3" fillId="5" borderId="1" xfId="0" applyFont="1" applyFill="1" applyBorder="1" applyProtection="1">
      <protection locked="0"/>
    </xf>
    <xf numFmtId="0" fontId="2" fillId="4" borderId="23" xfId="0" applyFont="1" applyFill="1" applyBorder="1" applyAlignment="1">
      <alignment wrapText="1" shrinkToFit="1"/>
    </xf>
    <xf numFmtId="0" fontId="2" fillId="5" borderId="23" xfId="0" applyFont="1" applyFill="1" applyBorder="1" applyAlignment="1" applyProtection="1">
      <alignment wrapText="1" shrinkToFit="1"/>
      <protection locked="0"/>
    </xf>
    <xf numFmtId="43" fontId="4" fillId="6" borderId="23" xfId="1" applyFont="1" applyFill="1" applyBorder="1" applyAlignment="1" applyProtection="1">
      <alignment wrapText="1" shrinkToFit="1"/>
      <protection locked="0"/>
    </xf>
    <xf numFmtId="43" fontId="5" fillId="4" borderId="23" xfId="1" applyFont="1" applyFill="1" applyBorder="1" applyAlignment="1">
      <alignment wrapText="1" shrinkToFit="1"/>
    </xf>
    <xf numFmtId="43" fontId="4" fillId="4" borderId="23" xfId="1" applyFont="1" applyFill="1" applyBorder="1" applyAlignment="1">
      <alignment wrapText="1" shrinkToFit="1"/>
    </xf>
    <xf numFmtId="0" fontId="1" fillId="5" borderId="23" xfId="0" applyFont="1" applyFill="1" applyBorder="1" applyAlignment="1" applyProtection="1">
      <alignment wrapText="1" shrinkToFit="1"/>
      <protection locked="0"/>
    </xf>
    <xf numFmtId="0" fontId="4"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2" fillId="5" borderId="1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5"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2"/>
  <sheetViews>
    <sheetView tabSelected="1" zoomScale="70" zoomScaleNormal="70" workbookViewId="0">
      <selection activeCell="C21" sqref="C17:F21"/>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48.87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45768</v>
      </c>
    </row>
    <row r="9" spans="1:6" x14ac:dyDescent="0.25">
      <c r="A9" s="4" t="s">
        <v>5</v>
      </c>
      <c r="B9" s="13"/>
    </row>
    <row r="10" spans="1:6" x14ac:dyDescent="0.25">
      <c r="A10" s="4" t="s">
        <v>6</v>
      </c>
      <c r="B10" s="28" t="s">
        <v>91</v>
      </c>
    </row>
    <row r="12" spans="1:6" ht="15.75" x14ac:dyDescent="0.25">
      <c r="A12" s="43" t="s">
        <v>7</v>
      </c>
      <c r="B12" s="44"/>
      <c r="C12" s="36" t="s">
        <v>92</v>
      </c>
      <c r="D12" s="37"/>
      <c r="E12" s="37"/>
      <c r="F12" s="38"/>
    </row>
    <row r="13" spans="1:6" ht="16.149999999999999" customHeight="1" x14ac:dyDescent="0.25">
      <c r="A13" s="48" t="s">
        <v>8</v>
      </c>
      <c r="B13" s="41"/>
      <c r="C13" s="39">
        <v>303317197</v>
      </c>
      <c r="D13" s="37"/>
      <c r="E13" s="37"/>
      <c r="F13" s="38"/>
    </row>
    <row r="14" spans="1:6" ht="16.149999999999999" customHeight="1" x14ac:dyDescent="0.25">
      <c r="A14" s="48" t="s">
        <v>9</v>
      </c>
      <c r="B14" s="41"/>
      <c r="C14" s="36" t="s">
        <v>93</v>
      </c>
      <c r="D14" s="37"/>
      <c r="E14" s="37"/>
      <c r="F14" s="38"/>
    </row>
    <row r="15" spans="1:6" ht="16.149999999999999" customHeight="1" x14ac:dyDescent="0.25">
      <c r="A15" s="43" t="s">
        <v>10</v>
      </c>
      <c r="B15" s="44"/>
      <c r="C15" s="36" t="s">
        <v>94</v>
      </c>
      <c r="D15" s="37"/>
      <c r="E15" s="37"/>
      <c r="F15" s="38"/>
    </row>
    <row r="16" spans="1:6" ht="63" customHeight="1" x14ac:dyDescent="0.25">
      <c r="A16" s="40" t="s">
        <v>11</v>
      </c>
      <c r="B16" s="41"/>
      <c r="C16" s="36" t="s">
        <v>95</v>
      </c>
      <c r="D16" s="37"/>
      <c r="E16" s="37"/>
      <c r="F16" s="38"/>
    </row>
    <row r="17" spans="1:7" ht="16.149999999999999" customHeight="1" x14ac:dyDescent="0.25">
      <c r="A17" s="43" t="s">
        <v>12</v>
      </c>
      <c r="B17" s="44"/>
      <c r="C17" s="36"/>
      <c r="D17" s="37"/>
      <c r="E17" s="37"/>
      <c r="F17" s="38"/>
    </row>
    <row r="18" spans="1:7" ht="16.149999999999999" customHeight="1" x14ac:dyDescent="0.25">
      <c r="A18" s="43" t="s">
        <v>13</v>
      </c>
      <c r="B18" s="44"/>
      <c r="C18" s="36"/>
      <c r="D18" s="37"/>
      <c r="E18" s="37"/>
      <c r="F18" s="38"/>
    </row>
    <row r="19" spans="1:7" ht="48" customHeight="1" x14ac:dyDescent="0.25">
      <c r="A19" s="43" t="s">
        <v>14</v>
      </c>
      <c r="B19" s="44"/>
      <c r="C19" s="36"/>
      <c r="D19" s="37"/>
      <c r="E19" s="37"/>
      <c r="F19" s="38"/>
    </row>
    <row r="20" spans="1:7" ht="55.15" customHeight="1" x14ac:dyDescent="0.25">
      <c r="A20" s="43" t="s">
        <v>15</v>
      </c>
      <c r="B20" s="44"/>
      <c r="C20" s="36"/>
      <c r="D20" s="37"/>
      <c r="E20" s="37"/>
      <c r="F20" s="38"/>
    </row>
    <row r="21" spans="1:7" ht="70.900000000000006" customHeight="1" x14ac:dyDescent="0.25">
      <c r="A21" s="45" t="s">
        <v>16</v>
      </c>
      <c r="B21" s="46"/>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1.9" customHeight="1" x14ac:dyDescent="0.25">
      <c r="A28" s="47" t="s">
        <v>22</v>
      </c>
      <c r="B28" s="35"/>
      <c r="C28" s="35"/>
      <c r="D28" s="35"/>
      <c r="E28" s="35"/>
      <c r="F28" s="35"/>
    </row>
    <row r="29" spans="1:7" x14ac:dyDescent="0.25">
      <c r="A29" s="35" t="s">
        <v>23</v>
      </c>
      <c r="B29" s="35"/>
      <c r="C29" s="35"/>
      <c r="D29" s="35"/>
      <c r="E29" s="35"/>
      <c r="F29" s="35"/>
    </row>
    <row r="30" spans="1:7" x14ac:dyDescent="0.25">
      <c r="A30" s="14" t="s">
        <v>24</v>
      </c>
      <c r="D30" s="15"/>
    </row>
    <row r="31" spans="1:7" x14ac:dyDescent="0.25">
      <c r="A31" s="14" t="s">
        <v>25</v>
      </c>
    </row>
    <row r="32" spans="1:7" s="22" customFormat="1" ht="30" x14ac:dyDescent="0.25">
      <c r="A32" s="21" t="s">
        <v>39</v>
      </c>
      <c r="B32" s="21" t="s">
        <v>40</v>
      </c>
    </row>
    <row r="33" spans="1:8" s="22" customFormat="1" x14ac:dyDescent="0.25"/>
    <row r="34" spans="1:8" s="22" customFormat="1" ht="45" x14ac:dyDescent="0.25">
      <c r="A34" s="21" t="s">
        <v>26</v>
      </c>
    </row>
    <row r="35" spans="1:8" s="22" customFormat="1" ht="45" x14ac:dyDescent="0.25">
      <c r="A35" s="23" t="s">
        <v>27</v>
      </c>
      <c r="B35" s="23" t="s">
        <v>28</v>
      </c>
      <c r="C35" s="23" t="s">
        <v>29</v>
      </c>
      <c r="D35" s="23" t="s">
        <v>30</v>
      </c>
      <c r="E35" s="23" t="s">
        <v>31</v>
      </c>
      <c r="F35" s="23" t="s">
        <v>32</v>
      </c>
      <c r="G35" s="23" t="s">
        <v>90</v>
      </c>
      <c r="H35" s="23" t="s">
        <v>33</v>
      </c>
    </row>
    <row r="36" spans="1:8" s="22" customFormat="1" ht="30" x14ac:dyDescent="0.25">
      <c r="A36" s="23" t="s">
        <v>41</v>
      </c>
      <c r="B36" s="23" t="s">
        <v>42</v>
      </c>
      <c r="C36" s="24"/>
      <c r="D36" s="24"/>
      <c r="E36" s="24"/>
      <c r="F36" s="24"/>
      <c r="G36" s="24"/>
      <c r="H36" s="24"/>
    </row>
    <row r="37" spans="1:8" s="22" customFormat="1" ht="60" x14ac:dyDescent="0.25">
      <c r="A37" s="24" t="s">
        <v>43</v>
      </c>
      <c r="B37" s="24" t="s">
        <v>42</v>
      </c>
      <c r="C37" s="24">
        <v>600</v>
      </c>
      <c r="D37" s="24" t="s">
        <v>34</v>
      </c>
      <c r="E37" s="31">
        <v>195</v>
      </c>
      <c r="F37" s="33">
        <f>IF(ISBLANK(E37),"", PRODUCT(C37,E37))</f>
        <v>117000</v>
      </c>
      <c r="G37" s="30" t="s">
        <v>96</v>
      </c>
      <c r="H37" s="24"/>
    </row>
    <row r="38" spans="1:8" s="22" customFormat="1" ht="369.75" customHeight="1" x14ac:dyDescent="0.25">
      <c r="A38" s="24" t="s">
        <v>44</v>
      </c>
      <c r="B38" s="29" t="s">
        <v>45</v>
      </c>
      <c r="C38" s="24"/>
      <c r="D38" s="24"/>
      <c r="E38" s="24"/>
      <c r="F38" s="24"/>
      <c r="G38" s="24"/>
      <c r="H38" s="34" t="s">
        <v>102</v>
      </c>
    </row>
    <row r="39" spans="1:8" s="22" customFormat="1" x14ac:dyDescent="0.25">
      <c r="E39" s="23" t="s">
        <v>35</v>
      </c>
      <c r="F39" s="32">
        <f>IF((COUNT(C37:C38)&lt;&gt;COUNT(F37:F38)),"", ROUND(SUM(F37:F38),2))</f>
        <v>117000</v>
      </c>
      <c r="G39" s="26" t="str">
        <f>IF((COUNT(C37:C38)&lt;&gt;COUNT(F37:F38)),"Neužpildytos visų objektų kainos", "")</f>
        <v/>
      </c>
    </row>
    <row r="40" spans="1:8" s="22" customFormat="1" x14ac:dyDescent="0.25">
      <c r="C40" s="23" t="s">
        <v>36</v>
      </c>
      <c r="D40" s="25">
        <v>5</v>
      </c>
      <c r="E40" s="23" t="s">
        <v>37</v>
      </c>
      <c r="F40" s="32">
        <f>IF(OR(F39="",D40=""),"", ROUND(PRODUCT(D40,F39)/100,2))</f>
        <v>5850</v>
      </c>
      <c r="G40" s="26" t="str">
        <f>IF(D40="", "Nurodykite taikomą PVM dydį", "")</f>
        <v/>
      </c>
    </row>
    <row r="41" spans="1:8" s="22" customFormat="1" x14ac:dyDescent="0.25">
      <c r="E41" s="23" t="s">
        <v>38</v>
      </c>
      <c r="F41" s="32">
        <f>IF(ISBLANK(F40), "", ROUND(SUM(F39:F40),2))</f>
        <v>122850</v>
      </c>
    </row>
    <row r="42" spans="1:8" s="22" customFormat="1" x14ac:dyDescent="0.25"/>
    <row r="43" spans="1:8" s="22" customFormat="1" x14ac:dyDescent="0.25"/>
    <row r="44" spans="1:8" s="22" customFormat="1" x14ac:dyDescent="0.25"/>
    <row r="45" spans="1:8" s="22" customFormat="1" ht="30" x14ac:dyDescent="0.25">
      <c r="A45" s="21" t="s">
        <v>46</v>
      </c>
      <c r="B45" s="21" t="s">
        <v>47</v>
      </c>
    </row>
    <row r="46" spans="1:8" s="22" customFormat="1" x14ac:dyDescent="0.25"/>
    <row r="47" spans="1:8" s="22" customFormat="1" ht="45" x14ac:dyDescent="0.25">
      <c r="A47" s="21" t="s">
        <v>26</v>
      </c>
    </row>
    <row r="48" spans="1:8" s="22" customFormat="1" ht="45" x14ac:dyDescent="0.25">
      <c r="A48" s="23" t="s">
        <v>27</v>
      </c>
      <c r="B48" s="23" t="s">
        <v>28</v>
      </c>
      <c r="C48" s="23" t="s">
        <v>29</v>
      </c>
      <c r="D48" s="23" t="s">
        <v>30</v>
      </c>
      <c r="E48" s="23" t="s">
        <v>31</v>
      </c>
      <c r="F48" s="23" t="s">
        <v>32</v>
      </c>
      <c r="G48" s="23" t="s">
        <v>90</v>
      </c>
      <c r="H48" s="23" t="s">
        <v>33</v>
      </c>
    </row>
    <row r="49" spans="1:8" s="22" customFormat="1" ht="30" x14ac:dyDescent="0.25">
      <c r="A49" s="23" t="s">
        <v>48</v>
      </c>
      <c r="B49" s="23" t="s">
        <v>49</v>
      </c>
      <c r="C49" s="24"/>
      <c r="D49" s="24"/>
      <c r="E49" s="24"/>
      <c r="F49" s="24"/>
      <c r="G49" s="24"/>
      <c r="H49" s="24"/>
    </row>
    <row r="50" spans="1:8" s="22" customFormat="1" ht="60" x14ac:dyDescent="0.25">
      <c r="A50" s="24" t="s">
        <v>50</v>
      </c>
      <c r="B50" s="24" t="s">
        <v>49</v>
      </c>
      <c r="C50" s="24">
        <v>600</v>
      </c>
      <c r="D50" s="24" t="s">
        <v>34</v>
      </c>
      <c r="E50" s="31">
        <v>185</v>
      </c>
      <c r="F50" s="33">
        <f>IF(ISBLANK(E50),"", PRODUCT(C50,E50))</f>
        <v>111000</v>
      </c>
      <c r="G50" s="30" t="s">
        <v>97</v>
      </c>
      <c r="H50" s="24"/>
    </row>
    <row r="51" spans="1:8" s="22" customFormat="1" ht="309" customHeight="1" x14ac:dyDescent="0.25">
      <c r="A51" s="24" t="s">
        <v>51</v>
      </c>
      <c r="B51" s="29" t="s">
        <v>52</v>
      </c>
      <c r="C51" s="24"/>
      <c r="D51" s="24"/>
      <c r="E51" s="24"/>
      <c r="F51" s="24"/>
      <c r="G51" s="24"/>
      <c r="H51" s="34" t="s">
        <v>103</v>
      </c>
    </row>
    <row r="52" spans="1:8" s="22" customFormat="1" x14ac:dyDescent="0.25">
      <c r="E52" s="23" t="s">
        <v>35</v>
      </c>
      <c r="F52" s="32">
        <f>IF((COUNT(C50:C51)&lt;&gt;COUNT(F50:F51)),"", ROUND(SUM(F50:F51),2))</f>
        <v>111000</v>
      </c>
      <c r="G52" s="26" t="str">
        <f>IF((COUNT(C50:C51)&lt;&gt;COUNT(F50:F51)),"Neužpildytos visų objektų kainos", "")</f>
        <v/>
      </c>
    </row>
    <row r="53" spans="1:8" s="22" customFormat="1" x14ac:dyDescent="0.25">
      <c r="C53" s="23" t="s">
        <v>36</v>
      </c>
      <c r="D53" s="25">
        <v>5</v>
      </c>
      <c r="E53" s="23" t="s">
        <v>37</v>
      </c>
      <c r="F53" s="32">
        <f>IF(OR(F52="",D53=""),"", ROUND(PRODUCT(D53,F52)/100,2))</f>
        <v>5550</v>
      </c>
      <c r="G53" s="26" t="str">
        <f>IF(D53="", "Nurodykite taikomą PVM dydį", "")</f>
        <v/>
      </c>
    </row>
    <row r="54" spans="1:8" s="22" customFormat="1" x14ac:dyDescent="0.25">
      <c r="E54" s="23" t="s">
        <v>38</v>
      </c>
      <c r="F54" s="32">
        <f>IF(ISBLANK(F53), "", ROUND(SUM(F52:F53),2))</f>
        <v>116550</v>
      </c>
    </row>
    <row r="55" spans="1:8" s="22" customFormat="1" x14ac:dyDescent="0.25"/>
    <row r="56" spans="1:8" s="22" customFormat="1" x14ac:dyDescent="0.25"/>
    <row r="57" spans="1:8" s="22" customFormat="1" x14ac:dyDescent="0.25"/>
    <row r="58" spans="1:8" s="22" customFormat="1" ht="30" x14ac:dyDescent="0.25">
      <c r="A58" s="21" t="s">
        <v>53</v>
      </c>
      <c r="B58" s="21" t="s">
        <v>54</v>
      </c>
    </row>
    <row r="59" spans="1:8" s="22" customFormat="1" x14ac:dyDescent="0.25"/>
    <row r="60" spans="1:8" s="22" customFormat="1" ht="45" x14ac:dyDescent="0.25">
      <c r="A60" s="21" t="s">
        <v>26</v>
      </c>
    </row>
    <row r="61" spans="1:8" s="22" customFormat="1" ht="45" x14ac:dyDescent="0.25">
      <c r="A61" s="23" t="s">
        <v>27</v>
      </c>
      <c r="B61" s="23" t="s">
        <v>28</v>
      </c>
      <c r="C61" s="23" t="s">
        <v>29</v>
      </c>
      <c r="D61" s="23" t="s">
        <v>30</v>
      </c>
      <c r="E61" s="23" t="s">
        <v>31</v>
      </c>
      <c r="F61" s="23" t="s">
        <v>32</v>
      </c>
      <c r="G61" s="23" t="s">
        <v>90</v>
      </c>
      <c r="H61" s="23" t="s">
        <v>33</v>
      </c>
    </row>
    <row r="62" spans="1:8" s="22" customFormat="1" ht="30" x14ac:dyDescent="0.25">
      <c r="A62" s="23" t="s">
        <v>55</v>
      </c>
      <c r="B62" s="23" t="s">
        <v>56</v>
      </c>
      <c r="C62" s="24"/>
      <c r="D62" s="24"/>
      <c r="E62" s="24"/>
      <c r="F62" s="24"/>
      <c r="G62" s="24"/>
      <c r="H62" s="24"/>
    </row>
    <row r="63" spans="1:8" s="22" customFormat="1" ht="45" x14ac:dyDescent="0.25">
      <c r="A63" s="24" t="s">
        <v>57</v>
      </c>
      <c r="B63" s="24" t="s">
        <v>56</v>
      </c>
      <c r="C63" s="24">
        <v>582</v>
      </c>
      <c r="D63" s="24" t="s">
        <v>34</v>
      </c>
      <c r="E63" s="31">
        <v>90</v>
      </c>
      <c r="F63" s="33">
        <f>IF(ISBLANK(E63),"", PRODUCT(C63,E63))</f>
        <v>52380</v>
      </c>
      <c r="G63" s="30" t="s">
        <v>98</v>
      </c>
      <c r="H63" s="24"/>
    </row>
    <row r="64" spans="1:8" s="22" customFormat="1" ht="262.5" customHeight="1" x14ac:dyDescent="0.25">
      <c r="A64" s="24" t="s">
        <v>58</v>
      </c>
      <c r="B64" s="29" t="s">
        <v>59</v>
      </c>
      <c r="C64" s="24"/>
      <c r="D64" s="24"/>
      <c r="E64" s="24"/>
      <c r="F64" s="24"/>
      <c r="G64" s="24"/>
      <c r="H64" s="34" t="s">
        <v>104</v>
      </c>
    </row>
    <row r="65" spans="1:8" s="22" customFormat="1" x14ac:dyDescent="0.25">
      <c r="E65" s="23" t="s">
        <v>35</v>
      </c>
      <c r="F65" s="32">
        <f>IF((COUNT(C63:C64)&lt;&gt;COUNT(F63:F64)),"", ROUND(SUM(F63:F64),2))</f>
        <v>52380</v>
      </c>
      <c r="G65" s="26" t="str">
        <f>IF((COUNT(C63:C64)&lt;&gt;COUNT(F63:F64)),"Neužpildytos visų objektų kainos", "")</f>
        <v/>
      </c>
    </row>
    <row r="66" spans="1:8" s="22" customFormat="1" x14ac:dyDescent="0.25">
      <c r="C66" s="23" t="s">
        <v>36</v>
      </c>
      <c r="D66" s="25">
        <v>5</v>
      </c>
      <c r="E66" s="23" t="s">
        <v>37</v>
      </c>
      <c r="F66" s="32">
        <f>IF(OR(F65="",D66=""),"", ROUND(PRODUCT(D66,F65)/100,2))</f>
        <v>2619</v>
      </c>
      <c r="G66" s="26" t="str">
        <f>IF(D66="", "Nurodykite taikomą PVM dydį", "")</f>
        <v/>
      </c>
    </row>
    <row r="67" spans="1:8" s="22" customFormat="1" x14ac:dyDescent="0.25">
      <c r="E67" s="23" t="s">
        <v>38</v>
      </c>
      <c r="F67" s="32">
        <f>IF(ISBLANK(F66), "", ROUND(SUM(F65:F66),2))</f>
        <v>54999</v>
      </c>
    </row>
    <row r="68" spans="1:8" s="22" customFormat="1" x14ac:dyDescent="0.25"/>
    <row r="69" spans="1:8" s="22" customFormat="1" x14ac:dyDescent="0.25"/>
    <row r="70" spans="1:8" s="22" customFormat="1" x14ac:dyDescent="0.25"/>
    <row r="71" spans="1:8" s="22" customFormat="1" ht="30" x14ac:dyDescent="0.25">
      <c r="A71" s="21" t="s">
        <v>60</v>
      </c>
      <c r="B71" s="21" t="s">
        <v>61</v>
      </c>
    </row>
    <row r="72" spans="1:8" s="22" customFormat="1" x14ac:dyDescent="0.25"/>
    <row r="73" spans="1:8" s="22" customFormat="1" ht="45" x14ac:dyDescent="0.25">
      <c r="A73" s="21" t="s">
        <v>26</v>
      </c>
    </row>
    <row r="74" spans="1:8" s="22" customFormat="1" ht="45" x14ac:dyDescent="0.25">
      <c r="A74" s="23" t="s">
        <v>27</v>
      </c>
      <c r="B74" s="23" t="s">
        <v>28</v>
      </c>
      <c r="C74" s="23" t="s">
        <v>29</v>
      </c>
      <c r="D74" s="23" t="s">
        <v>30</v>
      </c>
      <c r="E74" s="23" t="s">
        <v>31</v>
      </c>
      <c r="F74" s="23" t="s">
        <v>32</v>
      </c>
      <c r="G74" s="23" t="s">
        <v>90</v>
      </c>
      <c r="H74" s="23" t="s">
        <v>33</v>
      </c>
    </row>
    <row r="75" spans="1:8" s="22" customFormat="1" ht="30" x14ac:dyDescent="0.25">
      <c r="A75" s="23" t="s">
        <v>62</v>
      </c>
      <c r="B75" s="23" t="s">
        <v>63</v>
      </c>
      <c r="C75" s="24"/>
      <c r="D75" s="24"/>
      <c r="E75" s="24"/>
      <c r="F75" s="24"/>
      <c r="G75" s="24"/>
      <c r="H75" s="24"/>
    </row>
    <row r="76" spans="1:8" s="22" customFormat="1" ht="60" x14ac:dyDescent="0.25">
      <c r="A76" s="24" t="s">
        <v>64</v>
      </c>
      <c r="B76" s="24" t="s">
        <v>63</v>
      </c>
      <c r="C76" s="24">
        <v>4</v>
      </c>
      <c r="D76" s="24" t="s">
        <v>34</v>
      </c>
      <c r="E76" s="31">
        <v>340</v>
      </c>
      <c r="F76" s="33">
        <f>IF(ISBLANK(E76),"", PRODUCT(C76,E76))</f>
        <v>1360</v>
      </c>
      <c r="G76" s="30" t="s">
        <v>99</v>
      </c>
      <c r="H76" s="24"/>
    </row>
    <row r="77" spans="1:8" s="22" customFormat="1" ht="382.5" customHeight="1" x14ac:dyDescent="0.25">
      <c r="A77" s="24" t="s">
        <v>65</v>
      </c>
      <c r="B77" s="29" t="s">
        <v>66</v>
      </c>
      <c r="C77" s="24"/>
      <c r="D77" s="24"/>
      <c r="E77" s="24"/>
      <c r="F77" s="24"/>
      <c r="G77" s="24"/>
      <c r="H77" s="34" t="s">
        <v>105</v>
      </c>
    </row>
    <row r="78" spans="1:8" s="22" customFormat="1" x14ac:dyDescent="0.25">
      <c r="E78" s="23" t="s">
        <v>35</v>
      </c>
      <c r="F78" s="32">
        <f>IF((COUNT(C76:C77)&lt;&gt;COUNT(F76:F77)),"", ROUND(SUM(F76:F77),2))</f>
        <v>1360</v>
      </c>
      <c r="G78" s="26" t="str">
        <f>IF((COUNT(C76:C77)&lt;&gt;COUNT(F76:F77)),"Neužpildytos visų objektų kainos", "")</f>
        <v/>
      </c>
    </row>
    <row r="79" spans="1:8" s="22" customFormat="1" x14ac:dyDescent="0.25">
      <c r="C79" s="23" t="s">
        <v>36</v>
      </c>
      <c r="D79" s="25">
        <v>5</v>
      </c>
      <c r="E79" s="23" t="s">
        <v>37</v>
      </c>
      <c r="F79" s="32">
        <f>IF(OR(F78="",D79=""),"", ROUND(PRODUCT(D79,F78)/100,2))</f>
        <v>68</v>
      </c>
      <c r="G79" s="26" t="str">
        <f>IF(D79="", "Nurodykite taikomą PVM dydį", "")</f>
        <v/>
      </c>
    </row>
    <row r="80" spans="1:8" s="22" customFormat="1" x14ac:dyDescent="0.25">
      <c r="E80" s="23" t="s">
        <v>38</v>
      </c>
      <c r="F80" s="32">
        <f>IF(ISBLANK(F79), "", ROUND(SUM(F78:F79),2))</f>
        <v>1428</v>
      </c>
    </row>
    <row r="81" s="22" customFormat="1" x14ac:dyDescent="0.25"/>
    <row r="82" s="22"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M41" sqref="M41"/>
    </sheetView>
  </sheetViews>
  <sheetFormatPr defaultColWidth="10.75" defaultRowHeight="15" x14ac:dyDescent="0.25"/>
  <cols>
    <col min="1" max="1" width="13.75" style="1" customWidth="1"/>
    <col min="2" max="2" width="10.75" style="1" customWidth="1"/>
    <col min="3" max="16384" width="10.75" style="1"/>
  </cols>
  <sheetData>
    <row r="2" spans="1:11" x14ac:dyDescent="0.25">
      <c r="A2" s="83" t="s">
        <v>67</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7"/>
      <c r="B4" s="7"/>
      <c r="C4" s="7"/>
      <c r="D4" s="7"/>
      <c r="E4" s="7"/>
      <c r="F4" s="7"/>
      <c r="G4" s="7"/>
      <c r="H4" s="7"/>
      <c r="I4" s="7"/>
      <c r="J4" s="7"/>
    </row>
    <row r="5" spans="1:11" ht="48" customHeight="1" x14ac:dyDescent="0.25">
      <c r="A5" s="62" t="s">
        <v>68</v>
      </c>
      <c r="B5" s="56"/>
      <c r="C5" s="54" t="s">
        <v>69</v>
      </c>
      <c r="D5" s="55"/>
      <c r="E5" s="56"/>
      <c r="F5" s="54" t="s">
        <v>70</v>
      </c>
      <c r="G5" s="55"/>
      <c r="H5" s="56"/>
      <c r="I5" s="54" t="s">
        <v>71</v>
      </c>
      <c r="J5" s="56"/>
      <c r="K5" s="9" t="s">
        <v>72</v>
      </c>
    </row>
    <row r="6" spans="1:11" ht="49.15" customHeight="1" x14ac:dyDescent="0.25">
      <c r="A6" s="53"/>
      <c r="B6" s="44"/>
      <c r="C6" s="51"/>
      <c r="D6" s="52"/>
      <c r="E6" s="44"/>
      <c r="F6" s="51"/>
      <c r="G6" s="52"/>
      <c r="H6" s="44"/>
      <c r="I6" s="51"/>
      <c r="J6" s="44"/>
      <c r="K6" s="16"/>
    </row>
    <row r="7" spans="1:11" ht="49.15" customHeight="1" x14ac:dyDescent="0.25">
      <c r="A7" s="53"/>
      <c r="B7" s="44"/>
      <c r="C7" s="51"/>
      <c r="D7" s="52"/>
      <c r="E7" s="44"/>
      <c r="F7" s="51"/>
      <c r="G7" s="52"/>
      <c r="H7" s="44"/>
      <c r="I7" s="51"/>
      <c r="J7" s="44"/>
      <c r="K7" s="16"/>
    </row>
    <row r="8" spans="1:11" ht="49.15" customHeight="1" x14ac:dyDescent="0.25">
      <c r="A8" s="53"/>
      <c r="B8" s="44"/>
      <c r="C8" s="51"/>
      <c r="D8" s="52"/>
      <c r="E8" s="44"/>
      <c r="F8" s="51"/>
      <c r="G8" s="52"/>
      <c r="H8" s="44"/>
      <c r="I8" s="51"/>
      <c r="J8" s="44"/>
      <c r="K8" s="16"/>
    </row>
    <row r="9" spans="1:11" ht="49.15" customHeight="1" x14ac:dyDescent="0.25">
      <c r="A9" s="53"/>
      <c r="B9" s="44"/>
      <c r="C9" s="51"/>
      <c r="D9" s="52"/>
      <c r="E9" s="44"/>
      <c r="F9" s="51"/>
      <c r="G9" s="52"/>
      <c r="H9" s="44"/>
      <c r="I9" s="51"/>
      <c r="J9" s="44"/>
      <c r="K9" s="16"/>
    </row>
    <row r="10" spans="1:11" ht="49.15" customHeight="1" x14ac:dyDescent="0.25">
      <c r="A10" s="53"/>
      <c r="B10" s="44"/>
      <c r="C10" s="51"/>
      <c r="D10" s="52"/>
      <c r="E10" s="44"/>
      <c r="F10" s="51"/>
      <c r="G10" s="52"/>
      <c r="H10" s="44"/>
      <c r="I10" s="51"/>
      <c r="J10" s="44"/>
      <c r="K10" s="16"/>
    </row>
    <row r="11" spans="1:11" ht="49.15" customHeight="1" x14ac:dyDescent="0.25">
      <c r="A11" s="53"/>
      <c r="B11" s="44"/>
      <c r="C11" s="51"/>
      <c r="D11" s="52"/>
      <c r="E11" s="44"/>
      <c r="F11" s="51"/>
      <c r="G11" s="52"/>
      <c r="H11" s="44"/>
      <c r="I11" s="51"/>
      <c r="J11" s="44"/>
      <c r="K11" s="16"/>
    </row>
    <row r="12" spans="1:11" ht="49.15" customHeight="1" x14ac:dyDescent="0.25">
      <c r="A12" s="53"/>
      <c r="B12" s="44"/>
      <c r="C12" s="51"/>
      <c r="D12" s="52"/>
      <c r="E12" s="44"/>
      <c r="F12" s="51"/>
      <c r="G12" s="52"/>
      <c r="H12" s="44"/>
      <c r="I12" s="51"/>
      <c r="J12" s="44"/>
      <c r="K12" s="16"/>
    </row>
    <row r="13" spans="1:11" ht="49.15" customHeight="1" x14ac:dyDescent="0.25">
      <c r="A13" s="53"/>
      <c r="B13" s="44"/>
      <c r="C13" s="51"/>
      <c r="D13" s="52"/>
      <c r="E13" s="44"/>
      <c r="F13" s="51"/>
      <c r="G13" s="52"/>
      <c r="H13" s="44"/>
      <c r="I13" s="51"/>
      <c r="J13" s="44"/>
      <c r="K13" s="16"/>
    </row>
    <row r="14" spans="1:11" ht="49.15" customHeight="1" x14ac:dyDescent="0.25">
      <c r="A14" s="53"/>
      <c r="B14" s="44"/>
      <c r="C14" s="51"/>
      <c r="D14" s="52"/>
      <c r="E14" s="44"/>
      <c r="F14" s="51"/>
      <c r="G14" s="52"/>
      <c r="H14" s="44"/>
      <c r="I14" s="51"/>
      <c r="J14" s="44"/>
      <c r="K14" s="16"/>
    </row>
    <row r="15" spans="1:11" ht="48" customHeight="1" thickBot="1" x14ac:dyDescent="0.3">
      <c r="A15" s="68"/>
      <c r="B15" s="61"/>
      <c r="C15" s="59"/>
      <c r="D15" s="60"/>
      <c r="E15" s="61"/>
      <c r="F15" s="59"/>
      <c r="G15" s="60"/>
      <c r="H15" s="61"/>
      <c r="I15" s="59"/>
      <c r="J15" s="61"/>
      <c r="K15" s="17"/>
    </row>
    <row r="16" spans="1:11" ht="19.149999999999999" customHeight="1" x14ac:dyDescent="0.25">
      <c r="A16" s="10"/>
      <c r="B16" s="10"/>
      <c r="C16" s="10"/>
      <c r="D16" s="10"/>
      <c r="E16" s="10"/>
      <c r="F16" s="10"/>
      <c r="G16" s="10"/>
      <c r="H16" s="10"/>
      <c r="I16" s="10"/>
      <c r="J16" s="10"/>
      <c r="K16" s="11"/>
    </row>
    <row r="17" spans="1:11" ht="49.15" customHeight="1" x14ac:dyDescent="0.25">
      <c r="A17" s="81" t="s">
        <v>73</v>
      </c>
      <c r="B17" s="35"/>
      <c r="C17" s="35"/>
      <c r="D17" s="35"/>
      <c r="E17" s="35"/>
      <c r="F17" s="35"/>
      <c r="G17" s="35"/>
      <c r="H17" s="35"/>
      <c r="I17" s="35"/>
      <c r="J17" s="35"/>
      <c r="K17" s="35"/>
    </row>
    <row r="18" spans="1:11" ht="16.149999999999999" customHeight="1" thickBot="1" x14ac:dyDescent="0.3">
      <c r="A18" s="10"/>
      <c r="B18" s="10"/>
      <c r="C18" s="10"/>
      <c r="D18" s="10"/>
      <c r="E18" s="10"/>
      <c r="F18" s="10"/>
      <c r="G18" s="10"/>
      <c r="H18" s="10"/>
      <c r="I18" s="10"/>
      <c r="J18" s="10"/>
      <c r="K18" s="11"/>
    </row>
    <row r="19" spans="1:11" ht="49.15" customHeight="1" x14ac:dyDescent="0.25">
      <c r="A19" s="62" t="s">
        <v>28</v>
      </c>
      <c r="B19" s="56"/>
      <c r="C19" s="54" t="s">
        <v>69</v>
      </c>
      <c r="D19" s="55"/>
      <c r="E19" s="56"/>
      <c r="F19" s="54" t="s">
        <v>74</v>
      </c>
      <c r="G19" s="55"/>
      <c r="H19" s="56"/>
      <c r="I19" s="66" t="s">
        <v>71</v>
      </c>
      <c r="J19" s="67"/>
      <c r="K19" s="11"/>
    </row>
    <row r="20" spans="1:11" ht="49.15" customHeight="1" x14ac:dyDescent="0.25">
      <c r="A20" s="53"/>
      <c r="B20" s="44"/>
      <c r="C20" s="51"/>
      <c r="D20" s="52"/>
      <c r="E20" s="44"/>
      <c r="F20" s="51"/>
      <c r="G20" s="52"/>
      <c r="H20" s="44"/>
      <c r="I20" s="57"/>
      <c r="J20" s="58"/>
      <c r="K20" s="11"/>
    </row>
    <row r="21" spans="1:11" ht="49.15" customHeight="1" x14ac:dyDescent="0.25">
      <c r="A21" s="53"/>
      <c r="B21" s="44"/>
      <c r="C21" s="51"/>
      <c r="D21" s="52"/>
      <c r="E21" s="44"/>
      <c r="F21" s="51"/>
      <c r="G21" s="52"/>
      <c r="H21" s="44"/>
      <c r="I21" s="57"/>
      <c r="J21" s="58"/>
      <c r="K21" s="11"/>
    </row>
    <row r="22" spans="1:11" ht="49.15" customHeight="1" x14ac:dyDescent="0.25">
      <c r="A22" s="53"/>
      <c r="B22" s="44"/>
      <c r="C22" s="51"/>
      <c r="D22" s="52"/>
      <c r="E22" s="44"/>
      <c r="F22" s="51"/>
      <c r="G22" s="52"/>
      <c r="H22" s="44"/>
      <c r="I22" s="57"/>
      <c r="J22" s="58"/>
      <c r="K22" s="11"/>
    </row>
    <row r="23" spans="1:11" ht="49.15" customHeight="1" x14ac:dyDescent="0.25">
      <c r="A23" s="53"/>
      <c r="B23" s="44"/>
      <c r="C23" s="51"/>
      <c r="D23" s="52"/>
      <c r="E23" s="44"/>
      <c r="F23" s="51"/>
      <c r="G23" s="52"/>
      <c r="H23" s="44"/>
      <c r="I23" s="57"/>
      <c r="J23" s="58"/>
      <c r="K23" s="11"/>
    </row>
    <row r="24" spans="1:11" ht="49.15" customHeight="1" x14ac:dyDescent="0.25">
      <c r="A24" s="53"/>
      <c r="B24" s="44"/>
      <c r="C24" s="51"/>
      <c r="D24" s="52"/>
      <c r="E24" s="44"/>
      <c r="F24" s="51"/>
      <c r="G24" s="52"/>
      <c r="H24" s="44"/>
      <c r="I24" s="57"/>
      <c r="J24" s="58"/>
      <c r="K24" s="11"/>
    </row>
    <row r="25" spans="1:11" ht="49.15" customHeight="1" x14ac:dyDescent="0.25">
      <c r="A25" s="53"/>
      <c r="B25" s="44"/>
      <c r="C25" s="51"/>
      <c r="D25" s="52"/>
      <c r="E25" s="44"/>
      <c r="F25" s="51"/>
      <c r="G25" s="52"/>
      <c r="H25" s="44"/>
      <c r="I25" s="57"/>
      <c r="J25" s="58"/>
      <c r="K25" s="11"/>
    </row>
    <row r="26" spans="1:11" ht="49.15" customHeight="1" x14ac:dyDescent="0.25">
      <c r="A26" s="53"/>
      <c r="B26" s="44"/>
      <c r="C26" s="51"/>
      <c r="D26" s="52"/>
      <c r="E26" s="44"/>
      <c r="F26" s="51"/>
      <c r="G26" s="52"/>
      <c r="H26" s="44"/>
      <c r="I26" s="57"/>
      <c r="J26" s="58"/>
      <c r="K26" s="11"/>
    </row>
    <row r="27" spans="1:11" ht="49.15" customHeight="1" x14ac:dyDescent="0.25">
      <c r="A27" s="53"/>
      <c r="B27" s="44"/>
      <c r="C27" s="51"/>
      <c r="D27" s="52"/>
      <c r="E27" s="44"/>
      <c r="F27" s="51"/>
      <c r="G27" s="52"/>
      <c r="H27" s="44"/>
      <c r="I27" s="57"/>
      <c r="J27" s="58"/>
      <c r="K27" s="11"/>
    </row>
    <row r="28" spans="1:11" ht="49.15" customHeight="1" x14ac:dyDescent="0.25">
      <c r="A28" s="53"/>
      <c r="B28" s="44"/>
      <c r="C28" s="51"/>
      <c r="D28" s="52"/>
      <c r="E28" s="44"/>
      <c r="F28" s="51"/>
      <c r="G28" s="52"/>
      <c r="H28" s="44"/>
      <c r="I28" s="57"/>
      <c r="J28" s="58"/>
      <c r="K28" s="11"/>
    </row>
    <row r="29" spans="1:11" ht="49.15" customHeight="1" x14ac:dyDescent="0.25">
      <c r="A29" s="53"/>
      <c r="B29" s="44"/>
      <c r="C29" s="51"/>
      <c r="D29" s="52"/>
      <c r="E29" s="44"/>
      <c r="F29" s="51"/>
      <c r="G29" s="52"/>
      <c r="H29" s="44"/>
      <c r="I29" s="57"/>
      <c r="J29" s="58"/>
      <c r="K29" s="11"/>
    </row>
    <row r="31" spans="1:11" ht="33" customHeight="1" x14ac:dyDescent="0.25">
      <c r="A31" s="73"/>
      <c r="B31" s="35"/>
      <c r="C31" s="35"/>
      <c r="D31" s="35"/>
      <c r="E31" s="35"/>
      <c r="F31" s="35"/>
      <c r="G31" s="35"/>
      <c r="H31" s="35"/>
      <c r="I31" s="35"/>
      <c r="J31" s="35"/>
    </row>
    <row r="33" spans="1:10" ht="16.149999999999999" customHeight="1" x14ac:dyDescent="0.25">
      <c r="A33" s="63" t="s">
        <v>75</v>
      </c>
      <c r="B33" s="35"/>
      <c r="C33" s="35"/>
      <c r="D33" s="35"/>
      <c r="E33" s="35"/>
      <c r="F33" s="35"/>
      <c r="G33" s="35"/>
      <c r="H33" s="35"/>
      <c r="I33" s="35"/>
      <c r="J33" s="35"/>
    </row>
    <row r="34" spans="1:10" ht="16.149999999999999" customHeight="1" thickBot="1" x14ac:dyDescent="0.3"/>
    <row r="35" spans="1:10" ht="16.149999999999999" customHeight="1" x14ac:dyDescent="0.25">
      <c r="A35" s="8" t="s">
        <v>27</v>
      </c>
      <c r="B35" s="71" t="s">
        <v>76</v>
      </c>
      <c r="C35" s="55"/>
      <c r="D35" s="55"/>
      <c r="E35" s="55"/>
      <c r="F35" s="55"/>
      <c r="G35" s="56"/>
      <c r="H35" s="72" t="s">
        <v>77</v>
      </c>
      <c r="I35" s="55"/>
      <c r="J35" s="67"/>
    </row>
    <row r="36" spans="1:10" ht="48" customHeight="1" x14ac:dyDescent="0.25">
      <c r="A36" s="18" t="s">
        <v>78</v>
      </c>
      <c r="B36" s="65" t="s">
        <v>79</v>
      </c>
      <c r="C36" s="52"/>
      <c r="D36" s="52"/>
      <c r="E36" s="52"/>
      <c r="F36" s="52"/>
      <c r="G36" s="44"/>
      <c r="H36" s="79" t="s">
        <v>100</v>
      </c>
      <c r="I36" s="52"/>
      <c r="J36" s="58"/>
    </row>
    <row r="37" spans="1:10" ht="48" customHeight="1" x14ac:dyDescent="0.25">
      <c r="A37" s="18" t="s">
        <v>80</v>
      </c>
      <c r="B37" s="65" t="s">
        <v>81</v>
      </c>
      <c r="C37" s="52"/>
      <c r="D37" s="52"/>
      <c r="E37" s="52"/>
      <c r="F37" s="52"/>
      <c r="G37" s="44"/>
      <c r="H37" s="79" t="s">
        <v>101</v>
      </c>
      <c r="I37" s="52"/>
      <c r="J37" s="58"/>
    </row>
    <row r="38" spans="1:10" ht="48" customHeight="1" x14ac:dyDescent="0.25">
      <c r="A38" s="18" t="s">
        <v>82</v>
      </c>
      <c r="B38" s="65" t="s">
        <v>83</v>
      </c>
      <c r="C38" s="52"/>
      <c r="D38" s="52"/>
      <c r="E38" s="52"/>
      <c r="F38" s="52"/>
      <c r="G38" s="44"/>
      <c r="H38" s="79" t="s">
        <v>100</v>
      </c>
      <c r="I38" s="52"/>
      <c r="J38" s="58"/>
    </row>
    <row r="39" spans="1:10" ht="48" customHeight="1" x14ac:dyDescent="0.25">
      <c r="A39" s="18" t="s">
        <v>84</v>
      </c>
      <c r="B39" s="65" t="s">
        <v>85</v>
      </c>
      <c r="C39" s="52"/>
      <c r="D39" s="52"/>
      <c r="E39" s="52"/>
      <c r="F39" s="52"/>
      <c r="G39" s="44"/>
      <c r="H39" s="80" t="s">
        <v>107</v>
      </c>
      <c r="I39" s="52"/>
      <c r="J39" s="58"/>
    </row>
    <row r="40" spans="1:10" ht="48" customHeight="1" x14ac:dyDescent="0.25">
      <c r="A40" s="19">
        <v>5</v>
      </c>
      <c r="B40" s="82" t="s">
        <v>106</v>
      </c>
      <c r="C40" s="52"/>
      <c r="D40" s="52"/>
      <c r="E40" s="52"/>
      <c r="F40" s="52"/>
      <c r="G40" s="44"/>
      <c r="H40" s="80" t="s">
        <v>101</v>
      </c>
      <c r="I40" s="52"/>
      <c r="J40" s="58"/>
    </row>
    <row r="41" spans="1:10" ht="48" customHeight="1" x14ac:dyDescent="0.25">
      <c r="A41" s="19"/>
      <c r="B41" s="70"/>
      <c r="C41" s="52"/>
      <c r="D41" s="52"/>
      <c r="E41" s="52"/>
      <c r="F41" s="52"/>
      <c r="G41" s="44"/>
      <c r="H41" s="69"/>
      <c r="I41" s="52"/>
      <c r="J41" s="58"/>
    </row>
    <row r="42" spans="1:10" ht="48" customHeight="1" x14ac:dyDescent="0.25">
      <c r="A42" s="19"/>
      <c r="B42" s="70"/>
      <c r="C42" s="52"/>
      <c r="D42" s="52"/>
      <c r="E42" s="52"/>
      <c r="F42" s="52"/>
      <c r="G42" s="44"/>
      <c r="H42" s="69"/>
      <c r="I42" s="52"/>
      <c r="J42" s="58"/>
    </row>
    <row r="43" spans="1:10" ht="48" customHeight="1" x14ac:dyDescent="0.25">
      <c r="A43" s="19"/>
      <c r="B43" s="70"/>
      <c r="C43" s="52"/>
      <c r="D43" s="52"/>
      <c r="E43" s="52"/>
      <c r="F43" s="52"/>
      <c r="G43" s="44"/>
      <c r="H43" s="69"/>
      <c r="I43" s="52"/>
      <c r="J43" s="58"/>
    </row>
    <row r="44" spans="1:10" ht="48" customHeight="1" x14ac:dyDescent="0.25">
      <c r="A44" s="19"/>
      <c r="B44" s="70"/>
      <c r="C44" s="52"/>
      <c r="D44" s="52"/>
      <c r="E44" s="52"/>
      <c r="F44" s="52"/>
      <c r="G44" s="44"/>
      <c r="H44" s="69"/>
      <c r="I44" s="52"/>
      <c r="J44" s="58"/>
    </row>
    <row r="45" spans="1:10" ht="48" customHeight="1" x14ac:dyDescent="0.25">
      <c r="A45" s="19"/>
      <c r="B45" s="70"/>
      <c r="C45" s="52"/>
      <c r="D45" s="52"/>
      <c r="E45" s="52"/>
      <c r="F45" s="52"/>
      <c r="G45" s="44"/>
      <c r="H45" s="69"/>
      <c r="I45" s="52"/>
      <c r="J45" s="58"/>
    </row>
    <row r="46" spans="1:10" ht="49.15" customHeight="1" thickBot="1" x14ac:dyDescent="0.3">
      <c r="A46" s="20"/>
      <c r="B46" s="74"/>
      <c r="C46" s="60"/>
      <c r="D46" s="60"/>
      <c r="E46" s="60"/>
      <c r="F46" s="60"/>
      <c r="G46" s="61"/>
      <c r="H46" s="75"/>
      <c r="I46" s="76"/>
      <c r="J46" s="77"/>
    </row>
    <row r="48" spans="1:10" ht="102" customHeight="1" x14ac:dyDescent="0.25">
      <c r="A48" s="73" t="s">
        <v>86</v>
      </c>
      <c r="B48" s="35"/>
      <c r="C48" s="35"/>
      <c r="D48" s="35"/>
      <c r="E48" s="35"/>
      <c r="F48" s="35"/>
      <c r="G48" s="35"/>
      <c r="H48" s="35"/>
      <c r="I48" s="35"/>
      <c r="J48" s="35"/>
    </row>
    <row r="51" spans="1:10" x14ac:dyDescent="0.25">
      <c r="A51" s="78" t="s">
        <v>87</v>
      </c>
      <c r="B51" s="35"/>
      <c r="C51" s="35"/>
      <c r="D51" s="35"/>
      <c r="E51" s="64"/>
      <c r="F51" s="35"/>
      <c r="G51" s="35"/>
      <c r="H51" s="35"/>
      <c r="I51" s="35"/>
      <c r="J51" s="35"/>
    </row>
    <row r="53" spans="1:10" x14ac:dyDescent="0.25">
      <c r="A53" s="78" t="s">
        <v>88</v>
      </c>
      <c r="B53" s="35"/>
      <c r="C53" s="35"/>
      <c r="D53" s="35"/>
      <c r="E53" s="64"/>
      <c r="F53" s="35"/>
      <c r="G53" s="35"/>
      <c r="H53" s="35"/>
      <c r="I53" s="35"/>
      <c r="J53" s="35"/>
    </row>
    <row r="100" spans="1:1" ht="15.75" x14ac:dyDescent="0.25">
      <c r="A100" t="s">
        <v>89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2025-07-01T03:56:45Z</dcterms:modified>
</cp:coreProperties>
</file>