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simona.kiudyte\Desktop\Pirkimai 2021 M\Darbai\Mažos\PK21-141. Papildomos atšakos Švenčionėlių m\Pasiūlymas Žilinskis ir Co\"/>
    </mc:Choice>
  </mc:AlternateContent>
  <xr:revisionPtr revIDLastSave="0" documentId="13_ncr:1_{B249EF16-FFDB-42DF-BB55-4D3DC8A203D8}"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1" l="1"/>
  <c r="H10" i="1"/>
  <c r="H11" i="1"/>
  <c r="H12" i="1"/>
  <c r="H13" i="1"/>
  <c r="H14" i="1"/>
  <c r="H15" i="1"/>
  <c r="H16" i="1"/>
  <c r="H17" i="1"/>
  <c r="H18" i="1"/>
  <c r="H19" i="1"/>
  <c r="H20" i="1"/>
  <c r="H21" i="1"/>
  <c r="H8" i="1"/>
  <c r="G21" i="1"/>
  <c r="G20" i="1"/>
  <c r="G19" i="1"/>
  <c r="G18" i="1"/>
  <c r="G9" i="1"/>
  <c r="G10" i="1"/>
  <c r="G11" i="1"/>
  <c r="G12" i="1"/>
  <c r="G13" i="1"/>
  <c r="G14" i="1"/>
  <c r="G15" i="1"/>
  <c r="G16" i="1"/>
  <c r="G17" i="1"/>
  <c r="G8" i="1"/>
  <c r="F9" i="1" l="1"/>
  <c r="F10" i="1"/>
  <c r="F11" i="1"/>
  <c r="F12" i="1"/>
  <c r="F13" i="1"/>
  <c r="F14" i="1"/>
  <c r="F15" i="1"/>
  <c r="F16" i="1"/>
  <c r="F17" i="1"/>
  <c r="F8" i="1"/>
  <c r="F18" i="1" l="1"/>
  <c r="F19" i="1" l="1"/>
  <c r="F20" i="1" l="1"/>
  <c r="F21" i="1" s="1"/>
</calcChain>
</file>

<file path=xl/sharedStrings.xml><?xml version="1.0" encoding="utf-8"?>
<sst xmlns="http://schemas.openxmlformats.org/spreadsheetml/2006/main" count="47" uniqueCount="38">
  <si>
    <t xml:space="preserve">Darbų kainų žiniaraštis </t>
  </si>
  <si>
    <t>Eil. Nr.</t>
  </si>
  <si>
    <t>Pozicijos</t>
  </si>
  <si>
    <t>Mato vnt.</t>
  </si>
  <si>
    <t>Pagal sutartį</t>
  </si>
  <si>
    <t>Kiekis</t>
  </si>
  <si>
    <t>Vnt. kaina be PVM, Eur</t>
  </si>
  <si>
    <t>Suma, Eur</t>
  </si>
  <si>
    <t>kompl.</t>
  </si>
  <si>
    <t>PVM</t>
  </si>
  <si>
    <t>1.</t>
  </si>
  <si>
    <t>IŠ VISO DARBAMS</t>
  </si>
  <si>
    <t>IŠ VISO SU PVM</t>
  </si>
  <si>
    <t>Priedas Nr. 1</t>
  </si>
  <si>
    <t>1.1</t>
  </si>
  <si>
    <t>1.2</t>
  </si>
  <si>
    <t>Savitakinių nuotekų tinklų statyba atviru būdu (turi būti naudojamos PVC/PP/PE100 medžiagos) arba uždaru gręžimo būdu (turi būti naudojamos PE100-RC medžiagos), įskaitant visas reikiamas sujungimo detales ir fasonines dalis, atšakų iki sklypų ribų su pasijungimo šulinėliais įrengimą, ketinių "plaukiojančio" tipo dangčių įrengimą,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TV diagnostiką, dangų išardymą ir atstatymą, aplinkos sutvarkymą, projektavimo ir statybos užbaigimo dokumentus</t>
  </si>
  <si>
    <t xml:space="preserve">Pastaba: atliktų darbų aktai Užsakovui pateikiami tik toms žiniaraščių pozicijoms, kuriose pilnai užbaigti darbai, t.y. darbų apmokėjimas bus vykdomas sekančiai: statybos-montavimo darbai, tinklų bandymai – 80%,  dangų atstatymo ir aplinkos tvarkymo darbai – 20%. </t>
  </si>
  <si>
    <t>1.3</t>
  </si>
  <si>
    <t>1.4</t>
  </si>
  <si>
    <t>1.5</t>
  </si>
  <si>
    <t>1.6</t>
  </si>
  <si>
    <t>1.7</t>
  </si>
  <si>
    <t>1.8</t>
  </si>
  <si>
    <t>1.9</t>
  </si>
  <si>
    <t>Nuotekų išvado įrengimas Pašto g. 20</t>
  </si>
  <si>
    <t xml:space="preserve">IŠ VISO: STATYBOS DALIS (nuotekų išvadų Pašto g., Lauko g., Stoties g. statyba) </t>
  </si>
  <si>
    <t>Nuotekų išvado įrengimas Pašto g. 30</t>
  </si>
  <si>
    <t>Nuotekų išvado įrengimas Pašto g. 39</t>
  </si>
  <si>
    <t>Nuotekų išvado įrengimas Stoties g. 20</t>
  </si>
  <si>
    <t>Nuotekų išvado įrengimas Stoties g. 13</t>
  </si>
  <si>
    <t>Nuotekų išvado įrengimas Stoties g. 23</t>
  </si>
  <si>
    <t>Nuotekų išvado įrengimas Lauko g. 10</t>
  </si>
  <si>
    <t>Nuotekų išvado įrengimas Lauko g. 12</t>
  </si>
  <si>
    <t>Nuotekų išvado įrengimas Lauko g. 14</t>
  </si>
  <si>
    <t xml:space="preserve">STATYBOS DALIS (nuotekų išvadų Pašto g., Lauko g., Stoties g. statyba) </t>
  </si>
  <si>
    <t>Nuotekų išvado įrengimas Lauko g. 7</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</si>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</sst>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b/>
      <sz val="12"/>
      <color indexed="30"/>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9">
    <xf numFmtId="0" fontId="0" fillId="0" borderId="0" xfId="0"/>
    <xf numFmtId="0" fontId="2" fillId="0" borderId="0" xfId="0" applyFont="1"/>
    <xf numFmtId="0" fontId="6" fillId="0" borderId="0" xfId="0" applyFont="1" applyBorder="1" applyAlignment="1" applyProtection="1">
      <alignment horizontal="left" vertical="center"/>
      <protection locked="0"/>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 fontId="11" fillId="0" borderId="1" xfId="1" applyNumberFormat="1" applyFont="1" applyBorder="1" applyAlignment="1" applyProtection="1">
      <alignment horizontal="right" vertical="center" wrapText="1"/>
      <protection locked="0"/>
    </xf>
    <xf numFmtId="49" fontId="9" fillId="0" borderId="1" xfId="0" applyNumberFormat="1" applyFont="1" applyBorder="1" applyAlignment="1">
      <alignment horizontal="center" vertical="center"/>
    </xf>
    <xf numFmtId="0" fontId="12" fillId="0" borderId="1" xfId="0" applyFont="1" applyBorder="1" applyAlignment="1">
      <alignment horizontal="center" vertical="center"/>
    </xf>
    <xf numFmtId="4" fontId="8" fillId="0" borderId="1" xfId="1" applyNumberFormat="1" applyFont="1" applyBorder="1" applyAlignment="1">
      <alignment horizontal="right" vertical="center" wrapText="1"/>
    </xf>
    <xf numFmtId="49" fontId="10" fillId="0" borderId="1" xfId="0" applyNumberFormat="1" applyFont="1" applyBorder="1" applyAlignment="1">
      <alignment horizontal="center" vertical="center"/>
    </xf>
    <xf numFmtId="0" fontId="2" fillId="0" borderId="0" xfId="0" applyFont="1" applyAlignment="1">
      <alignment vertical="center"/>
    </xf>
    <xf numFmtId="0" fontId="14" fillId="0" borderId="0" xfId="0"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right" wrapText="1"/>
    </xf>
    <xf numFmtId="0" fontId="7" fillId="0" borderId="1" xfId="0" applyFont="1" applyBorder="1" applyAlignment="1">
      <alignment horizontal="center" vertical="center" wrapText="1"/>
    </xf>
    <xf numFmtId="0" fontId="3" fillId="0" borderId="0" xfId="0" applyFont="1"/>
    <xf numFmtId="0" fontId="15" fillId="0" borderId="0" xfId="0" applyFont="1" applyBorder="1" applyAlignment="1" applyProtection="1">
      <alignment horizontal="left" vertical="center"/>
      <protection locked="0"/>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1" fontId="3" fillId="0" borderId="0" xfId="0" applyNumberFormat="1" applyFont="1"/>
    <xf numFmtId="1" fontId="7" fillId="0" borderId="1" xfId="0" applyNumberFormat="1" applyFont="1" applyBorder="1" applyAlignment="1">
      <alignment horizontal="center" vertical="center"/>
    </xf>
    <xf numFmtId="1" fontId="10" fillId="0" borderId="1" xfId="1" applyNumberFormat="1" applyFont="1" applyBorder="1" applyAlignment="1">
      <alignment horizontal="center" vertical="center" wrapText="1"/>
    </xf>
    <xf numFmtId="1" fontId="13" fillId="0" borderId="1" xfId="1" applyNumberFormat="1" applyFont="1" applyBorder="1" applyAlignment="1">
      <alignment horizontal="center" vertical="center" wrapText="1"/>
    </xf>
    <xf numFmtId="1" fontId="3" fillId="0" borderId="0" xfId="0" applyNumberFormat="1" applyFont="1" applyAlignment="1">
      <alignment horizontal="center"/>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2" fontId="2" fillId="0" borderId="0" xfId="0" applyNumberFormat="1" applyFont="1"/>
    <xf numFmtId="2" fontId="2" fillId="0" borderId="0" xfId="0" applyNumberFormat="1" applyFont="1" applyAlignment="1">
      <alignment vertical="top" wrapText="1"/>
    </xf>
    <xf numFmtId="2" fontId="2" fillId="0" borderId="0" xfId="0" applyNumberFormat="1" applyFont="1" applyAlignment="1">
      <alignment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T24"/>
  <sheetViews>
    <sheetView tabSelected="1" topLeftCell="A14" zoomScaleNormal="100" zoomScaleSheetLayoutView="100" workbookViewId="0">
      <selection activeCell="L16" sqref="L16"/>
    </sheetView>
  </sheetViews>
  <sheetFormatPr defaultColWidth="9.109375" defaultRowHeight="15.6" x14ac:dyDescent="0.3"/>
  <cols>
    <col min="1" max="1" width="5.44140625" style="1" customWidth="1"/>
    <col min="2" max="2" width="59.33203125" style="1" customWidth="1"/>
    <col min="3" max="3" width="8.5546875" style="14" customWidth="1"/>
    <col min="4" max="4" width="12.109375" style="26" customWidth="1"/>
    <col min="5" max="5" width="12.33203125" style="1" customWidth="1"/>
    <col min="6" max="6" width="12.109375" style="22" customWidth="1"/>
    <col min="7" max="9" width="9.109375" style="36"/>
    <col min="10" max="16384" width="9.109375" style="1"/>
  </cols>
  <sheetData>
    <row r="1" spans="1:20" ht="18" x14ac:dyDescent="0.3">
      <c r="A1" s="31" t="s">
        <v>13</v>
      </c>
      <c r="B1" s="31"/>
    </row>
    <row r="3" spans="1:20" ht="18" x14ac:dyDescent="0.3">
      <c r="A3" s="12" t="s">
        <v>0</v>
      </c>
      <c r="B3" s="12"/>
      <c r="C3" s="33"/>
      <c r="D3" s="33"/>
      <c r="E3" s="2"/>
      <c r="F3" s="23"/>
    </row>
    <row r="4" spans="1:20" ht="22.5" customHeight="1" x14ac:dyDescent="0.3">
      <c r="A4" s="34" t="s">
        <v>1</v>
      </c>
      <c r="B4" s="35" t="s">
        <v>2</v>
      </c>
      <c r="C4" s="34" t="s">
        <v>3</v>
      </c>
      <c r="D4" s="35" t="s">
        <v>4</v>
      </c>
      <c r="E4" s="35"/>
      <c r="F4" s="35"/>
    </row>
    <row r="5" spans="1:20" ht="46.8" x14ac:dyDescent="0.3">
      <c r="A5" s="34"/>
      <c r="B5" s="35"/>
      <c r="C5" s="34"/>
      <c r="D5" s="27" t="s">
        <v>5</v>
      </c>
      <c r="E5" s="16" t="s">
        <v>6</v>
      </c>
      <c r="F5" s="21" t="s">
        <v>7</v>
      </c>
    </row>
    <row r="6" spans="1:20" ht="31.2" x14ac:dyDescent="0.3">
      <c r="A6" s="6" t="s">
        <v>10</v>
      </c>
      <c r="B6" s="19" t="s">
        <v>35</v>
      </c>
      <c r="C6" s="7"/>
      <c r="D6" s="28"/>
      <c r="E6" s="5"/>
      <c r="F6" s="8"/>
    </row>
    <row r="7" spans="1:20" ht="202.8" x14ac:dyDescent="0.3">
      <c r="A7" s="3"/>
      <c r="B7" s="17" t="s">
        <v>16</v>
      </c>
      <c r="C7" s="7"/>
      <c r="D7" s="29"/>
      <c r="E7" s="5"/>
      <c r="F7" s="8"/>
      <c r="H7" s="37"/>
      <c r="I7" s="37"/>
      <c r="J7" s="15"/>
      <c r="K7" s="15"/>
      <c r="L7" s="15"/>
      <c r="M7" s="15"/>
      <c r="N7" s="15"/>
      <c r="O7" s="15"/>
      <c r="P7" s="15"/>
      <c r="Q7" s="15"/>
      <c r="R7" s="15"/>
      <c r="S7" s="15"/>
      <c r="T7" s="15"/>
    </row>
    <row r="8" spans="1:20" x14ac:dyDescent="0.3">
      <c r="A8" s="9" t="s">
        <v>14</v>
      </c>
      <c r="B8" s="18" t="s">
        <v>25</v>
      </c>
      <c r="C8" s="4" t="s">
        <v>8</v>
      </c>
      <c r="D8" s="28">
        <v>1</v>
      </c>
      <c r="E8" s="5">
        <v>1366.74</v>
      </c>
      <c r="F8" s="24">
        <f>SUM(D8*E8)</f>
        <v>1366.74</v>
      </c>
      <c r="G8" s="36">
        <f>D8*E8</f>
        <v>1366.74</v>
      </c>
      <c r="H8" s="36">
        <f>G8-F8</f>
        <v>0</v>
      </c>
    </row>
    <row r="9" spans="1:20" x14ac:dyDescent="0.3">
      <c r="A9" s="9" t="s">
        <v>15</v>
      </c>
      <c r="B9" s="18" t="s">
        <v>27</v>
      </c>
      <c r="C9" s="4" t="s">
        <v>8</v>
      </c>
      <c r="D9" s="28">
        <v>1</v>
      </c>
      <c r="E9" s="5">
        <v>1460.8</v>
      </c>
      <c r="F9" s="24">
        <f t="shared" ref="F9:F17" si="0">SUM(D9*E9)</f>
        <v>1460.8</v>
      </c>
      <c r="G9" s="36">
        <f t="shared" ref="G9:G17" si="1">D9*E9</f>
        <v>1460.8</v>
      </c>
      <c r="H9" s="36">
        <f t="shared" ref="H9:H21" si="2">G9-F9</f>
        <v>0</v>
      </c>
    </row>
    <row r="10" spans="1:20" x14ac:dyDescent="0.3">
      <c r="A10" s="9" t="s">
        <v>18</v>
      </c>
      <c r="B10" s="18" t="s">
        <v>28</v>
      </c>
      <c r="C10" s="4" t="s">
        <v>8</v>
      </c>
      <c r="D10" s="28">
        <v>1</v>
      </c>
      <c r="E10" s="5">
        <v>1353.61</v>
      </c>
      <c r="F10" s="24">
        <f t="shared" si="0"/>
        <v>1353.61</v>
      </c>
      <c r="G10" s="36">
        <f t="shared" si="1"/>
        <v>1353.61</v>
      </c>
      <c r="H10" s="36">
        <f t="shared" si="2"/>
        <v>0</v>
      </c>
    </row>
    <row r="11" spans="1:20" x14ac:dyDescent="0.3">
      <c r="A11" s="9" t="s">
        <v>19</v>
      </c>
      <c r="B11" s="18" t="s">
        <v>36</v>
      </c>
      <c r="C11" s="4" t="s">
        <v>8</v>
      </c>
      <c r="D11" s="28">
        <v>1</v>
      </c>
      <c r="E11" s="5">
        <v>1792.03</v>
      </c>
      <c r="F11" s="24">
        <f t="shared" si="0"/>
        <v>1792.03</v>
      </c>
      <c r="G11" s="36">
        <f t="shared" si="1"/>
        <v>1792.03</v>
      </c>
      <c r="H11" s="36">
        <f t="shared" si="2"/>
        <v>0</v>
      </c>
    </row>
    <row r="12" spans="1:20" x14ac:dyDescent="0.3">
      <c r="A12" s="9" t="s">
        <v>20</v>
      </c>
      <c r="B12" s="18" t="s">
        <v>32</v>
      </c>
      <c r="C12" s="4" t="s">
        <v>8</v>
      </c>
      <c r="D12" s="28">
        <v>1</v>
      </c>
      <c r="E12" s="5">
        <v>1866.29</v>
      </c>
      <c r="F12" s="24">
        <f t="shared" si="0"/>
        <v>1866.29</v>
      </c>
      <c r="G12" s="36">
        <f t="shared" si="1"/>
        <v>1866.29</v>
      </c>
      <c r="H12" s="36">
        <f t="shared" si="2"/>
        <v>0</v>
      </c>
    </row>
    <row r="13" spans="1:20" x14ac:dyDescent="0.3">
      <c r="A13" s="9" t="s">
        <v>21</v>
      </c>
      <c r="B13" s="18" t="s">
        <v>33</v>
      </c>
      <c r="C13" s="4" t="s">
        <v>8</v>
      </c>
      <c r="D13" s="28">
        <v>1</v>
      </c>
      <c r="E13" s="5">
        <v>1365.1</v>
      </c>
      <c r="F13" s="24">
        <f t="shared" si="0"/>
        <v>1365.1</v>
      </c>
      <c r="G13" s="36">
        <f t="shared" si="1"/>
        <v>1365.1</v>
      </c>
      <c r="H13" s="36">
        <f t="shared" si="2"/>
        <v>0</v>
      </c>
    </row>
    <row r="14" spans="1:20" x14ac:dyDescent="0.3">
      <c r="A14" s="9" t="s">
        <v>22</v>
      </c>
      <c r="B14" s="18" t="s">
        <v>34</v>
      </c>
      <c r="C14" s="4" t="s">
        <v>8</v>
      </c>
      <c r="D14" s="28">
        <v>1</v>
      </c>
      <c r="E14" s="5">
        <v>1770.72</v>
      </c>
      <c r="F14" s="24">
        <f t="shared" si="0"/>
        <v>1770.72</v>
      </c>
      <c r="G14" s="36">
        <f t="shared" si="1"/>
        <v>1770.72</v>
      </c>
      <c r="H14" s="36">
        <f t="shared" si="2"/>
        <v>0</v>
      </c>
    </row>
    <row r="15" spans="1:20" x14ac:dyDescent="0.3">
      <c r="A15" s="9" t="s">
        <v>23</v>
      </c>
      <c r="B15" s="18" t="s">
        <v>30</v>
      </c>
      <c r="C15" s="4" t="s">
        <v>8</v>
      </c>
      <c r="D15" s="28">
        <v>1</v>
      </c>
      <c r="E15" s="5">
        <v>1360.89</v>
      </c>
      <c r="F15" s="24">
        <f t="shared" si="0"/>
        <v>1360.89</v>
      </c>
      <c r="G15" s="36">
        <f t="shared" si="1"/>
        <v>1360.89</v>
      </c>
      <c r="H15" s="36">
        <f t="shared" si="2"/>
        <v>0</v>
      </c>
    </row>
    <row r="16" spans="1:20" x14ac:dyDescent="0.3">
      <c r="A16" s="9" t="s">
        <v>24</v>
      </c>
      <c r="B16" s="18" t="s">
        <v>29</v>
      </c>
      <c r="C16" s="4" t="s">
        <v>8</v>
      </c>
      <c r="D16" s="28">
        <v>1</v>
      </c>
      <c r="E16" s="5">
        <v>1332.26</v>
      </c>
      <c r="F16" s="24">
        <f t="shared" si="0"/>
        <v>1332.26</v>
      </c>
      <c r="G16" s="36">
        <f t="shared" si="1"/>
        <v>1332.26</v>
      </c>
      <c r="H16" s="36">
        <f t="shared" si="2"/>
        <v>0</v>
      </c>
    </row>
    <row r="17" spans="1:9" x14ac:dyDescent="0.3">
      <c r="A17" s="9" t="s">
        <v>37</v>
      </c>
      <c r="B17" s="18" t="s">
        <v>31</v>
      </c>
      <c r="C17" s="4" t="s">
        <v>8</v>
      </c>
      <c r="D17" s="28">
        <v>1</v>
      </c>
      <c r="E17" s="5">
        <v>1377.66</v>
      </c>
      <c r="F17" s="24">
        <f t="shared" si="0"/>
        <v>1377.66</v>
      </c>
      <c r="G17" s="36">
        <f t="shared" si="1"/>
        <v>1377.66</v>
      </c>
      <c r="H17" s="36">
        <f t="shared" si="2"/>
        <v>0</v>
      </c>
    </row>
    <row r="18" spans="1:9" ht="31.2" x14ac:dyDescent="0.3">
      <c r="A18" s="9"/>
      <c r="B18" s="20" t="s">
        <v>26</v>
      </c>
      <c r="C18" s="4"/>
      <c r="D18" s="28"/>
      <c r="E18" s="5"/>
      <c r="F18" s="25">
        <f>SUM(F8:F17)</f>
        <v>15046.099999999999</v>
      </c>
      <c r="G18" s="36">
        <f>SUM(G8:G17)</f>
        <v>15046.099999999999</v>
      </c>
      <c r="H18" s="36">
        <f t="shared" si="2"/>
        <v>0</v>
      </c>
    </row>
    <row r="19" spans="1:9" x14ac:dyDescent="0.3">
      <c r="A19" s="3"/>
      <c r="B19" s="13" t="s">
        <v>11</v>
      </c>
      <c r="C19" s="4"/>
      <c r="D19" s="28"/>
      <c r="E19" s="5"/>
      <c r="F19" s="25">
        <f>SUM(F18)</f>
        <v>15046.099999999999</v>
      </c>
      <c r="G19" s="36">
        <f>SUM(G18)</f>
        <v>15046.099999999999</v>
      </c>
      <c r="H19" s="36">
        <f t="shared" si="2"/>
        <v>0</v>
      </c>
    </row>
    <row r="20" spans="1:9" x14ac:dyDescent="0.3">
      <c r="A20" s="3"/>
      <c r="B20" s="13" t="s">
        <v>9</v>
      </c>
      <c r="C20" s="4"/>
      <c r="D20" s="28"/>
      <c r="E20" s="5"/>
      <c r="F20" s="25">
        <f>F19*0.21</f>
        <v>3159.6809999999996</v>
      </c>
      <c r="G20" s="36">
        <f>0.21*G19</f>
        <v>3159.6809999999996</v>
      </c>
      <c r="H20" s="36">
        <f t="shared" si="2"/>
        <v>0</v>
      </c>
    </row>
    <row r="21" spans="1:9" x14ac:dyDescent="0.3">
      <c r="A21" s="3"/>
      <c r="B21" s="13" t="s">
        <v>12</v>
      </c>
      <c r="C21" s="4"/>
      <c r="D21" s="28"/>
      <c r="E21" s="5"/>
      <c r="F21" s="25">
        <f>SUM(F19:F20)</f>
        <v>18205.780999999999</v>
      </c>
      <c r="G21" s="36">
        <f>G19+G20</f>
        <v>18205.780999999999</v>
      </c>
      <c r="H21" s="36">
        <f t="shared" si="2"/>
        <v>0</v>
      </c>
    </row>
    <row r="22" spans="1:9" x14ac:dyDescent="0.3">
      <c r="B22" s="11"/>
      <c r="D22" s="30"/>
    </row>
    <row r="23" spans="1:9" s="10" customFormat="1" ht="80.099999999999994" customHeight="1" x14ac:dyDescent="0.3">
      <c r="A23" s="32" t="s">
        <v>17</v>
      </c>
      <c r="B23" s="32"/>
      <c r="C23" s="32"/>
      <c r="D23" s="32"/>
      <c r="E23" s="32"/>
      <c r="F23" s="32"/>
      <c r="G23" s="38"/>
      <c r="H23" s="38"/>
      <c r="I23" s="38"/>
    </row>
    <row r="24" spans="1:9" x14ac:dyDescent="0.3">
      <c r="B24" s="11"/>
      <c r="D24" s="30"/>
    </row>
  </sheetData>
  <mergeCells count="7">
    <mergeCell ref="A1:B1"/>
    <mergeCell ref="A23:F23"/>
    <mergeCell ref="C3:D3"/>
    <mergeCell ref="A4:A5"/>
    <mergeCell ref="B4:B5"/>
    <mergeCell ref="C4:C5"/>
    <mergeCell ref="D4:F4"/>
  </mergeCells>
  <pageMargins left="0.59055118110236227" right="0.19685039370078741" top="0.78740157480314965" bottom="0.39370078740157483" header="0.31496062992125984" footer="0.31496062992125984"/>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3.xml><?xml version="1.0" encoding="utf-8"?>
<ds:datastoreItem xmlns:ds="http://schemas.openxmlformats.org/officeDocument/2006/customXml" ds:itemID="{B868B77A-6ABE-4867-8639-84B2510CCF22}">
  <ds:schemaRefs>
    <ds:schemaRef ds:uri="http://purl.org/dc/terms/"/>
    <ds:schemaRef ds:uri="caf4d439-d6d9-4f54-909c-aebbb5daece1"/>
    <ds:schemaRef ds:uri="60da2cae-3f3d-47cd-af26-4a5804e8a6e5"/>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Kiudyte</cp:lastModifiedBy>
  <cp:revision/>
  <dcterms:created xsi:type="dcterms:W3CDTF">2017-02-27T06:43:29Z</dcterms:created>
  <dcterms:modified xsi:type="dcterms:W3CDTF">2021-04-12T09:09:10Z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