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simona.kiudyte\Desktop\Pirkimai 2021 M\Darbai\Supaprastinti\PK21-216. Tinklų plėtra Eišiškėse\Galutiniai\Žilinskis ir Co\"/>
    </mc:Choice>
  </mc:AlternateContent>
  <xr:revisionPtr revIDLastSave="0" documentId="13_ncr:1_{0671A6C3-5BC2-4628-B2E5-6BF09D9C7EC4}" xr6:coauthVersionLast="45" xr6:coauthVersionMax="45" xr10:uidLastSave="{00000000-0000-0000-0000-000000000000}"/>
  <bookViews>
    <workbookView xWindow="-108" yWindow="-108" windowWidth="23256" windowHeight="1257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4" i="1" l="1"/>
  <c r="G53" i="1"/>
  <c r="G52" i="1"/>
  <c r="H52" i="1" s="1"/>
  <c r="G51" i="1"/>
  <c r="G50" i="1"/>
  <c r="H50" i="1" s="1"/>
  <c r="G49" i="1"/>
  <c r="H49" i="1" s="1"/>
  <c r="G46" i="1"/>
  <c r="H46" i="1" s="1"/>
  <c r="G37" i="1"/>
  <c r="G38" i="1"/>
  <c r="G39" i="1"/>
  <c r="G40" i="1"/>
  <c r="H40" i="1" s="1"/>
  <c r="G41" i="1"/>
  <c r="G42" i="1"/>
  <c r="G43" i="1"/>
  <c r="G44" i="1"/>
  <c r="H44" i="1" s="1"/>
  <c r="G45" i="1"/>
  <c r="G36" i="1"/>
  <c r="H36" i="1" s="1"/>
  <c r="G32" i="1"/>
  <c r="G24" i="1"/>
  <c r="G25" i="1"/>
  <c r="G26" i="1"/>
  <c r="G27" i="1"/>
  <c r="H27" i="1" s="1"/>
  <c r="G28" i="1"/>
  <c r="G29" i="1"/>
  <c r="G30" i="1"/>
  <c r="G31" i="1"/>
  <c r="H31" i="1" s="1"/>
  <c r="G23" i="1"/>
  <c r="H12" i="1"/>
  <c r="H13" i="1"/>
  <c r="H14" i="1"/>
  <c r="H15" i="1"/>
  <c r="H16" i="1"/>
  <c r="H17" i="1"/>
  <c r="H18" i="1"/>
  <c r="H19" i="1"/>
  <c r="H20" i="1"/>
  <c r="H21" i="1"/>
  <c r="H22" i="1"/>
  <c r="H23" i="1"/>
  <c r="H24" i="1"/>
  <c r="H25" i="1"/>
  <c r="H26" i="1"/>
  <c r="H28" i="1"/>
  <c r="H29" i="1"/>
  <c r="H30" i="1"/>
  <c r="H32" i="1"/>
  <c r="H33" i="1"/>
  <c r="H34" i="1"/>
  <c r="H35" i="1"/>
  <c r="H37" i="1"/>
  <c r="H38" i="1"/>
  <c r="H39" i="1"/>
  <c r="H41" i="1"/>
  <c r="H42" i="1"/>
  <c r="H43" i="1"/>
  <c r="H45" i="1"/>
  <c r="H47" i="1"/>
  <c r="H48" i="1"/>
  <c r="H51" i="1"/>
  <c r="H53" i="1"/>
  <c r="H54" i="1"/>
  <c r="H11" i="1"/>
  <c r="G19" i="1"/>
  <c r="G12" i="1"/>
  <c r="G13" i="1"/>
  <c r="G14" i="1"/>
  <c r="G15" i="1"/>
  <c r="G16" i="1"/>
  <c r="G17" i="1"/>
  <c r="G18" i="1"/>
  <c r="G11" i="1"/>
  <c r="F45" i="1" l="1"/>
  <c r="F44" i="1"/>
  <c r="F43" i="1"/>
  <c r="F42" i="1"/>
  <c r="F41" i="1"/>
  <c r="F40" i="1"/>
  <c r="F39" i="1"/>
  <c r="F38" i="1"/>
  <c r="F37" i="1"/>
  <c r="F36" i="1"/>
  <c r="F31" i="1"/>
  <c r="F30" i="1"/>
  <c r="F29" i="1"/>
  <c r="F28" i="1"/>
  <c r="F27" i="1"/>
  <c r="F26" i="1"/>
  <c r="F25" i="1"/>
  <c r="F24" i="1"/>
  <c r="F23" i="1"/>
  <c r="F50" i="1"/>
  <c r="F49" i="1"/>
  <c r="F51" i="1" s="1"/>
  <c r="F46" i="1" l="1"/>
  <c r="F32" i="1"/>
  <c r="F12" i="1"/>
  <c r="F13" i="1"/>
  <c r="F14" i="1"/>
  <c r="F15" i="1"/>
  <c r="F17" i="1"/>
  <c r="F18" i="1"/>
  <c r="F11" i="1"/>
  <c r="F19" i="1" l="1"/>
  <c r="F52" i="1"/>
  <c r="F53" i="1" s="1"/>
  <c r="F54" i="1" s="1"/>
</calcChain>
</file>

<file path=xl/sharedStrings.xml><?xml version="1.0" encoding="utf-8"?>
<sst xmlns="http://schemas.openxmlformats.org/spreadsheetml/2006/main" count="117" uniqueCount="81">
  <si>
    <t>Sutarties Nr.:</t>
  </si>
  <si>
    <t>Užsakovas:</t>
  </si>
  <si>
    <t>Rangovas:</t>
  </si>
  <si>
    <t>Eil. Nr.</t>
  </si>
  <si>
    <t>Pozicijos</t>
  </si>
  <si>
    <t>Mato vnt.</t>
  </si>
  <si>
    <t>Kiekis</t>
  </si>
  <si>
    <t>Vnt. kaina be PVM, Eur</t>
  </si>
  <si>
    <t>Bendroji dalis</t>
  </si>
  <si>
    <t>kompl.</t>
  </si>
  <si>
    <t>PVM:</t>
  </si>
  <si>
    <t>VISO su PVM:</t>
  </si>
  <si>
    <t>Statinio darbo projekto parengimas</t>
  </si>
  <si>
    <t>Išpildomieji brėžiniai</t>
  </si>
  <si>
    <t>Darbų kainų žiniaraštis</t>
  </si>
  <si>
    <t>Viso: Bendroji dalis</t>
  </si>
  <si>
    <t>4.1</t>
  </si>
  <si>
    <t>3.3</t>
  </si>
  <si>
    <t>3.4</t>
  </si>
  <si>
    <t>4</t>
  </si>
  <si>
    <t>PRIEDAS Nr. 4</t>
  </si>
  <si>
    <t>3.1</t>
  </si>
  <si>
    <t>VISO be PVM:</t>
  </si>
  <si>
    <t>Suma, Eur (4x5=6)</t>
  </si>
  <si>
    <t>1.2</t>
  </si>
  <si>
    <t>1.3</t>
  </si>
  <si>
    <t>1.4</t>
  </si>
  <si>
    <t>2.3</t>
  </si>
  <si>
    <t>2.4</t>
  </si>
  <si>
    <t>2.5</t>
  </si>
  <si>
    <t>2.6</t>
  </si>
  <si>
    <t>2.7</t>
  </si>
  <si>
    <t>3</t>
  </si>
  <si>
    <t>1.1</t>
  </si>
  <si>
    <t>Vandentiekio tinklų statyba atviru ar/ir uždaru būdu naudojant tai technilogijai tinkančius vamzdžius, įskaitant visas reikiamas sujungimo detales, fasonines dalis, visą reguliuojamają, uždaromają, apsauginę ir kitą tinklui priklausančią armatūrą bei reikiamas atramas po jomis, hidrantų įrengimą, prisijungimą prie esamų vandentiekio tinklų, esamų vartotojų perjungimą, šulinių/kamerų įrengimą su  ketiniais "plaukiojančio" tipo liukais ir dangčiais ,   vandentiekio įvadų i įrengimą su balnu, požemine sklende,teleskopiniu prailginimo velenu,kapa , komunikacijų nužymėjimo ženklų įrengimą, dangų išardymą, dangų atstatymą, gerbūvio atstatymą, visus žemės darbus, tranšėjų išramstymą,gruntinio vandens pažeminimą, esamų komunikacijų pakabinimą , apsauginių dėklų įrengimą tam reikalingose vietose, smėlinio grunto pagrindo po vamzdžiais įrengimą , gruntinio vandens pažeminimą , grunto sutankinimą, tinklų išbandymą, plovimą, dezinfekavimą .</t>
  </si>
  <si>
    <t>Savitakinių   nuotekų tinklų įrengimas atviru ir/ar uždaru būdu įskaitant tai technologijai tinkančius nuotekų vamzdžius su sujungimo detalėmis, kritimo stovų įrengimą,  gerbūvio, dangų išardymo ir atstatymo darbus, visus žemės darbus, grunto sutankinimą, tranšėjų išramstymą,g/b šulinių įrengimą su ketiniais "plaukiojančio " tipo  liukais ir dangčiais, plastikinių valymo ir inspektavimo šulinių su  ketiniais dangčiais įrengimą, aklių išvadams įrengimą,  esamų komunikacijų pakabinimą, gruntinio vandens pažeminimą, smėlinio grunto pagrindo po vamzdžiais įrengimą , apsauginio smėlinio grunto sliuoksnio įrengimą  , apsauginių dėklų sankirtose su kitais tinklais įrengimą,prisijungimą prie esamų nuotekų tinklų, atšakų  su pasijungimo šuliniais įrengimą, vamzdynų bandymą, vamzdynų patikrinimą TV diagnostika, komunikacijų ženklų įrengimą ir kt.</t>
  </si>
  <si>
    <t>3.2</t>
  </si>
  <si>
    <t>Statinio techninio projekto parengimas</t>
  </si>
  <si>
    <t>Informacinio stendo įrengimas</t>
  </si>
  <si>
    <t>Aiškinamojo stendo įrengimas</t>
  </si>
  <si>
    <t>1.6</t>
  </si>
  <si>
    <t>Inžineriniai geologiniai tyrimai</t>
  </si>
  <si>
    <t>1.7</t>
  </si>
  <si>
    <t>1.8</t>
  </si>
  <si>
    <t>2.2</t>
  </si>
  <si>
    <t>2.1</t>
  </si>
  <si>
    <t xml:space="preserve">Kadastriniai matavimai </t>
  </si>
  <si>
    <t>3.5</t>
  </si>
  <si>
    <t>3.6</t>
  </si>
  <si>
    <t>Nuotekų siurblinės NS-1  statyba</t>
  </si>
  <si>
    <t xml:space="preserve">Nuotekų siurblinės NS-1 statyba </t>
  </si>
  <si>
    <t>Viso: Nuotekų siurblinės NS-1 statyba</t>
  </si>
  <si>
    <t>4.2</t>
  </si>
  <si>
    <t>Slėginiai nuotekų tinklai</t>
  </si>
  <si>
    <t>Sutarties pavadinimas: Vandentiekio ir buitinių nuotekų šalinimo tinklų Raubiškių g., Vasario 16-osios g., P. Cvirkos g., Turgaus g., Tylioji g., Vilniaus g., Gegužės 3-osios g., Ligoninės g. ir Rodūnės g. Eišiškių m., Šalčininkų r. projektavimo ir statybos darbai</t>
  </si>
  <si>
    <t xml:space="preserve">Statybos dalis:  Vandentiekio tinklai Raubiškių g., Vasario 16-osios g., P. Cvirkos g., Turgaus g., Tylioji g., Vilniaus g., Gegužės 3-osios g., Ligoninės g. ir Rodūnės g. Eišiškių m., Šalčininkų r. </t>
  </si>
  <si>
    <t xml:space="preserve">Vandentiekio tinklai Raubiškių g., Vasario 16-osios g., P. Cvirkos g., Turgaus g., Tylioji g., Vilniaus g., Gegužės 3-osios g., Ligoninės g. ir Rodūnės g. Eišiškių m., Šalčininkų r. </t>
  </si>
  <si>
    <t>Raubiškių g.</t>
  </si>
  <si>
    <t>Vasario 16-osios g.</t>
  </si>
  <si>
    <t>P. Cvirkos g.</t>
  </si>
  <si>
    <t>Turgaus g.</t>
  </si>
  <si>
    <t>Tylioji g.</t>
  </si>
  <si>
    <t>Vilniaus g.</t>
  </si>
  <si>
    <t>Gegužės 3-osios g.</t>
  </si>
  <si>
    <t>Ligoninės g.</t>
  </si>
  <si>
    <t>2.8</t>
  </si>
  <si>
    <t>2.9</t>
  </si>
  <si>
    <t xml:space="preserve">VISO : Vandentiekio tinklai Raubiškių g., Vasario 16-osios g., P. Cvirkos g., Turgaus g., Tylioji g., Vilniaus g., Gegužės 3-osios g., Ligoninės g. ir Rodūnės g. Eišiškių m., Šalčininkų r. </t>
  </si>
  <si>
    <t xml:space="preserve">Statybos dalis:  Savitakiniai nuotekų tinklai  Raubiškių g., Vasario 16-osios g., P. Cvirkos g., Turgaus g., Tylioji g., Vilniaus g., Gegužės 3-osios g., Ligoninės g. ir Rodūnės g. Eišiškių m., Šalčininkų r. </t>
  </si>
  <si>
    <t xml:space="preserve">Savitakiniai nuotekų tinklai  Raubiškių g., Vasario 16-osios g., P. Cvirkos g., Turgaus g., Tylioji g., Vilniaus g., Gegužės 3-osios g., Ligoninės g. ir Rodūnės g. Eišiškių m., Šalčininkų r. </t>
  </si>
  <si>
    <t>VISO : Savitakiniai  nuotekų tinklai  Raubiškių g., Vasario 16-osios g., P. Cvirkos g., Turgaus g., Tylioji g., Vilniaus g., Gegužės 3-osios g., Ligoninės g. ir Rodūnės g. Eišiškių m., Šalčininkų r.</t>
  </si>
  <si>
    <t>Rodūnės g.</t>
  </si>
  <si>
    <t>3.7</t>
  </si>
  <si>
    <t>3.8</t>
  </si>
  <si>
    <t>Archeologiniai detalūs tyrimai/žvalgymai</t>
  </si>
  <si>
    <t>1.5</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</si>
  <si>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 apšiltintu dangčiu ,fiksuojamas atidarytoje padėtyje, su grotelėmis po viršutiniu danfčiu apsaugai nuo nuo atsitiktinio įkritimo , šiluminę izoliaciją apsaugai nuo užšalimo iš išorės ne mažiau kaip 1,50 m gylio,  nerūdijančių medžiagų sklendžių aptarnavimo aikštele, nerūdijančio plieno kopėčiomis, su ventiliacijos (su biofiltrais ant oro ventiliacijos vamzdžių) apsauginėmis grotomos ir apsauginės signalizacijos sistemomis,įrengtu gervės padu kėlimo mechanizmo sumontavimui, uždaromąja armatūra siurblinėje , įskaitant bendrastatybinius žemės ir montavimo darbus,duobių/tranšėjų išramstymą,siurblinės  pagrindo įrengimą, gruntinio vandens lygio pažeminimą, aplinkos atstatymą, siurblinės aikštelės aptvėrimą 1,8 m aukščio segmentine  tvora , trinkelių/plytelių danga .  Elektros darbai II patikimumo kategorijos nuotekų siurblynei,įvertinant visus pajungimo ir montavimo darbus ir medžiagas.Automatikos darbai (valdymo, kontrolės, duomenų perdavimo ir apsaugos sistemos skyde), įvertinant montavimo darbus ir medžiagas, slėginiai nuotekų tinklai.</t>
  </si>
  <si>
    <t>3.9</t>
  </si>
  <si>
    <t>Vilniaus g. 49 (vandentiekio įvadas)</t>
  </si>
  <si>
    <t>Vilniaus g. 49 (nuotekų išvadas)</t>
  </si>
  <si>
    <t>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</si>
</sst>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9"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
      <sz val="11"/>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9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wrapText="1"/>
    </xf>
    <xf numFmtId="0" fontId="10" fillId="0" borderId="0" xfId="0" applyFont="1"/>
    <xf numFmtId="0" fontId="9" fillId="2" borderId="1" xfId="0" applyFont="1" applyFill="1" applyBorder="1" applyAlignment="1">
      <alignment vertical="center" wrapText="1"/>
    </xf>
    <xf numFmtId="0" fontId="7" fillId="0" borderId="1" xfId="0" applyFont="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1" fillId="0" borderId="1" xfId="0" applyFont="1" applyBorder="1" applyAlignment="1">
      <alignment vertical="center" wrapText="1"/>
    </xf>
    <xf numFmtId="0" fontId="9"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7" fillId="0" borderId="0" xfId="0" applyFont="1" applyAlignment="1">
      <alignment horizontal="center"/>
    </xf>
    <xf numFmtId="0" fontId="11"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4" fillId="0" borderId="1" xfId="0" applyFont="1" applyBorder="1" applyAlignment="1">
      <alignment wrapText="1"/>
    </xf>
    <xf numFmtId="0" fontId="14" fillId="3"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9" fillId="4" borderId="1" xfId="0" applyFont="1" applyFill="1" applyBorder="1" applyAlignment="1">
      <alignment vertical="center" wrapText="1"/>
    </xf>
    <xf numFmtId="2" fontId="7" fillId="0" borderId="0" xfId="0" applyNumberFormat="1" applyFont="1"/>
    <xf numFmtId="2" fontId="14" fillId="0" borderId="0" xfId="0" applyNumberFormat="1" applyFont="1"/>
    <xf numFmtId="2" fontId="9" fillId="2"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2" fontId="15"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7" fillId="4" borderId="0" xfId="0" applyFont="1" applyFill="1"/>
    <xf numFmtId="0" fontId="15" fillId="4" borderId="1" xfId="0" applyFont="1" applyFill="1" applyBorder="1" applyAlignment="1">
      <alignment horizontal="center" vertical="center"/>
    </xf>
    <xf numFmtId="0" fontId="5"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7" fillId="4" borderId="0" xfId="0" applyFont="1" applyFill="1" applyAlignment="1">
      <alignment vertical="center"/>
    </xf>
    <xf numFmtId="1" fontId="15"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9" fillId="0" borderId="1" xfId="0" applyFont="1" applyFill="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Font="1" applyFill="1" applyBorder="1" applyAlignment="1">
      <alignment horizontal="justify" vertical="center" wrapText="1"/>
    </xf>
    <xf numFmtId="0" fontId="7" fillId="0" borderId="0" xfId="0" applyFont="1" applyAlignment="1">
      <alignment horizontal="left" vertical="top" wrapText="1"/>
    </xf>
    <xf numFmtId="49" fontId="1" fillId="4" borderId="1" xfId="0" applyNumberFormat="1" applyFont="1" applyFill="1" applyBorder="1" applyAlignment="1">
      <alignment horizontal="center" vertical="center"/>
    </xf>
    <xf numFmtId="0" fontId="1" fillId="0" borderId="1" xfId="0" applyFont="1" applyBorder="1" applyAlignment="1">
      <alignment vertical="center" wrapText="1"/>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1" fillId="4" borderId="2" xfId="0" applyFont="1" applyFill="1" applyBorder="1" applyAlignment="1">
      <alignment horizontal="center" vertical="center"/>
    </xf>
    <xf numFmtId="0" fontId="1" fillId="0" borderId="1" xfId="0" applyFont="1" applyBorder="1" applyAlignment="1">
      <alignment wrapText="1"/>
    </xf>
    <xf numFmtId="49" fontId="14" fillId="4"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0" xfId="0" applyFont="1"/>
    <xf numFmtId="0" fontId="11" fillId="0" borderId="1" xfId="0" applyFont="1" applyBorder="1" applyAlignment="1">
      <alignment horizontal="justify" vertical="center" wrapText="1"/>
    </xf>
    <xf numFmtId="0" fontId="9" fillId="0" borderId="1" xfId="0" applyFont="1" applyBorder="1" applyAlignment="1">
      <alignment horizontal="justify" vertical="center" wrapText="1"/>
    </xf>
    <xf numFmtId="49" fontId="0" fillId="4"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64" fontId="7" fillId="0" borderId="1" xfId="0" applyNumberFormat="1" applyFont="1" applyBorder="1" applyAlignment="1">
      <alignment horizontal="right" vertical="center" wrapText="1"/>
    </xf>
    <xf numFmtId="164" fontId="7" fillId="0" borderId="1" xfId="0" applyNumberFormat="1" applyFont="1" applyBorder="1" applyAlignment="1">
      <alignment horizontal="center" vertical="center" wrapText="1"/>
    </xf>
    <xf numFmtId="164" fontId="11" fillId="0" borderId="1" xfId="0" applyNumberFormat="1" applyFont="1" applyBorder="1" applyAlignment="1">
      <alignment horizontal="right" vertical="center" wrapText="1"/>
    </xf>
    <xf numFmtId="164" fontId="14" fillId="0" borderId="1" xfId="0" applyNumberFormat="1" applyFont="1" applyBorder="1" applyAlignment="1">
      <alignment horizontal="center" vertical="center" wrapText="1"/>
    </xf>
    <xf numFmtId="164" fontId="9" fillId="3" borderId="1" xfId="0" applyNumberFormat="1" applyFont="1" applyFill="1" applyBorder="1" applyAlignment="1">
      <alignment horizontal="center" vertical="center" wrapText="1"/>
    </xf>
    <xf numFmtId="164" fontId="7" fillId="3" borderId="1" xfId="0" applyNumberFormat="1" applyFont="1" applyFill="1" applyBorder="1" applyAlignment="1">
      <alignment vertical="center" wrapText="1"/>
    </xf>
    <xf numFmtId="164" fontId="9" fillId="0" borderId="1" xfId="0" applyNumberFormat="1" applyFont="1" applyFill="1" applyBorder="1" applyAlignment="1">
      <alignment vertical="center" wrapText="1"/>
    </xf>
    <xf numFmtId="164" fontId="7"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wrapText="1"/>
    </xf>
    <xf numFmtId="164" fontId="7" fillId="3" borderId="1" xfId="0"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164" fontId="14" fillId="3" borderId="1" xfId="0" applyNumberFormat="1" applyFont="1" applyFill="1" applyBorder="1" applyAlignment="1">
      <alignment horizontal="center" vertical="center" wrapText="1"/>
    </xf>
    <xf numFmtId="164" fontId="9" fillId="3" borderId="1" xfId="0" applyNumberFormat="1" applyFont="1" applyFill="1" applyBorder="1" applyAlignment="1">
      <alignment vertical="center" wrapText="1"/>
    </xf>
    <xf numFmtId="164" fontId="9" fillId="3" borderId="1" xfId="0" applyNumberFormat="1" applyFont="1" applyFill="1" applyBorder="1" applyAlignment="1">
      <alignment horizontal="right" vertical="center" wrapText="1"/>
    </xf>
    <xf numFmtId="0" fontId="12" fillId="0" borderId="0" xfId="0" applyFont="1" applyAlignment="1">
      <alignment horizontal="justify"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vertical="center" wrapText="1"/>
    </xf>
    <xf numFmtId="0" fontId="15" fillId="4" borderId="1" xfId="0" applyFont="1" applyFill="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0" xfId="0" applyFont="1" applyBorder="1" applyAlignment="1">
      <alignment horizontal="center" vertical="center"/>
    </xf>
    <xf numFmtId="2" fontId="17" fillId="0" borderId="0" xfId="0" applyNumberFormat="1" applyFont="1"/>
    <xf numFmtId="0" fontId="17" fillId="0" borderId="0" xfId="0" applyFont="1"/>
    <xf numFmtId="2" fontId="17" fillId="0" borderId="0" xfId="0" applyNumberFormat="1" applyFont="1" applyAlignment="1">
      <alignment vertical="center" wrapText="1"/>
    </xf>
    <xf numFmtId="164" fontId="17" fillId="0" borderId="0" xfId="0" applyNumberFormat="1" applyFont="1"/>
    <xf numFmtId="2" fontId="17" fillId="0" borderId="0" xfId="0" applyNumberFormat="1" applyFont="1" applyBorder="1" applyAlignment="1">
      <alignment vertical="center" wrapText="1"/>
    </xf>
    <xf numFmtId="2" fontId="18" fillId="0" borderId="0" xfId="0" applyNumberFormat="1" applyFont="1" applyAlignment="1">
      <alignment vertical="center" wrapText="1"/>
    </xf>
    <xf numFmtId="2" fontId="17" fillId="0" borderId="0" xfId="0" applyNumberFormat="1" applyFont="1" applyBorder="1" applyAlignment="1">
      <alignment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L61"/>
  <sheetViews>
    <sheetView tabSelected="1" topLeftCell="A47" zoomScale="87" zoomScaleNormal="87" workbookViewId="0">
      <selection activeCell="L48" sqref="L48"/>
    </sheetView>
  </sheetViews>
  <sheetFormatPr defaultColWidth="9.109375" defaultRowHeight="14.4" x14ac:dyDescent="0.3"/>
  <cols>
    <col min="1" max="1" width="8.88671875" style="38" customWidth="1"/>
    <col min="2" max="2" width="56.44140625" style="1" customWidth="1"/>
    <col min="3" max="3" width="9.44140625" style="1" customWidth="1"/>
    <col min="4" max="4" width="9.109375" style="1" customWidth="1"/>
    <col min="5" max="5" width="14.6640625" style="30" customWidth="1"/>
    <col min="6" max="6" width="14.44140625" style="30" customWidth="1"/>
    <col min="7" max="7" width="13.44140625" style="91" customWidth="1"/>
    <col min="8" max="8" width="18.5546875" style="92" customWidth="1"/>
    <col min="9" max="11" width="9.109375" style="1"/>
    <col min="12" max="12" width="27.109375" style="1" customWidth="1"/>
    <col min="13" max="16384" width="9.109375" style="1"/>
  </cols>
  <sheetData>
    <row r="1" spans="1:8" x14ac:dyDescent="0.3">
      <c r="D1" s="4"/>
      <c r="F1" s="31" t="s">
        <v>20</v>
      </c>
    </row>
    <row r="2" spans="1:8" ht="48.75" customHeight="1" x14ac:dyDescent="0.3">
      <c r="A2" s="83" t="s">
        <v>54</v>
      </c>
      <c r="B2" s="83"/>
      <c r="C2" s="83"/>
      <c r="D2" s="83"/>
      <c r="E2" s="83"/>
      <c r="F2" s="83"/>
    </row>
    <row r="3" spans="1:8" x14ac:dyDescent="0.3">
      <c r="A3" s="84" t="s">
        <v>0</v>
      </c>
      <c r="B3" s="84"/>
      <c r="C3" s="2"/>
    </row>
    <row r="4" spans="1:8" x14ac:dyDescent="0.3">
      <c r="A4" s="84" t="s">
        <v>1</v>
      </c>
      <c r="B4" s="84"/>
      <c r="C4" s="85"/>
      <c r="D4" s="85"/>
    </row>
    <row r="5" spans="1:8" x14ac:dyDescent="0.3">
      <c r="A5" s="84" t="s">
        <v>2</v>
      </c>
      <c r="B5" s="84"/>
      <c r="C5" s="85"/>
      <c r="D5" s="85"/>
    </row>
    <row r="6" spans="1:8" x14ac:dyDescent="0.3">
      <c r="A6" s="90" t="s">
        <v>14</v>
      </c>
      <c r="B6" s="90"/>
      <c r="C6" s="90"/>
      <c r="D6" s="90"/>
      <c r="E6" s="90"/>
      <c r="F6" s="90"/>
    </row>
    <row r="7" spans="1:8" x14ac:dyDescent="0.3">
      <c r="A7" s="86" t="s">
        <v>3</v>
      </c>
      <c r="B7" s="87" t="s">
        <v>4</v>
      </c>
      <c r="C7" s="88" t="s">
        <v>5</v>
      </c>
      <c r="D7" s="89"/>
      <c r="E7" s="89"/>
      <c r="F7" s="89"/>
      <c r="G7" s="93"/>
    </row>
    <row r="8" spans="1:8" ht="28.8" x14ac:dyDescent="0.3">
      <c r="A8" s="86"/>
      <c r="B8" s="87"/>
      <c r="C8" s="88"/>
      <c r="D8" s="34" t="s">
        <v>6</v>
      </c>
      <c r="E8" s="35" t="s">
        <v>7</v>
      </c>
      <c r="F8" s="35" t="s">
        <v>23</v>
      </c>
      <c r="G8" s="93"/>
    </row>
    <row r="9" spans="1:8" x14ac:dyDescent="0.3">
      <c r="A9" s="39"/>
      <c r="B9" s="34">
        <v>2</v>
      </c>
      <c r="C9" s="33">
        <v>3</v>
      </c>
      <c r="D9" s="34">
        <v>4</v>
      </c>
      <c r="E9" s="43">
        <v>5</v>
      </c>
      <c r="F9" s="43">
        <v>6</v>
      </c>
      <c r="G9" s="93"/>
    </row>
    <row r="10" spans="1:8" x14ac:dyDescent="0.3">
      <c r="A10" s="36">
        <v>1</v>
      </c>
      <c r="B10" s="5" t="s">
        <v>8</v>
      </c>
      <c r="C10" s="5"/>
      <c r="D10" s="15"/>
      <c r="E10" s="32"/>
      <c r="F10" s="32"/>
      <c r="G10" s="93"/>
    </row>
    <row r="11" spans="1:8" x14ac:dyDescent="0.3">
      <c r="A11" s="44" t="s">
        <v>33</v>
      </c>
      <c r="B11" s="52" t="s">
        <v>37</v>
      </c>
      <c r="C11" s="45" t="s">
        <v>9</v>
      </c>
      <c r="D11" s="18">
        <v>1</v>
      </c>
      <c r="E11" s="65">
        <v>10000</v>
      </c>
      <c r="F11" s="66">
        <f>D11*E11</f>
        <v>10000</v>
      </c>
      <c r="G11" s="93">
        <f>E11*D11</f>
        <v>10000</v>
      </c>
      <c r="H11" s="94">
        <f>G11-F11</f>
        <v>0</v>
      </c>
    </row>
    <row r="12" spans="1:8" x14ac:dyDescent="0.3">
      <c r="A12" s="53" t="s">
        <v>24</v>
      </c>
      <c r="B12" s="52" t="s">
        <v>12</v>
      </c>
      <c r="C12" s="45" t="s">
        <v>9</v>
      </c>
      <c r="D12" s="18">
        <v>1</v>
      </c>
      <c r="E12" s="65">
        <v>8685</v>
      </c>
      <c r="F12" s="66">
        <f t="shared" ref="F12:F18" si="0">D12*E12</f>
        <v>8685</v>
      </c>
      <c r="G12" s="93">
        <f t="shared" ref="G12:G18" si="1">E12*D12</f>
        <v>8685</v>
      </c>
      <c r="H12" s="94">
        <f t="shared" ref="H12:H54" si="2">G12-F12</f>
        <v>0</v>
      </c>
    </row>
    <row r="13" spans="1:8" x14ac:dyDescent="0.3">
      <c r="A13" s="53" t="s">
        <v>25</v>
      </c>
      <c r="B13" s="52" t="s">
        <v>38</v>
      </c>
      <c r="C13" s="45" t="s">
        <v>9</v>
      </c>
      <c r="D13" s="18">
        <v>1</v>
      </c>
      <c r="E13" s="65">
        <v>500</v>
      </c>
      <c r="F13" s="66">
        <f t="shared" si="0"/>
        <v>500</v>
      </c>
      <c r="G13" s="93">
        <f t="shared" si="1"/>
        <v>500</v>
      </c>
      <c r="H13" s="94">
        <f t="shared" si="2"/>
        <v>0</v>
      </c>
    </row>
    <row r="14" spans="1:8" x14ac:dyDescent="0.3">
      <c r="A14" s="44" t="s">
        <v>26</v>
      </c>
      <c r="B14" s="52" t="s">
        <v>39</v>
      </c>
      <c r="C14" s="45" t="s">
        <v>9</v>
      </c>
      <c r="D14" s="18">
        <v>1</v>
      </c>
      <c r="E14" s="65">
        <v>500</v>
      </c>
      <c r="F14" s="66">
        <f t="shared" si="0"/>
        <v>500</v>
      </c>
      <c r="G14" s="93">
        <f t="shared" si="1"/>
        <v>500</v>
      </c>
      <c r="H14" s="94">
        <f t="shared" si="2"/>
        <v>0</v>
      </c>
    </row>
    <row r="15" spans="1:8" x14ac:dyDescent="0.3">
      <c r="A15" s="53" t="s">
        <v>75</v>
      </c>
      <c r="B15" s="9" t="s">
        <v>41</v>
      </c>
      <c r="C15" s="17" t="s">
        <v>9</v>
      </c>
      <c r="D15" s="18">
        <v>1</v>
      </c>
      <c r="E15" s="67">
        <v>7662</v>
      </c>
      <c r="F15" s="66">
        <f t="shared" si="0"/>
        <v>7662</v>
      </c>
      <c r="G15" s="93">
        <f t="shared" si="1"/>
        <v>7662</v>
      </c>
      <c r="H15" s="94">
        <f t="shared" si="2"/>
        <v>0</v>
      </c>
    </row>
    <row r="16" spans="1:8" x14ac:dyDescent="0.3">
      <c r="A16" s="53" t="s">
        <v>40</v>
      </c>
      <c r="B16" s="9" t="s">
        <v>74</v>
      </c>
      <c r="C16" s="17" t="s">
        <v>9</v>
      </c>
      <c r="D16" s="18">
        <v>1</v>
      </c>
      <c r="E16" s="67">
        <v>49000</v>
      </c>
      <c r="F16" s="66">
        <v>49000</v>
      </c>
      <c r="G16" s="93">
        <f t="shared" si="1"/>
        <v>49000</v>
      </c>
      <c r="H16" s="94">
        <f t="shared" si="2"/>
        <v>0</v>
      </c>
    </row>
    <row r="17" spans="1:8" x14ac:dyDescent="0.3">
      <c r="A17" s="44" t="s">
        <v>42</v>
      </c>
      <c r="B17" s="13" t="s">
        <v>13</v>
      </c>
      <c r="C17" s="17" t="s">
        <v>9</v>
      </c>
      <c r="D17" s="18">
        <v>1</v>
      </c>
      <c r="E17" s="65">
        <v>2500</v>
      </c>
      <c r="F17" s="66">
        <f t="shared" si="0"/>
        <v>2500</v>
      </c>
      <c r="G17" s="93">
        <f t="shared" si="1"/>
        <v>2500</v>
      </c>
      <c r="H17" s="94">
        <f t="shared" si="2"/>
        <v>0</v>
      </c>
    </row>
    <row r="18" spans="1:8" x14ac:dyDescent="0.3">
      <c r="A18" s="53" t="s">
        <v>43</v>
      </c>
      <c r="B18" s="56" t="s">
        <v>46</v>
      </c>
      <c r="C18" s="6" t="s">
        <v>9</v>
      </c>
      <c r="D18" s="18">
        <v>1</v>
      </c>
      <c r="E18" s="65">
        <v>3445</v>
      </c>
      <c r="F18" s="66">
        <f t="shared" si="0"/>
        <v>3445</v>
      </c>
      <c r="G18" s="93">
        <f t="shared" si="1"/>
        <v>3445</v>
      </c>
      <c r="H18" s="94">
        <f t="shared" si="2"/>
        <v>0</v>
      </c>
    </row>
    <row r="19" spans="1:8" x14ac:dyDescent="0.3">
      <c r="A19" s="40"/>
      <c r="B19" s="26" t="s">
        <v>15</v>
      </c>
      <c r="C19" s="12"/>
      <c r="D19" s="18"/>
      <c r="E19" s="65"/>
      <c r="F19" s="68">
        <f>SUM(F11:F18)</f>
        <v>82292</v>
      </c>
      <c r="G19" s="93">
        <f>SUM(G11:G18)</f>
        <v>82292</v>
      </c>
      <c r="H19" s="94">
        <f t="shared" si="2"/>
        <v>0</v>
      </c>
    </row>
    <row r="20" spans="1:8" ht="50.4" customHeight="1" x14ac:dyDescent="0.3">
      <c r="A20" s="36"/>
      <c r="B20" s="21" t="s">
        <v>55</v>
      </c>
      <c r="C20" s="22"/>
      <c r="D20" s="22"/>
      <c r="E20" s="69"/>
      <c r="F20" s="70"/>
      <c r="G20" s="95"/>
      <c r="H20" s="94">
        <f t="shared" si="2"/>
        <v>0</v>
      </c>
    </row>
    <row r="21" spans="1:8" ht="49.95" customHeight="1" x14ac:dyDescent="0.3">
      <c r="A21" s="36">
        <v>2</v>
      </c>
      <c r="B21" s="19" t="s">
        <v>56</v>
      </c>
      <c r="C21" s="7"/>
      <c r="D21" s="20"/>
      <c r="E21" s="71"/>
      <c r="F21" s="71"/>
      <c r="G21" s="93"/>
      <c r="H21" s="94">
        <f t="shared" si="2"/>
        <v>0</v>
      </c>
    </row>
    <row r="22" spans="1:8" ht="239.4" customHeight="1" x14ac:dyDescent="0.3">
      <c r="A22" s="36"/>
      <c r="B22" s="46" t="s">
        <v>34</v>
      </c>
      <c r="C22" s="7"/>
      <c r="D22" s="20"/>
      <c r="E22" s="71"/>
      <c r="F22" s="71"/>
      <c r="G22" s="93"/>
      <c r="H22" s="94">
        <f t="shared" si="2"/>
        <v>0</v>
      </c>
    </row>
    <row r="23" spans="1:8" x14ac:dyDescent="0.3">
      <c r="A23" s="55" t="s">
        <v>45</v>
      </c>
      <c r="B23" s="61" t="s">
        <v>57</v>
      </c>
      <c r="C23" s="8" t="s">
        <v>9</v>
      </c>
      <c r="D23" s="14">
        <v>1</v>
      </c>
      <c r="E23" s="72">
        <v>103508</v>
      </c>
      <c r="F23" s="73">
        <f>D23*E23</f>
        <v>103508</v>
      </c>
      <c r="G23" s="93">
        <f>E23*D23</f>
        <v>103508</v>
      </c>
      <c r="H23" s="94">
        <f t="shared" si="2"/>
        <v>0</v>
      </c>
    </row>
    <row r="24" spans="1:8" x14ac:dyDescent="0.3">
      <c r="A24" s="54" t="s">
        <v>44</v>
      </c>
      <c r="B24" s="61" t="s">
        <v>58</v>
      </c>
      <c r="C24" s="14" t="s">
        <v>9</v>
      </c>
      <c r="D24" s="14">
        <v>1</v>
      </c>
      <c r="E24" s="72">
        <v>16106</v>
      </c>
      <c r="F24" s="73">
        <f>D24*E24</f>
        <v>16106</v>
      </c>
      <c r="G24" s="93">
        <f t="shared" ref="G24:G31" si="3">E24*D24</f>
        <v>16106</v>
      </c>
      <c r="H24" s="94">
        <f t="shared" si="2"/>
        <v>0</v>
      </c>
    </row>
    <row r="25" spans="1:8" x14ac:dyDescent="0.3">
      <c r="A25" s="51" t="s">
        <v>27</v>
      </c>
      <c r="B25" s="61" t="s">
        <v>59</v>
      </c>
      <c r="C25" s="14" t="s">
        <v>9</v>
      </c>
      <c r="D25" s="14">
        <v>1</v>
      </c>
      <c r="E25" s="72">
        <v>3277</v>
      </c>
      <c r="F25" s="73">
        <f>D25*E25</f>
        <v>3277</v>
      </c>
      <c r="G25" s="93">
        <f t="shared" si="3"/>
        <v>3277</v>
      </c>
      <c r="H25" s="94">
        <f t="shared" si="2"/>
        <v>0</v>
      </c>
    </row>
    <row r="26" spans="1:8" x14ac:dyDescent="0.3">
      <c r="A26" s="51" t="s">
        <v>28</v>
      </c>
      <c r="B26" s="61" t="s">
        <v>60</v>
      </c>
      <c r="C26" s="14" t="s">
        <v>9</v>
      </c>
      <c r="D26" s="14">
        <v>1</v>
      </c>
      <c r="E26" s="72">
        <v>27018</v>
      </c>
      <c r="F26" s="73">
        <f>D26*E26</f>
        <v>27018</v>
      </c>
      <c r="G26" s="93">
        <f t="shared" si="3"/>
        <v>27018</v>
      </c>
      <c r="H26" s="94">
        <f t="shared" si="2"/>
        <v>0</v>
      </c>
    </row>
    <row r="27" spans="1:8" x14ac:dyDescent="0.3">
      <c r="A27" s="51" t="s">
        <v>29</v>
      </c>
      <c r="B27" s="61" t="s">
        <v>61</v>
      </c>
      <c r="C27" s="14" t="s">
        <v>9</v>
      </c>
      <c r="D27" s="14">
        <v>1</v>
      </c>
      <c r="E27" s="72">
        <v>18793</v>
      </c>
      <c r="F27" s="73">
        <f>E27*D27</f>
        <v>18793</v>
      </c>
      <c r="G27" s="93">
        <f t="shared" si="3"/>
        <v>18793</v>
      </c>
      <c r="H27" s="94">
        <f t="shared" si="2"/>
        <v>0</v>
      </c>
    </row>
    <row r="28" spans="1:8" x14ac:dyDescent="0.3">
      <c r="A28" s="51" t="s">
        <v>30</v>
      </c>
      <c r="B28" s="61" t="s">
        <v>62</v>
      </c>
      <c r="C28" s="14" t="s">
        <v>9</v>
      </c>
      <c r="D28" s="14">
        <v>1</v>
      </c>
      <c r="E28" s="72">
        <v>33145</v>
      </c>
      <c r="F28" s="73">
        <f>D28*E28</f>
        <v>33145</v>
      </c>
      <c r="G28" s="93">
        <f t="shared" si="3"/>
        <v>33145</v>
      </c>
      <c r="H28" s="94">
        <f t="shared" si="2"/>
        <v>0</v>
      </c>
    </row>
    <row r="29" spans="1:8" x14ac:dyDescent="0.3">
      <c r="A29" s="51" t="s">
        <v>31</v>
      </c>
      <c r="B29" s="61" t="s">
        <v>63</v>
      </c>
      <c r="C29" s="14" t="s">
        <v>9</v>
      </c>
      <c r="D29" s="14">
        <v>1</v>
      </c>
      <c r="E29" s="72">
        <v>19554</v>
      </c>
      <c r="F29" s="73">
        <f>D29*E29</f>
        <v>19554</v>
      </c>
      <c r="G29" s="93">
        <f t="shared" si="3"/>
        <v>19554</v>
      </c>
      <c r="H29" s="94">
        <f t="shared" si="2"/>
        <v>0</v>
      </c>
    </row>
    <row r="30" spans="1:8" x14ac:dyDescent="0.3">
      <c r="A30" s="51" t="s">
        <v>65</v>
      </c>
      <c r="B30" s="61" t="s">
        <v>71</v>
      </c>
      <c r="C30" s="14" t="s">
        <v>9</v>
      </c>
      <c r="D30" s="14">
        <v>1</v>
      </c>
      <c r="E30" s="72">
        <v>26453</v>
      </c>
      <c r="F30" s="73">
        <f>D30*E30</f>
        <v>26453</v>
      </c>
      <c r="G30" s="93">
        <f t="shared" si="3"/>
        <v>26453</v>
      </c>
      <c r="H30" s="94">
        <f t="shared" si="2"/>
        <v>0</v>
      </c>
    </row>
    <row r="31" spans="1:8" x14ac:dyDescent="0.3">
      <c r="A31" s="51" t="s">
        <v>66</v>
      </c>
      <c r="B31" s="61" t="s">
        <v>78</v>
      </c>
      <c r="C31" s="14" t="s">
        <v>9</v>
      </c>
      <c r="D31" s="14">
        <v>1</v>
      </c>
      <c r="E31" s="72">
        <v>1328</v>
      </c>
      <c r="F31" s="73">
        <f>D31*E31</f>
        <v>1328</v>
      </c>
      <c r="G31" s="93">
        <f t="shared" si="3"/>
        <v>1328</v>
      </c>
      <c r="H31" s="94">
        <f t="shared" si="2"/>
        <v>0</v>
      </c>
    </row>
    <row r="32" spans="1:8" ht="49.5" customHeight="1" x14ac:dyDescent="0.3">
      <c r="A32" s="41"/>
      <c r="B32" s="62" t="s">
        <v>67</v>
      </c>
      <c r="C32" s="14"/>
      <c r="D32" s="14"/>
      <c r="E32" s="72"/>
      <c r="F32" s="74">
        <f>SUM(F23:F31)</f>
        <v>249182</v>
      </c>
      <c r="G32" s="93">
        <f>SUM(G23:G31)</f>
        <v>249182</v>
      </c>
      <c r="H32" s="94">
        <f t="shared" si="2"/>
        <v>0</v>
      </c>
    </row>
    <row r="33" spans="1:12" ht="60.75" customHeight="1" x14ac:dyDescent="0.3">
      <c r="A33" s="41"/>
      <c r="B33" s="21" t="s">
        <v>68</v>
      </c>
      <c r="C33" s="14"/>
      <c r="D33" s="14"/>
      <c r="E33" s="72"/>
      <c r="F33" s="74"/>
      <c r="G33" s="93"/>
      <c r="H33" s="94">
        <f t="shared" si="2"/>
        <v>0</v>
      </c>
    </row>
    <row r="34" spans="1:12" s="60" customFormat="1" ht="50.4" customHeight="1" x14ac:dyDescent="0.3">
      <c r="A34" s="57" t="s">
        <v>32</v>
      </c>
      <c r="B34" s="58" t="s">
        <v>69</v>
      </c>
      <c r="C34" s="59"/>
      <c r="D34" s="59"/>
      <c r="E34" s="75"/>
      <c r="F34" s="74"/>
      <c r="G34" s="96"/>
      <c r="H34" s="94">
        <f t="shared" si="2"/>
        <v>0</v>
      </c>
    </row>
    <row r="35" spans="1:12" ht="212.25" customHeight="1" x14ac:dyDescent="0.3">
      <c r="A35" s="48"/>
      <c r="B35" s="49" t="s">
        <v>35</v>
      </c>
      <c r="C35" s="14"/>
      <c r="D35" s="14"/>
      <c r="E35" s="72"/>
      <c r="F35" s="74"/>
      <c r="G35" s="93"/>
      <c r="H35" s="94">
        <f t="shared" si="2"/>
        <v>0</v>
      </c>
    </row>
    <row r="36" spans="1:12" ht="16.5" customHeight="1" x14ac:dyDescent="0.3">
      <c r="A36" s="51" t="s">
        <v>21</v>
      </c>
      <c r="B36" s="61" t="s">
        <v>57</v>
      </c>
      <c r="C36" s="14" t="s">
        <v>9</v>
      </c>
      <c r="D36" s="14">
        <v>1</v>
      </c>
      <c r="E36" s="72">
        <v>149942</v>
      </c>
      <c r="F36" s="76">
        <f t="shared" ref="F36:F45" si="4">D36*E36</f>
        <v>149942</v>
      </c>
      <c r="G36" s="93">
        <f>D36*E36</f>
        <v>149942</v>
      </c>
      <c r="H36" s="94">
        <f t="shared" si="2"/>
        <v>0</v>
      </c>
    </row>
    <row r="37" spans="1:12" ht="15.75" customHeight="1" x14ac:dyDescent="0.3">
      <c r="A37" s="51" t="s">
        <v>36</v>
      </c>
      <c r="B37" s="61" t="s">
        <v>58</v>
      </c>
      <c r="C37" s="14" t="s">
        <v>9</v>
      </c>
      <c r="D37" s="14">
        <v>1</v>
      </c>
      <c r="E37" s="72">
        <v>80407</v>
      </c>
      <c r="F37" s="76">
        <f t="shared" si="4"/>
        <v>80407</v>
      </c>
      <c r="G37" s="93">
        <f t="shared" ref="G37:G45" si="5">D37*E37</f>
        <v>80407</v>
      </c>
      <c r="H37" s="94">
        <f t="shared" si="2"/>
        <v>0</v>
      </c>
    </row>
    <row r="38" spans="1:12" ht="20.25" customHeight="1" x14ac:dyDescent="0.3">
      <c r="A38" s="51" t="s">
        <v>17</v>
      </c>
      <c r="B38" s="61" t="s">
        <v>59</v>
      </c>
      <c r="C38" s="14" t="s">
        <v>9</v>
      </c>
      <c r="D38" s="14">
        <v>1</v>
      </c>
      <c r="E38" s="72">
        <v>31954</v>
      </c>
      <c r="F38" s="76">
        <f t="shared" si="4"/>
        <v>31954</v>
      </c>
      <c r="G38" s="93">
        <f t="shared" si="5"/>
        <v>31954</v>
      </c>
      <c r="H38" s="94">
        <f t="shared" si="2"/>
        <v>0</v>
      </c>
    </row>
    <row r="39" spans="1:12" ht="20.25" customHeight="1" x14ac:dyDescent="0.3">
      <c r="A39" s="51" t="s">
        <v>18</v>
      </c>
      <c r="B39" s="61" t="s">
        <v>60</v>
      </c>
      <c r="C39" s="14" t="s">
        <v>9</v>
      </c>
      <c r="D39" s="14">
        <v>1</v>
      </c>
      <c r="E39" s="72">
        <v>32250</v>
      </c>
      <c r="F39" s="76">
        <f t="shared" si="4"/>
        <v>32250</v>
      </c>
      <c r="G39" s="93">
        <f t="shared" si="5"/>
        <v>32250</v>
      </c>
      <c r="H39" s="94">
        <f t="shared" si="2"/>
        <v>0</v>
      </c>
    </row>
    <row r="40" spans="1:12" ht="15.75" customHeight="1" x14ac:dyDescent="0.3">
      <c r="A40" s="51" t="s">
        <v>47</v>
      </c>
      <c r="B40" s="61" t="s">
        <v>61</v>
      </c>
      <c r="C40" s="14" t="s">
        <v>9</v>
      </c>
      <c r="D40" s="14">
        <v>1</v>
      </c>
      <c r="E40" s="72">
        <v>27263</v>
      </c>
      <c r="F40" s="76">
        <f t="shared" si="4"/>
        <v>27263</v>
      </c>
      <c r="G40" s="93">
        <f t="shared" si="5"/>
        <v>27263</v>
      </c>
      <c r="H40" s="94">
        <f t="shared" si="2"/>
        <v>0</v>
      </c>
    </row>
    <row r="41" spans="1:12" ht="15.75" customHeight="1" x14ac:dyDescent="0.3">
      <c r="A41" s="51" t="s">
        <v>48</v>
      </c>
      <c r="B41" s="61" t="s">
        <v>62</v>
      </c>
      <c r="C41" s="14" t="s">
        <v>9</v>
      </c>
      <c r="D41" s="14">
        <v>1</v>
      </c>
      <c r="E41" s="72">
        <v>82327</v>
      </c>
      <c r="F41" s="76">
        <f t="shared" si="4"/>
        <v>82327</v>
      </c>
      <c r="G41" s="93">
        <f t="shared" si="5"/>
        <v>82327</v>
      </c>
      <c r="H41" s="94">
        <f t="shared" si="2"/>
        <v>0</v>
      </c>
    </row>
    <row r="42" spans="1:12" ht="15.75" customHeight="1" x14ac:dyDescent="0.3">
      <c r="A42" s="51" t="s">
        <v>72</v>
      </c>
      <c r="B42" s="61" t="s">
        <v>63</v>
      </c>
      <c r="C42" s="14" t="s">
        <v>9</v>
      </c>
      <c r="D42" s="14">
        <v>1</v>
      </c>
      <c r="E42" s="72">
        <v>72251</v>
      </c>
      <c r="F42" s="76">
        <f t="shared" si="4"/>
        <v>72251</v>
      </c>
      <c r="G42" s="93">
        <f t="shared" si="5"/>
        <v>72251</v>
      </c>
      <c r="H42" s="94">
        <f t="shared" si="2"/>
        <v>0</v>
      </c>
    </row>
    <row r="43" spans="1:12" ht="15.75" customHeight="1" x14ac:dyDescent="0.3">
      <c r="A43" s="51" t="s">
        <v>73</v>
      </c>
      <c r="B43" s="61" t="s">
        <v>64</v>
      </c>
      <c r="C43" s="14" t="s">
        <v>9</v>
      </c>
      <c r="D43" s="14">
        <v>1</v>
      </c>
      <c r="E43" s="72">
        <v>24770</v>
      </c>
      <c r="F43" s="76">
        <f t="shared" si="4"/>
        <v>24770</v>
      </c>
      <c r="G43" s="93">
        <f t="shared" si="5"/>
        <v>24770</v>
      </c>
      <c r="H43" s="94">
        <f t="shared" si="2"/>
        <v>0</v>
      </c>
    </row>
    <row r="44" spans="1:12" ht="15.75" customHeight="1" x14ac:dyDescent="0.3">
      <c r="A44" s="51" t="s">
        <v>77</v>
      </c>
      <c r="B44" s="61" t="s">
        <v>71</v>
      </c>
      <c r="C44" s="14" t="s">
        <v>9</v>
      </c>
      <c r="D44" s="14">
        <v>1</v>
      </c>
      <c r="E44" s="72">
        <v>83286</v>
      </c>
      <c r="F44" s="76">
        <f t="shared" si="4"/>
        <v>83286</v>
      </c>
      <c r="G44" s="93">
        <f t="shared" si="5"/>
        <v>83286</v>
      </c>
      <c r="H44" s="94">
        <f t="shared" si="2"/>
        <v>0</v>
      </c>
    </row>
    <row r="45" spans="1:12" ht="15.75" customHeight="1" x14ac:dyDescent="0.3">
      <c r="A45" s="51" t="s">
        <v>80</v>
      </c>
      <c r="B45" s="61" t="s">
        <v>79</v>
      </c>
      <c r="C45" s="14" t="s">
        <v>9</v>
      </c>
      <c r="D45" s="14">
        <v>1</v>
      </c>
      <c r="E45" s="72">
        <v>2314</v>
      </c>
      <c r="F45" s="76">
        <f t="shared" si="4"/>
        <v>2314</v>
      </c>
      <c r="G45" s="93">
        <f t="shared" si="5"/>
        <v>2314</v>
      </c>
      <c r="H45" s="94">
        <f t="shared" si="2"/>
        <v>0</v>
      </c>
    </row>
    <row r="46" spans="1:12" ht="52.95" customHeight="1" x14ac:dyDescent="0.3">
      <c r="A46" s="51"/>
      <c r="B46" s="47" t="s">
        <v>70</v>
      </c>
      <c r="C46" s="14"/>
      <c r="D46" s="14"/>
      <c r="E46" s="72"/>
      <c r="F46" s="74">
        <f>SUM(F36:F45)</f>
        <v>586764</v>
      </c>
      <c r="G46" s="93">
        <f>SUM(G36:G45)</f>
        <v>586764</v>
      </c>
      <c r="H46" s="94">
        <f t="shared" si="2"/>
        <v>0</v>
      </c>
    </row>
    <row r="47" spans="1:12" x14ac:dyDescent="0.3">
      <c r="A47" s="41"/>
      <c r="B47" s="10" t="s">
        <v>49</v>
      </c>
      <c r="C47" s="11"/>
      <c r="D47" s="16"/>
      <c r="E47" s="77"/>
      <c r="F47" s="77"/>
      <c r="G47" s="93"/>
      <c r="H47" s="94">
        <f t="shared" si="2"/>
        <v>0</v>
      </c>
    </row>
    <row r="48" spans="1:12" ht="335.4" customHeight="1" x14ac:dyDescent="0.3">
      <c r="A48" s="37" t="s">
        <v>19</v>
      </c>
      <c r="B48" s="24" t="s">
        <v>76</v>
      </c>
      <c r="C48" s="8"/>
      <c r="D48" s="14"/>
      <c r="E48" s="72"/>
      <c r="F48" s="72"/>
      <c r="G48" s="93"/>
      <c r="H48" s="94">
        <f t="shared" si="2"/>
        <v>0</v>
      </c>
      <c r="J48" s="23"/>
      <c r="L48" s="3"/>
    </row>
    <row r="49" spans="1:12" ht="17.25" customHeight="1" x14ac:dyDescent="0.3">
      <c r="A49" s="63" t="s">
        <v>16</v>
      </c>
      <c r="B49" s="24" t="s">
        <v>53</v>
      </c>
      <c r="C49" s="64" t="s">
        <v>9</v>
      </c>
      <c r="D49" s="14">
        <v>1</v>
      </c>
      <c r="E49" s="72">
        <v>38736</v>
      </c>
      <c r="F49" s="73">
        <f>D49*E49</f>
        <v>38736</v>
      </c>
      <c r="G49" s="93">
        <f>E49*D49</f>
        <v>38736</v>
      </c>
      <c r="H49" s="94">
        <f t="shared" si="2"/>
        <v>0</v>
      </c>
      <c r="J49" s="23"/>
      <c r="L49" s="3"/>
    </row>
    <row r="50" spans="1:12" ht="18.75" customHeight="1" x14ac:dyDescent="0.3">
      <c r="A50" s="51" t="s">
        <v>52</v>
      </c>
      <c r="B50" s="24" t="s">
        <v>50</v>
      </c>
      <c r="C50" s="25" t="s">
        <v>9</v>
      </c>
      <c r="D50" s="14">
        <v>1</v>
      </c>
      <c r="E50" s="72">
        <v>37726</v>
      </c>
      <c r="F50" s="73">
        <f>D50*E50</f>
        <v>37726</v>
      </c>
      <c r="G50" s="93">
        <f>E50*D50</f>
        <v>37726</v>
      </c>
      <c r="H50" s="94">
        <f t="shared" si="2"/>
        <v>0</v>
      </c>
      <c r="J50" s="23"/>
      <c r="L50" s="3"/>
    </row>
    <row r="51" spans="1:12" ht="21.75" customHeight="1" x14ac:dyDescent="0.3">
      <c r="A51" s="51"/>
      <c r="B51" s="7" t="s">
        <v>51</v>
      </c>
      <c r="C51" s="25"/>
      <c r="D51" s="14"/>
      <c r="E51" s="72"/>
      <c r="F51" s="74">
        <f>SUM(F49:F50)</f>
        <v>76462</v>
      </c>
      <c r="G51" s="93">
        <f>SUM(G49:G50)</f>
        <v>76462</v>
      </c>
      <c r="H51" s="94">
        <f t="shared" si="2"/>
        <v>0</v>
      </c>
      <c r="L51" s="3"/>
    </row>
    <row r="52" spans="1:12" x14ac:dyDescent="0.3">
      <c r="A52" s="41"/>
      <c r="B52" s="27" t="s">
        <v>22</v>
      </c>
      <c r="C52" s="16"/>
      <c r="D52" s="16"/>
      <c r="E52" s="78"/>
      <c r="F52" s="79">
        <f>SUM(F19,F32,F46,F51)</f>
        <v>994700</v>
      </c>
      <c r="G52" s="93">
        <f>SUM(G51+G46+G32+G19)</f>
        <v>994700</v>
      </c>
      <c r="H52" s="94">
        <f t="shared" si="2"/>
        <v>0</v>
      </c>
      <c r="L52" s="3"/>
    </row>
    <row r="53" spans="1:12" ht="15" customHeight="1" x14ac:dyDescent="0.3">
      <c r="A53" s="41"/>
      <c r="B53" s="28" t="s">
        <v>10</v>
      </c>
      <c r="C53" s="10"/>
      <c r="D53" s="10"/>
      <c r="E53" s="80"/>
      <c r="F53" s="79">
        <f>F52*0.21</f>
        <v>208887</v>
      </c>
      <c r="G53" s="93">
        <f>0.21*G52</f>
        <v>208887</v>
      </c>
      <c r="H53" s="94">
        <f t="shared" si="2"/>
        <v>0</v>
      </c>
    </row>
    <row r="54" spans="1:12" ht="15" customHeight="1" x14ac:dyDescent="0.3">
      <c r="A54" s="29"/>
      <c r="B54" s="28" t="s">
        <v>11</v>
      </c>
      <c r="C54" s="28"/>
      <c r="D54" s="28"/>
      <c r="E54" s="81"/>
      <c r="F54" s="79">
        <f>SUM(F52:F53)</f>
        <v>1203587</v>
      </c>
      <c r="G54" s="95">
        <f>G52+G53</f>
        <v>1203587</v>
      </c>
      <c r="H54" s="94">
        <f t="shared" si="2"/>
        <v>0</v>
      </c>
    </row>
    <row r="55" spans="1:12" x14ac:dyDescent="0.3">
      <c r="A55" s="1"/>
      <c r="G55" s="95"/>
    </row>
    <row r="56" spans="1:12" x14ac:dyDescent="0.3">
      <c r="A56" s="42"/>
      <c r="G56" s="95"/>
    </row>
    <row r="57" spans="1:12" ht="63" customHeight="1" x14ac:dyDescent="0.3">
      <c r="A57" s="42"/>
      <c r="B57" s="50"/>
      <c r="C57" s="50"/>
      <c r="D57" s="50"/>
      <c r="E57" s="50"/>
      <c r="F57" s="50"/>
      <c r="G57" s="97"/>
    </row>
    <row r="58" spans="1:12" x14ac:dyDescent="0.3">
      <c r="A58" s="50"/>
      <c r="G58" s="97"/>
    </row>
    <row r="59" spans="1:12" x14ac:dyDescent="0.3">
      <c r="A59" s="42"/>
      <c r="G59" s="97"/>
    </row>
    <row r="60" spans="1:12" x14ac:dyDescent="0.3">
      <c r="A60" s="42"/>
    </row>
    <row r="61" spans="1:12" x14ac:dyDescent="0.3">
      <c r="A61" s="42"/>
      <c r="D61" s="82"/>
      <c r="E61" s="82"/>
      <c r="F61" s="82"/>
    </row>
  </sheetData>
  <mergeCells count="13">
    <mergeCell ref="D61:F61"/>
    <mergeCell ref="G57:G59"/>
    <mergeCell ref="A2:F2"/>
    <mergeCell ref="A3:B3"/>
    <mergeCell ref="A4:B4"/>
    <mergeCell ref="C4:D4"/>
    <mergeCell ref="A5:B5"/>
    <mergeCell ref="C5:D5"/>
    <mergeCell ref="A7:A8"/>
    <mergeCell ref="B7:B8"/>
    <mergeCell ref="C7:C8"/>
    <mergeCell ref="D7:F7"/>
    <mergeCell ref="A6:F6"/>
  </mergeCells>
  <phoneticPr fontId="13" type="noConversion"/>
  <pageMargins left="0.70866141732283472" right="0.70866141732283472" top="0.74803149606299213" bottom="0.74803149606299213" header="0.31496062992125984" footer="0.31496062992125984"/>
  <pageSetup paperSize="9" scale="73"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CBDB2EA03D7D4438028B1E8508D5F62" ma:contentTypeVersion="11" ma:contentTypeDescription="Kurkite naują dokumentą." ma:contentTypeScope="" ma:versionID="80191987b53a7d114e34a6b1c61808c4">
  <xsd:schema xmlns:xsd="http://www.w3.org/2001/XMLSchema" xmlns:xs="http://www.w3.org/2001/XMLSchema" xmlns:p="http://schemas.microsoft.com/office/2006/metadata/properties" xmlns:ns3="36a782d8-74eb-4ecf-a3a1-ea898cfa13ac" xmlns:ns4="06a856d8-75b4-43b2-bb09-94faf599ce72" targetNamespace="http://schemas.microsoft.com/office/2006/metadata/properties" ma:root="true" ma:fieldsID="2b701553ca92b56346d883849b9e6092" ns3:_="" ns4:_="">
    <xsd:import namespace="36a782d8-74eb-4ecf-a3a1-ea898cfa13ac"/>
    <xsd:import namespace="06a856d8-75b4-43b2-bb09-94faf599ce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782d8-74eb-4ecf-a3a1-ea898cfa1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856d8-75b4-43b2-bb09-94faf599ce7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BFBC3-B90E-41B6-89F2-463890255363}">
  <ds:schemaRefs>
    <ds:schemaRef ds:uri="http://schemas.microsoft.com/office/2006/documentManagement/types"/>
    <ds:schemaRef ds:uri="http://purl.org/dc/elements/1.1/"/>
    <ds:schemaRef ds:uri="http://purl.org/dc/terms/"/>
    <ds:schemaRef ds:uri="06a856d8-75b4-43b2-bb09-94faf599ce72"/>
    <ds:schemaRef ds:uri="36a782d8-74eb-4ecf-a3a1-ea898cfa13ac"/>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25BABC9-997F-42FF-B9E3-71C2F84D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782d8-74eb-4ecf-a3a1-ea898cfa13ac"/>
    <ds:schemaRef ds:uri="06a856d8-75b4-43b2-bb09-94faf599c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F2B934-EC82-4965-918F-BECBB32CC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Simona Kiudyte</cp:lastModifiedBy>
  <cp:lastPrinted>2018-11-21T13:22:29Z</cp:lastPrinted>
  <dcterms:created xsi:type="dcterms:W3CDTF">2017-03-09T06:26:55Z</dcterms:created>
  <dcterms:modified xsi:type="dcterms:W3CDTF">2021-08-18T09:48:10Z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0x010100ACBDB2EA03D7D4438028B1E8508D5F62</vt:lpwstr>
  </property>
</Properties>
</file>