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MantasK\Desktop\"/>
    </mc:Choice>
  </mc:AlternateContent>
  <xr:revisionPtr revIDLastSave="0" documentId="13_ncr:1_{4B147ED1-7EA9-482E-96B8-6204F16ABD96}" xr6:coauthVersionLast="47" xr6:coauthVersionMax="47" xr10:uidLastSave="{00000000-0000-0000-0000-000000000000}"/>
  <bookViews>
    <workbookView xWindow="-120" yWindow="-120" windowWidth="29040" windowHeight="15720" firstSheet="2" activeTab="5" xr2:uid="{88DF98CB-FB74-4CA4-9779-8F84A6231E42}"/>
  </bookViews>
  <sheets>
    <sheet name="DKŽ_SAK" sheetId="1" r:id="rId1"/>
    <sheet name="DKŽ_VN" sheetId="2" r:id="rId2"/>
    <sheet name="DKŽ_E1" sheetId="3" r:id="rId3"/>
    <sheet name="DKŽ_E2" sheetId="4" r:id="rId4"/>
    <sheet name="DKŽ_ER" sheetId="5" r:id="rId5"/>
    <sheet name="Santrauka"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5" l="1"/>
  <c r="G13" i="5"/>
  <c r="G14" i="5"/>
  <c r="G15" i="5"/>
  <c r="G229" i="1"/>
  <c r="I229" i="1" s="1"/>
  <c r="G48" i="3"/>
  <c r="G228" i="1" l="1"/>
  <c r="G227" i="1"/>
  <c r="G209" i="1"/>
  <c r="G210" i="1"/>
  <c r="G97" i="1"/>
  <c r="G51" i="1"/>
  <c r="G52" i="1"/>
  <c r="G79" i="2"/>
  <c r="G12" i="3"/>
  <c r="G16" i="1"/>
  <c r="G82" i="2" l="1"/>
  <c r="G81" i="2"/>
  <c r="G80" i="2"/>
  <c r="G78" i="2"/>
  <c r="G77" i="2"/>
  <c r="G76" i="2"/>
  <c r="I82" i="2" s="1"/>
  <c r="G75" i="2"/>
  <c r="I75" i="2" s="1"/>
  <c r="G74" i="2"/>
  <c r="G73" i="2"/>
  <c r="G72" i="2"/>
  <c r="G71" i="2"/>
  <c r="G70" i="2"/>
  <c r="G69" i="2"/>
  <c r="G68" i="2"/>
  <c r="G67" i="2"/>
  <c r="G65" i="2"/>
  <c r="G64" i="2"/>
  <c r="G63" i="2"/>
  <c r="G62" i="2"/>
  <c r="G61" i="2"/>
  <c r="G60" i="2"/>
  <c r="G59" i="2"/>
  <c r="G58" i="2"/>
  <c r="G57" i="2"/>
  <c r="G56" i="2"/>
  <c r="G55" i="2"/>
  <c r="G54" i="2"/>
  <c r="G53" i="2"/>
  <c r="G52" i="2"/>
  <c r="G51" i="2"/>
  <c r="G50" i="2"/>
  <c r="G49" i="2"/>
  <c r="G48" i="2"/>
  <c r="G47" i="2"/>
  <c r="G46" i="2"/>
  <c r="G45" i="2"/>
  <c r="G44" i="2"/>
  <c r="G43" i="2"/>
  <c r="G42" i="2"/>
  <c r="G41" i="2"/>
  <c r="G39" i="2"/>
  <c r="G38" i="2"/>
  <c r="G37" i="2"/>
  <c r="G36" i="2"/>
  <c r="G35" i="2"/>
  <c r="G34" i="2"/>
  <c r="G33" i="2"/>
  <c r="G32" i="2"/>
  <c r="G31" i="2"/>
  <c r="G30" i="2"/>
  <c r="G29" i="2"/>
  <c r="G28" i="2"/>
  <c r="G26" i="2"/>
  <c r="G25" i="2"/>
  <c r="G24" i="2"/>
  <c r="G23" i="2"/>
  <c r="I24" i="2" s="1"/>
  <c r="G22" i="2"/>
  <c r="G21" i="2"/>
  <c r="G20" i="2"/>
  <c r="G19" i="2"/>
  <c r="G18" i="2"/>
  <c r="G17" i="2"/>
  <c r="G16" i="2"/>
  <c r="G15" i="2"/>
  <c r="G14" i="2"/>
  <c r="G13" i="2"/>
  <c r="G12" i="2"/>
  <c r="G11" i="2"/>
  <c r="G10" i="2"/>
  <c r="G9" i="2"/>
  <c r="G8" i="2"/>
  <c r="G7" i="2"/>
  <c r="G6" i="2"/>
  <c r="G226" i="1"/>
  <c r="I228" i="1" s="1"/>
  <c r="G225" i="1"/>
  <c r="G224" i="1"/>
  <c r="G223" i="1"/>
  <c r="G222" i="1"/>
  <c r="G221" i="1"/>
  <c r="G220" i="1"/>
  <c r="G219" i="1"/>
  <c r="G218" i="1"/>
  <c r="G217" i="1"/>
  <c r="G216" i="1"/>
  <c r="G215" i="1"/>
  <c r="G214" i="1"/>
  <c r="G213" i="1"/>
  <c r="G212" i="1"/>
  <c r="G211" i="1"/>
  <c r="G208" i="1"/>
  <c r="G207" i="1"/>
  <c r="G206" i="1"/>
  <c r="G205" i="1"/>
  <c r="G204" i="1"/>
  <c r="G203" i="1"/>
  <c r="G202" i="1"/>
  <c r="G201" i="1"/>
  <c r="G200" i="1"/>
  <c r="G199" i="1"/>
  <c r="G198" i="1"/>
  <c r="G197" i="1"/>
  <c r="G196" i="1"/>
  <c r="G195" i="1"/>
  <c r="G194" i="1"/>
  <c r="G193" i="1"/>
  <c r="G192" i="1"/>
  <c r="G191" i="1"/>
  <c r="G190" i="1"/>
  <c r="G189" i="1"/>
  <c r="G188" i="1"/>
  <c r="G187" i="1"/>
  <c r="G186" i="1"/>
  <c r="I191" i="1" s="1"/>
  <c r="G185" i="1"/>
  <c r="G184" i="1"/>
  <c r="G183" i="1"/>
  <c r="G182" i="1"/>
  <c r="G181" i="1"/>
  <c r="G180" i="1"/>
  <c r="G178" i="1"/>
  <c r="G177" i="1"/>
  <c r="G176" i="1"/>
  <c r="G175" i="1"/>
  <c r="G173" i="1"/>
  <c r="G172" i="1"/>
  <c r="G171" i="1"/>
  <c r="G170" i="1"/>
  <c r="G168" i="1"/>
  <c r="G167" i="1"/>
  <c r="G166" i="1"/>
  <c r="G165" i="1"/>
  <c r="G164" i="1"/>
  <c r="G163" i="1"/>
  <c r="G162" i="1"/>
  <c r="G161" i="1"/>
  <c r="G160" i="1"/>
  <c r="G159" i="1"/>
  <c r="G158" i="1"/>
  <c r="G157" i="1"/>
  <c r="G156" i="1"/>
  <c r="G155" i="1"/>
  <c r="G153" i="1"/>
  <c r="G152" i="1"/>
  <c r="G151" i="1"/>
  <c r="G150" i="1"/>
  <c r="G149" i="1"/>
  <c r="G148" i="1"/>
  <c r="G147" i="1"/>
  <c r="G146" i="1"/>
  <c r="G145" i="1"/>
  <c r="G144" i="1"/>
  <c r="G143" i="1"/>
  <c r="G142" i="1"/>
  <c r="I153" i="1" s="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3" i="1"/>
  <c r="G112" i="1"/>
  <c r="G111" i="1"/>
  <c r="G110" i="1"/>
  <c r="G109" i="1"/>
  <c r="G108" i="1"/>
  <c r="G107" i="1"/>
  <c r="G105" i="1"/>
  <c r="G104" i="1"/>
  <c r="G103" i="1"/>
  <c r="G102" i="1"/>
  <c r="G101" i="1"/>
  <c r="G100" i="1"/>
  <c r="G98" i="1"/>
  <c r="G96" i="1"/>
  <c r="G94" i="1"/>
  <c r="G93" i="1"/>
  <c r="G92" i="1"/>
  <c r="G91" i="1"/>
  <c r="G90" i="1"/>
  <c r="G89" i="1"/>
  <c r="G87" i="1"/>
  <c r="G86" i="1"/>
  <c r="G85" i="1"/>
  <c r="G84" i="1"/>
  <c r="G83" i="1"/>
  <c r="G81" i="1"/>
  <c r="G80" i="1"/>
  <c r="G79" i="1"/>
  <c r="G78" i="1"/>
  <c r="G77" i="1"/>
  <c r="G76" i="1"/>
  <c r="G75" i="1"/>
  <c r="G73" i="1"/>
  <c r="G72" i="1"/>
  <c r="G71" i="1"/>
  <c r="G70" i="1"/>
  <c r="G69" i="1"/>
  <c r="G68" i="1"/>
  <c r="G66" i="1"/>
  <c r="G65" i="1"/>
  <c r="G64" i="1"/>
  <c r="G63" i="1"/>
  <c r="G62" i="1"/>
  <c r="G61" i="1"/>
  <c r="G60" i="1"/>
  <c r="G59" i="1"/>
  <c r="G58" i="1"/>
  <c r="G57" i="1"/>
  <c r="G56" i="1"/>
  <c r="G55" i="1"/>
  <c r="G54"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5" i="1"/>
  <c r="G14" i="1"/>
  <c r="G13" i="1"/>
  <c r="G12" i="1"/>
  <c r="G11" i="1"/>
  <c r="G10" i="1"/>
  <c r="G9" i="1"/>
  <c r="G8" i="1"/>
  <c r="G7" i="1"/>
  <c r="G6" i="1"/>
  <c r="G5" i="1"/>
  <c r="I58" i="2" l="1"/>
  <c r="I46" i="2"/>
  <c r="I39" i="2"/>
  <c r="I69" i="2"/>
  <c r="I10" i="2"/>
  <c r="G83" i="2"/>
  <c r="C5" i="6" s="1"/>
  <c r="I65" i="2"/>
  <c r="I22" i="2"/>
  <c r="I74" i="2"/>
  <c r="I32" i="2"/>
  <c r="I55" i="2"/>
  <c r="I225" i="1"/>
  <c r="I39" i="1"/>
  <c r="I130" i="1"/>
  <c r="I185" i="1"/>
  <c r="I141" i="1"/>
  <c r="I94" i="1"/>
  <c r="I52" i="1"/>
  <c r="I121" i="1"/>
  <c r="I195" i="1"/>
  <c r="I198" i="1"/>
  <c r="G230" i="1"/>
  <c r="C4" i="6" s="1"/>
  <c r="I210" i="1"/>
  <c r="G45" i="5" l="1"/>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1" i="5"/>
  <c r="I43" i="5" s="1"/>
  <c r="G10" i="5"/>
  <c r="G9" i="5"/>
  <c r="G8" i="5"/>
  <c r="G7" i="5"/>
  <c r="G6" i="5"/>
  <c r="G5" i="5"/>
  <c r="I45" i="5" l="1"/>
  <c r="I10" i="5"/>
  <c r="G46" i="5"/>
  <c r="C8" i="6" s="1"/>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49"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1" i="3"/>
  <c r="G10" i="3"/>
  <c r="G9" i="3"/>
  <c r="G8" i="3"/>
  <c r="G7" i="3"/>
  <c r="G6" i="3"/>
  <c r="G5" i="3"/>
  <c r="G50" i="3" l="1"/>
  <c r="C6" i="6" s="1"/>
  <c r="I49" i="3"/>
  <c r="I44" i="4"/>
  <c r="I11" i="4"/>
  <c r="I61" i="4"/>
  <c r="I33" i="4"/>
  <c r="C9" i="6" l="1"/>
</calcChain>
</file>

<file path=xl/sharedStrings.xml><?xml version="1.0" encoding="utf-8"?>
<sst xmlns="http://schemas.openxmlformats.org/spreadsheetml/2006/main" count="1762" uniqueCount="754">
  <si>
    <t>DARBŲ KIEKIŲ ŽINIARAŠČIŲ SANTRAUKA</t>
  </si>
  <si>
    <t>Darbų kiekių žin. nr.</t>
  </si>
  <si>
    <t>Žiniaraščio pavadinimas</t>
  </si>
  <si>
    <t>Vertė, EUR be PVM</t>
  </si>
  <si>
    <t>Elektroninių ryšių telekomunikacijų dalis</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</si>
  <si>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</si>
  <si>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</si>
  <si>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</si>
  <si>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</si>
  <si>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</si>
  <si>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</si>
  <si>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Vandentiekio ir nuotekų šalinimo dalis</t>
  </si>
  <si>
    <t>DARBŲ KIEKIŲ ŽINIARAŠTIS NR. 1 – SUSISIEKIMO DALIS</t>
  </si>
  <si>
    <t>Skyrius</t>
  </si>
  <si>
    <t>Eilės Nr.</t>
  </si>
  <si>
    <t>Darbo pavadinimas, aprašymas</t>
  </si>
  <si>
    <t>Mato vnt.</t>
  </si>
  <si>
    <t>Kiekis</t>
  </si>
  <si>
    <t>Iš viso, Eur be PVM</t>
  </si>
  <si>
    <t>1. Paruošiamieji darbai</t>
  </si>
  <si>
    <t>1.1</t>
  </si>
  <si>
    <t>Trasos nužymėjimas</t>
  </si>
  <si>
    <t>km</t>
  </si>
  <si>
    <t>1.2</t>
  </si>
  <si>
    <t>Krūmų pašalinimas ir susmulkinimas</t>
  </si>
  <si>
    <t>m²</t>
  </si>
  <si>
    <t>1.3</t>
  </si>
  <si>
    <t>1.4</t>
  </si>
  <si>
    <t>Kietų veislių medžių kirtimas, ištraukimas ir medienos paruošimas</t>
  </si>
  <si>
    <t>vnt.</t>
  </si>
  <si>
    <t>1.5</t>
  </si>
  <si>
    <t>Minkštų veislių medžių kirtimas, ištraukimas ir medienos paruošimas</t>
  </si>
  <si>
    <t>1.6</t>
  </si>
  <si>
    <t>Kelmų rovimas, duobių užlyginimas ir kelmų paruošimas smulkinimui</t>
  </si>
  <si>
    <t>1.7</t>
  </si>
  <si>
    <t>Medžių šakų, kelmų susmulkinimas, skiedrų pakrovimas ir išvežimas į žaliųjų atliekų kompostavimo aikštelę rangovo pasirinktu atstumu</t>
  </si>
  <si>
    <t>m³</t>
  </si>
  <si>
    <t>1.8</t>
  </si>
  <si>
    <t>1.9</t>
  </si>
  <si>
    <t>ha</t>
  </si>
  <si>
    <t>1.10</t>
  </si>
  <si>
    <t>1.11</t>
  </si>
  <si>
    <t>1.12</t>
  </si>
  <si>
    <t>Asfalto drožlių išvežimas į statybvietės saugojimo aikštelę Rangovo pasirinktu atstumu (bus panaudotos pagrindams, m³× k2,4=t)</t>
  </si>
  <si>
    <t>t</t>
  </si>
  <si>
    <t>1.13</t>
  </si>
  <si>
    <t>1.14</t>
  </si>
  <si>
    <t>1.15</t>
  </si>
  <si>
    <t>1.16</t>
  </si>
  <si>
    <t>1.17</t>
  </si>
  <si>
    <t>Plytelių/ trinkelių dangos nuovažose išardymas, jas sandėliuojant vietoje</t>
  </si>
  <si>
    <t>1.18</t>
  </si>
  <si>
    <t>1.19</t>
  </si>
  <si>
    <t>1.20</t>
  </si>
  <si>
    <t>1.21</t>
  </si>
  <si>
    <t>1.22</t>
  </si>
  <si>
    <t>Gelžbetoninių šulinių išardymas ir išvežimas rangovo pasirinktu atstumu į stambiagabaričių atliekų aikštelę</t>
  </si>
  <si>
    <t>1.23</t>
  </si>
  <si>
    <t>Kelio ženklų skydų demontavimas nuo vienstiebių atramų ir išvežimas vid. 59 km atstumu (į kelių tarnybą)</t>
  </si>
  <si>
    <t>1.24</t>
  </si>
  <si>
    <t>Kelio ženklų skydų demontavimas nuo dvistiebių atramų ir išvežimas vid. 59 km atstumu (į kelių tarnybą)</t>
  </si>
  <si>
    <t>1.25</t>
  </si>
  <si>
    <t>Kelio ženklų skydų demontavimas nuo vienstiebių atramų ir perstatymas</t>
  </si>
  <si>
    <t>1.26</t>
  </si>
  <si>
    <t>Kelio ženklų vienstiebių metalinių atramų  ant monolitinių betoninių pamatų demontavimas ir išvežimas vid. 59 km atstumu (į kelių tarnybą)</t>
  </si>
  <si>
    <t>1.27</t>
  </si>
  <si>
    <t>Kelio ženklų dvistiebių metalinių atramų  ant monolitinių betoninių pamatų demontavimas ir išvežimas vid. 59 km atstumu (į kelių tarnybą)</t>
  </si>
  <si>
    <t>1.28</t>
  </si>
  <si>
    <t>Signalinių plastmasinių stulpelių išardymas ir išvežimas vid. 59 km atstumu (į bazę / į kelių tarnybą)</t>
  </si>
  <si>
    <t>1.29</t>
  </si>
  <si>
    <t>1.30</t>
  </si>
  <si>
    <t>Gelžbetoninės vandens pralaidos vamzdžių 2×1,2 m skersmens išardymas ir išvežimas rangovo pasirinktu atstumu į stambiagabaričių atliekų aikštelę</t>
  </si>
  <si>
    <t>1.31</t>
  </si>
  <si>
    <t>Gelžbetonio laužo prie vandens pralaidos 2×1,2 m skersmens išardymas ir išvežimas rangovo pasirinktu atstumu į stambiagabaričių atliekų aikštelę</t>
  </si>
  <si>
    <t>1.32</t>
  </si>
  <si>
    <t>Suoliuko demontavimas ir išvežimas vid. 59 km atstumu (į kelių tarnybą)</t>
  </si>
  <si>
    <t>1.33</t>
  </si>
  <si>
    <t>Betoninės šiukšliadėžės demontavimas ir išvežimas vid. 59 km atstumu (į kelių tarnybą)</t>
  </si>
  <si>
    <t>1.34</t>
  </si>
  <si>
    <t>1.35</t>
  </si>
  <si>
    <t>Smėlio dėžės demontavimas ir išvežimas vid. 59 km atstumu (į kelių tarnybą)</t>
  </si>
  <si>
    <t>1.36</t>
  </si>
  <si>
    <t>Iš viso skyriuje 1, 
Eur be PVM</t>
  </si>
  <si>
    <t>2. Žemės sankasa</t>
  </si>
  <si>
    <t>2.1</t>
  </si>
  <si>
    <t>Dirvožemio sustūmimas į krūvas buldozeriu iki 30 m atstumu, pakrovimas į autosavivarčius ir išvežimas rangovo pasirinktu atstumu į sandėliavimo aikštelę</t>
  </si>
  <si>
    <t>2.2</t>
  </si>
  <si>
    <t>II gr. grunto ir esamos dangos pagrindo perstūmimas iš iškasų į pylimus buldozeriu iki 30 m atstumu</t>
  </si>
  <si>
    <t>2.3</t>
  </si>
  <si>
    <t>II gr. grunto kasimas ekskavatoriumi iškasoje ir pakrovimas į autosavivarčius ir išvežimas į išlykį</t>
  </si>
  <si>
    <t>2.4</t>
  </si>
  <si>
    <t>Pakopų įrengimas ir sutankinimas esamo II gr. grunto šlaite</t>
  </si>
  <si>
    <t>2.5</t>
  </si>
  <si>
    <t>Žemės sankasos viršaus ir lovio dugno planiravimas ir sutankinimas mechanizuotu būdu</t>
  </si>
  <si>
    <t>2.6</t>
  </si>
  <si>
    <t>Šlaitų ir griovio dugno planiravimas mechanizuotai (95%)</t>
  </si>
  <si>
    <t>2.7</t>
  </si>
  <si>
    <t>Šlaitų ir griovio dugno planiravimas rankiniu būdu (5%)</t>
  </si>
  <si>
    <t>2.8</t>
  </si>
  <si>
    <t>Šlaitų tvirtinimas dirvožemio sluoksniu, kurio storis h=0,10 m, paskleidžiant ir pasėjant žoles mechanizuotu būdu,  dirvožemį atsivežant iš sandėliavimo aikštelės rangovo pasirinktu atstumu</t>
  </si>
  <si>
    <t>2.9</t>
  </si>
  <si>
    <t>Šlaitų tvirtinimas geotinklu (dengiamas plotas)</t>
  </si>
  <si>
    <t>2.10</t>
  </si>
  <si>
    <t xml:space="preserve">Pakelės griovių tvirtinimas skaldos 22/32 sluoksniu, įplūktu į gruntą, kurio storis h=0.10 m, kai griovio nuolydis 0–3% </t>
  </si>
  <si>
    <t>2.11</t>
  </si>
  <si>
    <t>Iš viso skyriuje 2, 
Eur be PVM</t>
  </si>
  <si>
    <t>3. Vandens nuleidimo įrenginiai</t>
  </si>
  <si>
    <t>3.1.1</t>
  </si>
  <si>
    <t xml:space="preserve"> Ø1,6 m metalinės vandens pralaidos įrengimas ant smėlio pagrindo h=0,15 m</t>
  </si>
  <si>
    <t>m</t>
  </si>
  <si>
    <t>3.1.2</t>
  </si>
  <si>
    <t>Apkabos</t>
  </si>
  <si>
    <t>3.1.3</t>
  </si>
  <si>
    <t>Geotekstilė aplink pralaida ir apkaboms</t>
  </si>
  <si>
    <t>3.1.4</t>
  </si>
  <si>
    <t>II grupės grunto kasimas ekskavatoriumi, pakrovimas į savivarčius ir išvežimas rangovo pasirinktu atstumu</t>
  </si>
  <si>
    <t>3.1.5</t>
  </si>
  <si>
    <t>3.1.6</t>
  </si>
  <si>
    <t>3.1.7</t>
  </si>
  <si>
    <t>3.1.8</t>
  </si>
  <si>
    <t>3.1.9</t>
  </si>
  <si>
    <t>Griovio vagos išvalymas mechanizuotu būdu iki 0,30 m storiu</t>
  </si>
  <si>
    <t>3.2 KONSTRUKCINIO DRENAŽO ĮRENGIMAS (įtrauktas ir drenažo įrengimas J. Sniadeckio g.)</t>
  </si>
  <si>
    <t>3.2.1</t>
  </si>
  <si>
    <t>Tranšėjų kasimas mechanizuotu būdu drenažo ir kanalizacijos vamzdžių įrengimui, grunto pakrovimas ir išvežimas į išlykį Rangovo pasirinktu atstumu</t>
  </si>
  <si>
    <t>3.2.2</t>
  </si>
  <si>
    <t xml:space="preserve">Tranšėjos dugno planiravimas </t>
  </si>
  <si>
    <t>3.2.3</t>
  </si>
  <si>
    <t>Duobių šuliniams kasimas, gruntą paskleidžiant vietoje</t>
  </si>
  <si>
    <t>3.2.4</t>
  </si>
  <si>
    <t xml:space="preserve">Ø425 mm gofruotų plastikinių drenažo šulinių (H≤1,5 m) su ketaus dangčiu bei gelžbetonio kūgiu įrengimas </t>
  </si>
  <si>
    <t>3.2.5</t>
  </si>
  <si>
    <t xml:space="preserve">Ø425 mm gofruotų plastikinių drenažo šulinių (H≤1,5 m) su ketaus dangčiu įrengimas </t>
  </si>
  <si>
    <t>3.2.6</t>
  </si>
  <si>
    <t>3.2.7</t>
  </si>
  <si>
    <t>Vamzdžių pajungimas į šulinius įskaitant protarpines, sandarinimo elementus, perėjimus bei montavimo darbus</t>
  </si>
  <si>
    <t>3.2.8</t>
  </si>
  <si>
    <t>Duobių  užvertimas iškastu gruntu, pastačius drenažo apžiūros šulinius</t>
  </si>
  <si>
    <t>Iš viso skyriuje 3, 
Eur be PVM</t>
  </si>
  <si>
    <t>4. Kelio konstrukcija</t>
  </si>
  <si>
    <t>4.1.1</t>
  </si>
  <si>
    <t>4.1.2</t>
  </si>
  <si>
    <t>15 mm pločio siūlės iš sandarinimo juostų prie kelio bordiūrų įrengimas (tarp bordiūro ir asfalto dangos)</t>
  </si>
  <si>
    <t>4.2.1</t>
  </si>
  <si>
    <t>4.2.2</t>
  </si>
  <si>
    <t>4.2.3</t>
  </si>
  <si>
    <t>Dangos paviršiaus šiurkštinimas mineralinėmis medžiagomis</t>
  </si>
  <si>
    <t>4.2.4</t>
  </si>
  <si>
    <t>Dangos sluoksnių sukibimo užtikrinimui posluoksnio palaistymas polimerais modifikuota bitumine emulsija C 60 BP 4-S (0,25 kg/m²), prieš klojant viršutinius asfalto sluoksnius</t>
  </si>
  <si>
    <t>4.2.5</t>
  </si>
  <si>
    <t>Dangos sluoksnių sukibimo užtikrinimui posluoksnio palaistymas polimerais modifikuota bitumine emulsija C 60 BP 4-S (0,30 kg/m²), prieš klojant apatinius asfalto sluoksnius</t>
  </si>
  <si>
    <t>4.2.6</t>
  </si>
  <si>
    <t>Kelkraščių sutvirtinimas vid. 0.18 m storio skaldos 0/32 mišiniu</t>
  </si>
  <si>
    <t xml:space="preserve">I DANGOS KONSTRUKCIJOS VARIANTAS (DK10) </t>
  </si>
  <si>
    <t>4.2.7</t>
  </si>
  <si>
    <t>Viršutinio sankasos sluoksnio h=0,30 m sustiprinimas hidrauliniais rišikliais</t>
  </si>
  <si>
    <t>4.2.8</t>
  </si>
  <si>
    <t>Viršutinio sankasos sluoksnio h=0,25 m sustiprinimas hidrauliniais rišikliais</t>
  </si>
  <si>
    <t>4.2.9</t>
  </si>
  <si>
    <t>Apsauginio šalčiui atsparaus sluoksnio, kurio storis h=0.23 m, įrengimas</t>
  </si>
  <si>
    <t>4.2.10</t>
  </si>
  <si>
    <t>Skaldos pagrindo sluoksnio iš nesurištojo mišinio 0/45 su naudoto asfalto granulėmis iki 30 % , kurio storis h=0.20 m, įrengimas</t>
  </si>
  <si>
    <t>4.2.11</t>
  </si>
  <si>
    <t>4.2.12</t>
  </si>
  <si>
    <t>Asfalto apatinio sluoksnio iš mišinio AC 16 AS, kurio storis h=0.08 m, įrengimas</t>
  </si>
  <si>
    <t>4.2.13</t>
  </si>
  <si>
    <t>Asfalto viršutinio   iš mišinio SMA 11 S, kurio storis h=0.04 m, įrengimas</t>
  </si>
  <si>
    <t>II DANGOS KONSTRUKCIJOS VARIANTAS (DK10)</t>
  </si>
  <si>
    <t>4.2.14</t>
  </si>
  <si>
    <t>Viršutinio sankasos sluoksnio h=0,20 m sustiprinimas hidrauliniais rišikliais</t>
  </si>
  <si>
    <t>4.2.15</t>
  </si>
  <si>
    <t>Viršutinio sankasos sluoksnio h=0,15 m sustiprinimas hidrauliniais rišikliais</t>
  </si>
  <si>
    <t>4.2.16</t>
  </si>
  <si>
    <t>4.2.17</t>
  </si>
  <si>
    <t>Žvyro pagrindo sluoksnis iš nesurištojo mišinio 0/32 su naudoto asfalto granulėmis iki 30 %, kurio storis h=0.30 m, įrengimas</t>
  </si>
  <si>
    <t>4.2.18</t>
  </si>
  <si>
    <t>4.2.19</t>
  </si>
  <si>
    <t>4.2.20</t>
  </si>
  <si>
    <t>Iš viso skyriuje 4, 
Eur be PVM</t>
  </si>
  <si>
    <t>5. Tako dangos konstrukcija</t>
  </si>
  <si>
    <t>5.1</t>
  </si>
  <si>
    <t>Apsauginio šalčiui atsparaus sluoksnio, kurio storis h=0.17 m, įrengimas</t>
  </si>
  <si>
    <t>5.2</t>
  </si>
  <si>
    <t>Skaldos pagrindo sluoksnio iš nesurištojo mišinio 0/45 su naudoto asfalto granulėmis iki 30 %, kurio storis h=0.20 m, įrengimas</t>
  </si>
  <si>
    <t>5.3</t>
  </si>
  <si>
    <t>Asfalto dangos - pagrindo sluoksnio iš mišinio AC 16 PD h=0,08 m įrengimas</t>
  </si>
  <si>
    <t>5.4</t>
  </si>
  <si>
    <t>Betoninių vejos bordiūrų  0,08×0,20×1,00 m įrengimas</t>
  </si>
  <si>
    <t>5.5</t>
  </si>
  <si>
    <t>Betoninio pagrindo C12/15 įrengimas po betoniniais vejos bordiūrais</t>
  </si>
  <si>
    <t>5.6</t>
  </si>
  <si>
    <t>15 mm pločio siūlės iš sandarinimo juostų prie bordiūrų įrengimas (tarp vejos bordiūro ir asfalto dangos)</t>
  </si>
  <si>
    <t>5.7</t>
  </si>
  <si>
    <t>5.8</t>
  </si>
  <si>
    <t>Kelkraščių užpylimas smėlingu gruntu, kai I gr. gruntas atvežamas iš karjero rangovo pasirinktu atstumu (įvertinus sutankinimo koef.)</t>
  </si>
  <si>
    <t>5.9</t>
  </si>
  <si>
    <t>Kelkraščių tvirtinimas 10 cm storio skaldos 11/16 (85%) ir dirvožemio (15%) mišiniu, pasėjant žoles, mišinį atsivežant rangovo pasirinktu atstumu</t>
  </si>
  <si>
    <t>Iš viso skyriuje 5, 
Eur be PVM</t>
  </si>
  <si>
    <t>6. Šaligatvio dangos konstrukcija (įskaitant ir nuovažas su trinkelių danga)</t>
  </si>
  <si>
    <t>6.1</t>
  </si>
  <si>
    <t>Apsauginio šalčiui atsparaus sluoksnio, kurio storis h=0.19 m, įrengimas</t>
  </si>
  <si>
    <t>6.2</t>
  </si>
  <si>
    <t>Skaldos pagrindo sluoksnio iš nesurištojo mišinio 0/45 su naudoto asfalto granulėmis iki 30 %, kurio storis h=0.15 m, įrengimas</t>
  </si>
  <si>
    <t>6.3</t>
  </si>
  <si>
    <t>Betoninių trinkelių h=0,08 cm dangos ant nesurištojo mineralinių medžiagų mišinio h=0,03 cm įrengimas, tarpus tarp trinkelių užpildant nesurištuoju mineralinių medžiagų mišiniu</t>
  </si>
  <si>
    <t>6.4</t>
  </si>
  <si>
    <t>Raudonos spalvos betoninių trinkelių h=0,08 cm dangos ant nesurištojo mineralinių medžiagų mišinio h=0,03 cm įrengimas, tarpus tarp trinkelių užpildant nesurištuoju mineralinių medžiagų mišiniu (nuovažų zonose)</t>
  </si>
  <si>
    <t>6.5</t>
  </si>
  <si>
    <t>Dangos iš išardytų plytelių/trinkelių įrengimas ant nesurištojo mineralinių medžiagų mišinio h=0,03 cm, tarpus tarp trinkelių užpildant nesurištuoju mineralinių medžiagų mišiniu</t>
  </si>
  <si>
    <t>6.6</t>
  </si>
  <si>
    <t>6.7</t>
  </si>
  <si>
    <t>6.8</t>
  </si>
  <si>
    <t>15 mm pločio siūlės iš sandarinimo juostų prie bordiūrų įrengimas (tarp bordiūro ir trinkelių)</t>
  </si>
  <si>
    <t>6.9</t>
  </si>
  <si>
    <t>6.10</t>
  </si>
  <si>
    <t>6.11</t>
  </si>
  <si>
    <t>Tolimesnis nuovažos pažvyravimas vid. h=0,10-0,20 m iš nesurišto mineralinių medžiagų mišinio 0/32</t>
  </si>
  <si>
    <t>Iš viso skyriuje 6, 
Eur be PVM</t>
  </si>
  <si>
    <t>7. Atraminės sienutės įrengimas</t>
  </si>
  <si>
    <t>7.1</t>
  </si>
  <si>
    <t xml:space="preserve">0,40 m – 1,20 m aukščio gelžbetoninės atraminės sienelės įrengimas  </t>
  </si>
  <si>
    <t>7.2</t>
  </si>
  <si>
    <t xml:space="preserve">II grupės grunto kasimas ekskavatoriumi, pakrovimas į savivarčius ir išvežimas į išlykį rangovo pasirinktu atstumu </t>
  </si>
  <si>
    <t>7.3</t>
  </si>
  <si>
    <t>Lovio dugno planiravimas rankiniu būdu</t>
  </si>
  <si>
    <t>7.4</t>
  </si>
  <si>
    <t>Lovio dugno tankinimas mechanizuotu būdu (126×0,3)</t>
  </si>
  <si>
    <t>7.5</t>
  </si>
  <si>
    <t>Plastikinių gofruotų drenažo vamzdžių su geotekstilės filtru ≥d100 paklojimas</t>
  </si>
  <si>
    <t>7.6</t>
  </si>
  <si>
    <t>Apsauginio šalčiui atsparaus sluoksnio, kurio storis vid. h=0,27 m, įrengimas</t>
  </si>
  <si>
    <t>7.7</t>
  </si>
  <si>
    <t>Neautinės geotekstilės įrengimas (atskiriamasis sl.)</t>
  </si>
  <si>
    <t>7.8</t>
  </si>
  <si>
    <t>Skaldos pagrindo sluoksnio iš nesurištojo mišinio 0/45, kurio storis h=0,30 m, įrengimas</t>
  </si>
  <si>
    <t>7.9</t>
  </si>
  <si>
    <t>Pasluoksnio iš nesurištojo mineralinių medžiagų mišinio, kurio storis h=0,03 m, įrengimas</t>
  </si>
  <si>
    <t>7.10</t>
  </si>
  <si>
    <t>Drenažinio sluoksnio, kurio plotis 0,30 m iš žvyro skaldos 8/16 įrengimas</t>
  </si>
  <si>
    <t>7.11</t>
  </si>
  <si>
    <t>Skaldos sluoksnio iš nesurištojo mišinio 0/32 įrengimas</t>
  </si>
  <si>
    <t>7.12</t>
  </si>
  <si>
    <t>Šlaito tvirtinimas dirvožemio sluoksniu h=0,10 m, atvežant iš sandėliavimo aikštelės rangovo pasirinktu atstumu paskleidžiant ir apsėjant žolės mišiniu rankiniu būdu</t>
  </si>
  <si>
    <t>Iš viso skyriuje 7, 
Eur be PVM</t>
  </si>
  <si>
    <t xml:space="preserve">8.1 J. SNIADECKIO G., EIGULIŲ G., SAULĖTOJI G., TURGAUS G., MOKYKLOS G. </t>
  </si>
  <si>
    <t>8. Sankryžų ir nuovažų įrengimas</t>
  </si>
  <si>
    <t>8.1.1</t>
  </si>
  <si>
    <t>8.1.2</t>
  </si>
  <si>
    <t>Netinkamo sankasai grunto iškasimas bei išvežimas į išlykį Rangovo pasirinktu atstumu</t>
  </si>
  <si>
    <t>8.1.3</t>
  </si>
  <si>
    <t>Tinkamo grunto atvežimas iš karjero ir įrengimas pakeičiant netinkamą sankasai gruntą (Rangovo pasirinktu atstumu, įvertinus atvežamo grunto sutankinimo koef. 1.1)</t>
  </si>
  <si>
    <t>8.1.4</t>
  </si>
  <si>
    <t>8.1.5</t>
  </si>
  <si>
    <t>II gr. grunto ir esamos dangos pagrindo kasimas ekskavatoriumi iškasoje, pakrovimas į autosavivarčius ir išvežimas į išlykį Rangovo pasirinktu atstumu</t>
  </si>
  <si>
    <t>8.1.6</t>
  </si>
  <si>
    <t>8.1.7</t>
  </si>
  <si>
    <t>8.1.8</t>
  </si>
  <si>
    <t>8.1.9</t>
  </si>
  <si>
    <t>Šlaitų tvirtinimas dirvožemio sluoksniu, kurio storis h=0,10 m, paskleidžiant ir pasėjant žoles mechanizuotu būdu,  dirvožemį atsivežant iš sandėliavimo aikštelės rangovo įsivertintu atstumu</t>
  </si>
  <si>
    <t>8.1.10</t>
  </si>
  <si>
    <t>Pakelės griovių tvirtinimas skaldos 22/32 sluoksniu, įplūktu į gruntą, kurio storis h=0.10 m, kai griovio nuolydis 0–3%</t>
  </si>
  <si>
    <t>8.1.11</t>
  </si>
  <si>
    <t>8.1.12</t>
  </si>
  <si>
    <t>8.1.13</t>
  </si>
  <si>
    <t>Kelkraščių sutvirtinimas 0.10 m storio skaldos 0/32 mišiniu</t>
  </si>
  <si>
    <t>8.1.14</t>
  </si>
  <si>
    <t>Vejos įrengimas h=0.10m</t>
  </si>
  <si>
    <t>I DANGOS KONSTRUKCIJOS VARIANTAS (DK 0,1)</t>
  </si>
  <si>
    <t>8.1.15</t>
  </si>
  <si>
    <t>8.1.16</t>
  </si>
  <si>
    <t>8.1.17</t>
  </si>
  <si>
    <t>8.1.18</t>
  </si>
  <si>
    <t>Asfalto dangos pagrindo viršutinio sluoksnio iš mišinio AC 16 PD, kurio storis h=0.10 m, įrengimas</t>
  </si>
  <si>
    <t>II DANGOS KONSTRUKCIJOS VARIANTAS (DK 0,1)</t>
  </si>
  <si>
    <t>8.1.19</t>
  </si>
  <si>
    <t>8.1.20</t>
  </si>
  <si>
    <t>8.1.21</t>
  </si>
  <si>
    <t>Žvyro pagrindo sluoksnis iš nesurištojo mišinio 0/32 su naudoto asfalto granulėmis iki 30 % , kurio storis h=0.30 m, įrengimas</t>
  </si>
  <si>
    <t>8.1.22</t>
  </si>
  <si>
    <t xml:space="preserve">8.2 NUOVAŽŲ SU ASFALTO DANGA ĮRENGIMAS </t>
  </si>
  <si>
    <t>8.2.1</t>
  </si>
  <si>
    <t>Šalčiui nejautrių medžiagų sluoksnio įrengimas h-0,39 m</t>
  </si>
  <si>
    <t>8.2.2</t>
  </si>
  <si>
    <t>8.2.3</t>
  </si>
  <si>
    <t>Asfalto dangos - pagrindo sluoksnio iš mišinio AC 16 PD kurio storis h=0,06 m įrengimas</t>
  </si>
  <si>
    <t>8.2.4</t>
  </si>
  <si>
    <t>8.2.5</t>
  </si>
  <si>
    <t>8.2.6</t>
  </si>
  <si>
    <t>Tolimesnis nuovažų pažvyravimas vid. h=0,10-0,20 m iš nesurišto mineralinių medžiagų mišinio 0/32</t>
  </si>
  <si>
    <t>Iš viso skyriuje 8, 
Eur be PVM</t>
  </si>
  <si>
    <t>9. Saugumo salelių įrengimas</t>
  </si>
  <si>
    <t>9.1</t>
  </si>
  <si>
    <t>9.2</t>
  </si>
  <si>
    <t>9.3</t>
  </si>
  <si>
    <t>9.4</t>
  </si>
  <si>
    <t>9.5</t>
  </si>
  <si>
    <t>9.6</t>
  </si>
  <si>
    <t>Iš viso skyriuje 9, 
Eur be PVM</t>
  </si>
  <si>
    <t>10. Aplinkos ir statinių pritaikymas žmonėms su negalia</t>
  </si>
  <si>
    <t>10.1</t>
  </si>
  <si>
    <t>10.2</t>
  </si>
  <si>
    <t>10.3</t>
  </si>
  <si>
    <t>Suoliuko pastatymas</t>
  </si>
  <si>
    <t>10.4</t>
  </si>
  <si>
    <t>Šiukšlių dėžės įrengimas</t>
  </si>
  <si>
    <t>Iš viso skyriuje 10, 
Eur be PVM</t>
  </si>
  <si>
    <t>11. Eismo dalyviams skirti aptarnauti statiniai (Pavilijono įrengimas)</t>
  </si>
  <si>
    <t>11.1</t>
  </si>
  <si>
    <t>Autopaviljono įrengimas</t>
  </si>
  <si>
    <t>11.2</t>
  </si>
  <si>
    <t>Šiukšlių dėžės pastatymas</t>
  </si>
  <si>
    <t>11.3</t>
  </si>
  <si>
    <t>Iš viso skyriuje 11, 
Eur be PVM</t>
  </si>
  <si>
    <t>12. Kelio ženklai</t>
  </si>
  <si>
    <t>12.1</t>
  </si>
  <si>
    <t>12.2</t>
  </si>
  <si>
    <t>12.3</t>
  </si>
  <si>
    <t>12.4</t>
  </si>
  <si>
    <t>12.5</t>
  </si>
  <si>
    <t>12.6</t>
  </si>
  <si>
    <t>12.7</t>
  </si>
  <si>
    <t>12.8</t>
  </si>
  <si>
    <t>12.9</t>
  </si>
  <si>
    <t>12.10</t>
  </si>
  <si>
    <t>Iš viso skyriuje 12, 
Eur be PVM</t>
  </si>
  <si>
    <t>13. Kelio dangos ženklinimas</t>
  </si>
  <si>
    <t>13.1</t>
  </si>
  <si>
    <t xml:space="preserve">Kelio dangos ženklinimas tirpiklių turinčiais dažais ar dispersijos, ištisine siaura 0,12 m pločio linija 1.1  </t>
  </si>
  <si>
    <t>13.2</t>
  </si>
  <si>
    <t xml:space="preserve">Kelio dangos ženklinimas tirpiklių turinčiais dažais ar dispersijos, ištisine plačia 0,25 m pločio linija 1.2  </t>
  </si>
  <si>
    <t>13.3</t>
  </si>
  <si>
    <t>Kelio dangos ženklinimas reaktyviosiomis ar termoplastinėmis medžiagomis (II tipas) brūkšninė 0,12 m pločio linija 1.5, kai brūkšnio ir tarpo santykis 1:3</t>
  </si>
  <si>
    <t>13.4</t>
  </si>
  <si>
    <t>Kelio dangos ženklinimas reaktyviosiomis ar termoplastinėmis medžiagomis (II tipas) brūkšninė 0,12 m pločio linija 1.6, kai brūkšnio ir tarpo santykis 3:1</t>
  </si>
  <si>
    <t>13.5</t>
  </si>
  <si>
    <t>Kelio dangos ženklinimas reaktyviosiomis ar termoplastinėmis medžiagomis (II tipas) brūkšninė 0,12 m pločio linija 1.7, kai brūkšnio ir tarpo santykis 1:1</t>
  </si>
  <si>
    <t>13.6</t>
  </si>
  <si>
    <t>13.7</t>
  </si>
  <si>
    <t>Kelio dangos ženklinimas reaktyviosiomis ar termoplastinėmis medžiagomis (II tipas) brūkšninė 0,25 m pločio linija 1.22, kai brūkšnio ir tarpo santykis 1:1</t>
  </si>
  <si>
    <t>13.8</t>
  </si>
  <si>
    <t>Kelio dangos ženklinimas reaktyviosiomis ar termoplastinėmis medžiagomis (II tipas) geltona siaura 0,12 m pločio linija 1.27 pažymėta zigzagu</t>
  </si>
  <si>
    <t>13.9</t>
  </si>
  <si>
    <t xml:space="preserve">Kelio dangos ženklinimas tirpiklių turinčiais dažais ar dispersijos, plačia 0,50 m pločio linija 1.13.1  </t>
  </si>
  <si>
    <t>13.10</t>
  </si>
  <si>
    <t>Kelio dangos ženklinimas 1.18 ženklu</t>
  </si>
  <si>
    <t>13.11</t>
  </si>
  <si>
    <t>Kelio dangos ženklinimas 1.21 ženklu</t>
  </si>
  <si>
    <t>13.12</t>
  </si>
  <si>
    <t>Kelio dangos ženklinimas reaktyviosiomis ar termoplastinėmis medžiagomis (II tipas) iš trikampių sudaryta linija 1.12</t>
  </si>
  <si>
    <t>13.13</t>
  </si>
  <si>
    <t>Kelio ženklo Nr. 105 nudažymas dažais ant dangos</t>
  </si>
  <si>
    <t>13.14</t>
  </si>
  <si>
    <t>13.15</t>
  </si>
  <si>
    <t>Iš viso skyriuje 13, 
Eur be PVM</t>
  </si>
  <si>
    <t>14. Apsauginė tvorelė</t>
  </si>
  <si>
    <t>14.1</t>
  </si>
  <si>
    <t>Apsauginės tvorelės, kurios aukštis h=1,2 m, iš metalinių cinkuotų vamzdžių įrengimas</t>
  </si>
  <si>
    <t>Iš viso skyriuje 14, 
Eur be PVM</t>
  </si>
  <si>
    <t>IŠ VISO ŽINIARAŠTYJE 1, EUR BE PVM</t>
  </si>
  <si>
    <r>
      <t xml:space="preserve">Vieneto kaina, Eur be PVM  </t>
    </r>
    <r>
      <rPr>
        <b/>
        <sz val="11"/>
        <color rgb="FFFF0000"/>
        <rFont val="Times New Roman"/>
        <family val="1"/>
        <charset val="186"/>
      </rPr>
      <t>(pildo Teikėjas)</t>
    </r>
  </si>
  <si>
    <t xml:space="preserve">I baseinas </t>
  </si>
  <si>
    <t>1. Vamzdynai</t>
  </si>
  <si>
    <t>Plastikiniai vamzdžiai DN200, įskaitant visas fasonines ir sujungimo dalis, vamzdyno praplovimą, TV diagnostiką, vamzdžių hidraulinį išbandymą, montavimo darbus, kai klojimo gylis h=1,03-2,65 m</t>
  </si>
  <si>
    <t>1.Vamzdynai</t>
  </si>
  <si>
    <t>Plastikiniai vamzdžiai DN250, įskaitant visas fasonines ir sujungimo dalis, vamzdyno praplovimą, TV diagnostiką, vamzdžių hidraulinį išbandymą, montavimo darbus, kai klojimo gylis h=0,90-4,05 m</t>
  </si>
  <si>
    <t>Plastikiniai vamzdžiai DN300, įskaitant visas fasonines ir sujungimo dalis, vamzdyno praplovimą, TV diagnostiką, vamzdžių hidraulinį išbandymą, montavimo darbus, kai klojimo gylis h=1,51-5,38 m</t>
  </si>
  <si>
    <t>Plastikiniai vamzdžiai DN300 paklojimas uždaru būdu, įskaitant visas fasonines ir sujungimo dalis, vamzdyno praplovimą, TV diagnostiką, vamzdžių hidraulinį išbandymą, montavimo darbus, kai klojimo gylis h=1,51-5,38 m</t>
  </si>
  <si>
    <t>Sistemos hidraulinis išbandymas, dezinfekavimas ir praplovimas</t>
  </si>
  <si>
    <t>2. Šuliniai</t>
  </si>
  <si>
    <t>3. Naftos produktų atskirtuvas</t>
  </si>
  <si>
    <t>3.1</t>
  </si>
  <si>
    <t>Naftos produktų atskirtuvas NPA-1 (15 l/s):
G/b naftos produktų atskirtuvas su  integruotu smėlio bei nuosėdų nusodintuvu ir apibėgimo sistema. Įskaitant automatizuotą uždarymo vožtuvą, apžiūros landų paaukštinimo elementus, sandarinimo elementus, saulės baterijomis maitinamą naftos produktų lygio daviklį su duomenų perdavimo įranga į SCADA sistemą, montavimo ir žemės darbus</t>
  </si>
  <si>
    <t>kompl.</t>
  </si>
  <si>
    <t>3.2</t>
  </si>
  <si>
    <t>G/b D1000mm mėginių paėmimo šulinys (MPŠ) su rankiniu būdu valdomu uždoriu, prailginimo velenu ir kapa, H=1,59m (įskaitant sandarinimo elementus, sienų hidroizoliaciją, dugną, lipynes, komunikacijų žymėjimo ženklus, žemės bei montavimo darbus)</t>
  </si>
  <si>
    <t>4. Kiti darbai</t>
  </si>
  <si>
    <t>4.1</t>
  </si>
  <si>
    <t>4.2</t>
  </si>
  <si>
    <t>5. Žemės darbai</t>
  </si>
  <si>
    <t>Tranšėjos kasimas mechanizuotai</t>
  </si>
  <si>
    <r>
      <t>m</t>
    </r>
    <r>
      <rPr>
        <vertAlign val="superscript"/>
        <sz val="11"/>
        <rFont val="Times New Roman"/>
        <family val="1"/>
        <charset val="186"/>
      </rPr>
      <t>3</t>
    </r>
  </si>
  <si>
    <t>Tranšėjos kasimas rankiniu būdu</t>
  </si>
  <si>
    <r>
      <t>m</t>
    </r>
    <r>
      <rPr>
        <vertAlign val="superscript"/>
        <sz val="11"/>
        <rFont val="Times New Roman"/>
        <family val="1"/>
        <charset val="186"/>
      </rPr>
      <t xml:space="preserve">3 </t>
    </r>
  </si>
  <si>
    <t>Vamzdynų užpylimas atvežtiniu smėliniu gruntu, sutankinat</t>
  </si>
  <si>
    <t>Vamzdynų užpylimas iškastu gruntu, sutankinat</t>
  </si>
  <si>
    <t>Smėlio pasluoksnio įrengimas po vamzdynu</t>
  </si>
  <si>
    <t xml:space="preserve">Smėlio pasluoksnio įrengimas po šuliniais </t>
  </si>
  <si>
    <t>Perteklinio grunto išvežimas rangovo pasirinktu atstumu</t>
  </si>
  <si>
    <t>II baseinas</t>
  </si>
  <si>
    <t>6. Vamzdynai</t>
  </si>
  <si>
    <t>Plastikiniai vamzdžiai DN200, įskaitant visas fasonines ir sujungimo dalis, vamzdyno praplovimą, TV diagnostiką, vamzdžių hidraulinį išbandymą, montavimo darbus, kai klojimo gylis h=0,90-3,89 m</t>
  </si>
  <si>
    <t>7. Šuliniai</t>
  </si>
  <si>
    <t>8. Kiti darbai</t>
  </si>
  <si>
    <t>8.1</t>
  </si>
  <si>
    <t>G/b išleistuvas vamzdžiui DN300, įskaitant betoną, armatūrą, klojinio įrengimą, šlaito tvirtinimą akmenų metiniu, montavimo ir žemės darbus</t>
  </si>
  <si>
    <t>8.2</t>
  </si>
  <si>
    <t>Esamų g/b šulinių demontavimas</t>
  </si>
  <si>
    <t>8.3</t>
  </si>
  <si>
    <t>Bordiūrinio latako (L=1m) įrengimas, įskantant revizinį elementą (L=0,5m), galinę sienutę, DN110 alkūnę 90°, sandarinimo elementus bei montavimo darbus</t>
  </si>
  <si>
    <t>9. Žemės darbai</t>
  </si>
  <si>
    <t>9.7</t>
  </si>
  <si>
    <t>III baseinas</t>
  </si>
  <si>
    <t>10. Vamzdynai</t>
  </si>
  <si>
    <t>Plastikiniai vamzdžiai DN200, įskaitant visas fasonines ir sujungimo dalis, vamzdyno praplovimą, TV diagnostiką, vamzdžių hidraulinį išbandymą, montavimo darbus, kai klojimo gylis h=1,63-2,14 m</t>
  </si>
  <si>
    <t>Plastikiniai vamzdžiai DN250, įskaitant visas fasonines ir sujungimo dalis, vamzdyno praplovimą, TV diagnostiką, vamzdžių hidraulinį išbandymą, montavimo darbus, kai klojimo gylis h=0,90-2,03 m</t>
  </si>
  <si>
    <t>11. Šuliniai</t>
  </si>
  <si>
    <t>12. Kiti darbai</t>
  </si>
  <si>
    <t>G/b išleistuvas vamzdžiui DN250, įskaitant betoną, armatūrą, klojinio įrengimą, šlaito tvirtinimą akmenų metiniu, montavimo ir žemės darbus</t>
  </si>
  <si>
    <t>13. Žemės darbai</t>
  </si>
  <si>
    <t>527</t>
  </si>
  <si>
    <t>16</t>
  </si>
  <si>
    <t>123</t>
  </si>
  <si>
    <t>418</t>
  </si>
  <si>
    <t>26</t>
  </si>
  <si>
    <t>1. Elektrotechnikos dalis. Apšvietimas</t>
  </si>
  <si>
    <t>Šviestuvų išmontavimas nuo gembių</t>
  </si>
  <si>
    <t>vnt</t>
  </si>
  <si>
    <t>7</t>
  </si>
  <si>
    <t>Gembių išmontavimas</t>
  </si>
  <si>
    <t>G/B atramos išmontavimas su vienu stiebu</t>
  </si>
  <si>
    <t>G/B atramos išmontavimas su dviem stiebais</t>
  </si>
  <si>
    <t xml:space="preserve">Laidų išmontavimas A-25 </t>
  </si>
  <si>
    <t>Metalinių konstrukcijų išmontavimas</t>
  </si>
  <si>
    <t>kg</t>
  </si>
  <si>
    <t>Grunto kasimas/užkasimas rankiniu būdu pamatų demontavimui</t>
  </si>
  <si>
    <t>Apšvietimo įrenginių išvežimas saugojimui 40 km</t>
  </si>
  <si>
    <t xml:space="preserve">Apšvietimo valdymo spintos AVS-1 ir AVS-2 komplekte su įranga montavimas ant pamato </t>
  </si>
  <si>
    <t>kompl</t>
  </si>
  <si>
    <t>Duobės spintos pamatui kasimas/užkasimas</t>
  </si>
  <si>
    <r>
      <t>m</t>
    </r>
    <r>
      <rPr>
        <vertAlign val="superscript"/>
        <sz val="11"/>
        <color rgb="FF000000"/>
        <rFont val="Times New Roman"/>
        <family val="1"/>
        <charset val="186"/>
      </rPr>
      <t>3</t>
    </r>
  </si>
  <si>
    <t>Pamato spintai betonavimas</t>
  </si>
  <si>
    <t>Apšvietimo atramos montavimas</t>
  </si>
  <si>
    <t xml:space="preserve">Vienšakės gembės montavimas </t>
  </si>
  <si>
    <t>Duobės atramos pamatui iškasimas/užpylimas rankiniu būdu arti esamų tinklų</t>
  </si>
  <si>
    <t>Duobės atramos pamatui iškasimas/užpylimas mechanizuotai</t>
  </si>
  <si>
    <t>Pamato apšvietimo atramai montavimas</t>
  </si>
  <si>
    <t>Šviestuvo montavimas ant atramos</t>
  </si>
  <si>
    <t>Automatinio jungiklio 1F montavimas</t>
  </si>
  <si>
    <t>Atsišakojimo gnybtų komplekto montavimas</t>
  </si>
  <si>
    <t>Tranšėjos kasimas/užpylimas 1-2 kab. rankiniu būdu</t>
  </si>
  <si>
    <t>Tranšėjos kasimas/užpylimas 1-2 kab. mechanizuotai</t>
  </si>
  <si>
    <t>Kabelio iki 3kg/m montavimas vamzdyje</t>
  </si>
  <si>
    <t>Kabelio iki 3kg/m montavimas spintoje</t>
  </si>
  <si>
    <t>Kabelio iki 3kg/m montavimas atramoje</t>
  </si>
  <si>
    <t>Kabelio iki 3kg/m montavimas g/b atrama po esamom apsaugomis</t>
  </si>
  <si>
    <t>Kabelio Cu-3x1,5; 0,75 montavimas atramoje, spintoje</t>
  </si>
  <si>
    <t>Signalinės juostos paklojimas tranšėjoje</t>
  </si>
  <si>
    <t>HDPE Ø110 vamzdžio paklojimas tranšėjoje po keliu kryptinio gręžimo būdu 1250N</t>
  </si>
  <si>
    <t>HDPE Ø75 750N vamzdžio paklojimas tranšėjoje</t>
  </si>
  <si>
    <t>Esamų kabeli apsauga sudedamu vamzdžiu Ø110</t>
  </si>
  <si>
    <t>Kabelio Al-4x70mm² galinės movos su antgaliais montavimas</t>
  </si>
  <si>
    <t>Kabelio Al-4x35mm² galinės movos su antgaliais montavimas</t>
  </si>
  <si>
    <t>Įžeminimo įrenginio R≤10Ω montavimas</t>
  </si>
  <si>
    <t>Įžeminimo įrenginio R≤30Ω montavimas</t>
  </si>
  <si>
    <t>Prijungimas prie įžeminimo įrenginio</t>
  </si>
  <si>
    <t>Įžeminimo įrenginio varžos matavimas</t>
  </si>
  <si>
    <t>Kabelio izoliacijos varžos matavimas</t>
  </si>
  <si>
    <t>Fazinio ir nulinio laidų grandinės varžos matavimai</t>
  </si>
  <si>
    <t>Įžeminimo įrenginių kontaktinių jungčių, PEN, PE ir N laidų pereinamosios varžos matavimai</t>
  </si>
  <si>
    <t xml:space="preserve">Atramų, Nr. Montavimas </t>
  </si>
  <si>
    <t>Apšvietimo matavimai</t>
  </si>
  <si>
    <t>Išpildomosios nuotraukos atlikimas</t>
  </si>
  <si>
    <t>1. Elektrotechnikos dalis.        0,4kV orinė linija L-401</t>
  </si>
  <si>
    <t xml:space="preserve">Įžeminimo kontūro R≤30Ω įrengimas kalant elektrodus </t>
  </si>
  <si>
    <t>Atramų prijungimas prie įžeminimo kontūro</t>
  </si>
  <si>
    <t>Įžeminimo kontūro varžos matavimas</t>
  </si>
  <si>
    <t>Metalinių konstrukcijų ir linijinės armatūros  atramai sumontavimas ant  atramos</t>
  </si>
  <si>
    <t>Višįtampių ribotuvų montavimas ant atramos</t>
  </si>
  <si>
    <t>Galinės kabelių movos montavimas ant atramos</t>
  </si>
  <si>
    <t xml:space="preserve">Kabelio apsaugos montavimas </t>
  </si>
  <si>
    <t>2. Elektrotechnikos dalis.        0,4kV kabelinė linija L-401</t>
  </si>
  <si>
    <t>2.1.1</t>
  </si>
  <si>
    <t>Tranšėjos kasimas ir užkasimas 1-2 kab. rankiniu būdu</t>
  </si>
  <si>
    <t>2.1.2</t>
  </si>
  <si>
    <t>Tranšėjos kasimas ir užkasimas 1-2 kab. mechanizuotai</t>
  </si>
  <si>
    <t>Duobių kryptinio gręžimo/prakalimo įrangai montuoti kasimas/užkasimas rankiniu būdu</t>
  </si>
  <si>
    <t>Ø110 mm vamzdžio montavimas kryptinio gręžimo būdu</t>
  </si>
  <si>
    <t>Ø110mm vamzdžio paklojimas tranšėjoje</t>
  </si>
  <si>
    <t>2.6.1</t>
  </si>
  <si>
    <t>Projektuojamų kabelių 4x150mm² AL montavimas Ø110 vamzdyje</t>
  </si>
  <si>
    <t>2.6.2</t>
  </si>
  <si>
    <t>Projektuojamų kabelių 4x150mm² AL montavimas atramoje po gaubtu</t>
  </si>
  <si>
    <t>2.6.3</t>
  </si>
  <si>
    <t>Projektuojamų kabelių 4x150mm² AL montavimas atramoje tvirtinant apkabomis</t>
  </si>
  <si>
    <t>2.6.4</t>
  </si>
  <si>
    <t>Projektuojamų kabelių 4x150mm² AL montavimas KS/KAS skyde</t>
  </si>
  <si>
    <t>0,4kV galinės movos kabeliui su plastikine izoliacija ir 4x150mm² AL gyslomis montavimas</t>
  </si>
  <si>
    <t>0,4kV stulpinės movos kabeliui su plastikine izoliacija ir 4x150mm² AL gyslomis montavimas</t>
  </si>
  <si>
    <t>KS/KS-KAS su pamatu montavimas</t>
  </si>
  <si>
    <r>
      <t>Įžeminimo kontūro varžos R</t>
    </r>
    <r>
      <rPr>
        <i/>
        <sz val="11"/>
        <color theme="1"/>
        <rFont val="Times New Roman"/>
        <family val="1"/>
        <charset val="186"/>
      </rPr>
      <t>≤</t>
    </r>
    <r>
      <rPr>
        <sz val="11"/>
        <color theme="1"/>
        <rFont val="Times New Roman"/>
        <family val="1"/>
        <charset val="186"/>
      </rPr>
      <t xml:space="preserve"> 10Ω įrengimas </t>
    </r>
  </si>
  <si>
    <t>2.12</t>
  </si>
  <si>
    <t>KS/KAS prijungimas prie įžeminimo kontūro</t>
  </si>
  <si>
    <t>2.13</t>
  </si>
  <si>
    <t>2.14</t>
  </si>
  <si>
    <t>Grunto išlyginimas</t>
  </si>
  <si>
    <t>2.15</t>
  </si>
  <si>
    <t>Grunto tankinimas</t>
  </si>
  <si>
    <t>2.16</t>
  </si>
  <si>
    <t>Žvyro dangos atstatymas</t>
  </si>
  <si>
    <t>2.17</t>
  </si>
  <si>
    <t>Žolės užsėjimas</t>
  </si>
  <si>
    <t>2.18</t>
  </si>
  <si>
    <t xml:space="preserve">FV - Fosforinis lipdukas(šviesą akumuliuojantis arba fotoliuminescencinis) montavimas. </t>
  </si>
  <si>
    <t>Atramos su paramsčiu  11,0 m  išmontavimas</t>
  </si>
  <si>
    <t>Atramos vienstiebės išmontavimas</t>
  </si>
  <si>
    <t>3.3</t>
  </si>
  <si>
    <t xml:space="preserve">Iki 1,0 kg A-35 skersmens laido nukabinimas nuo atramos </t>
  </si>
  <si>
    <t>3.4</t>
  </si>
  <si>
    <t>Iki 1,0 kg A-25 skersmens laido nukabinimas nuo atramos</t>
  </si>
  <si>
    <t>3.5</t>
  </si>
  <si>
    <t>Iki 1,0 kg Apv-16 skersmens laido nukabinimas nuo atramos</t>
  </si>
  <si>
    <t>3.6</t>
  </si>
  <si>
    <t>AXPK-4X16 demontavimas</t>
  </si>
  <si>
    <t>3.7</t>
  </si>
  <si>
    <t>AMKA 3X16+25 demontavimas</t>
  </si>
  <si>
    <t>3.8</t>
  </si>
  <si>
    <t>Metalo konstrukcijų išmontavimas nuo atramos</t>
  </si>
  <si>
    <t>3.9</t>
  </si>
  <si>
    <t>Įvadinių dėžučių išmontavimas</t>
  </si>
  <si>
    <t>3.10</t>
  </si>
  <si>
    <t>Demontuotų medžiagų ir metalų pakrovimas ir išvežimas iki 10km atstumu</t>
  </si>
  <si>
    <t>3.11</t>
  </si>
  <si>
    <t>Išmontuotų atramų, laidų ir metalo konstrukcijų išvežimas gražinimui bendrovei</t>
  </si>
  <si>
    <t>Ø75 vamzdžio paklojimas kryptinio gręžimo būdu</t>
  </si>
  <si>
    <t>4.3</t>
  </si>
  <si>
    <t>Ø75 vamzdžio paklojimas tranšėjoje</t>
  </si>
  <si>
    <t>4.4.1</t>
  </si>
  <si>
    <t>Projektuojamų kabelių iki 3kg  montavimas Ø75 vamzdyje</t>
  </si>
  <si>
    <t>4.4.2</t>
  </si>
  <si>
    <t>Projektuojamų kabelių iki 3kg  montavimas namo siena po gaubtu tvirtinant apkabomis</t>
  </si>
  <si>
    <t>4.4.3</t>
  </si>
  <si>
    <t>Projektuojamų kabelių iki 3kg  montavimas KS/KAS</t>
  </si>
  <si>
    <t>4.5</t>
  </si>
  <si>
    <t>4.6</t>
  </si>
  <si>
    <t>4.7</t>
  </si>
  <si>
    <t>4.8</t>
  </si>
  <si>
    <t>4.9</t>
  </si>
  <si>
    <t>Sujungimo dėžutė tvirtinimui ant sienos</t>
  </si>
  <si>
    <t>4.10</t>
  </si>
  <si>
    <t>Trinkelių ardymas ir atstatymas</t>
  </si>
  <si>
    <t>4.11</t>
  </si>
  <si>
    <t>4.12</t>
  </si>
  <si>
    <t>4.13</t>
  </si>
  <si>
    <t>4.14</t>
  </si>
  <si>
    <t>IŠ VISO ŽINIARAŠTYJE 2, EUR BE PVM</t>
  </si>
  <si>
    <t>1. Elektroninių ryšių telekomunikacijų dalis. Demontavimo darbai</t>
  </si>
  <si>
    <t>Esamų šulinių demontavimas RKŠ-2 (įskaitant žemės darbus)</t>
  </si>
  <si>
    <t>Kabelių iki 1 kg išmontavimas iš kanalų 20x2;10x2;100x2</t>
  </si>
  <si>
    <t>Esamų  kabelių atjungimas stulpelyje</t>
  </si>
  <si>
    <t>Esamo TSK stulpelio išmontavimas</t>
  </si>
  <si>
    <t>Šulinių liukų išmontavimas</t>
  </si>
  <si>
    <t>Medžiagų išvežimas į gamybinę aikštelę iki 15 km atstumu  AB Telia Lietuva</t>
  </si>
  <si>
    <t>2. Elektroninių ryšių telekomunikacijų dalis. Telia AB LT</t>
  </si>
  <si>
    <t>RKŠ-2 g/b surenkamų šulinių montavimas (įskaitant žemės darbus ir pagrindą po šuliniu)</t>
  </si>
  <si>
    <r>
      <t xml:space="preserve">Kabelio apsauga sudedamu Ø110vamzdžiu tranšėjoje (įskaitant žemės darbus </t>
    </r>
    <r>
      <rPr>
        <b/>
        <sz val="11"/>
        <color rgb="FF000000"/>
        <rFont val="Times New Roman"/>
        <family val="1"/>
        <charset val="186"/>
      </rPr>
      <t>rankiniu</t>
    </r>
    <r>
      <rPr>
        <sz val="11"/>
        <color rgb="FF000000"/>
        <rFont val="Times New Roman"/>
        <family val="1"/>
        <charset val="186"/>
      </rPr>
      <t xml:space="preserve"> būdu prie veikiančių komunikacijų, smėlio išlyginamąjį bei pirminio užpylimo sluoksnius, kai tranšėjos gylis 1,0…1,8 m)</t>
    </r>
  </si>
  <si>
    <t>Šb plokštė 1000x200x80</t>
  </si>
  <si>
    <t xml:space="preserve">Duobių šulinių įrengimui kasimas ir užpylimas .ryšių tinklui, rankiniu būdu </t>
  </si>
  <si>
    <t>Žemės darbai šulinių pažeminimui kasimas ir užpylimas</t>
  </si>
  <si>
    <t>Šulinių paaukštinimo darbai iki projektinio lygio</t>
  </si>
  <si>
    <t>Šulinių pažeminimas iki projektinio lygio</t>
  </si>
  <si>
    <t>Perdangos šulinio sustiprinimui montavimas</t>
  </si>
  <si>
    <t>Šulinių dangčių montavimas „Paslankaus tipo“ ketaus liukas B125 kN apkrovai šuliniui su rakinamu dangčiu</t>
  </si>
  <si>
    <t>Šulinių dangčių montavimas „Paslankaus tipo“ ketaus liukas D400 kN apkrovai šuliniui su rakinamu dangčiu</t>
  </si>
  <si>
    <t>Angų iškirtimas vamzdžiams /g/b šuliniuose</t>
  </si>
  <si>
    <t>Angų sandarinimas g/b šuliniuose</t>
  </si>
  <si>
    <t>Gelžbetonio atliekų pakrovimas ir išvežimas atstumu iki 10 km</t>
  </si>
  <si>
    <t>Perteklinio grunto pakrovimas ir  išvežimas atstumu iki 10 km</t>
  </si>
  <si>
    <t>Kabelio įtraukimas į laisvą kanalą rankine gerve, kai 1m kabelio masė iki 1kg</t>
  </si>
  <si>
    <t>Movų 20x2x0,5 talpos kabeliui montavimas</t>
  </si>
  <si>
    <t>2.19</t>
  </si>
  <si>
    <t>Movų 10x2x0,5 talpos kabeliui montavimas</t>
  </si>
  <si>
    <t>2.20</t>
  </si>
  <si>
    <t>Movų 50x2x0,5 talpos kabeliui montavimas</t>
  </si>
  <si>
    <t>2.21</t>
  </si>
  <si>
    <t>Movų 100x2x0,5 talpos kabeliui montavimas</t>
  </si>
  <si>
    <t>2.22</t>
  </si>
  <si>
    <t>TSK stulpelio montavimas</t>
  </si>
  <si>
    <t>2.23</t>
  </si>
  <si>
    <t>Kabelio pajungimas TSK stulpelyje</t>
  </si>
  <si>
    <t>2.24</t>
  </si>
  <si>
    <t>Signalinės juostos„Kabelis“ montavimas</t>
  </si>
  <si>
    <t>2.25</t>
  </si>
  <si>
    <t>Reperių montavimas</t>
  </si>
  <si>
    <t>2.26</t>
  </si>
  <si>
    <t>Sumontuoto kabelio matavimų kompleksas nuolatine srove prieš ir įjungus į galinius įrenginius</t>
  </si>
  <si>
    <t>2.27</t>
  </si>
  <si>
    <t>Pereinamojo slopinimo 10x2 talpos kabeliuose matavimas (vienam kabeliui)</t>
  </si>
  <si>
    <t>2.28</t>
  </si>
  <si>
    <t>Išmatuoti kabelio gyslų izoliacijos varžą</t>
  </si>
  <si>
    <t>2.29</t>
  </si>
  <si>
    <t>Išmatuoti kabelio gyslų šleifo ominę varžą</t>
  </si>
  <si>
    <t>2.30</t>
  </si>
  <si>
    <t>Kabelio talpos izoliacijos elektrinio atsparumo išbandymas</t>
  </si>
  <si>
    <t>2.31</t>
  </si>
  <si>
    <t>Grunto tankinimas vibroplokštėmis</t>
  </si>
  <si>
    <t>2.32</t>
  </si>
  <si>
    <t>100</t>
  </si>
  <si>
    <t>3. Elektroninių ryšių telekomunikacijų dalis. VŠĮ Plačiajuostis internetas</t>
  </si>
  <si>
    <t>159</t>
  </si>
  <si>
    <t>DARBŲ KIEKIŲ ŽINIARAŠTIS NR. 2 –  VANDENTIEKIO IR NUOTEKŲ ŠALINIMO DALIS</t>
  </si>
  <si>
    <t>IŠ VISO ŽINIARAŠTYJE 3, EUR BE PVM</t>
  </si>
  <si>
    <t>DARBŲ KIEKIŲ ŽINIARAŠTIS NR. 3 – ELEKTROTECHNIKOS DALIS. APŠVIETIMAS</t>
  </si>
  <si>
    <t>IŠ VISO ŽINIARAŠTYJE 4, EUR BE PVM</t>
  </si>
  <si>
    <t>DARBŲ KIEKIŲ ŽINIARAŠTIS NR. 4 – ELEKTROTECHNIKOS DALIS. 0,4kV-10kV TINKLŲ REKONSTRAVIMAS NR.ISK-55369</t>
  </si>
  <si>
    <t>IŠ VISO ŽINIARAŠTYJE 5, EUR BE PVM</t>
  </si>
  <si>
    <t>DARBŲ KIEKIŲ ŽINIARAŠTIS NR. 5 – ELEKTRONINIŲ RYŠIŲ TELEKOMUNIKACIJŲ DALIS</t>
  </si>
  <si>
    <t>Darbo pavadinimas. aprašymas</t>
  </si>
  <si>
    <t>Vieneto kaina. Eur be PVM  (pildo Teikėjas)</t>
  </si>
  <si>
    <t>Iš viso. Eur be PVM</t>
  </si>
  <si>
    <t>Susisiekimo dalis</t>
  </si>
  <si>
    <r>
      <t>m</t>
    </r>
    <r>
      <rPr>
        <vertAlign val="superscript"/>
        <sz val="11"/>
        <color theme="1"/>
        <rFont val="Times New Roman"/>
        <family val="1"/>
        <charset val="186"/>
      </rPr>
      <t>2</t>
    </r>
  </si>
  <si>
    <r>
      <t>m</t>
    </r>
    <r>
      <rPr>
        <vertAlign val="superscript"/>
        <sz val="11"/>
        <color theme="1"/>
        <rFont val="Times New Roman"/>
        <family val="1"/>
        <charset val="186"/>
      </rPr>
      <t>3</t>
    </r>
  </si>
  <si>
    <r>
      <t xml:space="preserve">3.1 </t>
    </r>
    <r>
      <rPr>
        <b/>
        <sz val="11"/>
        <color theme="1"/>
        <rFont val="Times New Roman"/>
        <family val="1"/>
        <charset val="186"/>
      </rPr>
      <t>Vandens pralaidos 1,6 m skersmens įrengimas</t>
    </r>
  </si>
  <si>
    <r>
      <t xml:space="preserve">4.1 </t>
    </r>
    <r>
      <rPr>
        <b/>
        <sz val="11"/>
        <color theme="1"/>
        <rFont val="Times New Roman"/>
        <family val="1"/>
        <charset val="186"/>
      </rPr>
      <t>KELIO BORTŲ ĮRENGIMAS</t>
    </r>
  </si>
  <si>
    <r>
      <t xml:space="preserve">4.2 </t>
    </r>
    <r>
      <rPr>
        <b/>
        <sz val="11"/>
        <color theme="1"/>
        <rFont val="Times New Roman"/>
        <family val="1"/>
        <charset val="186"/>
      </rPr>
      <t xml:space="preserve">DANGOS KONSTRUKCIJA (kelias Nr. 176; įtrauktos ir nuovažos į J. Sniadeckio bei Eigulių g.- žr. brėž. Dangų planas) </t>
    </r>
  </si>
  <si>
    <r>
      <t xml:space="preserve">Asfalto pagrindo sluoksnio iš mišinio </t>
    </r>
    <r>
      <rPr>
        <sz val="11"/>
        <color rgb="FF000000"/>
        <rFont val="Times New Roman"/>
        <family val="1"/>
        <charset val="186"/>
      </rPr>
      <t>AC 22 PS</t>
    </r>
    <r>
      <rPr>
        <sz val="11"/>
        <color theme="1"/>
        <rFont val="Times New Roman"/>
        <family val="1"/>
        <charset val="186"/>
      </rPr>
      <t>, kurio storis h=0.10 m, įrengimas</t>
    </r>
  </si>
  <si>
    <r>
      <t xml:space="preserve">Apsauginio šalčiui atsparaus sluoksnio, kurio storis h=0.30 m, įrengimas </t>
    </r>
    <r>
      <rPr>
        <i/>
        <sz val="11"/>
        <color theme="1"/>
        <rFont val="Times New Roman"/>
        <family val="1"/>
        <charset val="186"/>
      </rPr>
      <t>(ant F2 grunto)</t>
    </r>
  </si>
  <si>
    <r>
      <t xml:space="preserve">Apsauginio šalčiui atsparaus sluoksnio, kurio storis h=0.35 m, įrengimas </t>
    </r>
    <r>
      <rPr>
        <i/>
        <sz val="11"/>
        <color theme="1"/>
        <rFont val="Times New Roman"/>
        <family val="1"/>
        <charset val="186"/>
      </rPr>
      <t>(ant F3 grunto)</t>
    </r>
  </si>
  <si>
    <r>
      <t xml:space="preserve">Apsauginio šalčiui atsparaus sluoksnio, kurio storis h=0.20 m, įrengimas </t>
    </r>
    <r>
      <rPr>
        <i/>
        <sz val="11"/>
        <color theme="1"/>
        <rFont val="Times New Roman"/>
        <family val="1"/>
        <charset val="186"/>
      </rPr>
      <t>(ant F2 grunto)</t>
    </r>
  </si>
  <si>
    <r>
      <t xml:space="preserve">Apsauginio šalčiui atsparaus sluoksnio, kurio storis h=0.25 m, įrengimas </t>
    </r>
    <r>
      <rPr>
        <i/>
        <sz val="11"/>
        <color theme="1"/>
        <rFont val="Times New Roman"/>
        <family val="1"/>
        <charset val="186"/>
      </rPr>
      <t>(ant F3 grunto)</t>
    </r>
  </si>
  <si>
    <r>
      <t>m</t>
    </r>
    <r>
      <rPr>
        <vertAlign val="superscript"/>
        <sz val="11"/>
        <color rgb="FF000000"/>
        <rFont val="Times New Roman"/>
        <family val="1"/>
        <charset val="186"/>
      </rPr>
      <t>2</t>
    </r>
  </si>
  <si>
    <r>
      <t>Kelio dangos ženklinimas reaktyviosiomis ar termoplastinėmis medžiagomis (II tipas) d</t>
    </r>
    <r>
      <rPr>
        <sz val="11"/>
        <color rgb="FF000000"/>
        <rFont val="Times New Roman"/>
        <family val="1"/>
        <charset val="186"/>
      </rPr>
      <t xml:space="preserve">viguba linija, sudaryta iš dviejų siaurų lygiagrečių linijų, kurių viena yra ištisinė, o kita – </t>
    </r>
    <r>
      <rPr>
        <sz val="11"/>
        <color theme="1"/>
        <rFont val="Times New Roman"/>
        <family val="1"/>
        <charset val="186"/>
      </rPr>
      <t>brūkšninė, kai brūkšnio ir tarpo santykis 3:1</t>
    </r>
  </si>
  <si>
    <t>3. Elektrotechnikos dalis.              0,4kV orinė linija L-402 demontavimas</t>
  </si>
  <si>
    <t>4. Elektrotechnikos dalis.        Vartotojų tinklai</t>
  </si>
  <si>
    <t>1.37</t>
  </si>
  <si>
    <t>1.38</t>
  </si>
  <si>
    <t>1.39</t>
  </si>
  <si>
    <t>1.40</t>
  </si>
  <si>
    <t>1.41</t>
  </si>
  <si>
    <t>1.42</t>
  </si>
  <si>
    <t>1.43</t>
  </si>
  <si>
    <t>1.44</t>
  </si>
  <si>
    <t>Susmulkintų krūmų išvežimas į žaliųjų atliekų kompostavimo aikštelę rangovo pasirinktu atstumu (t=4,85)</t>
  </si>
  <si>
    <t>Asfaltbetonio dangos nufrezavimas freza su automatiniu aukščio reguliavimu (h – 8-16 cm) (m³=1717)</t>
  </si>
  <si>
    <t>Asfaltbetonio dangos nufrezavimas freza su automatiniu aukščio reguliavimu (h – 6-7 cm) (m³=23)</t>
  </si>
  <si>
    <t>Grindinio išardymas (h – 10–17 cm)  (m³=729.0)</t>
  </si>
  <si>
    <t>Betoninio grindinio išardymas (h – 6 cm)   (m³=7.0)</t>
  </si>
  <si>
    <t>Betoninių plytelių/ trinkelių bei betono dangos išardymas ir betono laužo išvežimas į stambiagabaričių atliekų aikštelę rangovo pasirinktu atstumu ( m³×k2,5=t)   (m³/t=37/92,5)</t>
  </si>
  <si>
    <t>Betoninių plytelių išardymas ir perdavimas Jašiūnų seniūnijai (išvežimas į seniūnijos nurodytą vietą; m³×k2,5=t)  (m³/t=146/365)</t>
  </si>
  <si>
    <t>Kelio bortų išardymas ir išvežimas rangovo pasirinktu atstumu į stambiagabaričių atliekų aikštelę (m³=308)</t>
  </si>
  <si>
    <t>Vejos bortų išardymas ir išvežimas rangovo pasirinktu atstumu į stambiagabaričių atliekų aikštelę (m³=112)</t>
  </si>
  <si>
    <t>Metalinės tvorelės išardymas ir išvežimas vid. 59 km atstumu (į kelių tarnybą)  (m=6.0)</t>
  </si>
  <si>
    <t>Betoninės atraminės sienelės išardymas ir laužo išvežimas ir išvežimas rangovo pasirinktu atstumu į stambiagabaričių atliekų aikštelę (m³=23.5)</t>
  </si>
  <si>
    <t>Betoninio  pamato po smėlio dėže išardymas ir išvežimas rangovo pasirinktu atstumu į stambiagabaričių atliekų aikštelę  (m³=0.4)</t>
  </si>
  <si>
    <t>Pažeistų pakelės plotų planiravimas ir sutvirtinimas dirvožemio sluoksniu, paskleidžiant gruntą ir pasėjant žoles mechanizuotu būdu, dirvožemį atsivežant iš sandėliavimo aikštelės rangovo pasirinktu atstumu  (m³=232.0)</t>
  </si>
  <si>
    <t>Šalčiui atsparus gruntas</t>
  </si>
  <si>
    <t>Smėlio pagrindas antgaliui</t>
  </si>
  <si>
    <t>Atraminis blokas iš betono C12/15</t>
  </si>
  <si>
    <t xml:space="preserve">Armatūra atraminiam blokui </t>
  </si>
  <si>
    <t>Skalda 22/32 atraminiam blokui</t>
  </si>
  <si>
    <t>Monolitinis betonas C12/15</t>
  </si>
  <si>
    <t>m3</t>
  </si>
  <si>
    <t>Geotekstilė antgaliui</t>
  </si>
  <si>
    <t>Įtekamo antgalio tvirtinimas prie Ø1,6 m metalinės pralaidos</t>
  </si>
  <si>
    <t>Blokai P-1</t>
  </si>
  <si>
    <t>Skalda 22/32 (po blokais P-1), h=0,10 m</t>
  </si>
  <si>
    <t>Monolitinis betonas C12/15,  h=0,10 m</t>
  </si>
  <si>
    <t>Cementinis skiedinys</t>
  </si>
  <si>
    <t>Tašeliai impregnuoti antiseptiku</t>
  </si>
  <si>
    <t>Skalda 22/56 (griovio dugnui tvirtinti 20 m), h=0,15 m</t>
  </si>
  <si>
    <t>Ištekamo antgalio tvirtinimas prie Ø1,6 m metalinės pralaidos</t>
  </si>
  <si>
    <t>Monolitinis betonas C12/15,  h=0,10; 0,12 m</t>
  </si>
  <si>
    <t>plastikinis vamzdis ≥d100</t>
  </si>
  <si>
    <t>filtruojanti geosintetinė medžiaga</t>
  </si>
  <si>
    <t>skaldelės 11/16 prizmė</t>
  </si>
  <si>
    <t>drenažo užpylimas apsauginiu šalčiui atspariu sluoksniu</t>
  </si>
  <si>
    <t>Vienšlaitės asfalto dangos aukštesniosios briaunos užsandarinimas karštu kelių bitumu (0,04 kg/m'/cm)   (m²/kg=22.2/88.6)</t>
  </si>
  <si>
    <r>
      <t>Kelio ženklų tristiebių metalinių Ø88,9</t>
    </r>
    <r>
      <rPr>
        <b/>
        <sz val="11"/>
        <color theme="1"/>
        <rFont val="Times New Roman"/>
        <family val="1"/>
        <charset val="186"/>
      </rPr>
      <t xml:space="preserve"> </t>
    </r>
    <r>
      <rPr>
        <sz val="11"/>
        <color theme="1"/>
        <rFont val="Times New Roman"/>
        <family val="1"/>
        <charset val="186"/>
      </rPr>
      <t>mm atramų pastatymas ant betoninių pamatų</t>
    </r>
    <r>
      <rPr>
        <b/>
        <sz val="11"/>
        <color theme="1"/>
        <rFont val="Times New Roman"/>
        <family val="1"/>
        <charset val="186"/>
      </rPr>
      <t> </t>
    </r>
    <r>
      <rPr>
        <sz val="11"/>
        <color theme="1"/>
        <rFont val="Times New Roman"/>
        <family val="1"/>
        <charset val="186"/>
      </rPr>
      <t>  (m=13.7)</t>
    </r>
  </si>
  <si>
    <r>
      <t>Kelio ženklų skydų montavimas prie vienstiebių metalinių Ø76,1</t>
    </r>
    <r>
      <rPr>
        <b/>
        <sz val="11"/>
        <color theme="1"/>
        <rFont val="Times New Roman"/>
        <family val="1"/>
        <charset val="186"/>
      </rPr>
      <t xml:space="preserve"> </t>
    </r>
    <r>
      <rPr>
        <sz val="11"/>
        <color theme="1"/>
        <rFont val="Times New Roman"/>
        <family val="1"/>
        <charset val="186"/>
      </rPr>
      <t>mm atramų</t>
    </r>
    <r>
      <rPr>
        <b/>
        <sz val="11"/>
        <color theme="1"/>
        <rFont val="Times New Roman"/>
        <family val="1"/>
        <charset val="186"/>
      </rPr>
      <t> </t>
    </r>
    <r>
      <rPr>
        <sz val="11"/>
        <color theme="1"/>
        <rFont val="Times New Roman"/>
        <family val="1"/>
        <charset val="186"/>
      </rPr>
      <t xml:space="preserve"> (m²=18.5)</t>
    </r>
  </si>
  <si>
    <r>
      <t>Kelio ženklų skydų montavimas prie dvistiebių metalinių Ø76,1</t>
    </r>
    <r>
      <rPr>
        <b/>
        <sz val="11"/>
        <color theme="1"/>
        <rFont val="Times New Roman"/>
        <family val="1"/>
        <charset val="186"/>
      </rPr>
      <t xml:space="preserve"> </t>
    </r>
    <r>
      <rPr>
        <sz val="11"/>
        <color theme="1"/>
        <rFont val="Times New Roman"/>
        <family val="1"/>
        <charset val="186"/>
      </rPr>
      <t>mm atramų</t>
    </r>
    <r>
      <rPr>
        <b/>
        <sz val="11"/>
        <color theme="1"/>
        <rFont val="Times New Roman"/>
        <family val="1"/>
        <charset val="186"/>
      </rPr>
      <t> </t>
    </r>
    <r>
      <rPr>
        <sz val="11"/>
        <color theme="1"/>
        <rFont val="Times New Roman"/>
        <family val="1"/>
        <charset val="186"/>
      </rPr>
      <t>  (m²=2.0)</t>
    </r>
  </si>
  <si>
    <r>
      <t>Kelio ženklų skydų montavimas prie dvistiebių metalinių Ø88,9</t>
    </r>
    <r>
      <rPr>
        <b/>
        <sz val="11"/>
        <color theme="1"/>
        <rFont val="Times New Roman"/>
        <family val="1"/>
        <charset val="186"/>
      </rPr>
      <t xml:space="preserve"> </t>
    </r>
    <r>
      <rPr>
        <sz val="11"/>
        <color theme="1"/>
        <rFont val="Times New Roman"/>
        <family val="1"/>
        <charset val="186"/>
      </rPr>
      <t>mm atramų</t>
    </r>
    <r>
      <rPr>
        <b/>
        <sz val="11"/>
        <color theme="1"/>
        <rFont val="Times New Roman"/>
        <family val="1"/>
        <charset val="186"/>
      </rPr>
      <t> </t>
    </r>
    <r>
      <rPr>
        <sz val="11"/>
        <color theme="1"/>
        <rFont val="Times New Roman"/>
        <family val="1"/>
        <charset val="186"/>
      </rPr>
      <t>  (m²=4.9)</t>
    </r>
  </si>
  <si>
    <r>
      <t>Kelio ženklų skydų montavimas prie tristiebių metalinių Ø88,9</t>
    </r>
    <r>
      <rPr>
        <b/>
        <sz val="11"/>
        <color theme="1"/>
        <rFont val="Times New Roman"/>
        <family val="1"/>
        <charset val="186"/>
      </rPr>
      <t xml:space="preserve"> </t>
    </r>
    <r>
      <rPr>
        <sz val="11"/>
        <color theme="1"/>
        <rFont val="Times New Roman"/>
        <family val="1"/>
        <charset val="186"/>
      </rPr>
      <t>mm atramų</t>
    </r>
    <r>
      <rPr>
        <b/>
        <sz val="11"/>
        <color theme="1"/>
        <rFont val="Times New Roman"/>
        <family val="1"/>
        <charset val="186"/>
      </rPr>
      <t> </t>
    </r>
    <r>
      <rPr>
        <sz val="11"/>
        <color theme="1"/>
        <rFont val="Times New Roman"/>
        <family val="1"/>
        <charset val="186"/>
      </rPr>
      <t>  (m²=6.2)</t>
    </r>
  </si>
  <si>
    <r>
      <t>Kelio ženklų skydų montavimas prie apšvietimo stulpo</t>
    </r>
    <r>
      <rPr>
        <b/>
        <sz val="11"/>
        <color theme="1"/>
        <rFont val="Times New Roman"/>
        <family val="1"/>
        <charset val="186"/>
      </rPr>
      <t> </t>
    </r>
    <r>
      <rPr>
        <sz val="11"/>
        <color theme="1"/>
        <rFont val="Times New Roman"/>
        <family val="1"/>
        <charset val="186"/>
      </rPr>
      <t>  (m²=21.9)</t>
    </r>
  </si>
  <si>
    <r>
      <t>Vertikalaus ženklinimo 2.1 įrengimas</t>
    </r>
    <r>
      <rPr>
        <b/>
        <sz val="11"/>
        <color theme="1"/>
        <rFont val="Times New Roman"/>
        <family val="1"/>
        <charset val="186"/>
      </rPr>
      <t xml:space="preserve">   </t>
    </r>
    <r>
      <rPr>
        <sz val="11"/>
        <color theme="1"/>
        <rFont val="Times New Roman"/>
        <family val="1"/>
        <charset val="186"/>
      </rPr>
      <t>(m²=0.54)</t>
    </r>
  </si>
  <si>
    <t>0,28–2,88 m pločio triukšmo juostų įrengimas išfrezuojant asfalto dangą 2cm gyliu ir padengiant ją raudonais dažais   (m²=1005.0)</t>
  </si>
  <si>
    <t>Pilnai sukomplektuotas plastikinis lietaus surinkimo šulinėlis DN600 Hvid=0,90-1,90m, (įskaitant sandarinimo elementus, komunikacijų žymėjimo ženklus, žemės bei montavimo darbus);</t>
  </si>
  <si>
    <t>Kalaus ketaus kvadratinės lietaus surinkimo grotelės, apkrova 40t, (įskaitant apkrovos mažinimo žiedą, sandarinimo elementus, logotipus.)</t>
  </si>
  <si>
    <t>Kalaus ketaus kvadratinės lietaus surinkimo grotelės, montuojamos į kelio bortą, apkrova 40t, (įskaitant apkrovos mažinimo žiedą, sandarinimo elementus, logotipus.)</t>
  </si>
  <si>
    <t>Kalaus ketaus kupolinės lietaus surinkimo grotelės, apkrova A15, (įskaitant sandarinimo elementus, logotipus.)</t>
  </si>
  <si>
    <t xml:space="preserve">vnt. </t>
  </si>
  <si>
    <t>Pilnai sukomplektuotas g/b lietaus apžiūros šulinys DN1000 Hvid=1,79-2,65 m, (įskaitant sandarinimo elementus, dugną, lipynes,  komunikacijų žymėjimo ženklus, žemės bei montavimo darbus);</t>
  </si>
  <si>
    <t>Kalaus ketaus liukas, montuojamos pėsčiųjų ir dviračių takų zonoje, apkrova 25t, (įskaitant sandarinimo elementus, logotipus.)</t>
  </si>
  <si>
    <t>Pilnai sukomplektuotas plastikinis lietaus apžiūros šulinys DN1000 Hvid=5,31 m, (įskaitant sandarinimo elementus, kritimo stovus, dugną, lipynes,  komunikacijų žymėjimo ženklus, žemės bei montavimo darbus);</t>
  </si>
  <si>
    <t>Kalaus ketaus liukas, montuojamos važiuojamoje zonoje, apkrova 40 t, (įskaitant apkrovos mažinimo žiedą, sandarinimo elementus, logotipus.)</t>
  </si>
  <si>
    <t>Pilnai sukomplektuotas g/b lietaus apžiūros šulinys DN1500 Hvid=2,65 m, (įskaitant sandarinimo elementus, dugną, lipynes,  komunikacijų žymėjimo ženklus, žemės bei montavimo darbus);</t>
  </si>
  <si>
    <t>Pilnai sukomplektuotas plastikinis lietaus apžiūros šulinys DN1500 Hvid=3,00-5,48 m, (įskaitant sandarinimo elementus, kritimo stovus, dugną, lipynes,  komunikacijų žymėjimo ženklus, žemės bei montavimo darbus);</t>
  </si>
  <si>
    <t>G/b išleistuvas vamzdžiui DN300, įskaitant betoną, armatūrą, klojinio įrengimą, montavimo ir žemės darbus</t>
  </si>
  <si>
    <t>Šlaito sutvirtinimas akmenų metinių</t>
  </si>
  <si>
    <t>Esamų dangų ardymas ir atstatymas:</t>
  </si>
  <si>
    <t>Asfalto sluoksnio frezavimas (0,10 m)</t>
  </si>
  <si>
    <t>Asfalto dangos sluoksnis iš mišinio AC 11 VN, (0,07 m)</t>
  </si>
  <si>
    <t>Skaldos pagrindo sluoksnis iš nesurištų mineralinių medžiagų mišinio fr. 0/45, EV2 ≥ 150MPa (0,20 m)</t>
  </si>
  <si>
    <t>Apsauginis šalčiui atsparus sluoksnis (0,38 m)</t>
  </si>
  <si>
    <t>Esamos asfalto dangos sujungimas su atstatoma danga naudojant bituminę siūlę (0,50 m pločio)</t>
  </si>
  <si>
    <t>Plastikiniai vamzdžiai DN110, įskaitant visas fasonines ir sujungimo dalis, vamzdyno praplovimą, TV diagnostiką, vamzdžių hidraulinį išbandymą, montavimo darbus, kai klojimo gylis h=0,90-3,89 m</t>
  </si>
  <si>
    <t>Alkūnė DN110</t>
  </si>
  <si>
    <t>Pilnai sukomplektuotas plastikinis lietaus surinkimo šulinėlis DN600 Hvid=1,60-1,80m, (įskaitant sandarinimo elementus, komunikacijų žymėjimo ženklus, žemės bei montavimo darbus);</t>
  </si>
  <si>
    <t>Pilnai sukomplektuotas plastikinis lietaus apžiūros šulinys DN1000 Hvid=1,50-2,45 m, (įskaitant sandarinimo elementus, dugną, lipynes,  komunikacijų žymėjimo ženklus, žemės bei montavimo darbus);</t>
  </si>
  <si>
    <t>Pilnai sukomplektuotas g/b lietaus apžiūros šulinys DN1000 Hvid=1,52-1,70 m, (įskaitant sandarinimo elementus, dugną, lipynes,  komunikacijų žymėjimo ženklus, žemės bei montavimo darbus);</t>
  </si>
  <si>
    <t>Kalaus ketaus liukas, montuojamos žalioje zonoje, apkrova 1,5 t, (įskaitant sandarinimo elementus, logotipus.)</t>
  </si>
  <si>
    <t>Pilnai sukomplektuotas plastikinis lietaus apžiūros šulinys DN1500 Hvid=2,50-3,21 m, (įskaitant sandarinimo elementus, kritimo stovus, dugną, lipynes,  komunikacijų žymėjimo ženklus, žemės bei montavimo darbus);</t>
  </si>
  <si>
    <t>Pilnai sukomplektuotas plastikinis lietaus surinkimo šulinėlis DN600 Hvid=1,75-1,96m, (įskaitant sandarinimo elementus, komunikacijų žymėjimo ženklus, žemės bei montavimo darbus);</t>
  </si>
  <si>
    <t>Pilnai sukomplektuotas g/b lietaus apžiūros šulinys DN1000 Hvid=1,61-2,42 m, (įskaitant sandarinimo elementus, dugną, lipynes, komunikacijų žymėjimo ženklus, žemės bei montavimo darbus);</t>
  </si>
  <si>
    <t>Kalaus ketaus liukas, montuojamos žalioje zonoje, apkrova 1,5 t, (įskaitant apkrovos mažinimo žiedą, sandarinimo elementus, logotipus.)</t>
  </si>
  <si>
    <r>
      <t xml:space="preserve">Vykdant valstybinės reikšmės kelių rekonstravimo/remonto darbus susidarančios medžiagos, kurios nenaudojamos projekte ir kurios gali būti panaudotos pakartotinai, turi būti gabenamos į užsakovo – AB „Via Lietuva“ (toliau – Užsakovu) nurodytą sandėliavimo vietą – </t>
    </r>
    <r>
      <rPr>
        <b/>
        <sz val="10"/>
        <rFont val="Times New Roman"/>
        <family val="1"/>
        <charset val="186"/>
      </rPr>
      <t>Vievio kelių tarnyba, Statybininkų g. 16, Vievis.</t>
    </r>
    <r>
      <rPr>
        <sz val="10"/>
        <rFont val="Times New Roman"/>
        <family val="1"/>
        <charset val="186"/>
      </rPr>
      <t xml:space="preserve">
Medžiagos, kurios turi būti gabenamos į sandėliavimo vietas – </t>
    </r>
    <r>
      <rPr>
        <b/>
        <sz val="10"/>
        <rFont val="Times New Roman"/>
        <family val="1"/>
        <charset val="186"/>
      </rPr>
      <t xml:space="preserve">metalo gaminiai </t>
    </r>
    <r>
      <rPr>
        <sz val="10"/>
        <rFont val="Times New Roman"/>
        <family val="1"/>
        <charset val="186"/>
      </rPr>
      <t>(neužteršti betonu ir kt. medžiagomis (t. y. turi būti nuvalyti)): kelio ženklai, kelio ženklų atramos, apšvietimo ir kiti stulpai,  apsauginiai atitvarai ir jų elementai, tiltų ir viadukų turėklai, kiti metalo gaminiai, sijos, spraustasienės, pralaidos ir kt.;
Kitos, šiame sąraše nepaminėtos medžiagos, kurios gali būti panaudotos pakartotinai, gali būti gabenamos į sandėliavimo vietas tik suderinus su Užsakovu.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</si>
  <si>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(44,3 m3)</t>
  </si>
  <si>
    <t>Grįžtamosios medžiagos (išardytas/nufrezuotas asfaltas), įkainis 5,99 Eur/t (sąmatoje įvertinamas su minuso ženklu)</t>
  </si>
  <si>
    <t>Grįžtamosios medžiagos (išardytas grindinys), įkainis 15 Eur/t (sąmatoje įvertinamas su minuso ženklu)</t>
  </si>
  <si>
    <t>Įtekamo ir ištekamojo antgalio įrengimas prie Ø1,6 m metalinės pralaidos, 2 vnt.</t>
  </si>
  <si>
    <r>
      <t xml:space="preserve">Vieneto kaina, Eur be PVM  </t>
    </r>
    <r>
      <rPr>
        <b/>
        <sz val="11"/>
        <color rgb="FFFF0000"/>
        <rFont val="Times New Roman"/>
        <family val="1"/>
        <charset val="186"/>
      </rPr>
      <t>(pildyti nereikia)</t>
    </r>
  </si>
  <si>
    <t>Valstybinės reikšmės krašto kelio Nr. 176 Pirčiupiai–Jašiūnai ruožo nuo 24,790 iki 26,643 km rekonstravimas</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</si>
  <si>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</si>
  <si>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15. Kitos paslaugos</t>
  </si>
  <si>
    <t>15.1</t>
  </si>
  <si>
    <t>Šlaitų tvirtinimas ažūrinėmis plytelėmis 600x400x100</t>
  </si>
  <si>
    <t>Monolitinio betono C12/15 ties ažūrinėmis plytelėmis įrengimas</t>
  </si>
  <si>
    <t>4.1.3</t>
  </si>
  <si>
    <t>Betoninių kelio bordiūrų ant betono C20/25 (0,13 m3)  įrengimas (100x300x150)  (m³=390.0)</t>
  </si>
  <si>
    <t>Betoninių kelio bordiūrų ant betono C20/25 (0,13 m3)  įrengimas (100x220x150)  (m³=19.0)</t>
  </si>
  <si>
    <t>Iš viso skyriuje 15, 
Eur be PVM</t>
  </si>
  <si>
    <t>I. gr. grunto kasimas ekskavatoriumi ir atvežimas iš karjero Rangovo pasirinktu atstumu autosavivarčiais vandens pralaidos tranšėjos užpylimui</t>
  </si>
  <si>
    <t>Išilginių ir skersinių siūlių padengimas bitumine mase (0,05 kg/m/cm) 176 kelias (1944 m×4 cm×0,05 kg) Nuovažos (340 m×6 cm×0,05 kg)  (kg=491.0)</t>
  </si>
  <si>
    <t>Išilginių siūlių padengimas bitumine mase (0,05 kg/m'/cm)  (kg=76.0) (190 m× 8 cm×0,05 kg)</t>
  </si>
  <si>
    <t>Apsauginio šalčiui atsparaus sluoksnio, kurio storis h=0.19 m, įrengimas (rengiamas po 6.3, 6.4, 6.5, 10.1 ir 10.2 pozicijų trinkelėmis)</t>
  </si>
  <si>
    <t xml:space="preserve">Skaldos pagrindo sluoksnio iš nesurištojo mišinio 0/45 su naudoto asfalto granulėmis iki 30 %, kurio storis h=0.15 m, įrengimas (skaldos pagrindas rengiamas po 6.3, 6.4, 6.5, 10.1 ir 10.2 pozicijų trinkelėmis) </t>
  </si>
  <si>
    <t>Išilginių ir skersinių siūlių padengimas bitumine mase (0,05 kg/m'/cm)  (kg=42) (84m×10cm×0,05kg)</t>
  </si>
  <si>
    <t>Neregių vedimo sistemos iš betoninių geltonos spalvos trinkelių h=0.08m  įrengimas (įspėjamasis paviršius) ant nesurištojo mineralinių medžiagų mišinio h=0,03 cm įrengimas, tarpus tarp trinkelių užpildant nesurištuoju mineralinių medžiagų mišiniu</t>
  </si>
  <si>
    <t>Granitinių kelio bordiūrų ant betono C20/25 (0,11 m3)  įrengimas  (m³=2.6)</t>
  </si>
  <si>
    <t>Neregių vedimo sistemos iš betoninių geltonos spalvos trinkelių h=0.08m įrengimas (vedamasis paviršius) ant nesurištojo mineralinių medžiagų mišinio h=0,03 cm įrengimas, tarpus tarp trinkelių užpildant nesurištuoju mineralinių medžiagų mišiniu</t>
  </si>
  <si>
    <t>Kelio ženklų vienstiebių metalinių Ø76,1 mm atramų pastatymas ant betoninių pamatų  (m=119.71)</t>
  </si>
  <si>
    <t>Kelio ženklų dvistiebių metalinių Ø76,1 mm atramų pastatymas ant betoninių pamatų  (m=10.16)</t>
  </si>
  <si>
    <t>Kelio ženklų dvistiebių metalinių Ø88,9 mm atramų pastatymas ant betoninių pamatų  (m=8.2)</t>
  </si>
  <si>
    <t>12.11</t>
  </si>
  <si>
    <t>Kelio ženklų vienstiebių metalinių Ø76,1 mm atramų pastatymas ant betoninių pamatų (sferiniams veidrodžiams) (m=14.2)</t>
  </si>
  <si>
    <t>12.12</t>
  </si>
  <si>
    <t>Sferinių veidrodžių Ø600 ant vienstiebės metalinės atramos įrengimas</t>
  </si>
  <si>
    <t>14.2</t>
  </si>
  <si>
    <t>14.3</t>
  </si>
  <si>
    <t>Apsauginių atitvarų A-W4-H1 su visais sujungimo, perėjimo komponentais įrengimas (dėžinio tipo)</t>
  </si>
  <si>
    <t>Galinio elemento įrengimas (dėžinio tipo atitvarui)</t>
  </si>
  <si>
    <t>1.45</t>
  </si>
  <si>
    <t>0,4kV galinės movos kabeliui su plastikine izoliacija ir 5x16mm² AL gyslomis montavimas</t>
  </si>
  <si>
    <t>0,4kV galinės movos kabeliui su plastikine izoliacija ir 5x35mm² AL gyslomis montavimas</t>
  </si>
  <si>
    <t>0,4kV galinės movos kabeliui su plastikine izoliacija ir 5x70mm² AL gyslomis montavimas</t>
  </si>
  <si>
    <t>Vamzdžių Ø110 paklojimas tranšėjoje (įskaitant žemės darbus rankiniu būdu prie veikiančių komunikacijų, smėlio išlyginamąjį bei pirminio užpylimo sluoksnius, kai tranšėjos gylis 1,0…1,8 m)</t>
  </si>
  <si>
    <t>Kabelio apsauga sudedamu Ø110-160vamzdžiu tranšėjoje (įskaitant žemės darbus rankiniu būdu prie veikiančių komunikacijų, smėlio išlyginamąjį bei pirminio užpylimo sluoksnius, kai tranšėjos gylis 1,0…1,8 m)</t>
  </si>
  <si>
    <t>Kabelio apsauga sudedamu Ø110-160vamzdžiu tranšėjoje (įskaitant žemės darbus mechanizuotu būdu prie veikiančių komunikacijų, smėlio išlyginamąjį bei pirminio užpylimo sluoksnius, kai tranšėjos gylis 1,0…1,8 m)</t>
  </si>
  <si>
    <r>
      <rPr>
        <i/>
        <sz val="10"/>
        <color rgb="FF00B050"/>
        <rFont val="Times New Roman"/>
        <family val="1"/>
        <charset val="186"/>
      </rPr>
      <t>*</t>
    </r>
    <r>
      <rPr>
        <i/>
        <sz val="10"/>
        <rFont val="Times New Roman"/>
        <family val="1"/>
        <charset val="186"/>
      </rPr>
      <t>Pastaba dėl ESO: Rangovas savo pasiūlyme turi įsivertinti eilutėje nurodytą sumą. Rangovas pasirašęs sutartį su AB „Via Lietuva“ dėl kelio rekonstravimo/remonto, turės sudaryti sutartį su AB „ESO“ dėl jiems priklausančių tinklų pertvarkymo. AB „Via Lietuva“ Rangovui už AB „ESO“ priklausančių tinklų pertvarkymą apmokės už faktiškai atliktus darbus.</t>
    </r>
  </si>
  <si>
    <r>
      <t>Elektrotechnikos dalis. Apšvietimas</t>
    </r>
    <r>
      <rPr>
        <sz val="10"/>
        <color rgb="FF00B050"/>
        <rFont val="Times New Roman"/>
        <family val="1"/>
        <charset val="186"/>
      </rPr>
      <t>*</t>
    </r>
  </si>
  <si>
    <r>
      <t>Elektrotechnikos dalis 04-10 kV rekonstravimas</t>
    </r>
    <r>
      <rPr>
        <sz val="10"/>
        <color rgb="FF00B050"/>
        <rFont val="Times New Roman"/>
        <family val="1"/>
        <charset val="186"/>
      </rPr>
      <t>*</t>
    </r>
  </si>
  <si>
    <r>
      <t xml:space="preserve">AVS-2-90193 (darbus atliks AB ESO, </t>
    </r>
    <r>
      <rPr>
        <sz val="11"/>
        <color rgb="FFFF0000"/>
        <rFont val="Times New Roman"/>
        <family val="1"/>
        <charset val="186"/>
      </rPr>
      <t>pildyti teikėjams nereikia</t>
    </r>
    <r>
      <rPr>
        <sz val="11"/>
        <rFont val="Times New Roman"/>
        <family val="1"/>
        <charset val="186"/>
      </rPr>
      <t>)</t>
    </r>
  </si>
  <si>
    <r>
      <t xml:space="preserve">AVS-1-90189 (darbus atliks AB ESO, </t>
    </r>
    <r>
      <rPr>
        <sz val="11"/>
        <color rgb="FFFF0000"/>
        <rFont val="Times New Roman"/>
        <family val="1"/>
        <charset val="186"/>
      </rPr>
      <t>pildyti teikėjams nereikia</t>
    </r>
    <r>
      <rPr>
        <sz val="11"/>
        <rFont val="Times New Roman"/>
        <family val="1"/>
        <charset val="186"/>
      </rPr>
      <t>)</t>
    </r>
  </si>
  <si>
    <t>Vamzdžių Ø110 paklojimas tranšėjoje (įskaitant žemės darbus mechanizuotu būdu ir smėlio išlyginamąjį bei pirminio užpylimo sluoksnius, kai tranšėjos gylis 1,0…1,8 m)(tame tarpe vamzdis kryptinio gręžimo būdu D110)</t>
  </si>
  <si>
    <t>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</si>
</sst>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
    <numFmt numFmtId="165" formatCode="0.0"/>
    <numFmt numFmtId="166" formatCode="#,##0.000"/>
  </numFmts>
  <fonts count="31" x14ac:knownFonts="1">
    <font>
      <sz val="11"/>
      <color theme="1"/>
      <name val="Calibri"/>
      <family val="2"/>
      <scheme val="minor"/>
    </font>
    <font>
      <sz val="11"/>
      <color theme="1"/>
      <name val="Calibri"/>
      <family val="2"/>
      <charset val="186"/>
      <scheme val="minor"/>
    </font>
    <font>
      <sz val="11"/>
      <color rgb="FF000000"/>
      <name val="Calibri"/>
      <family val="2"/>
      <charset val="186"/>
    </font>
    <font>
      <b/>
      <sz val="11"/>
      <name val="Times New Roman"/>
      <family val="1"/>
      <charset val="186"/>
    </font>
    <font>
      <b/>
      <sz val="11"/>
      <color rgb="FF000000"/>
      <name val="Times New Roman"/>
      <family val="1"/>
      <charset val="186"/>
    </font>
    <font>
      <b/>
      <sz val="10"/>
      <name val="Times New Roman"/>
      <family val="1"/>
      <charset val="186"/>
    </font>
    <font>
      <sz val="10"/>
      <name val="Times New Roman"/>
      <family val="1"/>
      <charset val="186"/>
    </font>
    <font>
      <sz val="10"/>
      <color theme="1"/>
      <name val="Times New Roman"/>
      <family val="1"/>
      <charset val="186"/>
    </font>
    <font>
      <i/>
      <sz val="10"/>
      <name val="Times New Roman"/>
      <family val="1"/>
      <charset val="186"/>
    </font>
    <font>
      <b/>
      <i/>
      <sz val="10"/>
      <name val="Times New Roman"/>
      <family val="1"/>
      <charset val="186"/>
    </font>
    <font>
      <sz val="8"/>
      <name val="Calibri"/>
      <family val="2"/>
      <scheme val="minor"/>
    </font>
    <font>
      <sz val="11"/>
      <color rgb="FFFF0000"/>
      <name val="Times New Roman"/>
      <family val="1"/>
      <charset val="186"/>
    </font>
    <font>
      <sz val="11"/>
      <color theme="1"/>
      <name val="Times New Roman"/>
      <family val="1"/>
      <charset val="186"/>
    </font>
    <font>
      <b/>
      <sz val="11"/>
      <color rgb="FFFF0000"/>
      <name val="Times New Roman"/>
      <family val="1"/>
      <charset val="186"/>
    </font>
    <font>
      <i/>
      <sz val="11"/>
      <name val="Times New Roman"/>
      <family val="1"/>
      <charset val="186"/>
    </font>
    <font>
      <sz val="11"/>
      <name val="Times New Roman"/>
      <family val="1"/>
      <charset val="186"/>
    </font>
    <font>
      <b/>
      <sz val="11"/>
      <color theme="1"/>
      <name val="Times New Roman"/>
      <family val="1"/>
      <charset val="186"/>
    </font>
    <font>
      <vertAlign val="superscript"/>
      <sz val="11"/>
      <name val="Times New Roman"/>
      <family val="1"/>
      <charset val="186"/>
    </font>
    <font>
      <vertAlign val="superscript"/>
      <sz val="11"/>
      <color rgb="FF000000"/>
      <name val="Times New Roman"/>
      <family val="1"/>
      <charset val="186"/>
    </font>
    <font>
      <i/>
      <sz val="11"/>
      <color theme="1"/>
      <name val="Times New Roman"/>
      <family val="1"/>
      <charset val="186"/>
    </font>
    <font>
      <sz val="11"/>
      <color rgb="FF000000"/>
      <name val="Times New Roman"/>
      <family val="1"/>
      <charset val="186"/>
    </font>
    <font>
      <b/>
      <sz val="16"/>
      <name val="Times New Roman"/>
      <family val="1"/>
      <charset val="186"/>
    </font>
    <font>
      <vertAlign val="superscript"/>
      <sz val="11"/>
      <color theme="1"/>
      <name val="Times New Roman"/>
      <family val="1"/>
      <charset val="186"/>
    </font>
    <font>
      <sz val="9"/>
      <color rgb="FFFF0000"/>
      <name val="Times New Roman"/>
      <family val="1"/>
      <charset val="186"/>
    </font>
    <font>
      <sz val="10"/>
      <name val="Arial"/>
      <family val="2"/>
      <charset val="186"/>
    </font>
    <font>
      <i/>
      <sz val="11"/>
      <name val="Times New Roman"/>
      <family val="1"/>
    </font>
    <font>
      <b/>
      <sz val="11"/>
      <name val="Times New Roman"/>
      <family val="1"/>
    </font>
    <font>
      <sz val="11"/>
      <name val="Times New Roman"/>
      <family val="1"/>
    </font>
    <font>
      <b/>
      <sz val="11"/>
      <color theme="1"/>
      <name val="Times New Roman"/>
      <family val="1"/>
    </font>
    <font>
      <i/>
      <sz val="10"/>
      <color rgb="FF00B050"/>
      <name val="Times New Roman"/>
      <family val="1"/>
      <charset val="186"/>
    </font>
    <font>
      <sz val="10"/>
      <color rgb="FF00B050"/>
      <name val="Times New Roman"/>
      <family val="1"/>
      <charset val="186"/>
    </font>
  </fonts>
  <fills count="8">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top style="thin">
        <color indexed="64"/>
      </top>
      <bottom/>
      <diagonal/>
    </border>
  </borders>
  <cellStyleXfs count="7">
    <xf numFmtId="0" fontId="0" fillId="0" borderId="0"/>
    <xf numFmtId="0" fontId="2" fillId="0" borderId="0" applyNumberFormat="0" applyBorder="0" applyProtection="0"/>
    <xf numFmtId="0" fontId="2" fillId="0" borderId="0" applyNumberFormat="0" applyBorder="0" applyProtection="0"/>
    <xf numFmtId="0" fontId="2" fillId="0" borderId="0"/>
    <xf numFmtId="0" fontId="2" fillId="0" borderId="0"/>
    <xf numFmtId="0" fontId="1" fillId="0" borderId="0"/>
    <xf numFmtId="0" fontId="24" fillId="0" borderId="0"/>
  </cellStyleXfs>
  <cellXfs count="307">
    <xf numFmtId="0" fontId="0" fillId="0" borderId="0" xfId="0"/>
    <xf numFmtId="0" fontId="5" fillId="0" borderId="4" xfId="0" applyFont="1" applyBorder="1" applyAlignment="1">
      <alignment horizontal="center" vertical="center" wrapText="1"/>
    </xf>
    <xf numFmtId="0" fontId="6" fillId="0" borderId="4" xfId="0" applyFont="1" applyBorder="1" applyAlignment="1">
      <alignment horizontal="center" vertical="center"/>
    </xf>
    <xf numFmtId="4" fontId="6" fillId="0" borderId="4" xfId="0" applyNumberFormat="1" applyFont="1" applyBorder="1" applyAlignment="1">
      <alignment horizontal="center" vertical="center"/>
    </xf>
    <xf numFmtId="0" fontId="7" fillId="0" borderId="4" xfId="0" applyFont="1" applyBorder="1" applyAlignment="1">
      <alignment horizontal="left" vertical="center" wrapText="1"/>
    </xf>
    <xf numFmtId="0" fontId="5" fillId="0" borderId="6" xfId="0" applyFont="1" applyBorder="1" applyAlignment="1">
      <alignment horizontal="right" vertical="center"/>
    </xf>
    <xf numFmtId="4" fontId="5" fillId="0" borderId="4" xfId="0" applyNumberFormat="1" applyFont="1" applyBorder="1" applyAlignment="1">
      <alignment horizontal="center" vertical="center"/>
    </xf>
    <xf numFmtId="0" fontId="6" fillId="0" borderId="0" xfId="0" applyFont="1"/>
    <xf numFmtId="0" fontId="8" fillId="0" borderId="0" xfId="0" applyFont="1" applyAlignment="1">
      <alignment horizontal="left" vertical="center" wrapText="1"/>
    </xf>
    <xf numFmtId="0" fontId="9" fillId="0" borderId="0" xfId="0" applyFont="1"/>
    <xf numFmtId="0" fontId="7" fillId="0" borderId="0" xfId="0" applyFont="1" applyAlignment="1">
      <alignment horizontal="left" vertical="center"/>
    </xf>
    <xf numFmtId="0" fontId="11" fillId="0" borderId="0" xfId="0" applyFont="1" applyProtection="1">
      <protection locked="0"/>
    </xf>
    <xf numFmtId="0" fontId="12" fillId="0" borderId="0" xfId="0" applyFont="1" applyProtection="1">
      <protection locked="0"/>
    </xf>
    <xf numFmtId="0" fontId="4" fillId="0" borderId="0" xfId="1" applyFont="1" applyAlignment="1" applyProtection="1">
      <alignment horizontal="center" vertical="center" wrapText="1"/>
    </xf>
    <xf numFmtId="2" fontId="4" fillId="0" borderId="0" xfId="1" applyNumberFormat="1" applyFont="1" applyAlignment="1" applyProtection="1">
      <alignment horizontal="center" vertical="center" wrapText="1"/>
    </xf>
    <xf numFmtId="0" fontId="4" fillId="0" borderId="11" xfId="2" applyFont="1" applyBorder="1" applyAlignment="1" applyProtection="1">
      <alignment horizontal="center" vertical="center" wrapText="1"/>
    </xf>
    <xf numFmtId="0" fontId="4" fillId="0" borderId="11" xfId="1" applyFont="1" applyBorder="1" applyAlignment="1" applyProtection="1">
      <alignment horizontal="center" vertical="center" wrapText="1"/>
    </xf>
    <xf numFmtId="0" fontId="4" fillId="0" borderId="12" xfId="1" applyFont="1" applyBorder="1" applyAlignment="1" applyProtection="1">
      <alignment horizontal="center" vertical="center" wrapText="1"/>
    </xf>
    <xf numFmtId="49" fontId="14" fillId="0" borderId="14" xfId="0" applyNumberFormat="1" applyFont="1" applyBorder="1" applyAlignment="1">
      <alignment horizontal="center" vertical="center" wrapText="1"/>
    </xf>
    <xf numFmtId="49" fontId="15" fillId="0" borderId="14" xfId="0" applyNumberFormat="1" applyFont="1" applyBorder="1" applyAlignment="1">
      <alignment horizontal="left" vertical="center" wrapText="1"/>
    </xf>
    <xf numFmtId="49" fontId="15" fillId="0" borderId="14" xfId="0" applyNumberFormat="1" applyFont="1" applyBorder="1" applyAlignment="1">
      <alignment horizontal="center" vertical="center" wrapText="1"/>
    </xf>
    <xf numFmtId="2" fontId="15" fillId="0" borderId="14" xfId="0" applyNumberFormat="1" applyFont="1" applyBorder="1" applyAlignment="1">
      <alignment horizontal="center" vertical="center"/>
    </xf>
    <xf numFmtId="4" fontId="3" fillId="5" borderId="14" xfId="3" applyNumberFormat="1" applyFont="1" applyFill="1" applyBorder="1" applyAlignment="1" applyProtection="1">
      <alignment horizontal="center" vertical="center" wrapText="1"/>
      <protection locked="0"/>
    </xf>
    <xf numFmtId="4" fontId="15" fillId="0" borderId="15"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49" fontId="15" fillId="0" borderId="4" xfId="0" applyNumberFormat="1" applyFont="1" applyBorder="1" applyAlignment="1">
      <alignment horizontal="left" vertical="center" wrapText="1"/>
    </xf>
    <xf numFmtId="49" fontId="15" fillId="0" borderId="4" xfId="0" applyNumberFormat="1" applyFont="1" applyBorder="1" applyAlignment="1">
      <alignment horizontal="center" vertical="center" wrapText="1"/>
    </xf>
    <xf numFmtId="2" fontId="15" fillId="0" borderId="4" xfId="0" applyNumberFormat="1" applyFont="1" applyBorder="1" applyAlignment="1">
      <alignment horizontal="center" vertical="center"/>
    </xf>
    <xf numFmtId="4" fontId="3" fillId="5" borderId="4" xfId="3" applyNumberFormat="1" applyFont="1" applyFill="1" applyBorder="1" applyAlignment="1" applyProtection="1">
      <alignment horizontal="center" vertical="center" wrapText="1"/>
      <protection locked="0"/>
    </xf>
    <xf numFmtId="4" fontId="15" fillId="0" borderId="17" xfId="0" applyNumberFormat="1" applyFont="1" applyBorder="1" applyAlignment="1">
      <alignment horizontal="center" vertical="center" wrapText="1"/>
    </xf>
    <xf numFmtId="49" fontId="14" fillId="0" borderId="11" xfId="0" applyNumberFormat="1" applyFont="1" applyBorder="1" applyAlignment="1">
      <alignment horizontal="center" vertical="center" wrapText="1"/>
    </xf>
    <xf numFmtId="49" fontId="15" fillId="0" borderId="11" xfId="0" applyNumberFormat="1" applyFont="1" applyBorder="1" applyAlignment="1">
      <alignment horizontal="left" vertical="center" wrapText="1"/>
    </xf>
    <xf numFmtId="49" fontId="15" fillId="0" borderId="11" xfId="0" applyNumberFormat="1" applyFont="1" applyBorder="1" applyAlignment="1">
      <alignment horizontal="center" vertical="center" wrapText="1"/>
    </xf>
    <xf numFmtId="2" fontId="15" fillId="0" borderId="11" xfId="0" applyNumberFormat="1" applyFont="1" applyBorder="1" applyAlignment="1">
      <alignment horizontal="center" vertical="center"/>
    </xf>
    <xf numFmtId="4" fontId="3" fillId="5" borderId="11" xfId="3" applyNumberFormat="1" applyFont="1" applyFill="1" applyBorder="1" applyAlignment="1" applyProtection="1">
      <alignment horizontal="center" vertical="center" wrapText="1"/>
      <protection locked="0"/>
    </xf>
    <xf numFmtId="4" fontId="15" fillId="0" borderId="12" xfId="0" applyNumberFormat="1" applyFont="1" applyBorder="1" applyAlignment="1">
      <alignment horizontal="center" vertical="center" wrapText="1"/>
    </xf>
    <xf numFmtId="4" fontId="3" fillId="0" borderId="24" xfId="0" applyNumberFormat="1" applyFont="1" applyBorder="1" applyAlignment="1" applyProtection="1">
      <alignment horizontal="center" vertical="center" wrapText="1"/>
      <protection locked="0"/>
    </xf>
    <xf numFmtId="4" fontId="16" fillId="0" borderId="19" xfId="0" applyNumberFormat="1" applyFont="1" applyBorder="1" applyAlignment="1" applyProtection="1">
      <alignment horizontal="center" vertical="center"/>
      <protection locked="0"/>
    </xf>
    <xf numFmtId="49" fontId="14" fillId="0" borderId="30" xfId="0" applyNumberFormat="1" applyFont="1" applyBorder="1" applyAlignment="1">
      <alignment horizontal="center" vertical="center" wrapText="1"/>
    </xf>
    <xf numFmtId="2" fontId="15" fillId="0" borderId="14" xfId="0" applyNumberFormat="1" applyFont="1" applyBorder="1" applyAlignment="1">
      <alignment horizontal="center" vertical="center" wrapText="1"/>
    </xf>
    <xf numFmtId="164" fontId="15" fillId="5" borderId="14" xfId="0" applyNumberFormat="1" applyFont="1" applyFill="1" applyBorder="1" applyAlignment="1" applyProtection="1">
      <alignment horizontal="center" vertical="center"/>
      <protection locked="0"/>
    </xf>
    <xf numFmtId="0" fontId="11" fillId="0" borderId="0" xfId="0" applyFont="1" applyAlignment="1" applyProtection="1">
      <alignment wrapText="1"/>
      <protection locked="0"/>
    </xf>
    <xf numFmtId="0" fontId="12" fillId="0" borderId="0" xfId="0" applyFont="1" applyAlignment="1" applyProtection="1">
      <alignment wrapText="1"/>
      <protection locked="0"/>
    </xf>
    <xf numFmtId="2" fontId="15" fillId="0" borderId="4" xfId="0" applyNumberFormat="1" applyFont="1" applyBorder="1" applyAlignment="1">
      <alignment horizontal="center" vertical="center" wrapText="1"/>
    </xf>
    <xf numFmtId="164" fontId="15" fillId="5" borderId="4" xfId="0" applyNumberFormat="1" applyFont="1" applyFill="1" applyBorder="1" applyAlignment="1" applyProtection="1">
      <alignment horizontal="center" vertical="center"/>
      <protection locked="0"/>
    </xf>
    <xf numFmtId="2" fontId="15" fillId="0" borderId="11" xfId="0" applyNumberFormat="1" applyFont="1" applyBorder="1" applyAlignment="1">
      <alignment horizontal="center" vertical="center" wrapText="1"/>
    </xf>
    <xf numFmtId="164" fontId="15" fillId="5" borderId="11" xfId="0" applyNumberFormat="1" applyFont="1" applyFill="1" applyBorder="1" applyAlignment="1" applyProtection="1">
      <alignment horizontal="center" vertical="center"/>
      <protection locked="0"/>
    </xf>
    <xf numFmtId="4" fontId="3" fillId="5" borderId="14" xfId="4" applyNumberFormat="1" applyFont="1" applyFill="1" applyBorder="1" applyAlignment="1" applyProtection="1">
      <alignment horizontal="center" vertical="center" wrapText="1"/>
      <protection locked="0"/>
    </xf>
    <xf numFmtId="4" fontId="3" fillId="5" borderId="11" xfId="4" applyNumberFormat="1" applyFont="1" applyFill="1" applyBorder="1" applyAlignment="1" applyProtection="1">
      <alignment horizontal="center" vertical="center" wrapText="1"/>
      <protection locked="0"/>
    </xf>
    <xf numFmtId="49" fontId="14" fillId="0" borderId="28" xfId="0" applyNumberFormat="1" applyFont="1" applyBorder="1" applyAlignment="1">
      <alignment horizontal="center" vertical="center" wrapText="1"/>
    </xf>
    <xf numFmtId="4" fontId="3" fillId="5" borderId="4" xfId="4" applyNumberFormat="1" applyFont="1" applyFill="1" applyBorder="1" applyAlignment="1" applyProtection="1">
      <alignment horizontal="center" vertical="center" wrapText="1"/>
      <protection locked="0"/>
    </xf>
    <xf numFmtId="0" fontId="12" fillId="0" borderId="4" xfId="0" applyFont="1" applyBorder="1"/>
    <xf numFmtId="0" fontId="3" fillId="0" borderId="0" xfId="0" applyFont="1" applyAlignment="1" applyProtection="1">
      <alignment horizontal="center" vertical="center" wrapText="1"/>
      <protection locked="0"/>
    </xf>
    <xf numFmtId="49" fontId="14" fillId="0" borderId="6" xfId="0" applyNumberFormat="1" applyFont="1" applyBorder="1" applyAlignment="1">
      <alignment horizontal="center" vertical="center" wrapText="1"/>
    </xf>
    <xf numFmtId="4" fontId="16" fillId="0" borderId="0" xfId="0" applyNumberFormat="1" applyFont="1" applyAlignment="1" applyProtection="1">
      <alignment horizontal="center" vertical="center"/>
      <protection locked="0"/>
    </xf>
    <xf numFmtId="49" fontId="14" fillId="0" borderId="5" xfId="0" applyNumberFormat="1" applyFont="1" applyBorder="1" applyAlignment="1">
      <alignment horizontal="center" vertical="center" wrapText="1"/>
    </xf>
    <xf numFmtId="49" fontId="15" fillId="0" borderId="6"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2" fontId="15" fillId="0" borderId="5" xfId="0" applyNumberFormat="1" applyFont="1" applyBorder="1" applyAlignment="1">
      <alignment horizontal="center" vertical="center"/>
    </xf>
    <xf numFmtId="4" fontId="3" fillId="5" borderId="5" xfId="4" applyNumberFormat="1" applyFont="1" applyFill="1" applyBorder="1" applyAlignment="1" applyProtection="1">
      <alignment horizontal="center" vertical="center" wrapText="1"/>
      <protection locked="0"/>
    </xf>
    <xf numFmtId="4" fontId="15" fillId="0" borderId="21" xfId="0" applyNumberFormat="1" applyFont="1" applyBorder="1" applyAlignment="1">
      <alignment horizontal="center" vertical="center" wrapText="1"/>
    </xf>
    <xf numFmtId="49" fontId="14" fillId="0" borderId="16" xfId="0" applyNumberFormat="1" applyFont="1" applyBorder="1" applyAlignment="1">
      <alignment horizontal="center" vertical="center" wrapText="1"/>
    </xf>
    <xf numFmtId="4" fontId="3" fillId="0" borderId="18" xfId="0" applyNumberFormat="1" applyFont="1" applyBorder="1" applyAlignment="1" applyProtection="1">
      <alignment horizontal="center" vertical="center" wrapText="1"/>
      <protection locked="0"/>
    </xf>
    <xf numFmtId="0" fontId="3" fillId="0" borderId="0" xfId="4" applyFont="1" applyAlignment="1">
      <alignment vertical="center" wrapText="1"/>
    </xf>
    <xf numFmtId="0" fontId="3" fillId="0" borderId="0" xfId="4" applyFont="1" applyAlignment="1">
      <alignment vertical="center"/>
    </xf>
    <xf numFmtId="2" fontId="3" fillId="0" borderId="0" xfId="4" applyNumberFormat="1" applyFont="1" applyAlignment="1">
      <alignment vertical="center"/>
    </xf>
    <xf numFmtId="0" fontId="3" fillId="0" borderId="26" xfId="3" applyFont="1" applyBorder="1" applyAlignment="1">
      <alignment horizontal="center" vertical="center" wrapText="1"/>
    </xf>
    <xf numFmtId="4" fontId="3" fillId="0" borderId="27" xfId="3" applyNumberFormat="1" applyFont="1" applyBorder="1" applyAlignment="1">
      <alignment horizontal="center" vertical="center" wrapText="1"/>
    </xf>
    <xf numFmtId="4" fontId="3" fillId="0" borderId="0" xfId="4" applyNumberFormat="1" applyFont="1" applyAlignment="1">
      <alignment horizontal="right" vertical="center" wrapText="1"/>
    </xf>
    <xf numFmtId="4" fontId="3" fillId="0" borderId="0" xfId="4" applyNumberFormat="1" applyFont="1" applyAlignment="1">
      <alignment horizontal="right" vertical="center"/>
    </xf>
    <xf numFmtId="2" fontId="3" fillId="0" borderId="0" xfId="4" applyNumberFormat="1" applyFont="1" applyAlignment="1">
      <alignment horizontal="right" vertical="center"/>
    </xf>
    <xf numFmtId="4" fontId="3" fillId="0" borderId="0" xfId="3" applyNumberFormat="1" applyFont="1" applyAlignment="1">
      <alignment horizontal="center" vertical="center" wrapText="1"/>
    </xf>
    <xf numFmtId="0" fontId="12" fillId="0" borderId="0" xfId="0" applyFont="1" applyAlignment="1">
      <alignment wrapText="1"/>
    </xf>
    <xf numFmtId="0" fontId="12" fillId="0" borderId="0" xfId="0" applyFont="1" applyAlignment="1">
      <alignment vertical="center" wrapText="1"/>
    </xf>
    <xf numFmtId="0" fontId="12" fillId="0" borderId="0" xfId="0" applyFont="1"/>
    <xf numFmtId="2" fontId="12" fillId="0" borderId="0" xfId="0" applyNumberFormat="1" applyFont="1"/>
    <xf numFmtId="0" fontId="12" fillId="0" borderId="0" xfId="0" applyFont="1" applyAlignment="1" applyProtection="1">
      <alignment horizontal="center" vertical="center"/>
      <protection locked="0"/>
    </xf>
    <xf numFmtId="165" fontId="15" fillId="0" borderId="4" xfId="0" applyNumberFormat="1" applyFont="1" applyBorder="1" applyAlignment="1">
      <alignment horizontal="center" vertical="center"/>
    </xf>
    <xf numFmtId="165" fontId="15" fillId="0" borderId="5" xfId="0" applyNumberFormat="1" applyFont="1" applyBorder="1" applyAlignment="1">
      <alignment horizontal="center" vertical="center"/>
    </xf>
    <xf numFmtId="2" fontId="15" fillId="0" borderId="4" xfId="0" applyNumberFormat="1" applyFont="1" applyBorder="1" applyAlignment="1">
      <alignment horizontal="left" vertical="center" wrapText="1"/>
    </xf>
    <xf numFmtId="2" fontId="15" fillId="0" borderId="11" xfId="0" applyNumberFormat="1" applyFont="1" applyBorder="1" applyAlignment="1">
      <alignment horizontal="left" vertical="center" wrapText="1"/>
    </xf>
    <xf numFmtId="2" fontId="15" fillId="0" borderId="6" xfId="0" applyNumberFormat="1" applyFont="1" applyBorder="1" applyAlignment="1">
      <alignment horizontal="left" vertical="center" wrapText="1"/>
    </xf>
    <xf numFmtId="2" fontId="15" fillId="0" borderId="6" xfId="0" applyNumberFormat="1" applyFont="1" applyBorder="1" applyAlignment="1">
      <alignment horizontal="center" vertical="center"/>
    </xf>
    <xf numFmtId="4" fontId="3" fillId="5" borderId="6" xfId="3" applyNumberFormat="1" applyFont="1" applyFill="1" applyBorder="1" applyAlignment="1" applyProtection="1">
      <alignment horizontal="center" vertical="center" wrapText="1"/>
      <protection locked="0"/>
    </xf>
    <xf numFmtId="4" fontId="15" fillId="0" borderId="23" xfId="0" applyNumberFormat="1" applyFont="1" applyBorder="1" applyAlignment="1">
      <alignment horizontal="center" vertical="center" wrapText="1"/>
    </xf>
    <xf numFmtId="4" fontId="3" fillId="5" borderId="5" xfId="3" applyNumberFormat="1" applyFont="1" applyFill="1" applyBorder="1" applyAlignment="1" applyProtection="1">
      <alignment horizontal="center" vertical="center" wrapText="1"/>
      <protection locked="0"/>
    </xf>
    <xf numFmtId="49" fontId="15" fillId="0" borderId="6" xfId="0" applyNumberFormat="1" applyFont="1" applyBorder="1" applyAlignment="1">
      <alignment horizontal="left" vertical="center" wrapText="1"/>
    </xf>
    <xf numFmtId="164" fontId="15" fillId="5" borderId="5" xfId="0" applyNumberFormat="1" applyFont="1" applyFill="1" applyBorder="1" applyAlignment="1" applyProtection="1">
      <alignment horizontal="center" vertical="center"/>
      <protection locked="0"/>
    </xf>
    <xf numFmtId="49" fontId="15" fillId="0" borderId="28" xfId="0" applyNumberFormat="1" applyFont="1" applyBorder="1" applyAlignment="1">
      <alignment horizontal="center" vertical="center" wrapText="1"/>
    </xf>
    <xf numFmtId="4" fontId="3" fillId="5" borderId="6" xfId="4" applyNumberFormat="1" applyFont="1" applyFill="1" applyBorder="1" applyAlignment="1" applyProtection="1">
      <alignment horizontal="center" vertical="center" wrapText="1"/>
      <protection locked="0"/>
    </xf>
    <xf numFmtId="49" fontId="15" fillId="0" borderId="23" xfId="0" applyNumberFormat="1" applyFont="1" applyBorder="1" applyAlignment="1">
      <alignment horizontal="center" vertical="center" wrapText="1"/>
    </xf>
    <xf numFmtId="0" fontId="0" fillId="0" borderId="0" xfId="0" applyAlignment="1">
      <alignment vertical="center"/>
    </xf>
    <xf numFmtId="4" fontId="16" fillId="0" borderId="33" xfId="0" applyNumberFormat="1" applyFont="1" applyBorder="1" applyAlignment="1" applyProtection="1">
      <alignment horizontal="center" vertical="center"/>
      <protection locked="0"/>
    </xf>
    <xf numFmtId="4" fontId="16" fillId="0" borderId="34" xfId="0" applyNumberFormat="1" applyFont="1" applyBorder="1" applyAlignment="1" applyProtection="1">
      <alignment horizontal="center" vertical="center"/>
      <protection locked="0"/>
    </xf>
    <xf numFmtId="4" fontId="16" fillId="0" borderId="31" xfId="0" applyNumberFormat="1" applyFont="1" applyBorder="1" applyAlignment="1" applyProtection="1">
      <alignment horizontal="center" vertical="center"/>
      <protection locked="0"/>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1" xfId="0" applyFont="1" applyBorder="1" applyAlignment="1">
      <alignment horizontal="center" vertical="center" wrapText="1"/>
    </xf>
    <xf numFmtId="0" fontId="4" fillId="4" borderId="10" xfId="2" applyFont="1" applyFill="1" applyBorder="1" applyAlignment="1" applyProtection="1">
      <alignment horizontal="center" vertical="center" wrapText="1"/>
    </xf>
    <xf numFmtId="0" fontId="4" fillId="4" borderId="11" xfId="2" applyFont="1" applyFill="1" applyBorder="1" applyAlignment="1" applyProtection="1">
      <alignment horizontal="center" vertical="center" wrapText="1"/>
    </xf>
    <xf numFmtId="2" fontId="4" fillId="4" borderId="11" xfId="2" applyNumberFormat="1" applyFont="1" applyFill="1" applyBorder="1" applyAlignment="1" applyProtection="1">
      <alignment horizontal="center" vertical="center" wrapText="1"/>
    </xf>
    <xf numFmtId="0" fontId="4" fillId="4" borderId="11" xfId="1" applyFont="1" applyFill="1" applyBorder="1" applyAlignment="1" applyProtection="1">
      <alignment horizontal="center" vertical="center" wrapText="1"/>
    </xf>
    <xf numFmtId="0" fontId="4" fillId="4" borderId="12" xfId="1" applyFont="1" applyFill="1" applyBorder="1" applyAlignment="1" applyProtection="1">
      <alignment horizontal="center" vertical="center" wrapText="1"/>
    </xf>
    <xf numFmtId="0" fontId="13" fillId="0" borderId="0" xfId="0" applyFont="1" applyAlignment="1" applyProtection="1">
      <alignment horizontal="center" vertical="center"/>
      <protection locked="0"/>
    </xf>
    <xf numFmtId="49" fontId="14" fillId="0" borderId="13" xfId="0" applyNumberFormat="1" applyFont="1" applyBorder="1" applyAlignment="1">
      <alignment horizontal="center" vertical="center" wrapText="1"/>
    </xf>
    <xf numFmtId="0" fontId="12" fillId="0" borderId="14"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4" xfId="0" applyFont="1" applyBorder="1" applyAlignment="1">
      <alignment horizontal="left" vertical="center" wrapText="1"/>
    </xf>
    <xf numFmtId="0" fontId="12" fillId="0" borderId="1" xfId="0" applyFont="1" applyBorder="1" applyAlignment="1">
      <alignment horizontal="center" vertical="center" wrapText="1"/>
    </xf>
    <xf numFmtId="0" fontId="23" fillId="0" borderId="0" xfId="0" applyFont="1" applyAlignment="1" applyProtection="1">
      <alignment horizontal="center" vertical="center" wrapText="1"/>
      <protection locked="0"/>
    </xf>
    <xf numFmtId="0" fontId="12" fillId="0" borderId="4" xfId="0" applyFont="1" applyBorder="1" applyAlignment="1">
      <alignment wrapText="1"/>
    </xf>
    <xf numFmtId="49" fontId="14" fillId="0" borderId="10" xfId="0" applyNumberFormat="1" applyFont="1" applyBorder="1" applyAlignment="1">
      <alignment horizontal="center" vertical="center" wrapText="1"/>
    </xf>
    <xf numFmtId="0" fontId="12" fillId="0" borderId="11" xfId="0" applyFont="1" applyBorder="1" applyAlignment="1">
      <alignment horizontal="left" vertical="center" wrapText="1"/>
    </xf>
    <xf numFmtId="0" fontId="4" fillId="0" borderId="14" xfId="0" applyFont="1" applyBorder="1" applyAlignment="1">
      <alignment horizontal="justify" vertical="center" wrapText="1"/>
    </xf>
    <xf numFmtId="49" fontId="15" fillId="0" borderId="4" xfId="0" applyNumberFormat="1" applyFont="1" applyBorder="1" applyAlignment="1">
      <alignment horizontal="center" wrapText="1"/>
    </xf>
    <xf numFmtId="49" fontId="14" fillId="0" borderId="20" xfId="0" applyNumberFormat="1" applyFont="1" applyBorder="1" applyAlignment="1">
      <alignment horizontal="center" vertical="center" wrapText="1"/>
    </xf>
    <xf numFmtId="0" fontId="12" fillId="0" borderId="5" xfId="0" applyFont="1" applyBorder="1" applyAlignment="1">
      <alignment horizontal="justify" vertical="center" wrapText="1"/>
    </xf>
    <xf numFmtId="0" fontId="16" fillId="0" borderId="14" xfId="0" applyFont="1" applyBorder="1"/>
    <xf numFmtId="49" fontId="15" fillId="0" borderId="14" xfId="0" applyNumberFormat="1" applyFont="1" applyBorder="1" applyAlignment="1">
      <alignment horizontal="center" wrapText="1"/>
    </xf>
    <xf numFmtId="2" fontId="15" fillId="0" borderId="14" xfId="0" applyNumberFormat="1" applyFont="1" applyBorder="1" applyAlignment="1">
      <alignment horizontal="center" wrapText="1"/>
    </xf>
    <xf numFmtId="0" fontId="12" fillId="0" borderId="4" xfId="0" applyFont="1" applyBorder="1" applyAlignment="1">
      <alignment horizontal="justify" vertical="center" wrapText="1"/>
    </xf>
    <xf numFmtId="0" fontId="11" fillId="0" borderId="0" xfId="0" applyFont="1" applyAlignment="1" applyProtection="1">
      <alignment vertical="center" wrapText="1"/>
      <protection locked="0"/>
    </xf>
    <xf numFmtId="0" fontId="23" fillId="0" borderId="0" xfId="0" applyFont="1" applyAlignment="1" applyProtection="1">
      <alignment vertical="center" wrapText="1"/>
      <protection locked="0"/>
    </xf>
    <xf numFmtId="0" fontId="12" fillId="0" borderId="11" xfId="0" applyFont="1" applyBorder="1" applyAlignment="1">
      <alignment horizontal="justify" vertical="center" wrapText="1"/>
    </xf>
    <xf numFmtId="0" fontId="16" fillId="0" borderId="14" xfId="0" applyFont="1" applyBorder="1" applyAlignment="1">
      <alignment horizontal="justify" vertical="center" wrapText="1"/>
    </xf>
    <xf numFmtId="49" fontId="14" fillId="0" borderId="22" xfId="0" applyNumberFormat="1" applyFont="1" applyBorder="1" applyAlignment="1">
      <alignment horizontal="center" vertical="center" wrapText="1"/>
    </xf>
    <xf numFmtId="0" fontId="16" fillId="0" borderId="6" xfId="0" applyFont="1" applyBorder="1"/>
    <xf numFmtId="0" fontId="13" fillId="0" borderId="0" xfId="0" applyFont="1" applyAlignment="1" applyProtection="1">
      <alignment horizontal="center" vertical="center" wrapText="1"/>
      <protection locked="0"/>
    </xf>
    <xf numFmtId="0" fontId="12" fillId="0" borderId="14" xfId="0" applyFont="1" applyBorder="1" applyAlignment="1">
      <alignment horizontal="justify" vertical="center" wrapText="1"/>
    </xf>
    <xf numFmtId="4" fontId="3" fillId="0" borderId="0" xfId="0" applyNumberFormat="1" applyFont="1" applyAlignment="1" applyProtection="1">
      <alignment horizontal="center" vertical="center" wrapText="1"/>
      <protection locked="0"/>
    </xf>
    <xf numFmtId="4" fontId="23" fillId="0" borderId="0" xfId="0" applyNumberFormat="1" applyFont="1" applyAlignment="1" applyProtection="1">
      <alignment horizontal="center" vertical="center" wrapText="1"/>
      <protection locked="0"/>
    </xf>
    <xf numFmtId="49" fontId="3" fillId="0" borderId="14" xfId="0" applyNumberFormat="1" applyFont="1" applyBorder="1" applyAlignment="1">
      <alignment horizontal="left" vertical="center" wrapText="1"/>
    </xf>
    <xf numFmtId="165" fontId="12" fillId="0" borderId="4" xfId="0" applyNumberFormat="1" applyFont="1" applyBorder="1" applyAlignment="1">
      <alignment horizontal="center" vertical="center" wrapText="1"/>
    </xf>
    <xf numFmtId="0" fontId="12" fillId="0" borderId="5" xfId="0" applyFont="1" applyBorder="1" applyAlignment="1">
      <alignment horizontal="left" vertical="center" wrapText="1"/>
    </xf>
    <xf numFmtId="4" fontId="3" fillId="5" borderId="25" xfId="4" applyNumberFormat="1" applyFont="1" applyFill="1" applyBorder="1" applyAlignment="1" applyProtection="1">
      <alignment horizontal="center" vertical="center" wrapText="1"/>
      <protection locked="0"/>
    </xf>
    <xf numFmtId="4" fontId="15" fillId="0" borderId="19" xfId="0" applyNumberFormat="1" applyFont="1" applyBorder="1" applyAlignment="1">
      <alignment horizontal="center" vertical="center" wrapText="1"/>
    </xf>
    <xf numFmtId="1" fontId="12" fillId="0" borderId="4" xfId="0" applyNumberFormat="1" applyFont="1" applyBorder="1" applyAlignment="1">
      <alignment horizontal="center" vertical="center" wrapText="1"/>
    </xf>
    <xf numFmtId="165" fontId="12" fillId="0" borderId="6" xfId="0" applyNumberFormat="1" applyFont="1" applyBorder="1" applyAlignment="1">
      <alignment horizontal="center" vertical="center" wrapText="1"/>
    </xf>
    <xf numFmtId="165" fontId="12" fillId="0" borderId="14" xfId="0" applyNumberFormat="1" applyFont="1" applyBorder="1" applyAlignment="1">
      <alignment horizontal="center" vertical="center" wrapText="1"/>
    </xf>
    <xf numFmtId="165" fontId="12" fillId="0" borderId="11" xfId="0" applyNumberFormat="1" applyFont="1" applyBorder="1" applyAlignment="1">
      <alignment horizontal="center" vertical="center" wrapText="1"/>
    </xf>
    <xf numFmtId="165" fontId="12" fillId="0" borderId="5" xfId="0" applyNumberFormat="1" applyFont="1" applyBorder="1" applyAlignment="1">
      <alignment horizontal="center" vertical="center" wrapText="1"/>
    </xf>
    <xf numFmtId="166" fontId="12" fillId="0" borderId="30" xfId="0" applyNumberFormat="1" applyFont="1" applyBorder="1" applyAlignment="1">
      <alignment horizontal="center" vertical="center" wrapText="1"/>
    </xf>
    <xf numFmtId="0" fontId="4" fillId="0" borderId="5" xfId="2" applyFont="1" applyBorder="1" applyAlignment="1" applyProtection="1">
      <alignment horizontal="center" vertical="center" wrapText="1"/>
    </xf>
    <xf numFmtId="2" fontId="4" fillId="0" borderId="5" xfId="2" applyNumberFormat="1" applyFont="1" applyBorder="1" applyAlignment="1" applyProtection="1">
      <alignment horizontal="center" vertical="center" wrapText="1"/>
    </xf>
    <xf numFmtId="0" fontId="4" fillId="0" borderId="5" xfId="1" applyFont="1" applyBorder="1" applyAlignment="1" applyProtection="1">
      <alignment horizontal="center" vertical="center" wrapText="1"/>
    </xf>
    <xf numFmtId="0" fontId="4" fillId="0" borderId="21" xfId="1" applyFont="1" applyBorder="1" applyAlignment="1" applyProtection="1">
      <alignment horizontal="center" vertical="center" wrapText="1"/>
    </xf>
    <xf numFmtId="0" fontId="11" fillId="0" borderId="34" xfId="0" applyFont="1" applyBorder="1" applyAlignment="1" applyProtection="1">
      <alignment vertical="center" wrapText="1"/>
      <protection locked="0"/>
    </xf>
    <xf numFmtId="0" fontId="11" fillId="0" borderId="31" xfId="0" applyFont="1" applyBorder="1" applyAlignment="1" applyProtection="1">
      <alignment vertical="center" wrapText="1"/>
      <protection locked="0"/>
    </xf>
    <xf numFmtId="4" fontId="3" fillId="0" borderId="35" xfId="0" applyNumberFormat="1" applyFont="1" applyBorder="1" applyAlignment="1" applyProtection="1">
      <alignment horizontal="center" vertical="center" wrapText="1"/>
      <protection locked="0"/>
    </xf>
    <xf numFmtId="0" fontId="11" fillId="0" borderId="36" xfId="0" applyFont="1" applyBorder="1" applyAlignment="1" applyProtection="1">
      <alignment vertical="center" wrapText="1"/>
      <protection locked="0"/>
    </xf>
    <xf numFmtId="4" fontId="3" fillId="0" borderId="31" xfId="0" applyNumberFormat="1" applyFont="1" applyBorder="1" applyAlignment="1" applyProtection="1">
      <alignment horizontal="center" vertical="center" wrapText="1"/>
      <protection locked="0"/>
    </xf>
    <xf numFmtId="0" fontId="4" fillId="0" borderId="13" xfId="2" applyFont="1" applyBorder="1" applyAlignment="1" applyProtection="1">
      <alignment horizontal="center" vertical="center" wrapText="1"/>
    </xf>
    <xf numFmtId="0" fontId="4" fillId="0" borderId="14" xfId="2" applyFont="1" applyBorder="1" applyAlignment="1" applyProtection="1">
      <alignment horizontal="center" vertical="center" wrapText="1"/>
    </xf>
    <xf numFmtId="0" fontId="4" fillId="0" borderId="14" xfId="2" applyFont="1" applyBorder="1" applyAlignment="1" applyProtection="1">
      <alignment vertical="center" wrapText="1"/>
    </xf>
    <xf numFmtId="0" fontId="4" fillId="0" borderId="15" xfId="2" applyFont="1" applyBorder="1" applyAlignment="1" applyProtection="1">
      <alignment vertical="center" wrapText="1"/>
    </xf>
    <xf numFmtId="49" fontId="3" fillId="0" borderId="14" xfId="0" applyNumberFormat="1" applyFont="1" applyBorder="1" applyAlignment="1">
      <alignment vertical="center" wrapText="1"/>
    </xf>
    <xf numFmtId="49" fontId="15" fillId="0" borderId="14" xfId="0" applyNumberFormat="1" applyFont="1" applyBorder="1" applyAlignment="1">
      <alignment vertical="center" wrapText="1"/>
    </xf>
    <xf numFmtId="49" fontId="15" fillId="0" borderId="15" xfId="0" applyNumberFormat="1" applyFont="1" applyBorder="1" applyAlignment="1">
      <alignment vertical="center" wrapText="1"/>
    </xf>
    <xf numFmtId="49" fontId="15" fillId="0" borderId="25" xfId="0" applyNumberFormat="1" applyFont="1" applyBorder="1" applyAlignment="1">
      <alignment horizontal="left" vertical="center" wrapText="1"/>
    </xf>
    <xf numFmtId="49" fontId="15" fillId="0" borderId="25" xfId="0" applyNumberFormat="1" applyFont="1" applyBorder="1" applyAlignment="1">
      <alignment horizontal="center" vertical="center" wrapText="1"/>
    </xf>
    <xf numFmtId="2" fontId="15" fillId="0" borderId="25" xfId="0" applyNumberFormat="1" applyFont="1" applyBorder="1" applyAlignment="1">
      <alignment horizontal="center" vertical="center"/>
    </xf>
    <xf numFmtId="4" fontId="3" fillId="0" borderId="37" xfId="0" applyNumberFormat="1" applyFont="1" applyBorder="1" applyAlignment="1" applyProtection="1">
      <alignment horizontal="center" vertical="center" wrapText="1"/>
      <protection locked="0"/>
    </xf>
    <xf numFmtId="0" fontId="11" fillId="0" borderId="32" xfId="0" applyFont="1" applyBorder="1" applyAlignment="1" applyProtection="1">
      <alignment vertical="center" wrapText="1"/>
      <protection locked="0"/>
    </xf>
    <xf numFmtId="4" fontId="15" fillId="5" borderId="11" xfId="4" applyNumberFormat="1" applyFont="1" applyFill="1" applyBorder="1" applyAlignment="1" applyProtection="1">
      <alignment horizontal="center" vertical="center" wrapText="1"/>
      <protection locked="0"/>
    </xf>
    <xf numFmtId="0" fontId="6" fillId="0" borderId="4" xfId="0" applyFont="1" applyBorder="1" applyAlignment="1">
      <alignment horizontal="left" vertical="center"/>
    </xf>
    <xf numFmtId="0" fontId="16" fillId="0" borderId="4" xfId="0" applyFont="1" applyBorder="1" applyAlignment="1">
      <alignment horizontal="left" vertical="center" wrapText="1"/>
    </xf>
    <xf numFmtId="0" fontId="16" fillId="0" borderId="4" xfId="0" applyFont="1" applyBorder="1" applyAlignment="1">
      <alignment horizontal="justify" vertical="center" wrapText="1"/>
    </xf>
    <xf numFmtId="165" fontId="15" fillId="0" borderId="4" xfId="0" applyNumberFormat="1" applyFont="1" applyBorder="1" applyAlignment="1">
      <alignment horizontal="center" wrapText="1"/>
    </xf>
    <xf numFmtId="165" fontId="15" fillId="0" borderId="14" xfId="0" applyNumberFormat="1" applyFont="1" applyBorder="1" applyAlignment="1">
      <alignment horizontal="center" vertical="center"/>
    </xf>
    <xf numFmtId="2" fontId="15" fillId="0" borderId="6" xfId="0" applyNumberFormat="1" applyFont="1" applyBorder="1" applyAlignment="1">
      <alignment horizontal="center" vertical="center" wrapText="1"/>
    </xf>
    <xf numFmtId="164" fontId="15" fillId="5" borderId="6" xfId="0" applyNumberFormat="1" applyFont="1" applyFill="1" applyBorder="1" applyAlignment="1" applyProtection="1">
      <alignment horizontal="center" vertical="center"/>
      <protection locked="0"/>
    </xf>
    <xf numFmtId="49" fontId="15" fillId="0" borderId="5" xfId="0" applyNumberFormat="1" applyFont="1" applyBorder="1" applyAlignment="1">
      <alignment horizontal="left" vertical="center" wrapText="1"/>
    </xf>
    <xf numFmtId="2" fontId="15" fillId="0" borderId="5" xfId="0" applyNumberFormat="1" applyFont="1" applyBorder="1" applyAlignment="1">
      <alignment horizontal="center" vertical="center" wrapText="1"/>
    </xf>
    <xf numFmtId="49" fontId="14" fillId="0" borderId="32" xfId="0" applyNumberFormat="1" applyFont="1" applyBorder="1" applyAlignment="1">
      <alignment horizontal="center" vertical="center" wrapText="1"/>
    </xf>
    <xf numFmtId="49" fontId="14" fillId="0" borderId="41" xfId="0" applyNumberFormat="1" applyFont="1" applyBorder="1" applyAlignment="1">
      <alignment horizontal="center" vertical="center" wrapText="1"/>
    </xf>
    <xf numFmtId="4" fontId="15" fillId="0" borderId="42" xfId="0" applyNumberFormat="1" applyFont="1" applyBorder="1" applyAlignment="1">
      <alignment horizontal="center" vertical="center" wrapText="1"/>
    </xf>
    <xf numFmtId="0" fontId="11" fillId="0" borderId="43"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49" fontId="3" fillId="0" borderId="4" xfId="0" applyNumberFormat="1" applyFont="1" applyBorder="1" applyAlignment="1">
      <alignment horizontal="left" vertical="center" wrapText="1"/>
    </xf>
    <xf numFmtId="4" fontId="15" fillId="0" borderId="44" xfId="0" applyNumberFormat="1" applyFont="1" applyBorder="1" applyAlignment="1">
      <alignment horizontal="center" vertical="center" wrapText="1"/>
    </xf>
    <xf numFmtId="0" fontId="11" fillId="0" borderId="45"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49" fontId="15" fillId="0" borderId="41" xfId="0" applyNumberFormat="1" applyFont="1" applyBorder="1" applyAlignment="1">
      <alignment horizontal="left" vertical="center" wrapText="1"/>
    </xf>
    <xf numFmtId="49" fontId="15" fillId="0" borderId="41" xfId="0" applyNumberFormat="1" applyFont="1" applyBorder="1" applyAlignment="1">
      <alignment horizontal="center" vertical="center" wrapText="1"/>
    </xf>
    <xf numFmtId="2" fontId="15" fillId="0" borderId="41" xfId="0" applyNumberFormat="1" applyFont="1" applyBorder="1" applyAlignment="1">
      <alignment horizontal="center" vertical="center" wrapText="1"/>
    </xf>
    <xf numFmtId="4" fontId="15" fillId="5" borderId="41" xfId="0" applyNumberFormat="1" applyFont="1" applyFill="1" applyBorder="1" applyAlignment="1" applyProtection="1">
      <alignment horizontal="center" vertical="center" wrapText="1"/>
      <protection locked="0"/>
    </xf>
    <xf numFmtId="49" fontId="15" fillId="0" borderId="6" xfId="0" applyNumberFormat="1" applyFont="1" applyBorder="1" applyAlignment="1">
      <alignment vertical="center" wrapText="1"/>
    </xf>
    <xf numFmtId="2" fontId="15" fillId="0" borderId="28" xfId="0" applyNumberFormat="1" applyFont="1" applyBorder="1" applyAlignment="1">
      <alignment horizontal="center" vertical="center" wrapText="1"/>
    </xf>
    <xf numFmtId="4" fontId="3" fillId="5" borderId="28" xfId="4" applyNumberFormat="1" applyFont="1" applyFill="1" applyBorder="1" applyAlignment="1" applyProtection="1">
      <alignment horizontal="center" vertical="center" wrapText="1"/>
      <protection locked="0"/>
    </xf>
    <xf numFmtId="4" fontId="15" fillId="0" borderId="46" xfId="0" applyNumberFormat="1" applyFont="1" applyBorder="1" applyAlignment="1">
      <alignment horizontal="center" vertical="center" wrapText="1"/>
    </xf>
    <xf numFmtId="4" fontId="15" fillId="0" borderId="27" xfId="0" applyNumberFormat="1" applyFont="1" applyBorder="1" applyAlignment="1">
      <alignment horizontal="center" vertical="center" wrapText="1"/>
    </xf>
    <xf numFmtId="165" fontId="4" fillId="0" borderId="0" xfId="1" applyNumberFormat="1" applyFont="1" applyAlignment="1" applyProtection="1">
      <alignment horizontal="center" vertical="center" wrapText="1"/>
    </xf>
    <xf numFmtId="165" fontId="4" fillId="0" borderId="11" xfId="2" applyNumberFormat="1" applyFont="1" applyBorder="1" applyAlignment="1" applyProtection="1">
      <alignment horizontal="center" vertical="center" wrapText="1"/>
    </xf>
    <xf numFmtId="165" fontId="15" fillId="0" borderId="4" xfId="0" applyNumberFormat="1" applyFont="1" applyBorder="1" applyAlignment="1">
      <alignment horizontal="center" vertical="center" wrapText="1"/>
    </xf>
    <xf numFmtId="165" fontId="15" fillId="0" borderId="11" xfId="0" applyNumberFormat="1" applyFont="1" applyBorder="1" applyAlignment="1">
      <alignment horizontal="center" vertical="center"/>
    </xf>
    <xf numFmtId="165" fontId="3" fillId="0" borderId="0" xfId="4" applyNumberFormat="1" applyFont="1" applyAlignment="1">
      <alignment vertical="center"/>
    </xf>
    <xf numFmtId="165" fontId="3" fillId="0" borderId="0" xfId="4" applyNumberFormat="1" applyFont="1" applyAlignment="1">
      <alignment horizontal="right" vertical="center"/>
    </xf>
    <xf numFmtId="165" fontId="12" fillId="0" borderId="0" xfId="0" applyNumberFormat="1" applyFont="1"/>
    <xf numFmtId="165" fontId="15" fillId="0" borderId="6" xfId="0" applyNumberFormat="1" applyFont="1" applyBorder="1" applyAlignment="1">
      <alignment horizontal="center" vertical="center"/>
    </xf>
    <xf numFmtId="165" fontId="15" fillId="0" borderId="6" xfId="0" applyNumberFormat="1" applyFont="1" applyBorder="1" applyAlignment="1">
      <alignment horizontal="center" vertical="center" wrapText="1"/>
    </xf>
    <xf numFmtId="4" fontId="3" fillId="0" borderId="3" xfId="3" applyNumberFormat="1" applyFont="1" applyBorder="1" applyAlignment="1" applyProtection="1">
      <alignment horizontal="center" vertical="center" wrapText="1"/>
      <protection locked="0"/>
    </xf>
    <xf numFmtId="4" fontId="3" fillId="6" borderId="14" xfId="3" applyNumberFormat="1" applyFont="1" applyFill="1" applyBorder="1" applyAlignment="1" applyProtection="1">
      <alignment horizontal="center" vertical="center" wrapText="1"/>
      <protection locked="0"/>
    </xf>
    <xf numFmtId="4" fontId="3" fillId="6" borderId="3" xfId="3" applyNumberFormat="1" applyFont="1" applyFill="1" applyBorder="1" applyAlignment="1" applyProtection="1">
      <alignment horizontal="center" vertical="center" wrapText="1"/>
      <protection locked="0"/>
    </xf>
    <xf numFmtId="164" fontId="15" fillId="6" borderId="14" xfId="0" applyNumberFormat="1" applyFont="1" applyFill="1" applyBorder="1" applyAlignment="1" applyProtection="1">
      <alignment horizontal="center" vertical="center"/>
      <protection locked="0"/>
    </xf>
    <xf numFmtId="164" fontId="15" fillId="6" borderId="4" xfId="0" applyNumberFormat="1" applyFont="1" applyFill="1" applyBorder="1" applyAlignment="1" applyProtection="1">
      <alignment horizontal="center" vertical="center"/>
      <protection locked="0"/>
    </xf>
    <xf numFmtId="164" fontId="15" fillId="6" borderId="11" xfId="0" applyNumberFormat="1" applyFont="1" applyFill="1" applyBorder="1" applyAlignment="1" applyProtection="1">
      <alignment horizontal="center" vertical="center"/>
      <protection locked="0"/>
    </xf>
    <xf numFmtId="4" fontId="3" fillId="6" borderId="14" xfId="4" applyNumberFormat="1" applyFont="1" applyFill="1" applyBorder="1" applyAlignment="1" applyProtection="1">
      <alignment horizontal="center" vertical="center" wrapText="1"/>
      <protection locked="0"/>
    </xf>
    <xf numFmtId="4" fontId="3" fillId="6" borderId="3" xfId="4" applyNumberFormat="1" applyFont="1" applyFill="1" applyBorder="1" applyAlignment="1" applyProtection="1">
      <alignment horizontal="center" vertical="center" wrapText="1"/>
      <protection locked="0"/>
    </xf>
    <xf numFmtId="4" fontId="3" fillId="6" borderId="4" xfId="4" applyNumberFormat="1" applyFont="1" applyFill="1" applyBorder="1" applyAlignment="1" applyProtection="1">
      <alignment horizontal="center" vertical="center" wrapText="1"/>
      <protection locked="0"/>
    </xf>
    <xf numFmtId="4" fontId="3" fillId="6" borderId="5" xfId="4" applyNumberFormat="1" applyFont="1" applyFill="1" applyBorder="1" applyAlignment="1" applyProtection="1">
      <alignment horizontal="center" vertical="center" wrapText="1"/>
      <protection locked="0"/>
    </xf>
    <xf numFmtId="4" fontId="3" fillId="6" borderId="11" xfId="4" applyNumberFormat="1" applyFont="1" applyFill="1" applyBorder="1" applyAlignment="1" applyProtection="1">
      <alignment horizontal="center" vertical="center" wrapText="1"/>
      <protection locked="0"/>
    </xf>
    <xf numFmtId="4" fontId="3" fillId="6" borderId="6" xfId="4" applyNumberFormat="1" applyFont="1" applyFill="1" applyBorder="1" applyAlignment="1" applyProtection="1">
      <alignment horizontal="center" vertical="center" wrapText="1"/>
      <protection locked="0"/>
    </xf>
    <xf numFmtId="49" fontId="15" fillId="7" borderId="11" xfId="0" applyNumberFormat="1" applyFont="1" applyFill="1" applyBorder="1" applyAlignment="1">
      <alignment horizontal="center" vertical="center" wrapText="1"/>
    </xf>
    <xf numFmtId="0" fontId="27" fillId="7" borderId="41" xfId="5" applyFont="1" applyFill="1" applyBorder="1" applyAlignment="1">
      <alignment horizontal="center" vertical="center" wrapText="1"/>
    </xf>
    <xf numFmtId="49" fontId="25" fillId="7" borderId="41" xfId="4" applyNumberFormat="1" applyFont="1" applyFill="1" applyBorder="1" applyAlignment="1">
      <alignment horizontal="center" vertical="center" wrapText="1"/>
    </xf>
    <xf numFmtId="0" fontId="27" fillId="7" borderId="41" xfId="4" applyFont="1" applyFill="1" applyBorder="1" applyAlignment="1">
      <alignment horizontal="left" vertical="center" wrapText="1"/>
    </xf>
    <xf numFmtId="4" fontId="26" fillId="7" borderId="24" xfId="5" applyNumberFormat="1" applyFont="1" applyFill="1" applyBorder="1" applyAlignment="1" applyProtection="1">
      <alignment horizontal="center" vertical="center" wrapText="1"/>
      <protection locked="0"/>
    </xf>
    <xf numFmtId="4" fontId="28" fillId="7" borderId="19" xfId="5" applyNumberFormat="1" applyFont="1" applyFill="1" applyBorder="1" applyAlignment="1" applyProtection="1">
      <alignment horizontal="center" vertical="center"/>
      <protection locked="0"/>
    </xf>
    <xf numFmtId="1" fontId="15" fillId="7" borderId="11" xfId="0" applyNumberFormat="1" applyFont="1" applyFill="1" applyBorder="1" applyAlignment="1">
      <alignment horizontal="center" vertical="center"/>
    </xf>
    <xf numFmtId="49" fontId="14" fillId="7" borderId="11" xfId="0" applyNumberFormat="1" applyFont="1" applyFill="1" applyBorder="1" applyAlignment="1">
      <alignment horizontal="center" vertical="center" wrapText="1"/>
    </xf>
    <xf numFmtId="49" fontId="15" fillId="7" borderId="11" xfId="0" applyNumberFormat="1" applyFont="1" applyFill="1" applyBorder="1" applyAlignment="1">
      <alignment horizontal="left" vertical="center" wrapText="1"/>
    </xf>
    <xf numFmtId="4" fontId="15" fillId="7" borderId="11" xfId="0" applyNumberFormat="1" applyFont="1" applyFill="1" applyBorder="1" applyAlignment="1" applyProtection="1">
      <alignment horizontal="center" vertical="center" wrapText="1"/>
      <protection locked="0"/>
    </xf>
    <xf numFmtId="4" fontId="15" fillId="7" borderId="12" xfId="0" applyNumberFormat="1" applyFont="1" applyFill="1" applyBorder="1" applyAlignment="1">
      <alignment horizontal="center" vertical="center" wrapText="1"/>
    </xf>
    <xf numFmtId="165" fontId="27" fillId="7" borderId="41" xfId="5" applyNumberFormat="1" applyFont="1" applyFill="1" applyBorder="1" applyAlignment="1">
      <alignment horizontal="center" vertical="center" wrapText="1"/>
    </xf>
    <xf numFmtId="165" fontId="12" fillId="7" borderId="4" xfId="0" applyNumberFormat="1" applyFont="1" applyFill="1" applyBorder="1" applyAlignment="1">
      <alignment horizontal="center" vertical="center" wrapText="1"/>
    </xf>
    <xf numFmtId="0" fontId="12" fillId="7" borderId="4" xfId="0" applyFont="1" applyFill="1" applyBorder="1" applyAlignment="1">
      <alignment horizontal="center" vertical="center" wrapText="1"/>
    </xf>
    <xf numFmtId="49" fontId="14" fillId="7" borderId="16" xfId="0" applyNumberFormat="1" applyFont="1" applyFill="1" applyBorder="1" applyAlignment="1">
      <alignment horizontal="center" vertical="center" wrapText="1"/>
    </xf>
    <xf numFmtId="49" fontId="14" fillId="7" borderId="4" xfId="0" applyNumberFormat="1" applyFont="1" applyFill="1" applyBorder="1" applyAlignment="1">
      <alignment horizontal="center" vertical="center" wrapText="1"/>
    </xf>
    <xf numFmtId="0" fontId="12" fillId="7" borderId="4" xfId="0" applyFont="1" applyFill="1" applyBorder="1" applyAlignment="1">
      <alignment horizontal="left" vertical="center" wrapText="1"/>
    </xf>
    <xf numFmtId="0" fontId="12" fillId="7" borderId="1" xfId="0" applyFont="1" applyFill="1" applyBorder="1" applyAlignment="1">
      <alignment horizontal="center" vertical="center" wrapText="1"/>
    </xf>
    <xf numFmtId="0" fontId="12" fillId="0" borderId="47" xfId="0" applyFont="1" applyBorder="1" applyAlignment="1">
      <alignment horizontal="center" vertical="center" wrapText="1"/>
    </xf>
    <xf numFmtId="4" fontId="3" fillId="6" borderId="39" xfId="3" applyNumberFormat="1" applyFont="1" applyFill="1" applyBorder="1" applyAlignment="1" applyProtection="1">
      <alignment horizontal="center" vertical="center" wrapText="1"/>
      <protection locked="0"/>
    </xf>
    <xf numFmtId="0" fontId="4" fillId="0" borderId="6" xfId="0" applyFont="1" applyBorder="1" applyAlignment="1">
      <alignment horizontal="justify" vertical="center" wrapText="1"/>
    </xf>
    <xf numFmtId="2" fontId="15" fillId="0" borderId="28" xfId="0" applyNumberFormat="1" applyFont="1" applyBorder="1" applyAlignment="1">
      <alignment horizontal="center" vertical="center"/>
    </xf>
    <xf numFmtId="49" fontId="14" fillId="7" borderId="10" xfId="0" applyNumberFormat="1" applyFont="1" applyFill="1" applyBorder="1" applyAlignment="1">
      <alignment horizontal="center" vertical="center" wrapText="1"/>
    </xf>
    <xf numFmtId="0" fontId="12" fillId="7" borderId="11" xfId="0" applyFont="1" applyFill="1" applyBorder="1" applyAlignment="1">
      <alignment horizontal="left" vertical="center" wrapText="1"/>
    </xf>
    <xf numFmtId="0" fontId="12" fillId="7" borderId="11" xfId="0" applyFont="1" applyFill="1" applyBorder="1" applyAlignment="1">
      <alignment horizontal="center" vertical="center" wrapText="1"/>
    </xf>
    <xf numFmtId="49" fontId="14" fillId="7" borderId="5" xfId="0" applyNumberFormat="1" applyFont="1" applyFill="1" applyBorder="1" applyAlignment="1">
      <alignment horizontal="center" vertical="center" wrapText="1"/>
    </xf>
    <xf numFmtId="0" fontId="12" fillId="7" borderId="5" xfId="0" applyFont="1" applyFill="1" applyBorder="1" applyAlignment="1">
      <alignment horizontal="left" vertical="center" wrapText="1"/>
    </xf>
    <xf numFmtId="0" fontId="12" fillId="7" borderId="5" xfId="0" applyFont="1" applyFill="1" applyBorder="1" applyAlignment="1">
      <alignment horizontal="center" vertical="center" wrapText="1"/>
    </xf>
    <xf numFmtId="165" fontId="12" fillId="7" borderId="5" xfId="0" applyNumberFormat="1" applyFont="1" applyFill="1" applyBorder="1" applyAlignment="1">
      <alignment horizontal="center" vertical="center" wrapText="1"/>
    </xf>
    <xf numFmtId="0" fontId="12" fillId="7" borderId="4" xfId="0" applyFont="1" applyFill="1" applyBorder="1" applyAlignment="1">
      <alignment horizontal="justify" vertical="center" wrapText="1"/>
    </xf>
    <xf numFmtId="49" fontId="14" fillId="7" borderId="13" xfId="0" applyNumberFormat="1" applyFont="1" applyFill="1" applyBorder="1" applyAlignment="1">
      <alignment horizontal="center" vertical="center" wrapText="1"/>
    </xf>
    <xf numFmtId="49" fontId="14" fillId="7" borderId="14" xfId="0" applyNumberFormat="1" applyFont="1" applyFill="1" applyBorder="1" applyAlignment="1">
      <alignment horizontal="center" vertical="center" wrapText="1"/>
    </xf>
    <xf numFmtId="0" fontId="12" fillId="7" borderId="14" xfId="0" applyFont="1" applyFill="1" applyBorder="1" applyAlignment="1">
      <alignment horizontal="justify" vertical="center" wrapText="1"/>
    </xf>
    <xf numFmtId="0" fontId="12" fillId="7" borderId="14" xfId="0" applyFont="1" applyFill="1" applyBorder="1" applyAlignment="1">
      <alignment horizontal="center" vertical="center" wrapText="1"/>
    </xf>
    <xf numFmtId="165" fontId="12" fillId="7" borderId="14" xfId="0" applyNumberFormat="1" applyFont="1" applyFill="1" applyBorder="1" applyAlignment="1">
      <alignment horizontal="center" vertical="center" wrapText="1"/>
    </xf>
    <xf numFmtId="0" fontId="20" fillId="7" borderId="14" xfId="0" applyFont="1" applyFill="1" applyBorder="1" applyAlignment="1">
      <alignment horizontal="center" vertical="center" wrapText="1"/>
    </xf>
    <xf numFmtId="0" fontId="12" fillId="0" borderId="6" xfId="0" applyFont="1" applyBorder="1" applyAlignment="1">
      <alignment horizontal="justify" vertical="center" wrapText="1"/>
    </xf>
    <xf numFmtId="0" fontId="12" fillId="0" borderId="6" xfId="0" applyFont="1" applyBorder="1" applyAlignment="1">
      <alignment horizontal="center" vertical="center" wrapText="1"/>
    </xf>
    <xf numFmtId="4" fontId="3" fillId="0" borderId="5" xfId="4" applyNumberFormat="1" applyFont="1" applyBorder="1" applyAlignment="1" applyProtection="1">
      <alignment horizontal="center" vertical="center" wrapText="1"/>
      <protection locked="0"/>
    </xf>
    <xf numFmtId="0" fontId="12" fillId="7" borderId="11" xfId="0" applyFont="1" applyFill="1" applyBorder="1" applyAlignment="1">
      <alignment horizontal="justify" vertical="center" wrapText="1"/>
    </xf>
    <xf numFmtId="165" fontId="12" fillId="7" borderId="11" xfId="0" applyNumberFormat="1" applyFont="1" applyFill="1" applyBorder="1" applyAlignment="1">
      <alignment horizontal="center" vertical="center" wrapText="1"/>
    </xf>
    <xf numFmtId="165" fontId="4" fillId="0" borderId="5" xfId="2" applyNumberFormat="1" applyFont="1" applyBorder="1" applyAlignment="1" applyProtection="1">
      <alignment horizontal="center" vertical="center" wrapText="1"/>
    </xf>
    <xf numFmtId="4" fontId="15" fillId="5" borderId="4" xfId="0" applyNumberFormat="1" applyFont="1" applyFill="1" applyBorder="1" applyAlignment="1" applyProtection="1">
      <alignment horizontal="center" vertical="center" wrapText="1"/>
      <protection locked="0"/>
    </xf>
    <xf numFmtId="49" fontId="15" fillId="7" borderId="4" xfId="0" applyNumberFormat="1" applyFont="1" applyFill="1" applyBorder="1" applyAlignment="1">
      <alignment horizontal="left" vertical="center" wrapText="1"/>
    </xf>
    <xf numFmtId="49" fontId="15" fillId="7" borderId="4" xfId="0" applyNumberFormat="1" applyFont="1" applyFill="1" applyBorder="1" applyAlignment="1">
      <alignment horizontal="center" vertical="center" wrapText="1"/>
    </xf>
    <xf numFmtId="1" fontId="15" fillId="7" borderId="4" xfId="0" applyNumberFormat="1" applyFont="1" applyFill="1" applyBorder="1" applyAlignment="1">
      <alignment horizontal="center" vertical="center"/>
    </xf>
    <xf numFmtId="4" fontId="15" fillId="7" borderId="4" xfId="0" applyNumberFormat="1" applyFont="1" applyFill="1" applyBorder="1" applyAlignment="1" applyProtection="1">
      <alignment horizontal="center" vertical="center" wrapText="1"/>
      <protection locked="0"/>
    </xf>
    <xf numFmtId="165" fontId="15" fillId="0" borderId="14" xfId="0" applyNumberFormat="1" applyFont="1" applyBorder="1" applyAlignment="1">
      <alignment horizontal="center" vertical="center" wrapText="1"/>
    </xf>
    <xf numFmtId="4" fontId="15" fillId="7" borderId="17" xfId="0" applyNumberFormat="1" applyFont="1" applyFill="1" applyBorder="1" applyAlignment="1">
      <alignment horizontal="center" vertical="center" wrapText="1"/>
    </xf>
    <xf numFmtId="2" fontId="15" fillId="7" borderId="4" xfId="0" applyNumberFormat="1" applyFont="1" applyFill="1" applyBorder="1" applyAlignment="1">
      <alignment horizontal="left" vertical="center" wrapText="1"/>
    </xf>
    <xf numFmtId="2" fontId="15" fillId="7" borderId="5" xfId="0" applyNumberFormat="1" applyFont="1" applyFill="1" applyBorder="1" applyAlignment="1">
      <alignment horizontal="center" vertical="center"/>
    </xf>
    <xf numFmtId="165" fontId="15" fillId="7" borderId="5" xfId="0" applyNumberFormat="1" applyFont="1" applyFill="1" applyBorder="1" applyAlignment="1">
      <alignment horizontal="center" vertical="center"/>
    </xf>
    <xf numFmtId="49" fontId="14" fillId="7" borderId="6" xfId="0" applyNumberFormat="1" applyFont="1" applyFill="1" applyBorder="1" applyAlignment="1">
      <alignment horizontal="center" vertical="center" wrapText="1"/>
    </xf>
    <xf numFmtId="49" fontId="15" fillId="7" borderId="6" xfId="0" applyNumberFormat="1" applyFont="1" applyFill="1" applyBorder="1" applyAlignment="1">
      <alignment horizontal="left" vertical="center" wrapText="1"/>
    </xf>
    <xf numFmtId="49" fontId="15" fillId="7" borderId="6" xfId="0" applyNumberFormat="1" applyFont="1" applyFill="1" applyBorder="1" applyAlignment="1">
      <alignment horizontal="center" vertical="center" wrapText="1"/>
    </xf>
    <xf numFmtId="165" fontId="15" fillId="7" borderId="6" xfId="0" applyNumberFormat="1" applyFont="1" applyFill="1" applyBorder="1" applyAlignment="1">
      <alignment horizontal="center" vertical="center"/>
    </xf>
    <xf numFmtId="49" fontId="15" fillId="7" borderId="14" xfId="0" applyNumberFormat="1" applyFont="1" applyFill="1" applyBorder="1" applyAlignment="1">
      <alignment horizontal="center" vertical="center" wrapText="1"/>
    </xf>
    <xf numFmtId="165" fontId="15" fillId="7" borderId="14" xfId="0" applyNumberFormat="1" applyFont="1" applyFill="1" applyBorder="1" applyAlignment="1">
      <alignment horizontal="center" vertical="center"/>
    </xf>
    <xf numFmtId="165" fontId="15" fillId="7" borderId="4" xfId="0" applyNumberFormat="1" applyFont="1" applyFill="1" applyBorder="1" applyAlignment="1">
      <alignment horizontal="center" vertical="center"/>
    </xf>
    <xf numFmtId="4" fontId="6" fillId="7" borderId="4" xfId="0" applyNumberFormat="1" applyFont="1" applyFill="1" applyBorder="1" applyAlignment="1">
      <alignment horizontal="center" vertical="center"/>
    </xf>
    <xf numFmtId="166" fontId="6" fillId="7" borderId="4" xfId="0" applyNumberFormat="1" applyFont="1" applyFill="1" applyBorder="1" applyAlignment="1">
      <alignment horizontal="center" vertical="center"/>
    </xf>
    <xf numFmtId="49" fontId="15" fillId="7" borderId="5" xfId="0" applyNumberFormat="1" applyFont="1" applyFill="1" applyBorder="1" applyAlignment="1">
      <alignment horizontal="center" vertical="center" wrapText="1"/>
    </xf>
    <xf numFmtId="2" fontId="12" fillId="7" borderId="4" xfId="0" applyNumberFormat="1" applyFont="1" applyFill="1" applyBorder="1" applyAlignment="1">
      <alignment horizontal="center" vertical="center" wrapText="1"/>
    </xf>
    <xf numFmtId="2" fontId="12" fillId="0" borderId="5" xfId="0" applyNumberFormat="1" applyFont="1" applyBorder="1" applyAlignment="1">
      <alignment horizontal="center" vertical="center" wrapText="1"/>
    </xf>
    <xf numFmtId="4" fontId="16" fillId="7" borderId="19" xfId="0" applyNumberFormat="1" applyFont="1" applyFill="1" applyBorder="1" applyAlignment="1" applyProtection="1">
      <alignment horizontal="center" vertical="center"/>
      <protection locked="0"/>
    </xf>
    <xf numFmtId="4" fontId="16" fillId="7" borderId="29" xfId="0" applyNumberFormat="1" applyFont="1" applyFill="1" applyBorder="1" applyAlignment="1" applyProtection="1">
      <alignment horizontal="center" vertical="center"/>
      <protection locked="0"/>
    </xf>
    <xf numFmtId="2" fontId="15" fillId="7" borderId="4" xfId="0" applyNumberFormat="1" applyFont="1" applyFill="1" applyBorder="1" applyAlignment="1">
      <alignment horizontal="center" vertical="center"/>
    </xf>
    <xf numFmtId="4" fontId="3" fillId="7" borderId="4" xfId="3" applyNumberFormat="1" applyFont="1" applyFill="1" applyBorder="1" applyAlignment="1" applyProtection="1">
      <alignment horizontal="center" vertical="center" wrapText="1"/>
      <protection locked="0"/>
    </xf>
    <xf numFmtId="49" fontId="14" fillId="0" borderId="39" xfId="0" applyNumberFormat="1" applyFont="1" applyBorder="1" applyAlignment="1">
      <alignment horizontal="center" vertical="center" wrapText="1"/>
    </xf>
    <xf numFmtId="49" fontId="14" fillId="0" borderId="36" xfId="0" applyNumberFormat="1" applyFont="1" applyBorder="1" applyAlignment="1">
      <alignment horizontal="center" vertical="center" wrapText="1"/>
    </xf>
    <xf numFmtId="49" fontId="14" fillId="0" borderId="5" xfId="0" applyNumberFormat="1" applyFont="1" applyBorder="1" applyAlignment="1">
      <alignment horizontal="center" vertical="center" wrapText="1"/>
    </xf>
    <xf numFmtId="49" fontId="14" fillId="0" borderId="28" xfId="0" applyNumberFormat="1" applyFont="1" applyBorder="1" applyAlignment="1">
      <alignment horizontal="center" vertical="center" wrapText="1"/>
    </xf>
    <xf numFmtId="49" fontId="14" fillId="0" borderId="20" xfId="0" applyNumberFormat="1" applyFont="1" applyBorder="1" applyAlignment="1">
      <alignment horizontal="center" vertical="center" wrapText="1"/>
    </xf>
    <xf numFmtId="49" fontId="14" fillId="0" borderId="38" xfId="0" applyNumberFormat="1" applyFont="1" applyBorder="1" applyAlignment="1">
      <alignment horizontal="center" vertical="center" wrapText="1"/>
    </xf>
    <xf numFmtId="49" fontId="14" fillId="0" borderId="22" xfId="0" applyNumberFormat="1" applyFont="1" applyBorder="1" applyAlignment="1">
      <alignment horizontal="center" vertical="center" wrapText="1"/>
    </xf>
    <xf numFmtId="49" fontId="14" fillId="0" borderId="6" xfId="0" applyNumberFormat="1" applyFont="1" applyBorder="1" applyAlignment="1">
      <alignment horizontal="center" vertical="center" wrapText="1"/>
    </xf>
    <xf numFmtId="0" fontId="21" fillId="2" borderId="0" xfId="1" applyFont="1" applyFill="1" applyAlignment="1" applyProtection="1">
      <alignment horizontal="center" vertical="center" wrapText="1"/>
    </xf>
    <xf numFmtId="0" fontId="4" fillId="3" borderId="7" xfId="1" applyFont="1" applyFill="1" applyBorder="1" applyAlignment="1" applyProtection="1">
      <alignment horizontal="center" vertical="center"/>
    </xf>
    <xf numFmtId="0" fontId="4" fillId="3" borderId="8" xfId="1" applyFont="1" applyFill="1" applyBorder="1" applyAlignment="1" applyProtection="1">
      <alignment horizontal="center" vertical="center"/>
    </xf>
    <xf numFmtId="0" fontId="4" fillId="3" borderId="9" xfId="1" applyFont="1" applyFill="1" applyBorder="1" applyAlignment="1" applyProtection="1">
      <alignment horizontal="center" vertical="center"/>
    </xf>
    <xf numFmtId="49" fontId="14" fillId="0" borderId="4" xfId="0" applyNumberFormat="1" applyFont="1" applyBorder="1" applyAlignment="1">
      <alignment horizontal="center" vertical="center" wrapText="1"/>
    </xf>
    <xf numFmtId="49" fontId="14" fillId="0" borderId="32" xfId="0" applyNumberFormat="1" applyFont="1" applyBorder="1" applyAlignment="1">
      <alignment horizontal="center" vertical="center" wrapText="1"/>
    </xf>
    <xf numFmtId="49" fontId="14" fillId="0" borderId="41" xfId="0" applyNumberFormat="1" applyFont="1" applyBorder="1" applyAlignment="1">
      <alignment horizontal="center" vertical="center" wrapText="1"/>
    </xf>
    <xf numFmtId="49" fontId="14" fillId="0" borderId="40" xfId="0" applyNumberFormat="1" applyFont="1" applyBorder="1" applyAlignment="1">
      <alignment horizontal="center" vertical="center" wrapText="1"/>
    </xf>
    <xf numFmtId="49" fontId="14" fillId="0" borderId="30" xfId="0" applyNumberFormat="1" applyFont="1" applyBorder="1" applyAlignment="1">
      <alignment horizontal="center" vertical="center" wrapText="1"/>
    </xf>
    <xf numFmtId="49" fontId="14" fillId="0" borderId="37" xfId="0" applyNumberFormat="1"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wrapText="1"/>
    </xf>
    <xf numFmtId="0" fontId="6" fillId="0" borderId="0" xfId="0" applyFont="1" applyAlignment="1">
      <alignment horizontal="left"/>
    </xf>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4" fillId="3" borderId="4" xfId="1" applyFont="1" applyFill="1" applyBorder="1" applyAlignment="1" applyProtection="1">
      <alignment horizontal="center" vertical="center"/>
    </xf>
    <xf numFmtId="0" fontId="8" fillId="0" borderId="0" xfId="0" applyFont="1" applyAlignment="1">
      <alignment horizontal="left" vertical="center" wrapText="1"/>
    </xf>
  </cellXfs>
  <cellStyles count="7">
    <cellStyle name="Įprastas" xfId="0" builtinId="0"/>
    <cellStyle name="Įprastas 2" xfId="6" xr:uid="{BCB31160-7D57-4E45-9F50-2D9993D71809}"/>
    <cellStyle name="Įprastas 3" xfId="5" xr:uid="{A3586903-B16B-440C-B81E-61DC8A62598D}"/>
    <cellStyle name="Normal 2 2" xfId="1" xr:uid="{863261D5-FF23-402F-9EB1-C2C4A0441635}"/>
    <cellStyle name="Normal 3" xfId="4" xr:uid="{73677887-DB0E-4BB6-855B-F8A3C1099228}"/>
    <cellStyle name="TableStyleLight1" xfId="3" xr:uid="{BEBE0EE0-46AC-445A-843A-A8E767A47717}"/>
    <cellStyle name="TableStyleLight1 2" xfId="2" xr:uid="{03911180-E0DE-449B-A379-8222FF322C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B75A5-FF06-4675-B557-5D4DB2DECAB6}">
  <dimension ref="A1:J251"/>
  <sheetViews>
    <sheetView topLeftCell="B212" zoomScale="85" zoomScaleNormal="85" workbookViewId="0">
      <selection activeCell="F192" sqref="F192:F229"/>
    </sheetView>
  </sheetViews>
  <sheetFormatPr defaultColWidth="9.28515625" defaultRowHeight="15" x14ac:dyDescent="0.25"/>
  <cols>
    <col min="1" max="1" width="31.7109375" style="72" bestFit="1" customWidth="1"/>
    <col min="2" max="2" width="8.28515625" style="72" bestFit="1" customWidth="1"/>
    <col min="3" max="3" width="81.42578125" style="73" customWidth="1"/>
    <col min="4" max="4" width="9.28515625" style="74"/>
    <col min="5" max="5" width="16.28515625" style="75" customWidth="1"/>
    <col min="6" max="6" width="20.7109375" style="76" customWidth="1"/>
    <col min="7" max="7" width="14.7109375" style="74" customWidth="1"/>
    <col min="8" max="8" width="31.5703125" style="11" customWidth="1"/>
    <col min="9" max="9" width="16.28515625" style="12" customWidth="1"/>
    <col min="10" max="10" width="18.28515625" style="12" customWidth="1"/>
    <col min="11" max="16384" width="9.28515625" style="12"/>
  </cols>
  <sheetData>
    <row r="1" spans="1:8" ht="52.5" customHeight="1" x14ac:dyDescent="0.25">
      <c r="A1" s="288" t="s">
        <v>710</v>
      </c>
      <c r="B1" s="288"/>
      <c r="C1" s="288"/>
      <c r="D1" s="288"/>
      <c r="E1" s="288"/>
      <c r="F1" s="288"/>
      <c r="G1" s="288"/>
      <c r="H1" s="12"/>
    </row>
    <row r="2" spans="1:8" ht="21.75" customHeight="1" thickBot="1" x14ac:dyDescent="0.3">
      <c r="A2" s="13"/>
      <c r="B2" s="13"/>
      <c r="C2" s="13"/>
      <c r="D2" s="13"/>
      <c r="E2" s="14"/>
      <c r="F2" s="13"/>
      <c r="G2" s="13"/>
    </row>
    <row r="3" spans="1:8" ht="21.75" customHeight="1" x14ac:dyDescent="0.25">
      <c r="A3" s="289" t="s">
        <v>12</v>
      </c>
      <c r="B3" s="290"/>
      <c r="C3" s="290"/>
      <c r="D3" s="290"/>
      <c r="E3" s="290"/>
      <c r="F3" s="290"/>
      <c r="G3" s="291"/>
    </row>
    <row r="4" spans="1:8" ht="43.5" thickBot="1" x14ac:dyDescent="0.3">
      <c r="A4" s="98" t="s">
        <v>13</v>
      </c>
      <c r="B4" s="99" t="s">
        <v>14</v>
      </c>
      <c r="C4" s="99" t="s">
        <v>606</v>
      </c>
      <c r="D4" s="99" t="s">
        <v>16</v>
      </c>
      <c r="E4" s="100" t="s">
        <v>17</v>
      </c>
      <c r="F4" s="101" t="s">
        <v>607</v>
      </c>
      <c r="G4" s="102" t="s">
        <v>608</v>
      </c>
      <c r="H4" s="103"/>
    </row>
    <row r="5" spans="1:8" ht="15" customHeight="1" x14ac:dyDescent="0.25">
      <c r="A5" s="104" t="s">
        <v>19</v>
      </c>
      <c r="B5" s="18" t="s">
        <v>20</v>
      </c>
      <c r="C5" s="105" t="s">
        <v>21</v>
      </c>
      <c r="D5" s="106" t="s">
        <v>22</v>
      </c>
      <c r="E5" s="141">
        <v>1.837</v>
      </c>
      <c r="F5" s="201">
        <v>456.71</v>
      </c>
      <c r="G5" s="23">
        <f t="shared" ref="G5:G132" si="0">ROUND((E5*F5),2)</f>
        <v>838.98</v>
      </c>
    </row>
    <row r="6" spans="1:8" ht="15" customHeight="1" x14ac:dyDescent="0.25">
      <c r="A6" s="61" t="s">
        <v>19</v>
      </c>
      <c r="B6" s="24" t="s">
        <v>23</v>
      </c>
      <c r="C6" s="107" t="s">
        <v>24</v>
      </c>
      <c r="D6" s="108" t="s">
        <v>25</v>
      </c>
      <c r="E6" s="132">
        <v>797</v>
      </c>
      <c r="F6" s="202">
        <v>1.79</v>
      </c>
      <c r="G6" s="29">
        <f t="shared" si="0"/>
        <v>1426.63</v>
      </c>
    </row>
    <row r="7" spans="1:8" ht="27" customHeight="1" x14ac:dyDescent="0.25">
      <c r="A7" s="61" t="s">
        <v>19</v>
      </c>
      <c r="B7" s="24" t="s">
        <v>26</v>
      </c>
      <c r="C7" s="107" t="s">
        <v>632</v>
      </c>
      <c r="D7" s="108" t="s">
        <v>36</v>
      </c>
      <c r="E7" s="95">
        <v>5.71</v>
      </c>
      <c r="F7" s="202">
        <v>99.01</v>
      </c>
      <c r="G7" s="29">
        <f t="shared" si="0"/>
        <v>565.35</v>
      </c>
    </row>
    <row r="8" spans="1:8" ht="15" customHeight="1" x14ac:dyDescent="0.25">
      <c r="A8" s="61" t="s">
        <v>19</v>
      </c>
      <c r="B8" s="24" t="s">
        <v>27</v>
      </c>
      <c r="C8" s="107" t="s">
        <v>28</v>
      </c>
      <c r="D8" s="108" t="s">
        <v>29</v>
      </c>
      <c r="E8" s="132">
        <v>40</v>
      </c>
      <c r="F8" s="202">
        <v>121.25</v>
      </c>
      <c r="G8" s="29">
        <f t="shared" si="0"/>
        <v>4850</v>
      </c>
    </row>
    <row r="9" spans="1:8" ht="15" customHeight="1" x14ac:dyDescent="0.25">
      <c r="A9" s="61" t="s">
        <v>19</v>
      </c>
      <c r="B9" s="24" t="s">
        <v>30</v>
      </c>
      <c r="C9" s="107" t="s">
        <v>31</v>
      </c>
      <c r="D9" s="108" t="s">
        <v>29</v>
      </c>
      <c r="E9" s="132">
        <v>121</v>
      </c>
      <c r="F9" s="202">
        <v>44.22</v>
      </c>
      <c r="G9" s="29">
        <f t="shared" si="0"/>
        <v>5350.62</v>
      </c>
    </row>
    <row r="10" spans="1:8" ht="15" customHeight="1" x14ac:dyDescent="0.25">
      <c r="A10" s="61" t="s">
        <v>19</v>
      </c>
      <c r="B10" s="24" t="s">
        <v>32</v>
      </c>
      <c r="C10" s="107" t="s">
        <v>33</v>
      </c>
      <c r="D10" s="108" t="s">
        <v>29</v>
      </c>
      <c r="E10" s="132">
        <v>161</v>
      </c>
      <c r="F10" s="202">
        <v>37.68</v>
      </c>
      <c r="G10" s="29">
        <f t="shared" si="0"/>
        <v>6066.48</v>
      </c>
    </row>
    <row r="11" spans="1:8" ht="27" customHeight="1" x14ac:dyDescent="0.25">
      <c r="A11" s="61" t="s">
        <v>19</v>
      </c>
      <c r="B11" s="24" t="s">
        <v>34</v>
      </c>
      <c r="C11" s="107" t="s">
        <v>35</v>
      </c>
      <c r="D11" s="108" t="s">
        <v>36</v>
      </c>
      <c r="E11" s="95">
        <v>7.8</v>
      </c>
      <c r="F11" s="202">
        <v>99.01</v>
      </c>
      <c r="G11" s="29">
        <f t="shared" si="0"/>
        <v>772.28</v>
      </c>
    </row>
    <row r="12" spans="1:8" ht="66" customHeight="1" x14ac:dyDescent="0.25">
      <c r="A12" s="61" t="s">
        <v>19</v>
      </c>
      <c r="B12" s="24" t="s">
        <v>37</v>
      </c>
      <c r="C12" s="107" t="s">
        <v>705</v>
      </c>
      <c r="D12" s="108" t="s">
        <v>372</v>
      </c>
      <c r="E12" s="95">
        <v>1</v>
      </c>
      <c r="F12" s="202">
        <v>0</v>
      </c>
      <c r="G12" s="29">
        <f t="shared" si="0"/>
        <v>0</v>
      </c>
    </row>
    <row r="13" spans="1:8" ht="33" customHeight="1" x14ac:dyDescent="0.25">
      <c r="A13" s="61" t="s">
        <v>19</v>
      </c>
      <c r="B13" s="24" t="s">
        <v>38</v>
      </c>
      <c r="C13" s="107" t="s">
        <v>633</v>
      </c>
      <c r="D13" s="108" t="s">
        <v>25</v>
      </c>
      <c r="E13" s="140">
        <v>13102</v>
      </c>
      <c r="F13" s="202">
        <v>2.64</v>
      </c>
      <c r="G13" s="29">
        <f t="shared" si="0"/>
        <v>34589.279999999999</v>
      </c>
    </row>
    <row r="14" spans="1:8" ht="33" customHeight="1" x14ac:dyDescent="0.25">
      <c r="A14" s="226" t="s">
        <v>19</v>
      </c>
      <c r="B14" s="227" t="s">
        <v>40</v>
      </c>
      <c r="C14" s="228" t="s">
        <v>634</v>
      </c>
      <c r="D14" s="229" t="s">
        <v>25</v>
      </c>
      <c r="E14" s="224">
        <v>357</v>
      </c>
      <c r="F14" s="202">
        <v>2.64</v>
      </c>
      <c r="G14" s="29">
        <f t="shared" si="0"/>
        <v>942.48</v>
      </c>
    </row>
    <row r="15" spans="1:8" ht="27.75" customHeight="1" x14ac:dyDescent="0.25">
      <c r="A15" s="61" t="s">
        <v>19</v>
      </c>
      <c r="B15" s="24" t="s">
        <v>41</v>
      </c>
      <c r="C15" s="107" t="s">
        <v>43</v>
      </c>
      <c r="D15" s="108" t="s">
        <v>44</v>
      </c>
      <c r="E15" s="95">
        <v>4176.3</v>
      </c>
      <c r="F15" s="202">
        <v>2.88</v>
      </c>
      <c r="G15" s="29">
        <f t="shared" si="0"/>
        <v>12027.74</v>
      </c>
      <c r="H15" s="109"/>
    </row>
    <row r="16" spans="1:8" s="42" customFormat="1" ht="29.1" customHeight="1" x14ac:dyDescent="0.25">
      <c r="A16" s="226" t="s">
        <v>19</v>
      </c>
      <c r="B16" s="227" t="s">
        <v>42</v>
      </c>
      <c r="C16" s="228" t="s">
        <v>706</v>
      </c>
      <c r="D16" s="229" t="s">
        <v>44</v>
      </c>
      <c r="E16" s="225">
        <v>1008</v>
      </c>
      <c r="F16" s="200">
        <v>-5.99</v>
      </c>
      <c r="G16" s="29">
        <f>ROUND((E16*F16),2)</f>
        <v>-6037.92</v>
      </c>
      <c r="H16" s="109"/>
    </row>
    <row r="17" spans="1:8" ht="15" customHeight="1" x14ac:dyDescent="0.25">
      <c r="A17" s="61" t="s">
        <v>19</v>
      </c>
      <c r="B17" s="24" t="s">
        <v>45</v>
      </c>
      <c r="C17" s="107" t="s">
        <v>635</v>
      </c>
      <c r="D17" s="108" t="s">
        <v>25</v>
      </c>
      <c r="E17" s="132">
        <v>5346</v>
      </c>
      <c r="F17" s="202">
        <v>5.03</v>
      </c>
      <c r="G17" s="29">
        <f t="shared" si="0"/>
        <v>26890.38</v>
      </c>
      <c r="H17" s="109"/>
    </row>
    <row r="18" spans="1:8" s="42" customFormat="1" ht="18.75" customHeight="1" x14ac:dyDescent="0.25">
      <c r="A18" s="61" t="s">
        <v>19</v>
      </c>
      <c r="B18" s="24" t="s">
        <v>46</v>
      </c>
      <c r="C18" s="107" t="s">
        <v>636</v>
      </c>
      <c r="D18" s="108" t="s">
        <v>25</v>
      </c>
      <c r="E18" s="132">
        <v>115</v>
      </c>
      <c r="F18" s="202">
        <v>5.03</v>
      </c>
      <c r="G18" s="29">
        <f t="shared" si="0"/>
        <v>578.45000000000005</v>
      </c>
      <c r="H18" s="109"/>
    </row>
    <row r="19" spans="1:8" s="42" customFormat="1" ht="36.6" customHeight="1" x14ac:dyDescent="0.25">
      <c r="A19" s="61" t="s">
        <v>19</v>
      </c>
      <c r="B19" s="24" t="s">
        <v>47</v>
      </c>
      <c r="C19" s="107" t="s">
        <v>707</v>
      </c>
      <c r="D19" s="108" t="s">
        <v>44</v>
      </c>
      <c r="E19" s="95">
        <v>1913.6</v>
      </c>
      <c r="F19" s="200">
        <v>-15</v>
      </c>
      <c r="G19" s="29">
        <f t="shared" si="0"/>
        <v>-28704</v>
      </c>
      <c r="H19" s="109"/>
    </row>
    <row r="20" spans="1:8" ht="15" customHeight="1" x14ac:dyDescent="0.25">
      <c r="A20" s="61" t="s">
        <v>19</v>
      </c>
      <c r="B20" s="24" t="s">
        <v>48</v>
      </c>
      <c r="C20" s="107" t="s">
        <v>50</v>
      </c>
      <c r="D20" s="108" t="s">
        <v>25</v>
      </c>
      <c r="E20" s="132">
        <v>60</v>
      </c>
      <c r="F20" s="202">
        <v>5.56</v>
      </c>
      <c r="G20" s="29">
        <f t="shared" si="0"/>
        <v>333.6</v>
      </c>
      <c r="H20" s="109"/>
    </row>
    <row r="21" spans="1:8" ht="27.75" customHeight="1" x14ac:dyDescent="0.25">
      <c r="A21" s="61" t="s">
        <v>19</v>
      </c>
      <c r="B21" s="24" t="s">
        <v>49</v>
      </c>
      <c r="C21" s="107" t="s">
        <v>637</v>
      </c>
      <c r="D21" s="108" t="s">
        <v>25</v>
      </c>
      <c r="E21" s="132">
        <v>615</v>
      </c>
      <c r="F21" s="202">
        <v>5.99</v>
      </c>
      <c r="G21" s="29">
        <f t="shared" si="0"/>
        <v>3683.85</v>
      </c>
      <c r="H21" s="109"/>
    </row>
    <row r="22" spans="1:8" ht="27.75" customHeight="1" x14ac:dyDescent="0.25">
      <c r="A22" s="61" t="s">
        <v>19</v>
      </c>
      <c r="B22" s="24" t="s">
        <v>51</v>
      </c>
      <c r="C22" s="107" t="s">
        <v>638</v>
      </c>
      <c r="D22" s="108" t="s">
        <v>25</v>
      </c>
      <c r="E22" s="132">
        <v>2427</v>
      </c>
      <c r="F22" s="202">
        <v>6.42</v>
      </c>
      <c r="G22" s="29">
        <f t="shared" si="0"/>
        <v>15581.34</v>
      </c>
      <c r="H22" s="109"/>
    </row>
    <row r="23" spans="1:8" ht="27" customHeight="1" x14ac:dyDescent="0.25">
      <c r="A23" s="61" t="s">
        <v>19</v>
      </c>
      <c r="B23" s="24" t="s">
        <v>52</v>
      </c>
      <c r="C23" s="107" t="s">
        <v>639</v>
      </c>
      <c r="D23" s="108" t="s">
        <v>109</v>
      </c>
      <c r="E23" s="132">
        <v>1801</v>
      </c>
      <c r="F23" s="202">
        <v>7.12</v>
      </c>
      <c r="G23" s="29">
        <f t="shared" si="0"/>
        <v>12823.12</v>
      </c>
      <c r="H23" s="109"/>
    </row>
    <row r="24" spans="1:8" ht="27.75" customHeight="1" x14ac:dyDescent="0.25">
      <c r="A24" s="61" t="s">
        <v>19</v>
      </c>
      <c r="B24" s="24" t="s">
        <v>53</v>
      </c>
      <c r="C24" s="107" t="s">
        <v>640</v>
      </c>
      <c r="D24" s="108" t="s">
        <v>109</v>
      </c>
      <c r="E24" s="140">
        <v>1712</v>
      </c>
      <c r="F24" s="202">
        <v>2.35</v>
      </c>
      <c r="G24" s="29">
        <f t="shared" si="0"/>
        <v>4023.2</v>
      </c>
      <c r="H24" s="109"/>
    </row>
    <row r="25" spans="1:8" ht="27.75" customHeight="1" x14ac:dyDescent="0.25">
      <c r="A25" s="61" t="s">
        <v>19</v>
      </c>
      <c r="B25" s="24" t="s">
        <v>54</v>
      </c>
      <c r="C25" s="107" t="s">
        <v>56</v>
      </c>
      <c r="D25" s="108" t="s">
        <v>29</v>
      </c>
      <c r="E25" s="132">
        <v>1</v>
      </c>
      <c r="F25" s="202">
        <v>94.21</v>
      </c>
      <c r="G25" s="29">
        <f t="shared" si="0"/>
        <v>94.21</v>
      </c>
      <c r="H25" s="109"/>
    </row>
    <row r="26" spans="1:8" ht="27.75" customHeight="1" x14ac:dyDescent="0.25">
      <c r="A26" s="61" t="s">
        <v>19</v>
      </c>
      <c r="B26" s="24" t="s">
        <v>55</v>
      </c>
      <c r="C26" s="107" t="s">
        <v>58</v>
      </c>
      <c r="D26" s="108" t="s">
        <v>29</v>
      </c>
      <c r="E26" s="132">
        <v>74</v>
      </c>
      <c r="F26" s="202">
        <v>10.130000000000001</v>
      </c>
      <c r="G26" s="29">
        <f t="shared" si="0"/>
        <v>749.62</v>
      </c>
    </row>
    <row r="27" spans="1:8" s="42" customFormat="1" ht="27.75" customHeight="1" x14ac:dyDescent="0.25">
      <c r="A27" s="61" t="s">
        <v>19</v>
      </c>
      <c r="B27" s="24" t="s">
        <v>57</v>
      </c>
      <c r="C27" s="110" t="s">
        <v>60</v>
      </c>
      <c r="D27" s="108" t="s">
        <v>29</v>
      </c>
      <c r="E27" s="132">
        <v>7</v>
      </c>
      <c r="F27" s="202">
        <v>16.22</v>
      </c>
      <c r="G27" s="29">
        <f t="shared" si="0"/>
        <v>113.54</v>
      </c>
      <c r="H27" s="52"/>
    </row>
    <row r="28" spans="1:8" s="42" customFormat="1" ht="18.75" customHeight="1" x14ac:dyDescent="0.25">
      <c r="A28" s="61" t="s">
        <v>19</v>
      </c>
      <c r="B28" s="24" t="s">
        <v>59</v>
      </c>
      <c r="C28" s="107" t="s">
        <v>62</v>
      </c>
      <c r="D28" s="108" t="s">
        <v>29</v>
      </c>
      <c r="E28" s="132">
        <v>1</v>
      </c>
      <c r="F28" s="202">
        <v>10.130000000000001</v>
      </c>
      <c r="G28" s="29">
        <f t="shared" si="0"/>
        <v>10.130000000000001</v>
      </c>
      <c r="H28" s="52"/>
    </row>
    <row r="29" spans="1:8" ht="27.75" customHeight="1" x14ac:dyDescent="0.25">
      <c r="A29" s="61" t="s">
        <v>19</v>
      </c>
      <c r="B29" s="24" t="s">
        <v>61</v>
      </c>
      <c r="C29" s="107" t="s">
        <v>64</v>
      </c>
      <c r="D29" s="108" t="s">
        <v>29</v>
      </c>
      <c r="E29" s="132">
        <v>50</v>
      </c>
      <c r="F29" s="202">
        <v>28.55</v>
      </c>
      <c r="G29" s="29">
        <f t="shared" si="0"/>
        <v>1427.5</v>
      </c>
      <c r="H29" s="52"/>
    </row>
    <row r="30" spans="1:8" ht="27.75" customHeight="1" x14ac:dyDescent="0.25">
      <c r="A30" s="61" t="s">
        <v>19</v>
      </c>
      <c r="B30" s="24" t="s">
        <v>63</v>
      </c>
      <c r="C30" s="107" t="s">
        <v>66</v>
      </c>
      <c r="D30" s="108" t="s">
        <v>29</v>
      </c>
      <c r="E30" s="132">
        <v>5</v>
      </c>
      <c r="F30" s="202">
        <v>57.1</v>
      </c>
      <c r="G30" s="29">
        <f t="shared" si="0"/>
        <v>285.5</v>
      </c>
      <c r="H30" s="52"/>
    </row>
    <row r="31" spans="1:8" ht="27.75" customHeight="1" x14ac:dyDescent="0.25">
      <c r="A31" s="61" t="s">
        <v>19</v>
      </c>
      <c r="B31" s="24" t="s">
        <v>65</v>
      </c>
      <c r="C31" s="107" t="s">
        <v>68</v>
      </c>
      <c r="D31" s="108" t="s">
        <v>29</v>
      </c>
      <c r="E31" s="132">
        <v>2</v>
      </c>
      <c r="F31" s="202">
        <v>7.39</v>
      </c>
      <c r="G31" s="29">
        <f t="shared" si="0"/>
        <v>14.78</v>
      </c>
      <c r="H31" s="52"/>
    </row>
    <row r="32" spans="1:8" ht="18.75" customHeight="1" x14ac:dyDescent="0.25">
      <c r="A32" s="61" t="s">
        <v>19</v>
      </c>
      <c r="B32" s="24" t="s">
        <v>67</v>
      </c>
      <c r="C32" s="107" t="s">
        <v>641</v>
      </c>
      <c r="D32" s="108" t="s">
        <v>29</v>
      </c>
      <c r="E32" s="95">
        <v>1</v>
      </c>
      <c r="F32" s="202">
        <v>76.290000000000006</v>
      </c>
      <c r="G32" s="29">
        <f t="shared" si="0"/>
        <v>76.290000000000006</v>
      </c>
      <c r="H32" s="52"/>
    </row>
    <row r="33" spans="1:9" ht="27.75" customHeight="1" x14ac:dyDescent="0.25">
      <c r="A33" s="61" t="s">
        <v>19</v>
      </c>
      <c r="B33" s="24" t="s">
        <v>69</v>
      </c>
      <c r="C33" s="107" t="s">
        <v>71</v>
      </c>
      <c r="D33" s="108" t="s">
        <v>44</v>
      </c>
      <c r="E33" s="96">
        <v>19.8</v>
      </c>
      <c r="F33" s="202">
        <v>38.28</v>
      </c>
      <c r="G33" s="29">
        <f t="shared" si="0"/>
        <v>757.94</v>
      </c>
      <c r="H33" s="52"/>
    </row>
    <row r="34" spans="1:9" ht="27.75" customHeight="1" x14ac:dyDescent="0.25">
      <c r="A34" s="61" t="s">
        <v>19</v>
      </c>
      <c r="B34" s="24" t="s">
        <v>70</v>
      </c>
      <c r="C34" s="107" t="s">
        <v>73</v>
      </c>
      <c r="D34" s="108" t="s">
        <v>44</v>
      </c>
      <c r="E34" s="95">
        <v>89.2</v>
      </c>
      <c r="F34" s="202">
        <v>37.9</v>
      </c>
      <c r="G34" s="29">
        <f t="shared" si="0"/>
        <v>3380.68</v>
      </c>
      <c r="H34" s="52"/>
    </row>
    <row r="35" spans="1:9" ht="18.75" customHeight="1" x14ac:dyDescent="0.25">
      <c r="A35" s="61" t="s">
        <v>19</v>
      </c>
      <c r="B35" s="24" t="s">
        <v>72</v>
      </c>
      <c r="C35" s="107" t="s">
        <v>75</v>
      </c>
      <c r="D35" s="108" t="s">
        <v>29</v>
      </c>
      <c r="E35" s="132">
        <v>4</v>
      </c>
      <c r="F35" s="202">
        <v>24.03</v>
      </c>
      <c r="G35" s="29">
        <f t="shared" si="0"/>
        <v>96.12</v>
      </c>
      <c r="H35" s="52"/>
    </row>
    <row r="36" spans="1:9" ht="18.75" customHeight="1" x14ac:dyDescent="0.25">
      <c r="A36" s="61" t="s">
        <v>19</v>
      </c>
      <c r="B36" s="24" t="s">
        <v>74</v>
      </c>
      <c r="C36" s="107" t="s">
        <v>77</v>
      </c>
      <c r="D36" s="108" t="s">
        <v>29</v>
      </c>
      <c r="E36" s="132">
        <v>2</v>
      </c>
      <c r="F36" s="202">
        <v>24.03</v>
      </c>
      <c r="G36" s="29">
        <f t="shared" si="0"/>
        <v>48.06</v>
      </c>
      <c r="H36" s="52"/>
    </row>
    <row r="37" spans="1:9" ht="27.75" customHeight="1" x14ac:dyDescent="0.25">
      <c r="A37" s="61" t="s">
        <v>19</v>
      </c>
      <c r="B37" s="24" t="s">
        <v>76</v>
      </c>
      <c r="C37" s="107" t="s">
        <v>642</v>
      </c>
      <c r="D37" s="108" t="s">
        <v>610</v>
      </c>
      <c r="E37" s="95">
        <v>26.1</v>
      </c>
      <c r="F37" s="202">
        <v>34.130000000000003</v>
      </c>
      <c r="G37" s="29">
        <f t="shared" si="0"/>
        <v>890.79</v>
      </c>
      <c r="H37" s="52"/>
    </row>
    <row r="38" spans="1:9" ht="18.75" customHeight="1" thickBot="1" x14ac:dyDescent="0.3">
      <c r="A38" s="61" t="s">
        <v>19</v>
      </c>
      <c r="B38" s="24" t="s">
        <v>78</v>
      </c>
      <c r="C38" s="107" t="s">
        <v>80</v>
      </c>
      <c r="D38" s="108" t="s">
        <v>29</v>
      </c>
      <c r="E38" s="132">
        <v>5</v>
      </c>
      <c r="F38" s="202">
        <v>24.03</v>
      </c>
      <c r="G38" s="29">
        <f t="shared" si="0"/>
        <v>120.15</v>
      </c>
      <c r="H38" s="52"/>
    </row>
    <row r="39" spans="1:9" ht="45" customHeight="1" thickBot="1" x14ac:dyDescent="0.3">
      <c r="A39" s="115" t="s">
        <v>19</v>
      </c>
      <c r="B39" s="55" t="s">
        <v>79</v>
      </c>
      <c r="C39" s="133" t="s">
        <v>643</v>
      </c>
      <c r="D39" s="230" t="s">
        <v>29</v>
      </c>
      <c r="E39" s="140">
        <v>5</v>
      </c>
      <c r="F39" s="231">
        <v>37.909999999999997</v>
      </c>
      <c r="G39" s="60">
        <f t="shared" si="0"/>
        <v>189.55</v>
      </c>
      <c r="H39" s="62" t="s">
        <v>82</v>
      </c>
      <c r="I39" s="37">
        <f>ROUND(SUM(G5:G39),2)</f>
        <v>104856.72</v>
      </c>
    </row>
    <row r="40" spans="1:9" s="42" customFormat="1" ht="30" x14ac:dyDescent="0.25">
      <c r="A40" s="104" t="s">
        <v>83</v>
      </c>
      <c r="B40" s="18" t="s">
        <v>84</v>
      </c>
      <c r="C40" s="105" t="s">
        <v>85</v>
      </c>
      <c r="D40" s="106" t="s">
        <v>611</v>
      </c>
      <c r="E40" s="138">
        <v>620</v>
      </c>
      <c r="F40" s="203">
        <v>10.9</v>
      </c>
      <c r="G40" s="23">
        <f t="shared" si="0"/>
        <v>6758</v>
      </c>
      <c r="H40" s="41"/>
    </row>
    <row r="41" spans="1:9" s="42" customFormat="1" ht="30" x14ac:dyDescent="0.25">
      <c r="A41" s="61" t="s">
        <v>83</v>
      </c>
      <c r="B41" s="24" t="s">
        <v>86</v>
      </c>
      <c r="C41" s="107" t="s">
        <v>87</v>
      </c>
      <c r="D41" s="95" t="s">
        <v>36</v>
      </c>
      <c r="E41" s="132">
        <v>710</v>
      </c>
      <c r="F41" s="204">
        <v>1.26</v>
      </c>
      <c r="G41" s="29">
        <f t="shared" si="0"/>
        <v>894.6</v>
      </c>
      <c r="H41" s="41"/>
    </row>
    <row r="42" spans="1:9" s="42" customFormat="1" ht="27.6" customHeight="1" x14ac:dyDescent="0.25">
      <c r="A42" s="61" t="s">
        <v>83</v>
      </c>
      <c r="B42" s="24" t="s">
        <v>88</v>
      </c>
      <c r="C42" s="107" t="s">
        <v>89</v>
      </c>
      <c r="D42" s="95" t="s">
        <v>611</v>
      </c>
      <c r="E42" s="132">
        <v>8998</v>
      </c>
      <c r="F42" s="204">
        <v>7.02</v>
      </c>
      <c r="G42" s="29">
        <f t="shared" si="0"/>
        <v>63165.96</v>
      </c>
      <c r="H42" s="109"/>
    </row>
    <row r="43" spans="1:9" s="42" customFormat="1" ht="18" x14ac:dyDescent="0.25">
      <c r="A43" s="61" t="s">
        <v>83</v>
      </c>
      <c r="B43" s="24" t="s">
        <v>90</v>
      </c>
      <c r="C43" s="107" t="s">
        <v>91</v>
      </c>
      <c r="D43" s="95" t="s">
        <v>611</v>
      </c>
      <c r="E43" s="132">
        <v>160</v>
      </c>
      <c r="F43" s="204">
        <v>3.16</v>
      </c>
      <c r="G43" s="29">
        <f t="shared" si="0"/>
        <v>505.6</v>
      </c>
      <c r="H43" s="41"/>
    </row>
    <row r="44" spans="1:9" s="42" customFormat="1" x14ac:dyDescent="0.25">
      <c r="A44" s="61" t="s">
        <v>83</v>
      </c>
      <c r="B44" s="24" t="s">
        <v>92</v>
      </c>
      <c r="C44" s="107" t="s">
        <v>93</v>
      </c>
      <c r="D44" s="95" t="s">
        <v>25</v>
      </c>
      <c r="E44" s="132">
        <v>20680</v>
      </c>
      <c r="F44" s="204">
        <v>0.85</v>
      </c>
      <c r="G44" s="29">
        <f t="shared" si="0"/>
        <v>17578</v>
      </c>
      <c r="H44" s="41"/>
    </row>
    <row r="45" spans="1:9" s="42" customFormat="1" x14ac:dyDescent="0.25">
      <c r="A45" s="61" t="s">
        <v>83</v>
      </c>
      <c r="B45" s="24" t="s">
        <v>94</v>
      </c>
      <c r="C45" s="107" t="s">
        <v>95</v>
      </c>
      <c r="D45" s="95" t="s">
        <v>25</v>
      </c>
      <c r="E45" s="132">
        <v>3680</v>
      </c>
      <c r="F45" s="204">
        <v>0.87</v>
      </c>
      <c r="G45" s="29">
        <f t="shared" si="0"/>
        <v>3201.6</v>
      </c>
      <c r="H45" s="41"/>
    </row>
    <row r="46" spans="1:9" s="42" customFormat="1" x14ac:dyDescent="0.25">
      <c r="A46" s="61" t="s">
        <v>83</v>
      </c>
      <c r="B46" s="24" t="s">
        <v>96</v>
      </c>
      <c r="C46" s="107" t="s">
        <v>97</v>
      </c>
      <c r="D46" s="95" t="s">
        <v>25</v>
      </c>
      <c r="E46" s="132">
        <v>200</v>
      </c>
      <c r="F46" s="204">
        <v>1.23</v>
      </c>
      <c r="G46" s="29">
        <f t="shared" si="0"/>
        <v>246</v>
      </c>
      <c r="H46" s="41"/>
    </row>
    <row r="47" spans="1:9" s="42" customFormat="1" ht="45" x14ac:dyDescent="0.25">
      <c r="A47" s="61" t="s">
        <v>83</v>
      </c>
      <c r="B47" s="24" t="s">
        <v>98</v>
      </c>
      <c r="C47" s="107" t="s">
        <v>99</v>
      </c>
      <c r="D47" s="95" t="s">
        <v>25</v>
      </c>
      <c r="E47" s="132">
        <v>3590</v>
      </c>
      <c r="F47" s="204">
        <v>2.81</v>
      </c>
      <c r="G47" s="29">
        <f t="shared" si="0"/>
        <v>10087.9</v>
      </c>
      <c r="H47" s="41"/>
    </row>
    <row r="48" spans="1:9" s="42" customFormat="1" x14ac:dyDescent="0.25">
      <c r="A48" s="61" t="s">
        <v>83</v>
      </c>
      <c r="B48" s="24" t="s">
        <v>100</v>
      </c>
      <c r="C48" s="107" t="s">
        <v>101</v>
      </c>
      <c r="D48" s="95" t="s">
        <v>25</v>
      </c>
      <c r="E48" s="132">
        <v>110</v>
      </c>
      <c r="F48" s="204">
        <v>2.11</v>
      </c>
      <c r="G48" s="29">
        <f t="shared" si="0"/>
        <v>232.1</v>
      </c>
      <c r="H48" s="41"/>
    </row>
    <row r="49" spans="1:10" s="42" customFormat="1" ht="30" x14ac:dyDescent="0.25">
      <c r="A49" s="61" t="s">
        <v>83</v>
      </c>
      <c r="B49" s="24" t="s">
        <v>102</v>
      </c>
      <c r="C49" s="107" t="s">
        <v>103</v>
      </c>
      <c r="D49" s="95" t="s">
        <v>25</v>
      </c>
      <c r="E49" s="132">
        <v>290</v>
      </c>
      <c r="F49" s="204">
        <v>5.38</v>
      </c>
      <c r="G49" s="29">
        <f t="shared" si="0"/>
        <v>1560.2</v>
      </c>
      <c r="H49" s="41"/>
    </row>
    <row r="50" spans="1:10" s="42" customFormat="1" ht="42" customHeight="1" x14ac:dyDescent="0.25">
      <c r="A50" s="61" t="s">
        <v>83</v>
      </c>
      <c r="B50" s="24" t="s">
        <v>104</v>
      </c>
      <c r="C50" s="107" t="s">
        <v>644</v>
      </c>
      <c r="D50" s="95" t="s">
        <v>25</v>
      </c>
      <c r="E50" s="95">
        <v>2300</v>
      </c>
      <c r="F50" s="204">
        <v>2.81</v>
      </c>
      <c r="G50" s="29">
        <f t="shared" si="0"/>
        <v>6463</v>
      </c>
      <c r="J50" s="109"/>
    </row>
    <row r="51" spans="1:10" s="42" customFormat="1" ht="42" customHeight="1" thickBot="1" x14ac:dyDescent="0.3">
      <c r="A51" s="226" t="s">
        <v>83</v>
      </c>
      <c r="B51" s="227" t="s">
        <v>490</v>
      </c>
      <c r="C51" s="228" t="s">
        <v>714</v>
      </c>
      <c r="D51" s="225" t="s">
        <v>25</v>
      </c>
      <c r="E51" s="225">
        <v>50</v>
      </c>
      <c r="F51" s="204">
        <v>40.58</v>
      </c>
      <c r="G51" s="29">
        <f t="shared" si="0"/>
        <v>2029</v>
      </c>
      <c r="H51" s="129"/>
      <c r="I51" s="54"/>
      <c r="J51" s="109"/>
    </row>
    <row r="52" spans="1:10" s="42" customFormat="1" ht="42" customHeight="1" thickBot="1" x14ac:dyDescent="0.3">
      <c r="A52" s="234" t="s">
        <v>83</v>
      </c>
      <c r="B52" s="219" t="s">
        <v>492</v>
      </c>
      <c r="C52" s="235" t="s">
        <v>715</v>
      </c>
      <c r="D52" s="236" t="s">
        <v>651</v>
      </c>
      <c r="E52" s="236">
        <v>2</v>
      </c>
      <c r="F52" s="205">
        <v>601.24</v>
      </c>
      <c r="G52" s="35">
        <f t="shared" si="0"/>
        <v>1202.48</v>
      </c>
      <c r="H52" s="62" t="s">
        <v>105</v>
      </c>
      <c r="I52" s="37">
        <f>ROUND(SUM(G40:G52),2)</f>
        <v>113924.44</v>
      </c>
      <c r="J52" s="109"/>
    </row>
    <row r="53" spans="1:10" s="42" customFormat="1" x14ac:dyDescent="0.25">
      <c r="A53" s="125"/>
      <c r="B53" s="53"/>
      <c r="C53" s="232" t="s">
        <v>612</v>
      </c>
      <c r="D53" s="56"/>
      <c r="E53" s="233"/>
      <c r="F53" s="211"/>
      <c r="G53" s="84"/>
      <c r="H53" s="109"/>
    </row>
    <row r="54" spans="1:10" s="42" customFormat="1" x14ac:dyDescent="0.25">
      <c r="A54" s="61" t="s">
        <v>106</v>
      </c>
      <c r="B54" s="24" t="s">
        <v>107</v>
      </c>
      <c r="C54" s="107" t="s">
        <v>108</v>
      </c>
      <c r="D54" s="108" t="s">
        <v>109</v>
      </c>
      <c r="E54" s="95">
        <v>21.5</v>
      </c>
      <c r="F54" s="207">
        <v>1242.26</v>
      </c>
      <c r="G54" s="29">
        <f t="shared" si="0"/>
        <v>26708.59</v>
      </c>
      <c r="H54" s="109"/>
    </row>
    <row r="55" spans="1:10" s="42" customFormat="1" x14ac:dyDescent="0.25">
      <c r="A55" s="61" t="s">
        <v>106</v>
      </c>
      <c r="B55" s="24" t="s">
        <v>110</v>
      </c>
      <c r="C55" s="107" t="s">
        <v>111</v>
      </c>
      <c r="D55" s="108" t="s">
        <v>29</v>
      </c>
      <c r="E55" s="136">
        <v>3</v>
      </c>
      <c r="F55" s="207">
        <v>265.35000000000002</v>
      </c>
      <c r="G55" s="29">
        <f t="shared" si="0"/>
        <v>796.05</v>
      </c>
      <c r="H55" s="109"/>
    </row>
    <row r="56" spans="1:10" s="42" customFormat="1" x14ac:dyDescent="0.25">
      <c r="A56" s="61" t="s">
        <v>106</v>
      </c>
      <c r="B56" s="24" t="s">
        <v>112</v>
      </c>
      <c r="C56" s="107" t="s">
        <v>113</v>
      </c>
      <c r="D56" s="95" t="s">
        <v>25</v>
      </c>
      <c r="E56" s="137">
        <v>261</v>
      </c>
      <c r="F56" s="208">
        <v>0.68</v>
      </c>
      <c r="G56" s="29">
        <f t="shared" si="0"/>
        <v>177.48</v>
      </c>
      <c r="H56" s="109"/>
    </row>
    <row r="57" spans="1:10" s="42" customFormat="1" ht="30" x14ac:dyDescent="0.25">
      <c r="A57" s="61" t="s">
        <v>106</v>
      </c>
      <c r="B57" s="24" t="s">
        <v>114</v>
      </c>
      <c r="C57" s="107" t="s">
        <v>115</v>
      </c>
      <c r="D57" s="95" t="s">
        <v>36</v>
      </c>
      <c r="E57" s="132">
        <v>86</v>
      </c>
      <c r="F57" s="208">
        <v>9.65</v>
      </c>
      <c r="G57" s="29">
        <f t="shared" si="0"/>
        <v>829.9</v>
      </c>
      <c r="H57" s="109"/>
    </row>
    <row r="58" spans="1:10" s="42" customFormat="1" ht="30" x14ac:dyDescent="0.25">
      <c r="A58" s="226" t="s">
        <v>106</v>
      </c>
      <c r="B58" s="227" t="s">
        <v>116</v>
      </c>
      <c r="C58" s="228" t="s">
        <v>720</v>
      </c>
      <c r="D58" s="225" t="s">
        <v>36</v>
      </c>
      <c r="E58" s="224">
        <v>113</v>
      </c>
      <c r="F58" s="208">
        <v>14.92</v>
      </c>
      <c r="G58" s="29">
        <f>ROUND((E58*F58),2)</f>
        <v>1685.96</v>
      </c>
      <c r="H58" s="109"/>
    </row>
    <row r="59" spans="1:10" s="42" customFormat="1" x14ac:dyDescent="0.25">
      <c r="A59" s="284" t="s">
        <v>106</v>
      </c>
      <c r="B59" s="282" t="s">
        <v>117</v>
      </c>
      <c r="C59" s="165" t="s">
        <v>708</v>
      </c>
      <c r="D59" s="95"/>
      <c r="E59" s="132"/>
      <c r="F59" s="208"/>
      <c r="G59" s="29">
        <f t="shared" ref="G59:G80" si="1">ROUND((E59*F59),2)</f>
        <v>0</v>
      </c>
      <c r="H59" s="109"/>
    </row>
    <row r="60" spans="1:10" s="42" customFormat="1" x14ac:dyDescent="0.25">
      <c r="A60" s="285"/>
      <c r="B60" s="283"/>
      <c r="C60" s="107" t="s">
        <v>645</v>
      </c>
      <c r="D60" s="95" t="s">
        <v>36</v>
      </c>
      <c r="E60" s="274">
        <v>21.26</v>
      </c>
      <c r="F60" s="208">
        <v>14.92</v>
      </c>
      <c r="G60" s="29">
        <f t="shared" si="1"/>
        <v>317.2</v>
      </c>
      <c r="H60" s="109"/>
    </row>
    <row r="61" spans="1:10" s="42" customFormat="1" x14ac:dyDescent="0.25">
      <c r="A61" s="285"/>
      <c r="B61" s="283"/>
      <c r="C61" s="107" t="s">
        <v>646</v>
      </c>
      <c r="D61" s="95" t="s">
        <v>36</v>
      </c>
      <c r="E61" s="132">
        <v>1.4</v>
      </c>
      <c r="F61" s="208">
        <v>14.88</v>
      </c>
      <c r="G61" s="29">
        <f t="shared" si="1"/>
        <v>20.83</v>
      </c>
      <c r="H61" s="109"/>
    </row>
    <row r="62" spans="1:10" s="42" customFormat="1" x14ac:dyDescent="0.25">
      <c r="A62" s="285"/>
      <c r="B62" s="283"/>
      <c r="C62" s="107" t="s">
        <v>647</v>
      </c>
      <c r="D62" s="95" t="s">
        <v>36</v>
      </c>
      <c r="E62" s="274">
        <v>1.86</v>
      </c>
      <c r="F62" s="208">
        <v>378.35</v>
      </c>
      <c r="G62" s="29">
        <f t="shared" si="1"/>
        <v>703.73</v>
      </c>
      <c r="H62" s="109"/>
    </row>
    <row r="63" spans="1:10" s="42" customFormat="1" x14ac:dyDescent="0.25">
      <c r="A63" s="285"/>
      <c r="B63" s="283"/>
      <c r="C63" s="107" t="s">
        <v>648</v>
      </c>
      <c r="D63" s="95" t="s">
        <v>423</v>
      </c>
      <c r="E63" s="132">
        <v>79.599999999999994</v>
      </c>
      <c r="F63" s="208">
        <v>1.34</v>
      </c>
      <c r="G63" s="29">
        <f t="shared" si="1"/>
        <v>106.66</v>
      </c>
      <c r="H63" s="109"/>
    </row>
    <row r="64" spans="1:10" s="42" customFormat="1" x14ac:dyDescent="0.25">
      <c r="A64" s="285"/>
      <c r="B64" s="283"/>
      <c r="C64" s="107" t="s">
        <v>649</v>
      </c>
      <c r="D64" s="95" t="s">
        <v>25</v>
      </c>
      <c r="E64" s="132">
        <v>12</v>
      </c>
      <c r="F64" s="208">
        <v>2.94</v>
      </c>
      <c r="G64" s="29">
        <f t="shared" si="1"/>
        <v>35.28</v>
      </c>
      <c r="H64" s="109"/>
    </row>
    <row r="65" spans="1:8" s="42" customFormat="1" x14ac:dyDescent="0.25">
      <c r="A65" s="285"/>
      <c r="B65" s="283"/>
      <c r="C65" s="107" t="s">
        <v>650</v>
      </c>
      <c r="D65" s="95" t="s">
        <v>651</v>
      </c>
      <c r="E65" s="132">
        <v>0.9</v>
      </c>
      <c r="F65" s="208">
        <v>116.48</v>
      </c>
      <c r="G65" s="29">
        <f t="shared" si="1"/>
        <v>104.83</v>
      </c>
      <c r="H65" s="109"/>
    </row>
    <row r="66" spans="1:8" s="42" customFormat="1" x14ac:dyDescent="0.25">
      <c r="A66" s="285"/>
      <c r="B66" s="283"/>
      <c r="C66" s="133" t="s">
        <v>652</v>
      </c>
      <c r="D66" s="96" t="s">
        <v>25</v>
      </c>
      <c r="E66" s="275">
        <v>72.64</v>
      </c>
      <c r="F66" s="208">
        <v>0.68</v>
      </c>
      <c r="G66" s="29">
        <f t="shared" si="1"/>
        <v>49.4</v>
      </c>
      <c r="H66" s="109"/>
    </row>
    <row r="67" spans="1:8" s="42" customFormat="1" x14ac:dyDescent="0.25">
      <c r="A67" s="292" t="s">
        <v>106</v>
      </c>
      <c r="B67" s="282" t="s">
        <v>118</v>
      </c>
      <c r="C67" s="165" t="s">
        <v>653</v>
      </c>
      <c r="D67" s="95"/>
      <c r="E67" s="132"/>
      <c r="F67" s="208"/>
      <c r="G67" s="29"/>
      <c r="H67" s="109"/>
    </row>
    <row r="68" spans="1:8" s="42" customFormat="1" x14ac:dyDescent="0.25">
      <c r="A68" s="292"/>
      <c r="B68" s="283"/>
      <c r="C68" s="107" t="s">
        <v>654</v>
      </c>
      <c r="D68" s="95" t="s">
        <v>25</v>
      </c>
      <c r="E68" s="132">
        <v>62</v>
      </c>
      <c r="F68" s="208">
        <v>102.59</v>
      </c>
      <c r="G68" s="29">
        <f t="shared" si="1"/>
        <v>6360.58</v>
      </c>
      <c r="H68" s="109"/>
    </row>
    <row r="69" spans="1:8" s="42" customFormat="1" x14ac:dyDescent="0.25">
      <c r="A69" s="292"/>
      <c r="B69" s="283"/>
      <c r="C69" s="107" t="s">
        <v>655</v>
      </c>
      <c r="D69" s="95" t="s">
        <v>36</v>
      </c>
      <c r="E69" s="132">
        <v>8.1999999999999993</v>
      </c>
      <c r="F69" s="208">
        <v>29.29</v>
      </c>
      <c r="G69" s="29">
        <f t="shared" si="1"/>
        <v>240.18</v>
      </c>
      <c r="H69" s="109"/>
    </row>
    <row r="70" spans="1:8" s="42" customFormat="1" x14ac:dyDescent="0.25">
      <c r="A70" s="292"/>
      <c r="B70" s="283"/>
      <c r="C70" s="107" t="s">
        <v>656</v>
      </c>
      <c r="D70" s="95" t="s">
        <v>36</v>
      </c>
      <c r="E70" s="132">
        <v>1.5</v>
      </c>
      <c r="F70" s="208">
        <v>116.48</v>
      </c>
      <c r="G70" s="29">
        <f t="shared" si="1"/>
        <v>174.72</v>
      </c>
      <c r="H70" s="109"/>
    </row>
    <row r="71" spans="1:8" s="42" customFormat="1" x14ac:dyDescent="0.25">
      <c r="A71" s="292"/>
      <c r="B71" s="283"/>
      <c r="C71" s="107" t="s">
        <v>657</v>
      </c>
      <c r="D71" s="95" t="s">
        <v>36</v>
      </c>
      <c r="E71" s="132">
        <v>1.3</v>
      </c>
      <c r="F71" s="208">
        <v>116.47</v>
      </c>
      <c r="G71" s="29">
        <f t="shared" si="1"/>
        <v>151.41</v>
      </c>
      <c r="H71" s="109"/>
    </row>
    <row r="72" spans="1:8" s="42" customFormat="1" x14ac:dyDescent="0.25">
      <c r="A72" s="292"/>
      <c r="B72" s="283"/>
      <c r="C72" s="107" t="s">
        <v>658</v>
      </c>
      <c r="D72" s="95" t="s">
        <v>109</v>
      </c>
      <c r="E72" s="132">
        <v>92</v>
      </c>
      <c r="F72" s="208">
        <v>3.65</v>
      </c>
      <c r="G72" s="29">
        <f t="shared" si="1"/>
        <v>335.8</v>
      </c>
      <c r="H72" s="109"/>
    </row>
    <row r="73" spans="1:8" s="42" customFormat="1" x14ac:dyDescent="0.25">
      <c r="A73" s="292"/>
      <c r="B73" s="283"/>
      <c r="C73" s="133" t="s">
        <v>659</v>
      </c>
      <c r="D73" s="96" t="s">
        <v>36</v>
      </c>
      <c r="E73" s="140">
        <v>2.6</v>
      </c>
      <c r="F73" s="209">
        <v>32.75</v>
      </c>
      <c r="G73" s="29">
        <f t="shared" si="1"/>
        <v>85.15</v>
      </c>
      <c r="H73" s="109"/>
    </row>
    <row r="74" spans="1:8" s="42" customFormat="1" x14ac:dyDescent="0.25">
      <c r="A74" s="280" t="s">
        <v>106</v>
      </c>
      <c r="B74" s="282" t="s">
        <v>119</v>
      </c>
      <c r="C74" s="165" t="s">
        <v>660</v>
      </c>
      <c r="D74" s="95"/>
      <c r="E74" s="132"/>
      <c r="F74" s="208"/>
      <c r="G74" s="29"/>
      <c r="H74" s="109"/>
    </row>
    <row r="75" spans="1:8" s="42" customFormat="1" x14ac:dyDescent="0.25">
      <c r="A75" s="281"/>
      <c r="B75" s="283"/>
      <c r="C75" s="107" t="s">
        <v>654</v>
      </c>
      <c r="D75" s="95" t="s">
        <v>25</v>
      </c>
      <c r="E75" s="132">
        <v>34.5</v>
      </c>
      <c r="F75" s="208">
        <v>102.59</v>
      </c>
      <c r="G75" s="29">
        <f t="shared" si="1"/>
        <v>3539.36</v>
      </c>
      <c r="H75" s="109"/>
    </row>
    <row r="76" spans="1:8" s="42" customFormat="1" x14ac:dyDescent="0.25">
      <c r="A76" s="281"/>
      <c r="B76" s="283"/>
      <c r="C76" s="107" t="s">
        <v>655</v>
      </c>
      <c r="D76" s="95" t="s">
        <v>36</v>
      </c>
      <c r="E76" s="132">
        <v>4.7</v>
      </c>
      <c r="F76" s="208">
        <v>29.29</v>
      </c>
      <c r="G76" s="29">
        <f t="shared" si="1"/>
        <v>137.66</v>
      </c>
      <c r="H76" s="109"/>
    </row>
    <row r="77" spans="1:8" s="42" customFormat="1" x14ac:dyDescent="0.25">
      <c r="A77" s="281"/>
      <c r="B77" s="283"/>
      <c r="C77" s="107" t="s">
        <v>661</v>
      </c>
      <c r="D77" s="95" t="s">
        <v>36</v>
      </c>
      <c r="E77" s="132">
        <v>2.9</v>
      </c>
      <c r="F77" s="208">
        <v>116.48</v>
      </c>
      <c r="G77" s="29">
        <f t="shared" si="1"/>
        <v>337.79</v>
      </c>
      <c r="H77" s="109"/>
    </row>
    <row r="78" spans="1:8" s="42" customFormat="1" x14ac:dyDescent="0.25">
      <c r="A78" s="281"/>
      <c r="B78" s="283"/>
      <c r="C78" s="107" t="s">
        <v>657</v>
      </c>
      <c r="D78" s="95" t="s">
        <v>36</v>
      </c>
      <c r="E78" s="132">
        <v>0.7</v>
      </c>
      <c r="F78" s="208">
        <v>116.49</v>
      </c>
      <c r="G78" s="29">
        <f t="shared" si="1"/>
        <v>81.540000000000006</v>
      </c>
      <c r="H78" s="109"/>
    </row>
    <row r="79" spans="1:8" s="42" customFormat="1" x14ac:dyDescent="0.25">
      <c r="A79" s="281"/>
      <c r="B79" s="283"/>
      <c r="C79" s="107" t="s">
        <v>658</v>
      </c>
      <c r="D79" s="95" t="s">
        <v>109</v>
      </c>
      <c r="E79" s="132">
        <v>76</v>
      </c>
      <c r="F79" s="208">
        <v>3.65</v>
      </c>
      <c r="G79" s="29">
        <f t="shared" si="1"/>
        <v>277.39999999999998</v>
      </c>
      <c r="H79" s="109"/>
    </row>
    <row r="80" spans="1:8" s="42" customFormat="1" x14ac:dyDescent="0.25">
      <c r="A80" s="281"/>
      <c r="B80" s="283"/>
      <c r="C80" s="107" t="s">
        <v>659</v>
      </c>
      <c r="D80" s="95" t="s">
        <v>36</v>
      </c>
      <c r="E80" s="132">
        <v>2.4</v>
      </c>
      <c r="F80" s="208">
        <v>32.76</v>
      </c>
      <c r="G80" s="29">
        <f t="shared" si="1"/>
        <v>78.62</v>
      </c>
      <c r="H80" s="109"/>
    </row>
    <row r="81" spans="1:9" s="42" customFormat="1" ht="15.75" thickBot="1" x14ac:dyDescent="0.3">
      <c r="A81" s="115" t="s">
        <v>106</v>
      </c>
      <c r="B81" s="55" t="s">
        <v>120</v>
      </c>
      <c r="C81" s="116" t="s">
        <v>121</v>
      </c>
      <c r="D81" s="96" t="s">
        <v>109</v>
      </c>
      <c r="E81" s="96">
        <v>50</v>
      </c>
      <c r="F81" s="209">
        <v>19.3</v>
      </c>
      <c r="G81" s="60">
        <f t="shared" si="0"/>
        <v>965</v>
      </c>
      <c r="H81" s="109"/>
    </row>
    <row r="82" spans="1:9" s="42" customFormat="1" x14ac:dyDescent="0.25">
      <c r="A82" s="104"/>
      <c r="B82" s="18"/>
      <c r="C82" s="117" t="s">
        <v>122</v>
      </c>
      <c r="D82" s="118"/>
      <c r="E82" s="119"/>
      <c r="F82" s="206"/>
      <c r="G82" s="23"/>
      <c r="H82" s="109"/>
    </row>
    <row r="83" spans="1:9" s="42" customFormat="1" ht="30" x14ac:dyDescent="0.25">
      <c r="A83" s="61" t="s">
        <v>106</v>
      </c>
      <c r="B83" s="24" t="s">
        <v>123</v>
      </c>
      <c r="C83" s="120" t="s">
        <v>124</v>
      </c>
      <c r="D83" s="95" t="s">
        <v>611</v>
      </c>
      <c r="E83" s="132">
        <v>751</v>
      </c>
      <c r="F83" s="208">
        <v>5.26</v>
      </c>
      <c r="G83" s="29">
        <f t="shared" si="0"/>
        <v>3950.26</v>
      </c>
      <c r="H83" s="109"/>
    </row>
    <row r="84" spans="1:9" s="42" customFormat="1" x14ac:dyDescent="0.25">
      <c r="A84" s="61" t="s">
        <v>106</v>
      </c>
      <c r="B84" s="24" t="s">
        <v>125</v>
      </c>
      <c r="C84" s="120" t="s">
        <v>126</v>
      </c>
      <c r="D84" s="95" t="s">
        <v>25</v>
      </c>
      <c r="E84" s="132">
        <v>1001</v>
      </c>
      <c r="F84" s="208">
        <v>0.81</v>
      </c>
      <c r="G84" s="29">
        <f t="shared" si="0"/>
        <v>810.81</v>
      </c>
      <c r="H84" s="109"/>
    </row>
    <row r="85" spans="1:9" s="42" customFormat="1" ht="18" x14ac:dyDescent="0.25">
      <c r="A85" s="61" t="s">
        <v>106</v>
      </c>
      <c r="B85" s="24" t="s">
        <v>127</v>
      </c>
      <c r="C85" s="120" t="s">
        <v>128</v>
      </c>
      <c r="D85" s="95" t="s">
        <v>611</v>
      </c>
      <c r="E85" s="132">
        <v>15</v>
      </c>
      <c r="F85" s="208">
        <v>2.69</v>
      </c>
      <c r="G85" s="29">
        <f t="shared" si="0"/>
        <v>40.35</v>
      </c>
      <c r="H85" s="109"/>
    </row>
    <row r="86" spans="1:9" s="42" customFormat="1" ht="30" x14ac:dyDescent="0.25">
      <c r="A86" s="61" t="s">
        <v>106</v>
      </c>
      <c r="B86" s="24" t="s">
        <v>129</v>
      </c>
      <c r="C86" s="120" t="s">
        <v>130</v>
      </c>
      <c r="D86" s="95" t="s">
        <v>29</v>
      </c>
      <c r="E86" s="132">
        <v>2</v>
      </c>
      <c r="F86" s="208">
        <v>427.47</v>
      </c>
      <c r="G86" s="29">
        <f t="shared" si="0"/>
        <v>854.94</v>
      </c>
      <c r="H86" s="109"/>
    </row>
    <row r="87" spans="1:9" s="42" customFormat="1" x14ac:dyDescent="0.25">
      <c r="A87" s="61" t="s">
        <v>106</v>
      </c>
      <c r="B87" s="24" t="s">
        <v>131</v>
      </c>
      <c r="C87" s="120" t="s">
        <v>132</v>
      </c>
      <c r="D87" s="95" t="s">
        <v>29</v>
      </c>
      <c r="E87" s="132">
        <v>25</v>
      </c>
      <c r="F87" s="208">
        <v>427.46</v>
      </c>
      <c r="G87" s="29">
        <f t="shared" si="0"/>
        <v>10686.5</v>
      </c>
      <c r="H87" s="109"/>
    </row>
    <row r="88" spans="1:9" s="42" customFormat="1" x14ac:dyDescent="0.25">
      <c r="A88" s="284" t="s">
        <v>106</v>
      </c>
      <c r="B88" s="282" t="s">
        <v>133</v>
      </c>
      <c r="C88" s="166" t="s">
        <v>228</v>
      </c>
      <c r="D88" s="95"/>
      <c r="E88" s="132"/>
      <c r="F88" s="208"/>
      <c r="G88" s="29"/>
      <c r="H88" s="109"/>
    </row>
    <row r="89" spans="1:9" s="42" customFormat="1" x14ac:dyDescent="0.25">
      <c r="A89" s="285"/>
      <c r="B89" s="283"/>
      <c r="C89" s="120" t="s">
        <v>662</v>
      </c>
      <c r="D89" s="95" t="s">
        <v>109</v>
      </c>
      <c r="E89" s="132">
        <v>2502</v>
      </c>
      <c r="F89" s="208">
        <v>31.98</v>
      </c>
      <c r="G89" s="29">
        <f t="shared" si="0"/>
        <v>80013.960000000006</v>
      </c>
      <c r="H89" s="109"/>
    </row>
    <row r="90" spans="1:9" s="42" customFormat="1" x14ac:dyDescent="0.25">
      <c r="A90" s="285"/>
      <c r="B90" s="283"/>
      <c r="C90" s="120" t="s">
        <v>663</v>
      </c>
      <c r="D90" s="95" t="s">
        <v>25</v>
      </c>
      <c r="E90" s="132">
        <v>4004</v>
      </c>
      <c r="F90" s="208">
        <v>0.68</v>
      </c>
      <c r="G90" s="29">
        <f t="shared" si="0"/>
        <v>2722.72</v>
      </c>
      <c r="H90" s="109"/>
    </row>
    <row r="91" spans="1:9" s="42" customFormat="1" x14ac:dyDescent="0.25">
      <c r="A91" s="285"/>
      <c r="B91" s="283"/>
      <c r="C91" s="120" t="s">
        <v>664</v>
      </c>
      <c r="D91" s="95" t="s">
        <v>36</v>
      </c>
      <c r="E91" s="132">
        <v>351</v>
      </c>
      <c r="F91" s="208">
        <v>46.61</v>
      </c>
      <c r="G91" s="29">
        <f t="shared" si="0"/>
        <v>16360.11</v>
      </c>
      <c r="H91" s="109"/>
    </row>
    <row r="92" spans="1:9" s="42" customFormat="1" x14ac:dyDescent="0.25">
      <c r="A92" s="286"/>
      <c r="B92" s="287"/>
      <c r="C92" s="107" t="s">
        <v>665</v>
      </c>
      <c r="D92" s="114" t="s">
        <v>36</v>
      </c>
      <c r="E92" s="167">
        <v>376</v>
      </c>
      <c r="F92" s="208">
        <v>14.92</v>
      </c>
      <c r="G92" s="29">
        <f t="shared" si="0"/>
        <v>5609.92</v>
      </c>
      <c r="H92" s="109"/>
    </row>
    <row r="93" spans="1:9" s="42" customFormat="1" ht="30.75" thickBot="1" x14ac:dyDescent="0.3">
      <c r="A93" s="61" t="s">
        <v>106</v>
      </c>
      <c r="B93" s="24" t="s">
        <v>134</v>
      </c>
      <c r="C93" s="107" t="s">
        <v>135</v>
      </c>
      <c r="D93" s="95" t="s">
        <v>29</v>
      </c>
      <c r="E93" s="95">
        <v>121</v>
      </c>
      <c r="F93" s="208">
        <v>27.74</v>
      </c>
      <c r="G93" s="29">
        <f t="shared" si="0"/>
        <v>3356.54</v>
      </c>
      <c r="H93" s="109"/>
    </row>
    <row r="94" spans="1:9" s="42" customFormat="1" ht="29.25" thickBot="1" x14ac:dyDescent="0.3">
      <c r="A94" s="111" t="s">
        <v>106</v>
      </c>
      <c r="B94" s="30" t="s">
        <v>136</v>
      </c>
      <c r="C94" s="112" t="s">
        <v>137</v>
      </c>
      <c r="D94" s="97" t="s">
        <v>611</v>
      </c>
      <c r="E94" s="97">
        <v>7.6</v>
      </c>
      <c r="F94" s="210">
        <v>2.69</v>
      </c>
      <c r="G94" s="35">
        <f t="shared" si="0"/>
        <v>20.440000000000001</v>
      </c>
      <c r="H94" s="62" t="s">
        <v>138</v>
      </c>
      <c r="I94" s="37">
        <f>ROUND(SUM(G53:G94),2)</f>
        <v>168727.67</v>
      </c>
    </row>
    <row r="95" spans="1:9" s="42" customFormat="1" ht="15" customHeight="1" x14ac:dyDescent="0.25">
      <c r="A95" s="104"/>
      <c r="B95" s="18"/>
      <c r="C95" s="113" t="s">
        <v>613</v>
      </c>
      <c r="D95" s="20"/>
      <c r="E95" s="21"/>
      <c r="F95" s="206"/>
      <c r="G95" s="23"/>
      <c r="H95" s="121"/>
    </row>
    <row r="96" spans="1:9" s="42" customFormat="1" ht="28.9" customHeight="1" x14ac:dyDescent="0.25">
      <c r="A96" s="226" t="s">
        <v>139</v>
      </c>
      <c r="B96" s="227" t="s">
        <v>140</v>
      </c>
      <c r="C96" s="228" t="s">
        <v>717</v>
      </c>
      <c r="D96" s="225" t="s">
        <v>109</v>
      </c>
      <c r="E96" s="224">
        <v>2995</v>
      </c>
      <c r="F96" s="208">
        <v>39.36</v>
      </c>
      <c r="G96" s="29">
        <f t="shared" si="0"/>
        <v>117883.2</v>
      </c>
      <c r="H96" s="109"/>
    </row>
    <row r="97" spans="1:9" s="42" customFormat="1" ht="21" customHeight="1" x14ac:dyDescent="0.25">
      <c r="A97" s="226" t="s">
        <v>139</v>
      </c>
      <c r="B97" s="237" t="s">
        <v>141</v>
      </c>
      <c r="C97" s="238" t="s">
        <v>718</v>
      </c>
      <c r="D97" s="239" t="s">
        <v>109</v>
      </c>
      <c r="E97" s="240">
        <v>148</v>
      </c>
      <c r="F97" s="209">
        <v>39.36</v>
      </c>
      <c r="G97" s="29">
        <f t="shared" si="0"/>
        <v>5825.28</v>
      </c>
      <c r="H97" s="109"/>
    </row>
    <row r="98" spans="1:9" s="42" customFormat="1" ht="28.15" customHeight="1" thickBot="1" x14ac:dyDescent="0.3">
      <c r="A98" s="115" t="s">
        <v>139</v>
      </c>
      <c r="B98" s="237" t="s">
        <v>716</v>
      </c>
      <c r="C98" s="116" t="s">
        <v>142</v>
      </c>
      <c r="D98" s="96" t="s">
        <v>109</v>
      </c>
      <c r="E98" s="140">
        <v>3143</v>
      </c>
      <c r="F98" s="209">
        <v>2.88</v>
      </c>
      <c r="G98" s="60">
        <f t="shared" si="0"/>
        <v>9051.84</v>
      </c>
      <c r="H98" s="109"/>
    </row>
    <row r="99" spans="1:9" s="42" customFormat="1" ht="33" customHeight="1" x14ac:dyDescent="0.25">
      <c r="A99" s="104"/>
      <c r="B99" s="18"/>
      <c r="C99" s="113" t="s">
        <v>614</v>
      </c>
      <c r="D99" s="20"/>
      <c r="E99" s="168"/>
      <c r="F99" s="206"/>
      <c r="G99" s="23"/>
      <c r="H99" s="122"/>
    </row>
    <row r="100" spans="1:9" s="42" customFormat="1" ht="30" x14ac:dyDescent="0.25">
      <c r="A100" s="226" t="s">
        <v>139</v>
      </c>
      <c r="B100" s="227" t="s">
        <v>143</v>
      </c>
      <c r="C100" s="241" t="s">
        <v>721</v>
      </c>
      <c r="D100" s="225" t="s">
        <v>109</v>
      </c>
      <c r="E100" s="224">
        <v>2284</v>
      </c>
      <c r="F100" s="208">
        <v>0.61</v>
      </c>
      <c r="G100" s="29">
        <f t="shared" si="0"/>
        <v>1393.24</v>
      </c>
      <c r="H100" s="122"/>
    </row>
    <row r="101" spans="1:9" s="42" customFormat="1" ht="30.6" customHeight="1" x14ac:dyDescent="0.25">
      <c r="A101" s="61" t="s">
        <v>139</v>
      </c>
      <c r="B101" s="24" t="s">
        <v>144</v>
      </c>
      <c r="C101" s="120" t="s">
        <v>666</v>
      </c>
      <c r="D101" s="95" t="s">
        <v>109</v>
      </c>
      <c r="E101" s="132">
        <v>90</v>
      </c>
      <c r="F101" s="208">
        <v>0.55000000000000004</v>
      </c>
      <c r="G101" s="29">
        <f t="shared" si="0"/>
        <v>49.5</v>
      </c>
      <c r="H101" s="122"/>
    </row>
    <row r="102" spans="1:9" s="42" customFormat="1" ht="15" customHeight="1" x14ac:dyDescent="0.25">
      <c r="A102" s="61" t="s">
        <v>139</v>
      </c>
      <c r="B102" s="24" t="s">
        <v>145</v>
      </c>
      <c r="C102" s="120" t="s">
        <v>146</v>
      </c>
      <c r="D102" s="95" t="s">
        <v>610</v>
      </c>
      <c r="E102" s="132">
        <v>14243</v>
      </c>
      <c r="F102" s="208">
        <v>0.28999999999999998</v>
      </c>
      <c r="G102" s="29">
        <f t="shared" si="0"/>
        <v>4130.47</v>
      </c>
      <c r="H102" s="122"/>
    </row>
    <row r="103" spans="1:9" s="42" customFormat="1" ht="28.9" customHeight="1" x14ac:dyDescent="0.25">
      <c r="A103" s="61" t="s">
        <v>139</v>
      </c>
      <c r="B103" s="24" t="s">
        <v>147</v>
      </c>
      <c r="C103" s="120" t="s">
        <v>148</v>
      </c>
      <c r="D103" s="95" t="s">
        <v>610</v>
      </c>
      <c r="E103" s="132">
        <v>14243</v>
      </c>
      <c r="F103" s="208">
        <v>0.28999999999999998</v>
      </c>
      <c r="G103" s="29">
        <f t="shared" si="0"/>
        <v>4130.47</v>
      </c>
      <c r="H103" s="122"/>
      <c r="I103" s="54"/>
    </row>
    <row r="104" spans="1:9" s="42" customFormat="1" ht="28.9" customHeight="1" x14ac:dyDescent="0.25">
      <c r="A104" s="61" t="s">
        <v>139</v>
      </c>
      <c r="B104" s="24" t="s">
        <v>149</v>
      </c>
      <c r="C104" s="120" t="s">
        <v>150</v>
      </c>
      <c r="D104" s="95" t="s">
        <v>610</v>
      </c>
      <c r="E104" s="132">
        <v>14000</v>
      </c>
      <c r="F104" s="208">
        <v>0.33</v>
      </c>
      <c r="G104" s="29">
        <f t="shared" si="0"/>
        <v>4620</v>
      </c>
      <c r="H104" s="109"/>
      <c r="I104" s="54"/>
    </row>
    <row r="105" spans="1:9" s="42" customFormat="1" ht="15" customHeight="1" thickBot="1" x14ac:dyDescent="0.3">
      <c r="A105" s="111" t="s">
        <v>139</v>
      </c>
      <c r="B105" s="30" t="s">
        <v>151</v>
      </c>
      <c r="C105" s="123" t="s">
        <v>152</v>
      </c>
      <c r="D105" s="97" t="s">
        <v>610</v>
      </c>
      <c r="E105" s="97">
        <v>574.20000000000005</v>
      </c>
      <c r="F105" s="210">
        <v>12.03</v>
      </c>
      <c r="G105" s="35">
        <f t="shared" si="0"/>
        <v>6907.63</v>
      </c>
      <c r="H105" s="109"/>
      <c r="I105" s="54"/>
    </row>
    <row r="106" spans="1:9" s="42" customFormat="1" ht="15" customHeight="1" x14ac:dyDescent="0.25">
      <c r="A106" s="104"/>
      <c r="B106" s="18"/>
      <c r="C106" s="124" t="s">
        <v>153</v>
      </c>
      <c r="D106" s="20"/>
      <c r="E106" s="21"/>
      <c r="F106" s="206"/>
      <c r="G106" s="23"/>
      <c r="H106" s="109"/>
      <c r="I106" s="54"/>
    </row>
    <row r="107" spans="1:9" s="42" customFormat="1" ht="15" customHeight="1" x14ac:dyDescent="0.25">
      <c r="A107" s="61" t="s">
        <v>139</v>
      </c>
      <c r="B107" s="24" t="s">
        <v>154</v>
      </c>
      <c r="C107" s="120" t="s">
        <v>155</v>
      </c>
      <c r="D107" s="95" t="s">
        <v>610</v>
      </c>
      <c r="E107" s="132">
        <v>8581</v>
      </c>
      <c r="F107" s="208">
        <v>6.42</v>
      </c>
      <c r="G107" s="29">
        <f t="shared" si="0"/>
        <v>55090.02</v>
      </c>
      <c r="H107" s="109"/>
      <c r="I107" s="54"/>
    </row>
    <row r="108" spans="1:9" s="42" customFormat="1" ht="15" customHeight="1" x14ac:dyDescent="0.25">
      <c r="A108" s="61" t="s">
        <v>139</v>
      </c>
      <c r="B108" s="24" t="s">
        <v>156</v>
      </c>
      <c r="C108" s="120" t="s">
        <v>157</v>
      </c>
      <c r="D108" s="95" t="s">
        <v>610</v>
      </c>
      <c r="E108" s="132">
        <v>7675</v>
      </c>
      <c r="F108" s="208">
        <v>5.76</v>
      </c>
      <c r="G108" s="29">
        <f t="shared" si="0"/>
        <v>44208</v>
      </c>
      <c r="H108" s="109"/>
      <c r="I108" s="54"/>
    </row>
    <row r="109" spans="1:9" s="42" customFormat="1" ht="15" customHeight="1" x14ac:dyDescent="0.25">
      <c r="A109" s="61" t="s">
        <v>139</v>
      </c>
      <c r="B109" s="24" t="s">
        <v>158</v>
      </c>
      <c r="C109" s="120" t="s">
        <v>159</v>
      </c>
      <c r="D109" s="95" t="s">
        <v>611</v>
      </c>
      <c r="E109" s="132">
        <v>5117</v>
      </c>
      <c r="F109" s="208">
        <v>25.53</v>
      </c>
      <c r="G109" s="29">
        <f t="shared" si="0"/>
        <v>130637.01</v>
      </c>
      <c r="H109" s="109"/>
      <c r="I109" s="54"/>
    </row>
    <row r="110" spans="1:9" s="42" customFormat="1" ht="26.65" customHeight="1" x14ac:dyDescent="0.25">
      <c r="A110" s="61" t="s">
        <v>139</v>
      </c>
      <c r="B110" s="24" t="s">
        <v>160</v>
      </c>
      <c r="C110" s="120" t="s">
        <v>161</v>
      </c>
      <c r="D110" s="95" t="s">
        <v>610</v>
      </c>
      <c r="E110" s="132">
        <v>15366</v>
      </c>
      <c r="F110" s="208">
        <v>11.84</v>
      </c>
      <c r="G110" s="29">
        <f t="shared" si="0"/>
        <v>181933.44</v>
      </c>
      <c r="H110" s="109"/>
      <c r="I110" s="54"/>
    </row>
    <row r="111" spans="1:9" s="42" customFormat="1" ht="15" customHeight="1" x14ac:dyDescent="0.25">
      <c r="A111" s="61" t="s">
        <v>139</v>
      </c>
      <c r="B111" s="24" t="s">
        <v>162</v>
      </c>
      <c r="C111" s="120" t="s">
        <v>615</v>
      </c>
      <c r="D111" s="95" t="s">
        <v>610</v>
      </c>
      <c r="E111" s="132">
        <v>14000</v>
      </c>
      <c r="F111" s="208">
        <v>20.05</v>
      </c>
      <c r="G111" s="29">
        <f t="shared" si="0"/>
        <v>280700</v>
      </c>
      <c r="H111" s="109"/>
      <c r="I111" s="54"/>
    </row>
    <row r="112" spans="1:9" s="42" customFormat="1" ht="15" customHeight="1" x14ac:dyDescent="0.25">
      <c r="A112" s="61" t="s">
        <v>139</v>
      </c>
      <c r="B112" s="24" t="s">
        <v>163</v>
      </c>
      <c r="C112" s="120" t="s">
        <v>164</v>
      </c>
      <c r="D112" s="95" t="s">
        <v>610</v>
      </c>
      <c r="E112" s="132">
        <v>14161</v>
      </c>
      <c r="F112" s="208">
        <v>15.82</v>
      </c>
      <c r="G112" s="29">
        <f t="shared" si="0"/>
        <v>224027.02</v>
      </c>
      <c r="H112" s="109"/>
      <c r="I112" s="54"/>
    </row>
    <row r="113" spans="1:9" s="42" customFormat="1" ht="15" customHeight="1" thickBot="1" x14ac:dyDescent="0.3">
      <c r="A113" s="111" t="s">
        <v>139</v>
      </c>
      <c r="B113" s="30" t="s">
        <v>165</v>
      </c>
      <c r="C113" s="123" t="s">
        <v>166</v>
      </c>
      <c r="D113" s="97" t="s">
        <v>610</v>
      </c>
      <c r="E113" s="139">
        <v>14243</v>
      </c>
      <c r="F113" s="210">
        <v>12.24</v>
      </c>
      <c r="G113" s="35">
        <f t="shared" si="0"/>
        <v>174334.32</v>
      </c>
      <c r="H113" s="109"/>
      <c r="I113" s="54"/>
    </row>
    <row r="114" spans="1:9" s="42" customFormat="1" ht="15" customHeight="1" x14ac:dyDescent="0.25">
      <c r="A114" s="125"/>
      <c r="B114" s="53"/>
      <c r="C114" s="126" t="s">
        <v>167</v>
      </c>
      <c r="D114" s="56"/>
      <c r="E114" s="82"/>
      <c r="F114" s="211"/>
      <c r="G114" s="84"/>
      <c r="H114" s="109"/>
      <c r="I114" s="54"/>
    </row>
    <row r="115" spans="1:9" s="42" customFormat="1" ht="15" customHeight="1" x14ac:dyDescent="0.25">
      <c r="A115" s="61" t="s">
        <v>139</v>
      </c>
      <c r="B115" s="24" t="s">
        <v>168</v>
      </c>
      <c r="C115" s="107" t="s">
        <v>169</v>
      </c>
      <c r="D115" s="95" t="s">
        <v>610</v>
      </c>
      <c r="E115" s="132">
        <v>8581</v>
      </c>
      <c r="F115" s="208"/>
      <c r="G115" s="29">
        <f t="shared" si="0"/>
        <v>0</v>
      </c>
      <c r="H115" s="109"/>
      <c r="I115" s="54"/>
    </row>
    <row r="116" spans="1:9" s="42" customFormat="1" ht="15" customHeight="1" x14ac:dyDescent="0.25">
      <c r="A116" s="61" t="s">
        <v>139</v>
      </c>
      <c r="B116" s="24" t="s">
        <v>170</v>
      </c>
      <c r="C116" s="107" t="s">
        <v>171</v>
      </c>
      <c r="D116" s="95" t="s">
        <v>611</v>
      </c>
      <c r="E116" s="132">
        <v>7675</v>
      </c>
      <c r="F116" s="208"/>
      <c r="G116" s="29">
        <f t="shared" si="0"/>
        <v>0</v>
      </c>
      <c r="H116" s="109"/>
      <c r="I116" s="54"/>
    </row>
    <row r="117" spans="1:9" s="42" customFormat="1" ht="15" customHeight="1" x14ac:dyDescent="0.25">
      <c r="A117" s="61" t="s">
        <v>139</v>
      </c>
      <c r="B117" s="24" t="s">
        <v>172</v>
      </c>
      <c r="C117" s="107" t="s">
        <v>159</v>
      </c>
      <c r="D117" s="95" t="s">
        <v>611</v>
      </c>
      <c r="E117" s="132">
        <v>5048</v>
      </c>
      <c r="F117" s="208"/>
      <c r="G117" s="29">
        <f t="shared" si="0"/>
        <v>0</v>
      </c>
      <c r="H117" s="109"/>
      <c r="I117" s="54"/>
    </row>
    <row r="118" spans="1:9" s="42" customFormat="1" ht="30.6" customHeight="1" x14ac:dyDescent="0.25">
      <c r="A118" s="226" t="s">
        <v>139</v>
      </c>
      <c r="B118" s="227" t="s">
        <v>173</v>
      </c>
      <c r="C118" s="228" t="s">
        <v>174</v>
      </c>
      <c r="D118" s="225" t="s">
        <v>610</v>
      </c>
      <c r="E118" s="224">
        <v>15868</v>
      </c>
      <c r="F118" s="208"/>
      <c r="G118" s="29">
        <f t="shared" si="0"/>
        <v>0</v>
      </c>
      <c r="H118" s="109"/>
      <c r="I118" s="54"/>
    </row>
    <row r="119" spans="1:9" s="42" customFormat="1" ht="15" customHeight="1" x14ac:dyDescent="0.25">
      <c r="A119" s="61" t="s">
        <v>139</v>
      </c>
      <c r="B119" s="24" t="s">
        <v>175</v>
      </c>
      <c r="C119" s="107" t="s">
        <v>615</v>
      </c>
      <c r="D119" s="95" t="s">
        <v>610</v>
      </c>
      <c r="E119" s="132">
        <v>14000</v>
      </c>
      <c r="F119" s="208"/>
      <c r="G119" s="29">
        <f t="shared" si="0"/>
        <v>0</v>
      </c>
      <c r="H119" s="109"/>
      <c r="I119" s="54"/>
    </row>
    <row r="120" spans="1:9" s="42" customFormat="1" ht="15" customHeight="1" thickBot="1" x14ac:dyDescent="0.3">
      <c r="A120" s="61" t="s">
        <v>139</v>
      </c>
      <c r="B120" s="24" t="s">
        <v>176</v>
      </c>
      <c r="C120" s="107" t="s">
        <v>164</v>
      </c>
      <c r="D120" s="95" t="s">
        <v>610</v>
      </c>
      <c r="E120" s="132">
        <v>14161</v>
      </c>
      <c r="F120" s="208"/>
      <c r="G120" s="29">
        <f t="shared" si="0"/>
        <v>0</v>
      </c>
      <c r="H120" s="109"/>
      <c r="I120" s="54"/>
    </row>
    <row r="121" spans="1:9" s="42" customFormat="1" ht="31.5" customHeight="1" thickBot="1" x14ac:dyDescent="0.3">
      <c r="A121" s="111" t="s">
        <v>139</v>
      </c>
      <c r="B121" s="30" t="s">
        <v>177</v>
      </c>
      <c r="C121" s="112" t="s">
        <v>166</v>
      </c>
      <c r="D121" s="97" t="s">
        <v>610</v>
      </c>
      <c r="E121" s="139">
        <v>14243</v>
      </c>
      <c r="F121" s="210"/>
      <c r="G121" s="35">
        <f t="shared" si="0"/>
        <v>0</v>
      </c>
      <c r="H121" s="62" t="s">
        <v>178</v>
      </c>
      <c r="I121" s="37">
        <f>ROUND(SUM(G95:G121),2)</f>
        <v>1244921.44</v>
      </c>
    </row>
    <row r="122" spans="1:9" s="42" customFormat="1" ht="14.25" customHeight="1" x14ac:dyDescent="0.25">
      <c r="A122" s="104" t="s">
        <v>179</v>
      </c>
      <c r="B122" s="18" t="s">
        <v>180</v>
      </c>
      <c r="C122" s="105" t="s">
        <v>181</v>
      </c>
      <c r="D122" s="106" t="s">
        <v>611</v>
      </c>
      <c r="E122" s="138">
        <v>183</v>
      </c>
      <c r="F122" s="206">
        <v>36.270000000000003</v>
      </c>
      <c r="G122" s="23">
        <f t="shared" si="0"/>
        <v>6637.41</v>
      </c>
      <c r="H122" s="109"/>
    </row>
    <row r="123" spans="1:9" s="42" customFormat="1" ht="30" x14ac:dyDescent="0.25">
      <c r="A123" s="61" t="s">
        <v>179</v>
      </c>
      <c r="B123" s="24" t="s">
        <v>182</v>
      </c>
      <c r="C123" s="107" t="s">
        <v>183</v>
      </c>
      <c r="D123" s="95" t="s">
        <v>610</v>
      </c>
      <c r="E123" s="132">
        <v>690</v>
      </c>
      <c r="F123" s="208">
        <v>16.440000000000001</v>
      </c>
      <c r="G123" s="29">
        <f t="shared" si="0"/>
        <v>11343.6</v>
      </c>
      <c r="H123" s="127"/>
    </row>
    <row r="124" spans="1:9" s="42" customFormat="1" ht="18" x14ac:dyDescent="0.25">
      <c r="A124" s="61" t="s">
        <v>179</v>
      </c>
      <c r="B124" s="24" t="s">
        <v>184</v>
      </c>
      <c r="C124" s="107" t="s">
        <v>185</v>
      </c>
      <c r="D124" s="95" t="s">
        <v>610</v>
      </c>
      <c r="E124" s="132">
        <v>756</v>
      </c>
      <c r="F124" s="208">
        <v>18.25</v>
      </c>
      <c r="G124" s="29">
        <f t="shared" si="0"/>
        <v>13797</v>
      </c>
      <c r="H124" s="41"/>
    </row>
    <row r="125" spans="1:9" s="42" customFormat="1" x14ac:dyDescent="0.25">
      <c r="A125" s="61" t="s">
        <v>179</v>
      </c>
      <c r="B125" s="24" t="s">
        <v>186</v>
      </c>
      <c r="C125" s="107" t="s">
        <v>187</v>
      </c>
      <c r="D125" s="95" t="s">
        <v>109</v>
      </c>
      <c r="E125" s="132">
        <v>220</v>
      </c>
      <c r="F125" s="208">
        <v>9.56</v>
      </c>
      <c r="G125" s="29">
        <f t="shared" si="0"/>
        <v>2103.1999999999998</v>
      </c>
      <c r="H125" s="109"/>
    </row>
    <row r="126" spans="1:9" s="42" customFormat="1" ht="18" x14ac:dyDescent="0.25">
      <c r="A126" s="61" t="s">
        <v>179</v>
      </c>
      <c r="B126" s="24" t="s">
        <v>188</v>
      </c>
      <c r="C126" s="107" t="s">
        <v>189</v>
      </c>
      <c r="D126" s="95" t="s">
        <v>611</v>
      </c>
      <c r="E126" s="132">
        <v>11</v>
      </c>
      <c r="F126" s="208">
        <v>191.16</v>
      </c>
      <c r="G126" s="29">
        <f t="shared" si="0"/>
        <v>2102.7600000000002</v>
      </c>
      <c r="H126" s="41"/>
    </row>
    <row r="127" spans="1:9" s="42" customFormat="1" ht="30" x14ac:dyDescent="0.25">
      <c r="A127" s="61" t="s">
        <v>179</v>
      </c>
      <c r="B127" s="24" t="s">
        <v>190</v>
      </c>
      <c r="C127" s="107" t="s">
        <v>191</v>
      </c>
      <c r="D127" s="95" t="s">
        <v>109</v>
      </c>
      <c r="E127" s="132">
        <v>220</v>
      </c>
      <c r="F127" s="208">
        <v>2.88</v>
      </c>
      <c r="G127" s="29">
        <f t="shared" si="0"/>
        <v>633.6</v>
      </c>
      <c r="H127" s="41"/>
    </row>
    <row r="128" spans="1:9" s="42" customFormat="1" x14ac:dyDescent="0.25">
      <c r="A128" s="226" t="s">
        <v>179</v>
      </c>
      <c r="B128" s="227" t="s">
        <v>192</v>
      </c>
      <c r="C128" s="228" t="s">
        <v>722</v>
      </c>
      <c r="D128" s="225" t="s">
        <v>109</v>
      </c>
      <c r="E128" s="224">
        <v>190</v>
      </c>
      <c r="F128" s="208">
        <v>0.61</v>
      </c>
      <c r="G128" s="29">
        <f t="shared" si="0"/>
        <v>115.9</v>
      </c>
      <c r="H128" s="41"/>
    </row>
    <row r="129" spans="1:9" s="42" customFormat="1" ht="30.75" thickBot="1" x14ac:dyDescent="0.3">
      <c r="A129" s="61" t="s">
        <v>179</v>
      </c>
      <c r="B129" s="24" t="s">
        <v>193</v>
      </c>
      <c r="C129" s="107" t="s">
        <v>194</v>
      </c>
      <c r="D129" s="95" t="s">
        <v>36</v>
      </c>
      <c r="E129" s="132">
        <v>47</v>
      </c>
      <c r="F129" s="208">
        <v>23.5</v>
      </c>
      <c r="G129" s="29">
        <f t="shared" si="0"/>
        <v>1104.5</v>
      </c>
      <c r="H129" s="41"/>
    </row>
    <row r="130" spans="1:9" s="42" customFormat="1" ht="31.5" customHeight="1" thickBot="1" x14ac:dyDescent="0.3">
      <c r="A130" s="111" t="s">
        <v>179</v>
      </c>
      <c r="B130" s="30" t="s">
        <v>195</v>
      </c>
      <c r="C130" s="112" t="s">
        <v>196</v>
      </c>
      <c r="D130" s="97" t="s">
        <v>610</v>
      </c>
      <c r="E130" s="139">
        <v>93</v>
      </c>
      <c r="F130" s="210">
        <v>7.58</v>
      </c>
      <c r="G130" s="35">
        <f t="shared" si="0"/>
        <v>704.94</v>
      </c>
      <c r="H130" s="62" t="s">
        <v>197</v>
      </c>
      <c r="I130" s="37">
        <f>ROUND(SUM(G122:G130),2)</f>
        <v>38542.910000000003</v>
      </c>
    </row>
    <row r="131" spans="1:9" s="42" customFormat="1" ht="43.5" customHeight="1" x14ac:dyDescent="0.25">
      <c r="A131" s="242" t="s">
        <v>198</v>
      </c>
      <c r="B131" s="243" t="s">
        <v>199</v>
      </c>
      <c r="C131" s="244" t="s">
        <v>723</v>
      </c>
      <c r="D131" s="245" t="s">
        <v>611</v>
      </c>
      <c r="E131" s="246">
        <v>1428</v>
      </c>
      <c r="F131" s="206">
        <v>36.270000000000003</v>
      </c>
      <c r="G131" s="23">
        <f t="shared" si="0"/>
        <v>51793.56</v>
      </c>
      <c r="H131" s="121"/>
    </row>
    <row r="132" spans="1:9" s="42" customFormat="1" ht="45" x14ac:dyDescent="0.25">
      <c r="A132" s="226" t="s">
        <v>198</v>
      </c>
      <c r="B132" s="227" t="s">
        <v>201</v>
      </c>
      <c r="C132" s="228" t="s">
        <v>724</v>
      </c>
      <c r="D132" s="225" t="s">
        <v>610</v>
      </c>
      <c r="E132" s="224">
        <v>4736</v>
      </c>
      <c r="F132" s="208">
        <v>14.47</v>
      </c>
      <c r="G132" s="29">
        <f t="shared" si="0"/>
        <v>68529.919999999998</v>
      </c>
      <c r="H132" s="121"/>
    </row>
    <row r="133" spans="1:9" s="42" customFormat="1" ht="45" x14ac:dyDescent="0.25">
      <c r="A133" s="61" t="s">
        <v>198</v>
      </c>
      <c r="B133" s="24" t="s">
        <v>203</v>
      </c>
      <c r="C133" s="107" t="s">
        <v>204</v>
      </c>
      <c r="D133" s="95" t="s">
        <v>610</v>
      </c>
      <c r="E133" s="132">
        <v>4507</v>
      </c>
      <c r="F133" s="208">
        <v>35.979999999999997</v>
      </c>
      <c r="G133" s="29">
        <f t="shared" ref="G133:G196" si="2">ROUND((E133*F133),2)</f>
        <v>162161.85999999999</v>
      </c>
      <c r="H133" s="121"/>
    </row>
    <row r="134" spans="1:9" s="42" customFormat="1" ht="45" x14ac:dyDescent="0.25">
      <c r="A134" s="61" t="s">
        <v>198</v>
      </c>
      <c r="B134" s="24" t="s">
        <v>205</v>
      </c>
      <c r="C134" s="107" t="s">
        <v>206</v>
      </c>
      <c r="D134" s="95" t="s">
        <v>610</v>
      </c>
      <c r="E134" s="132">
        <v>526</v>
      </c>
      <c r="F134" s="208">
        <v>38.229999999999997</v>
      </c>
      <c r="G134" s="29">
        <f t="shared" si="2"/>
        <v>20108.98</v>
      </c>
      <c r="H134" s="121"/>
    </row>
    <row r="135" spans="1:9" s="42" customFormat="1" ht="45" x14ac:dyDescent="0.25">
      <c r="A135" s="61" t="s">
        <v>198</v>
      </c>
      <c r="B135" s="24" t="s">
        <v>207</v>
      </c>
      <c r="C135" s="107" t="s">
        <v>208</v>
      </c>
      <c r="D135" s="95" t="s">
        <v>610</v>
      </c>
      <c r="E135" s="132">
        <v>60</v>
      </c>
      <c r="F135" s="208">
        <v>27.75</v>
      </c>
      <c r="G135" s="29">
        <f t="shared" si="2"/>
        <v>1665</v>
      </c>
      <c r="H135" s="121"/>
    </row>
    <row r="136" spans="1:9" s="42" customFormat="1" ht="45" x14ac:dyDescent="0.25">
      <c r="A136" s="61" t="s">
        <v>198</v>
      </c>
      <c r="B136" s="24" t="s">
        <v>209</v>
      </c>
      <c r="C136" s="107" t="s">
        <v>187</v>
      </c>
      <c r="D136" s="95" t="s">
        <v>109</v>
      </c>
      <c r="E136" s="132">
        <v>2923</v>
      </c>
      <c r="F136" s="208">
        <v>9.56</v>
      </c>
      <c r="G136" s="29">
        <f t="shared" si="2"/>
        <v>27943.88</v>
      </c>
      <c r="H136" s="121"/>
    </row>
    <row r="137" spans="1:9" s="42" customFormat="1" ht="45" x14ac:dyDescent="0.25">
      <c r="A137" s="61" t="s">
        <v>198</v>
      </c>
      <c r="B137" s="24" t="s">
        <v>210</v>
      </c>
      <c r="C137" s="107" t="s">
        <v>189</v>
      </c>
      <c r="D137" s="95" t="s">
        <v>611</v>
      </c>
      <c r="E137" s="132">
        <v>147</v>
      </c>
      <c r="F137" s="208">
        <v>191.16</v>
      </c>
      <c r="G137" s="29">
        <f t="shared" si="2"/>
        <v>28100.52</v>
      </c>
      <c r="H137" s="121"/>
    </row>
    <row r="138" spans="1:9" s="42" customFormat="1" ht="45" x14ac:dyDescent="0.25">
      <c r="A138" s="61" t="s">
        <v>198</v>
      </c>
      <c r="B138" s="24" t="s">
        <v>211</v>
      </c>
      <c r="C138" s="107" t="s">
        <v>212</v>
      </c>
      <c r="D138" s="95" t="s">
        <v>109</v>
      </c>
      <c r="E138" s="132">
        <v>2923</v>
      </c>
      <c r="F138" s="208">
        <v>2.88</v>
      </c>
      <c r="G138" s="29">
        <f t="shared" si="2"/>
        <v>8418.24</v>
      </c>
      <c r="H138" s="121"/>
    </row>
    <row r="139" spans="1:9" s="42" customFormat="1" ht="45" x14ac:dyDescent="0.25">
      <c r="A139" s="61" t="s">
        <v>198</v>
      </c>
      <c r="B139" s="24" t="s">
        <v>213</v>
      </c>
      <c r="C139" s="107" t="s">
        <v>194</v>
      </c>
      <c r="D139" s="95" t="s">
        <v>36</v>
      </c>
      <c r="E139" s="132">
        <v>448</v>
      </c>
      <c r="F139" s="208">
        <v>23.5</v>
      </c>
      <c r="G139" s="29">
        <f t="shared" si="2"/>
        <v>10528</v>
      </c>
      <c r="H139" s="121"/>
    </row>
    <row r="140" spans="1:9" s="42" customFormat="1" ht="45.75" thickBot="1" x14ac:dyDescent="0.3">
      <c r="A140" s="61" t="s">
        <v>198</v>
      </c>
      <c r="B140" s="24" t="s">
        <v>214</v>
      </c>
      <c r="C140" s="107" t="s">
        <v>196</v>
      </c>
      <c r="D140" s="95" t="s">
        <v>610</v>
      </c>
      <c r="E140" s="132">
        <v>996</v>
      </c>
      <c r="F140" s="208">
        <v>7.58</v>
      </c>
      <c r="G140" s="29">
        <f t="shared" si="2"/>
        <v>7549.68</v>
      </c>
      <c r="H140" s="121"/>
    </row>
    <row r="141" spans="1:9" s="42" customFormat="1" ht="45.75" thickBot="1" x14ac:dyDescent="0.3">
      <c r="A141" s="111" t="s">
        <v>198</v>
      </c>
      <c r="B141" s="30" t="s">
        <v>215</v>
      </c>
      <c r="C141" s="112" t="s">
        <v>216</v>
      </c>
      <c r="D141" s="97" t="s">
        <v>610</v>
      </c>
      <c r="E141" s="139">
        <v>312</v>
      </c>
      <c r="F141" s="210">
        <v>12.03</v>
      </c>
      <c r="G141" s="35">
        <f t="shared" si="2"/>
        <v>3753.36</v>
      </c>
      <c r="H141" s="62" t="s">
        <v>217</v>
      </c>
      <c r="I141" s="37">
        <f>ROUND(SUM(G131:G141),2)</f>
        <v>390553</v>
      </c>
    </row>
    <row r="142" spans="1:9" s="42" customFormat="1" x14ac:dyDescent="0.25">
      <c r="A142" s="104" t="s">
        <v>218</v>
      </c>
      <c r="B142" s="18" t="s">
        <v>219</v>
      </c>
      <c r="C142" s="105" t="s">
        <v>220</v>
      </c>
      <c r="D142" s="106" t="s">
        <v>109</v>
      </c>
      <c r="E142" s="138">
        <v>90</v>
      </c>
      <c r="F142" s="206">
        <v>201.4</v>
      </c>
      <c r="G142" s="23">
        <f t="shared" si="2"/>
        <v>18126</v>
      </c>
      <c r="H142" s="129"/>
      <c r="I142" s="54"/>
    </row>
    <row r="143" spans="1:9" s="42" customFormat="1" ht="30" x14ac:dyDescent="0.25">
      <c r="A143" s="61" t="s">
        <v>218</v>
      </c>
      <c r="B143" s="24" t="s">
        <v>221</v>
      </c>
      <c r="C143" s="107" t="s">
        <v>222</v>
      </c>
      <c r="D143" s="95" t="s">
        <v>611</v>
      </c>
      <c r="E143" s="132">
        <v>175</v>
      </c>
      <c r="F143" s="208">
        <v>9.65</v>
      </c>
      <c r="G143" s="29">
        <f t="shared" si="2"/>
        <v>1688.75</v>
      </c>
      <c r="H143" s="129"/>
      <c r="I143" s="54"/>
    </row>
    <row r="144" spans="1:9" s="42" customFormat="1" ht="18" customHeight="1" x14ac:dyDescent="0.25">
      <c r="A144" s="61" t="s">
        <v>218</v>
      </c>
      <c r="B144" s="24" t="s">
        <v>223</v>
      </c>
      <c r="C144" s="107" t="s">
        <v>224</v>
      </c>
      <c r="D144" s="95" t="s">
        <v>25</v>
      </c>
      <c r="E144" s="132">
        <v>126</v>
      </c>
      <c r="F144" s="208">
        <v>1.23</v>
      </c>
      <c r="G144" s="29">
        <f t="shared" si="2"/>
        <v>154.97999999999999</v>
      </c>
      <c r="H144" s="129"/>
      <c r="I144" s="54"/>
    </row>
    <row r="145" spans="1:9" s="42" customFormat="1" ht="18" customHeight="1" x14ac:dyDescent="0.25">
      <c r="A145" s="61" t="s">
        <v>218</v>
      </c>
      <c r="B145" s="24" t="s">
        <v>225</v>
      </c>
      <c r="C145" s="107" t="s">
        <v>226</v>
      </c>
      <c r="D145" s="95" t="s">
        <v>611</v>
      </c>
      <c r="E145" s="132">
        <v>38</v>
      </c>
      <c r="F145" s="208">
        <v>1.89</v>
      </c>
      <c r="G145" s="29">
        <f t="shared" si="2"/>
        <v>71.819999999999993</v>
      </c>
      <c r="H145" s="129"/>
      <c r="I145" s="54"/>
    </row>
    <row r="146" spans="1:9" s="42" customFormat="1" ht="18" customHeight="1" x14ac:dyDescent="0.25">
      <c r="A146" s="61" t="s">
        <v>218</v>
      </c>
      <c r="B146" s="24" t="s">
        <v>227</v>
      </c>
      <c r="C146" s="107" t="s">
        <v>228</v>
      </c>
      <c r="D146" s="95" t="s">
        <v>109</v>
      </c>
      <c r="E146" s="132">
        <v>95</v>
      </c>
      <c r="F146" s="208">
        <v>31.98</v>
      </c>
      <c r="G146" s="29">
        <f t="shared" si="2"/>
        <v>3038.1</v>
      </c>
      <c r="H146" s="129"/>
      <c r="I146" s="54"/>
    </row>
    <row r="147" spans="1:9" s="42" customFormat="1" ht="18" customHeight="1" x14ac:dyDescent="0.25">
      <c r="A147" s="61" t="s">
        <v>218</v>
      </c>
      <c r="B147" s="24" t="s">
        <v>229</v>
      </c>
      <c r="C147" s="107" t="s">
        <v>230</v>
      </c>
      <c r="D147" s="95" t="s">
        <v>611</v>
      </c>
      <c r="E147" s="132">
        <v>36</v>
      </c>
      <c r="F147" s="208">
        <v>36.270000000000003</v>
      </c>
      <c r="G147" s="29">
        <f t="shared" si="2"/>
        <v>1305.72</v>
      </c>
      <c r="H147" s="129"/>
      <c r="I147" s="54"/>
    </row>
    <row r="148" spans="1:9" s="42" customFormat="1" ht="18" customHeight="1" x14ac:dyDescent="0.25">
      <c r="A148" s="61" t="s">
        <v>218</v>
      </c>
      <c r="B148" s="24" t="s">
        <v>231</v>
      </c>
      <c r="C148" s="107" t="s">
        <v>232</v>
      </c>
      <c r="D148" s="95" t="s">
        <v>25</v>
      </c>
      <c r="E148" s="132">
        <v>370</v>
      </c>
      <c r="F148" s="208">
        <v>0.68</v>
      </c>
      <c r="G148" s="29">
        <f t="shared" si="2"/>
        <v>251.6</v>
      </c>
      <c r="H148" s="130"/>
      <c r="I148" s="54"/>
    </row>
    <row r="149" spans="1:9" s="42" customFormat="1" ht="18" customHeight="1" x14ac:dyDescent="0.25">
      <c r="A149" s="61" t="s">
        <v>218</v>
      </c>
      <c r="B149" s="24" t="s">
        <v>233</v>
      </c>
      <c r="C149" s="107" t="s">
        <v>234</v>
      </c>
      <c r="D149" s="95" t="s">
        <v>25</v>
      </c>
      <c r="E149" s="132">
        <v>108</v>
      </c>
      <c r="F149" s="208">
        <v>24.13</v>
      </c>
      <c r="G149" s="29">
        <f t="shared" si="2"/>
        <v>2606.04</v>
      </c>
      <c r="H149" s="130"/>
      <c r="I149" s="54"/>
    </row>
    <row r="150" spans="1:9" s="42" customFormat="1" ht="18" customHeight="1" x14ac:dyDescent="0.25">
      <c r="A150" s="61" t="s">
        <v>218</v>
      </c>
      <c r="B150" s="24" t="s">
        <v>235</v>
      </c>
      <c r="C150" s="107" t="s">
        <v>236</v>
      </c>
      <c r="D150" s="95" t="s">
        <v>25</v>
      </c>
      <c r="E150" s="132">
        <v>86</v>
      </c>
      <c r="F150" s="208">
        <v>6.16</v>
      </c>
      <c r="G150" s="29">
        <f t="shared" si="2"/>
        <v>529.76</v>
      </c>
      <c r="H150" s="130"/>
      <c r="I150" s="54"/>
    </row>
    <row r="151" spans="1:9" s="42" customFormat="1" ht="18" customHeight="1" x14ac:dyDescent="0.25">
      <c r="A151" s="61" t="s">
        <v>218</v>
      </c>
      <c r="B151" s="24" t="s">
        <v>237</v>
      </c>
      <c r="C151" s="107" t="s">
        <v>238</v>
      </c>
      <c r="D151" s="95" t="s">
        <v>611</v>
      </c>
      <c r="E151" s="132">
        <v>26</v>
      </c>
      <c r="F151" s="208">
        <v>36.35</v>
      </c>
      <c r="G151" s="29">
        <f t="shared" si="2"/>
        <v>945.1</v>
      </c>
      <c r="H151" s="130"/>
      <c r="I151" s="54"/>
    </row>
    <row r="152" spans="1:9" s="42" customFormat="1" ht="18" customHeight="1" thickBot="1" x14ac:dyDescent="0.3">
      <c r="A152" s="61" t="s">
        <v>218</v>
      </c>
      <c r="B152" s="24" t="s">
        <v>239</v>
      </c>
      <c r="C152" s="107" t="s">
        <v>240</v>
      </c>
      <c r="D152" s="95" t="s">
        <v>611</v>
      </c>
      <c r="E152" s="132">
        <v>54</v>
      </c>
      <c r="F152" s="208">
        <v>39.31</v>
      </c>
      <c r="G152" s="29">
        <f t="shared" si="2"/>
        <v>2122.7399999999998</v>
      </c>
      <c r="H152" s="129"/>
      <c r="I152" s="54"/>
    </row>
    <row r="153" spans="1:9" s="42" customFormat="1" ht="30.75" thickBot="1" x14ac:dyDescent="0.3">
      <c r="A153" s="111" t="s">
        <v>218</v>
      </c>
      <c r="B153" s="30" t="s">
        <v>241</v>
      </c>
      <c r="C153" s="112" t="s">
        <v>242</v>
      </c>
      <c r="D153" s="97" t="s">
        <v>25</v>
      </c>
      <c r="E153" s="139">
        <v>100</v>
      </c>
      <c r="F153" s="210">
        <v>2.81</v>
      </c>
      <c r="G153" s="35">
        <f t="shared" si="2"/>
        <v>281</v>
      </c>
      <c r="H153" s="62" t="s">
        <v>243</v>
      </c>
      <c r="I153" s="37">
        <f>ROUND(SUM(G142:G153),2)</f>
        <v>31121.61</v>
      </c>
    </row>
    <row r="154" spans="1:9" s="42" customFormat="1" ht="28.5" x14ac:dyDescent="0.25">
      <c r="A154" s="104"/>
      <c r="B154" s="18"/>
      <c r="C154" s="131" t="s">
        <v>244</v>
      </c>
      <c r="D154" s="20"/>
      <c r="E154" s="21"/>
      <c r="F154" s="206"/>
      <c r="G154" s="23"/>
      <c r="H154" s="129"/>
      <c r="I154" s="54"/>
    </row>
    <row r="155" spans="1:9" s="42" customFormat="1" ht="30" x14ac:dyDescent="0.25">
      <c r="A155" s="61" t="s">
        <v>245</v>
      </c>
      <c r="B155" s="24" t="s">
        <v>246</v>
      </c>
      <c r="C155" s="107" t="s">
        <v>85</v>
      </c>
      <c r="D155" s="95" t="s">
        <v>36</v>
      </c>
      <c r="E155" s="132">
        <v>45</v>
      </c>
      <c r="F155" s="208">
        <v>10.9</v>
      </c>
      <c r="G155" s="29">
        <f t="shared" si="2"/>
        <v>490.5</v>
      </c>
      <c r="H155" s="129"/>
      <c r="I155" s="54"/>
    </row>
    <row r="156" spans="1:9" s="42" customFormat="1" ht="30" x14ac:dyDescent="0.25">
      <c r="A156" s="61" t="s">
        <v>245</v>
      </c>
      <c r="B156" s="24" t="s">
        <v>247</v>
      </c>
      <c r="C156" s="107" t="s">
        <v>248</v>
      </c>
      <c r="D156" s="95" t="s">
        <v>36</v>
      </c>
      <c r="E156" s="132">
        <v>330</v>
      </c>
      <c r="F156" s="208">
        <v>9.65</v>
      </c>
      <c r="G156" s="29">
        <f t="shared" si="2"/>
        <v>3184.5</v>
      </c>
      <c r="H156" s="129"/>
      <c r="I156" s="54"/>
    </row>
    <row r="157" spans="1:9" s="42" customFormat="1" ht="30" x14ac:dyDescent="0.25">
      <c r="A157" s="61" t="s">
        <v>245</v>
      </c>
      <c r="B157" s="24" t="s">
        <v>249</v>
      </c>
      <c r="C157" s="107" t="s">
        <v>250</v>
      </c>
      <c r="D157" s="95" t="s">
        <v>36</v>
      </c>
      <c r="E157" s="132">
        <v>363</v>
      </c>
      <c r="F157" s="208">
        <v>18.61</v>
      </c>
      <c r="G157" s="29">
        <f t="shared" si="2"/>
        <v>6755.43</v>
      </c>
      <c r="H157" s="129"/>
      <c r="I157" s="54"/>
    </row>
    <row r="158" spans="1:9" s="42" customFormat="1" ht="30" customHeight="1" x14ac:dyDescent="0.25">
      <c r="A158" s="61" t="s">
        <v>245</v>
      </c>
      <c r="B158" s="24" t="s">
        <v>251</v>
      </c>
      <c r="C158" s="107" t="s">
        <v>87</v>
      </c>
      <c r="D158" s="95" t="s">
        <v>36</v>
      </c>
      <c r="E158" s="132">
        <v>1045</v>
      </c>
      <c r="F158" s="208">
        <v>1.26</v>
      </c>
      <c r="G158" s="29">
        <f t="shared" si="2"/>
        <v>1316.7</v>
      </c>
      <c r="H158" s="129"/>
      <c r="I158" s="54"/>
    </row>
    <row r="159" spans="1:9" s="42" customFormat="1" ht="30" x14ac:dyDescent="0.25">
      <c r="A159" s="61" t="s">
        <v>245</v>
      </c>
      <c r="B159" s="24" t="s">
        <v>252</v>
      </c>
      <c r="C159" s="107" t="s">
        <v>253</v>
      </c>
      <c r="D159" s="95" t="s">
        <v>36</v>
      </c>
      <c r="E159" s="132">
        <v>1045</v>
      </c>
      <c r="F159" s="208">
        <v>7.02</v>
      </c>
      <c r="G159" s="29">
        <f t="shared" si="2"/>
        <v>7335.9</v>
      </c>
      <c r="H159" s="129"/>
      <c r="I159" s="54"/>
    </row>
    <row r="160" spans="1:9" s="42" customFormat="1" ht="30" x14ac:dyDescent="0.25">
      <c r="A160" s="61" t="s">
        <v>245</v>
      </c>
      <c r="B160" s="24" t="s">
        <v>254</v>
      </c>
      <c r="C160" s="107" t="s">
        <v>93</v>
      </c>
      <c r="D160" s="95" t="s">
        <v>25</v>
      </c>
      <c r="E160" s="132">
        <v>1100</v>
      </c>
      <c r="F160" s="208">
        <v>0.85</v>
      </c>
      <c r="G160" s="29">
        <f t="shared" si="2"/>
        <v>935</v>
      </c>
      <c r="H160" s="129"/>
      <c r="I160" s="54"/>
    </row>
    <row r="161" spans="1:9" s="42" customFormat="1" ht="30" x14ac:dyDescent="0.25">
      <c r="A161" s="61" t="s">
        <v>245</v>
      </c>
      <c r="B161" s="24" t="s">
        <v>255</v>
      </c>
      <c r="C161" s="107" t="s">
        <v>95</v>
      </c>
      <c r="D161" s="95" t="s">
        <v>25</v>
      </c>
      <c r="E161" s="132">
        <v>490</v>
      </c>
      <c r="F161" s="208">
        <v>0.87</v>
      </c>
      <c r="G161" s="29">
        <f t="shared" si="2"/>
        <v>426.3</v>
      </c>
      <c r="H161" s="129"/>
      <c r="I161" s="54"/>
    </row>
    <row r="162" spans="1:9" s="42" customFormat="1" ht="30" x14ac:dyDescent="0.25">
      <c r="A162" s="61" t="s">
        <v>245</v>
      </c>
      <c r="B162" s="24" t="s">
        <v>256</v>
      </c>
      <c r="C162" s="107" t="s">
        <v>97</v>
      </c>
      <c r="D162" s="95" t="s">
        <v>25</v>
      </c>
      <c r="E162" s="132">
        <v>26</v>
      </c>
      <c r="F162" s="208">
        <v>1.23</v>
      </c>
      <c r="G162" s="29">
        <f t="shared" si="2"/>
        <v>31.98</v>
      </c>
      <c r="H162" s="130"/>
      <c r="I162" s="54"/>
    </row>
    <row r="163" spans="1:9" s="42" customFormat="1" ht="42.6" customHeight="1" x14ac:dyDescent="0.25">
      <c r="A163" s="61" t="s">
        <v>245</v>
      </c>
      <c r="B163" s="24" t="s">
        <v>257</v>
      </c>
      <c r="C163" s="107" t="s">
        <v>258</v>
      </c>
      <c r="D163" s="95" t="s">
        <v>25</v>
      </c>
      <c r="E163" s="132">
        <v>236</v>
      </c>
      <c r="F163" s="208">
        <v>2.81</v>
      </c>
      <c r="G163" s="29">
        <f t="shared" si="2"/>
        <v>663.16</v>
      </c>
      <c r="H163" s="130"/>
      <c r="I163" s="54"/>
    </row>
    <row r="164" spans="1:9" s="42" customFormat="1" ht="30" x14ac:dyDescent="0.25">
      <c r="A164" s="61" t="s">
        <v>245</v>
      </c>
      <c r="B164" s="24" t="s">
        <v>259</v>
      </c>
      <c r="C164" s="107" t="s">
        <v>260</v>
      </c>
      <c r="D164" s="95" t="s">
        <v>25</v>
      </c>
      <c r="E164" s="132">
        <v>60</v>
      </c>
      <c r="F164" s="208">
        <v>5.38</v>
      </c>
      <c r="G164" s="29">
        <f t="shared" si="2"/>
        <v>322.8</v>
      </c>
      <c r="H164" s="130"/>
      <c r="I164" s="54"/>
    </row>
    <row r="165" spans="1:9" s="42" customFormat="1" ht="30" x14ac:dyDescent="0.25">
      <c r="A165" s="226" t="s">
        <v>245</v>
      </c>
      <c r="B165" s="227" t="s">
        <v>261</v>
      </c>
      <c r="C165" s="228" t="s">
        <v>725</v>
      </c>
      <c r="D165" s="225" t="s">
        <v>109</v>
      </c>
      <c r="E165" s="224">
        <v>84</v>
      </c>
      <c r="F165" s="208">
        <v>0.61</v>
      </c>
      <c r="G165" s="29">
        <f t="shared" si="2"/>
        <v>51.24</v>
      </c>
      <c r="H165" s="129"/>
      <c r="I165" s="54"/>
    </row>
    <row r="166" spans="1:9" s="42" customFormat="1" ht="30" x14ac:dyDescent="0.25">
      <c r="A166" s="61" t="s">
        <v>245</v>
      </c>
      <c r="B166" s="24" t="s">
        <v>262</v>
      </c>
      <c r="C166" s="107" t="s">
        <v>194</v>
      </c>
      <c r="D166" s="95" t="s">
        <v>36</v>
      </c>
      <c r="E166" s="132">
        <v>34</v>
      </c>
      <c r="F166" s="208">
        <v>23.5</v>
      </c>
      <c r="G166" s="29">
        <f t="shared" si="2"/>
        <v>799</v>
      </c>
      <c r="H166" s="129"/>
      <c r="I166" s="54"/>
    </row>
    <row r="167" spans="1:9" s="42" customFormat="1" ht="30" x14ac:dyDescent="0.25">
      <c r="A167" s="61" t="s">
        <v>245</v>
      </c>
      <c r="B167" s="24" t="s">
        <v>263</v>
      </c>
      <c r="C167" s="107" t="s">
        <v>264</v>
      </c>
      <c r="D167" s="95" t="s">
        <v>25</v>
      </c>
      <c r="E167" s="132">
        <v>132</v>
      </c>
      <c r="F167" s="208">
        <v>7.5</v>
      </c>
      <c r="G167" s="29">
        <f t="shared" si="2"/>
        <v>990</v>
      </c>
      <c r="H167" s="129"/>
      <c r="I167" s="54"/>
    </row>
    <row r="168" spans="1:9" s="42" customFormat="1" ht="30.75" thickBot="1" x14ac:dyDescent="0.3">
      <c r="A168" s="115" t="s">
        <v>245</v>
      </c>
      <c r="B168" s="55" t="s">
        <v>265</v>
      </c>
      <c r="C168" s="133" t="s">
        <v>266</v>
      </c>
      <c r="D168" s="96" t="s">
        <v>610</v>
      </c>
      <c r="E168" s="140">
        <v>220</v>
      </c>
      <c r="F168" s="209">
        <v>2.81</v>
      </c>
      <c r="G168" s="60">
        <f t="shared" si="2"/>
        <v>618.20000000000005</v>
      </c>
      <c r="H168" s="129"/>
      <c r="I168" s="54"/>
    </row>
    <row r="169" spans="1:9" s="42" customFormat="1" x14ac:dyDescent="0.25">
      <c r="A169" s="104"/>
      <c r="B169" s="18"/>
      <c r="C169" s="131" t="s">
        <v>267</v>
      </c>
      <c r="D169" s="20"/>
      <c r="E169" s="21"/>
      <c r="F169" s="206"/>
      <c r="G169" s="23"/>
      <c r="H169" s="129"/>
      <c r="I169" s="54"/>
    </row>
    <row r="170" spans="1:9" s="42" customFormat="1" ht="30" x14ac:dyDescent="0.25">
      <c r="A170" s="61" t="s">
        <v>245</v>
      </c>
      <c r="B170" s="24" t="s">
        <v>268</v>
      </c>
      <c r="C170" s="120" t="s">
        <v>616</v>
      </c>
      <c r="D170" s="95" t="s">
        <v>611</v>
      </c>
      <c r="E170" s="132">
        <v>108</v>
      </c>
      <c r="F170" s="208">
        <v>36.270000000000003</v>
      </c>
      <c r="G170" s="29">
        <f t="shared" si="2"/>
        <v>3917.16</v>
      </c>
      <c r="H170" s="130"/>
      <c r="I170" s="54"/>
    </row>
    <row r="171" spans="1:9" s="42" customFormat="1" ht="30" x14ac:dyDescent="0.25">
      <c r="A171" s="61" t="s">
        <v>245</v>
      </c>
      <c r="B171" s="24" t="s">
        <v>269</v>
      </c>
      <c r="C171" s="120" t="s">
        <v>617</v>
      </c>
      <c r="D171" s="95" t="s">
        <v>611</v>
      </c>
      <c r="E171" s="132">
        <v>389</v>
      </c>
      <c r="F171" s="208">
        <v>36.270000000000003</v>
      </c>
      <c r="G171" s="29">
        <f t="shared" si="2"/>
        <v>14109.03</v>
      </c>
      <c r="H171" s="130"/>
      <c r="I171" s="54"/>
    </row>
    <row r="172" spans="1:9" s="42" customFormat="1" ht="30" x14ac:dyDescent="0.25">
      <c r="A172" s="61" t="s">
        <v>245</v>
      </c>
      <c r="B172" s="24" t="s">
        <v>270</v>
      </c>
      <c r="C172" s="120" t="s">
        <v>183</v>
      </c>
      <c r="D172" s="95" t="s">
        <v>610</v>
      </c>
      <c r="E172" s="132">
        <v>649</v>
      </c>
      <c r="F172" s="208">
        <v>16.440000000000001</v>
      </c>
      <c r="G172" s="29">
        <f t="shared" si="2"/>
        <v>10669.56</v>
      </c>
      <c r="H172" s="130"/>
      <c r="I172" s="54"/>
    </row>
    <row r="173" spans="1:9" s="42" customFormat="1" ht="29.65" customHeight="1" thickBot="1" x14ac:dyDescent="0.3">
      <c r="A173" s="111" t="s">
        <v>245</v>
      </c>
      <c r="B173" s="30" t="s">
        <v>271</v>
      </c>
      <c r="C173" s="123" t="s">
        <v>272</v>
      </c>
      <c r="D173" s="97" t="s">
        <v>610</v>
      </c>
      <c r="E173" s="139">
        <v>566</v>
      </c>
      <c r="F173" s="210">
        <v>30.92</v>
      </c>
      <c r="G173" s="35">
        <f t="shared" si="2"/>
        <v>17500.72</v>
      </c>
      <c r="H173" s="130"/>
      <c r="I173" s="54"/>
    </row>
    <row r="174" spans="1:9" s="42" customFormat="1" x14ac:dyDescent="0.25">
      <c r="A174" s="104"/>
      <c r="B174" s="18"/>
      <c r="C174" s="131" t="s">
        <v>273</v>
      </c>
      <c r="D174" s="20"/>
      <c r="E174" s="21"/>
      <c r="F174" s="206"/>
      <c r="G174" s="23"/>
      <c r="H174" s="129"/>
      <c r="I174" s="54"/>
    </row>
    <row r="175" spans="1:9" s="42" customFormat="1" ht="30" x14ac:dyDescent="0.25">
      <c r="A175" s="61" t="s">
        <v>245</v>
      </c>
      <c r="B175" s="24" t="s">
        <v>274</v>
      </c>
      <c r="C175" s="120" t="s">
        <v>618</v>
      </c>
      <c r="D175" s="95" t="s">
        <v>611</v>
      </c>
      <c r="E175" s="132">
        <v>95</v>
      </c>
      <c r="F175" s="208"/>
      <c r="G175" s="29">
        <f t="shared" si="2"/>
        <v>0</v>
      </c>
      <c r="H175" s="130"/>
      <c r="I175" s="54"/>
    </row>
    <row r="176" spans="1:9" s="42" customFormat="1" ht="30" x14ac:dyDescent="0.25">
      <c r="A176" s="61" t="s">
        <v>245</v>
      </c>
      <c r="B176" s="24" t="s">
        <v>275</v>
      </c>
      <c r="C176" s="120" t="s">
        <v>619</v>
      </c>
      <c r="D176" s="95" t="s">
        <v>611</v>
      </c>
      <c r="E176" s="132">
        <v>202</v>
      </c>
      <c r="F176" s="208"/>
      <c r="G176" s="29">
        <f t="shared" si="2"/>
        <v>0</v>
      </c>
      <c r="H176" s="129"/>
      <c r="I176" s="54"/>
    </row>
    <row r="177" spans="1:9" s="42" customFormat="1" ht="30" x14ac:dyDescent="0.25">
      <c r="A177" s="61" t="s">
        <v>245</v>
      </c>
      <c r="B177" s="24" t="s">
        <v>276</v>
      </c>
      <c r="C177" s="120" t="s">
        <v>277</v>
      </c>
      <c r="D177" s="95" t="s">
        <v>610</v>
      </c>
      <c r="E177" s="132">
        <v>649</v>
      </c>
      <c r="F177" s="208"/>
      <c r="G177" s="29">
        <f t="shared" si="2"/>
        <v>0</v>
      </c>
      <c r="H177" s="129"/>
      <c r="I177" s="54"/>
    </row>
    <row r="178" spans="1:9" s="42" customFormat="1" ht="28.9" customHeight="1" thickBot="1" x14ac:dyDescent="0.3">
      <c r="A178" s="111" t="s">
        <v>245</v>
      </c>
      <c r="B178" s="30" t="s">
        <v>278</v>
      </c>
      <c r="C178" s="123" t="s">
        <v>272</v>
      </c>
      <c r="D178" s="97" t="s">
        <v>610</v>
      </c>
      <c r="E178" s="139">
        <v>566</v>
      </c>
      <c r="F178" s="210"/>
      <c r="G178" s="35">
        <f t="shared" si="2"/>
        <v>0</v>
      </c>
      <c r="H178" s="129"/>
      <c r="I178" s="54"/>
    </row>
    <row r="179" spans="1:9" s="42" customFormat="1" x14ac:dyDescent="0.25">
      <c r="A179" s="125"/>
      <c r="B179" s="53"/>
      <c r="C179" s="126" t="s">
        <v>279</v>
      </c>
      <c r="D179" s="56"/>
      <c r="E179" s="82"/>
      <c r="F179" s="211"/>
      <c r="G179" s="84"/>
      <c r="H179" s="129"/>
      <c r="I179" s="54"/>
    </row>
    <row r="180" spans="1:9" s="42" customFormat="1" ht="30" x14ac:dyDescent="0.25">
      <c r="A180" s="61" t="s">
        <v>245</v>
      </c>
      <c r="B180" s="24" t="s">
        <v>280</v>
      </c>
      <c r="C180" s="107" t="s">
        <v>281</v>
      </c>
      <c r="D180" s="95" t="s">
        <v>611</v>
      </c>
      <c r="E180" s="132">
        <v>423</v>
      </c>
      <c r="F180" s="208">
        <v>36.270000000000003</v>
      </c>
      <c r="G180" s="29">
        <f t="shared" si="2"/>
        <v>15342.21</v>
      </c>
      <c r="H180" s="129"/>
      <c r="I180" s="54"/>
    </row>
    <row r="181" spans="1:9" s="42" customFormat="1" ht="30" x14ac:dyDescent="0.25">
      <c r="A181" s="61" t="s">
        <v>245</v>
      </c>
      <c r="B181" s="24" t="s">
        <v>282</v>
      </c>
      <c r="C181" s="107" t="s">
        <v>183</v>
      </c>
      <c r="D181" s="95" t="s">
        <v>610</v>
      </c>
      <c r="E181" s="132">
        <v>599</v>
      </c>
      <c r="F181" s="208">
        <v>16.440000000000001</v>
      </c>
      <c r="G181" s="29">
        <f t="shared" si="2"/>
        <v>9847.56</v>
      </c>
      <c r="H181" s="129"/>
      <c r="I181" s="54"/>
    </row>
    <row r="182" spans="1:9" s="42" customFormat="1" ht="30" x14ac:dyDescent="0.25">
      <c r="A182" s="61" t="s">
        <v>245</v>
      </c>
      <c r="B182" s="24" t="s">
        <v>283</v>
      </c>
      <c r="C182" s="107" t="s">
        <v>284</v>
      </c>
      <c r="D182" s="95" t="s">
        <v>610</v>
      </c>
      <c r="E182" s="132">
        <v>563</v>
      </c>
      <c r="F182" s="208">
        <v>23.61</v>
      </c>
      <c r="G182" s="29">
        <f t="shared" si="2"/>
        <v>13292.43</v>
      </c>
      <c r="H182" s="129"/>
      <c r="I182" s="54"/>
    </row>
    <row r="183" spans="1:9" s="42" customFormat="1" ht="30" x14ac:dyDescent="0.25">
      <c r="A183" s="61" t="s">
        <v>245</v>
      </c>
      <c r="B183" s="24" t="s">
        <v>285</v>
      </c>
      <c r="C183" s="107" t="s">
        <v>194</v>
      </c>
      <c r="D183" s="95" t="s">
        <v>36</v>
      </c>
      <c r="E183" s="132">
        <v>18</v>
      </c>
      <c r="F183" s="208">
        <v>23.5</v>
      </c>
      <c r="G183" s="29">
        <f t="shared" si="2"/>
        <v>423</v>
      </c>
      <c r="H183" s="129"/>
      <c r="I183" s="54"/>
    </row>
    <row r="184" spans="1:9" s="42" customFormat="1" ht="30.75" thickBot="1" x14ac:dyDescent="0.3">
      <c r="A184" s="61" t="s">
        <v>245</v>
      </c>
      <c r="B184" s="24" t="s">
        <v>286</v>
      </c>
      <c r="C184" s="107" t="s">
        <v>264</v>
      </c>
      <c r="D184" s="95" t="s">
        <v>25</v>
      </c>
      <c r="E184" s="132">
        <v>44.5</v>
      </c>
      <c r="F184" s="208">
        <v>7.5</v>
      </c>
      <c r="G184" s="29">
        <f t="shared" si="2"/>
        <v>333.75</v>
      </c>
      <c r="H184" s="130"/>
      <c r="I184" s="54"/>
    </row>
    <row r="185" spans="1:9" s="42" customFormat="1" ht="30.75" thickBot="1" x14ac:dyDescent="0.3">
      <c r="A185" s="111" t="s">
        <v>245</v>
      </c>
      <c r="B185" s="30" t="s">
        <v>287</v>
      </c>
      <c r="C185" s="112" t="s">
        <v>288</v>
      </c>
      <c r="D185" s="97" t="s">
        <v>610</v>
      </c>
      <c r="E185" s="139">
        <v>118</v>
      </c>
      <c r="F185" s="210">
        <v>12.03</v>
      </c>
      <c r="G185" s="35">
        <f t="shared" si="2"/>
        <v>1419.54</v>
      </c>
      <c r="H185" s="62" t="s">
        <v>289</v>
      </c>
      <c r="I185" s="37">
        <f>ROUND(SUM(G154:G185),2)</f>
        <v>110775.67</v>
      </c>
    </row>
    <row r="186" spans="1:9" s="42" customFormat="1" x14ac:dyDescent="0.25">
      <c r="A186" s="104" t="s">
        <v>290</v>
      </c>
      <c r="B186" s="18" t="s">
        <v>291</v>
      </c>
      <c r="C186" s="105" t="s">
        <v>200</v>
      </c>
      <c r="D186" s="106" t="s">
        <v>36</v>
      </c>
      <c r="E186" s="138">
        <v>5</v>
      </c>
      <c r="F186" s="206">
        <v>36.270000000000003</v>
      </c>
      <c r="G186" s="23">
        <f t="shared" si="2"/>
        <v>181.35</v>
      </c>
      <c r="H186" s="130"/>
      <c r="I186" s="54"/>
    </row>
    <row r="187" spans="1:9" s="42" customFormat="1" ht="30" x14ac:dyDescent="0.25">
      <c r="A187" s="61" t="s">
        <v>290</v>
      </c>
      <c r="B187" s="24" t="s">
        <v>292</v>
      </c>
      <c r="C187" s="107" t="s">
        <v>202</v>
      </c>
      <c r="D187" s="95" t="s">
        <v>610</v>
      </c>
      <c r="E187" s="132">
        <v>13</v>
      </c>
      <c r="F187" s="208">
        <v>14.47</v>
      </c>
      <c r="G187" s="29">
        <f t="shared" si="2"/>
        <v>188.11</v>
      </c>
      <c r="H187" s="130"/>
      <c r="I187" s="54"/>
    </row>
    <row r="188" spans="1:9" s="42" customFormat="1" ht="30" x14ac:dyDescent="0.25">
      <c r="A188" s="61" t="s">
        <v>290</v>
      </c>
      <c r="B188" s="24" t="s">
        <v>293</v>
      </c>
      <c r="C188" s="107" t="s">
        <v>204</v>
      </c>
      <c r="D188" s="95" t="s">
        <v>610</v>
      </c>
      <c r="E188" s="132">
        <v>10.5</v>
      </c>
      <c r="F188" s="208">
        <v>35.979999999999997</v>
      </c>
      <c r="G188" s="29">
        <f t="shared" si="2"/>
        <v>377.79</v>
      </c>
      <c r="H188" s="129"/>
      <c r="I188" s="54"/>
    </row>
    <row r="189" spans="1:9" s="42" customFormat="1" ht="45" x14ac:dyDescent="0.25">
      <c r="A189" s="226" t="s">
        <v>290</v>
      </c>
      <c r="B189" s="227" t="s">
        <v>294</v>
      </c>
      <c r="C189" s="241" t="s">
        <v>726</v>
      </c>
      <c r="D189" s="225" t="s">
        <v>610</v>
      </c>
      <c r="E189" s="224">
        <v>5.6</v>
      </c>
      <c r="F189" s="208">
        <v>40.479999999999997</v>
      </c>
      <c r="G189" s="29">
        <f t="shared" si="2"/>
        <v>226.69</v>
      </c>
      <c r="H189" s="130"/>
      <c r="I189" s="54"/>
    </row>
    <row r="190" spans="1:9" s="42" customFormat="1" ht="15.75" thickBot="1" x14ac:dyDescent="0.3">
      <c r="A190" s="226" t="s">
        <v>290</v>
      </c>
      <c r="B190" s="227" t="s">
        <v>295</v>
      </c>
      <c r="C190" s="228" t="s">
        <v>727</v>
      </c>
      <c r="D190" s="225" t="s">
        <v>109</v>
      </c>
      <c r="E190" s="224">
        <v>23</v>
      </c>
      <c r="F190" s="208">
        <v>73.09</v>
      </c>
      <c r="G190" s="29">
        <f t="shared" si="2"/>
        <v>1681.07</v>
      </c>
      <c r="H190" s="130"/>
      <c r="I190" s="54"/>
    </row>
    <row r="191" spans="1:9" s="42" customFormat="1" ht="30.75" thickBot="1" x14ac:dyDescent="0.3">
      <c r="A191" s="111" t="s">
        <v>290</v>
      </c>
      <c r="B191" s="30" t="s">
        <v>296</v>
      </c>
      <c r="C191" s="112" t="s">
        <v>142</v>
      </c>
      <c r="D191" s="97" t="s">
        <v>109</v>
      </c>
      <c r="E191" s="139">
        <v>23</v>
      </c>
      <c r="F191" s="210">
        <v>2.88</v>
      </c>
      <c r="G191" s="35">
        <f t="shared" si="2"/>
        <v>66.239999999999995</v>
      </c>
      <c r="H191" s="62" t="s">
        <v>297</v>
      </c>
      <c r="I191" s="37">
        <f>ROUND(SUM(G186:G191),2)</f>
        <v>2721.25</v>
      </c>
    </row>
    <row r="192" spans="1:9" s="42" customFormat="1" ht="45" x14ac:dyDescent="0.25">
      <c r="A192" s="242" t="s">
        <v>298</v>
      </c>
      <c r="B192" s="243" t="s">
        <v>299</v>
      </c>
      <c r="C192" s="244" t="s">
        <v>728</v>
      </c>
      <c r="D192" s="247" t="s">
        <v>620</v>
      </c>
      <c r="E192" s="246">
        <v>64</v>
      </c>
      <c r="F192" s="206">
        <v>40.479999999999997</v>
      </c>
      <c r="G192" s="23">
        <f t="shared" si="2"/>
        <v>2590.7199999999998</v>
      </c>
      <c r="H192" s="130"/>
      <c r="I192" s="54"/>
    </row>
    <row r="193" spans="1:9" s="42" customFormat="1" ht="45" x14ac:dyDescent="0.25">
      <c r="A193" s="226" t="s">
        <v>298</v>
      </c>
      <c r="B193" s="227" t="s">
        <v>300</v>
      </c>
      <c r="C193" s="241" t="s">
        <v>726</v>
      </c>
      <c r="D193" s="225" t="s">
        <v>610</v>
      </c>
      <c r="E193" s="224">
        <v>119</v>
      </c>
      <c r="F193" s="208">
        <v>40.479999999999997</v>
      </c>
      <c r="G193" s="29">
        <f t="shared" si="2"/>
        <v>4817.12</v>
      </c>
      <c r="H193" s="130"/>
      <c r="I193" s="54"/>
    </row>
    <row r="194" spans="1:9" s="42" customFormat="1" ht="30.75" thickBot="1" x14ac:dyDescent="0.3">
      <c r="A194" s="61" t="s">
        <v>298</v>
      </c>
      <c r="B194" s="24" t="s">
        <v>301</v>
      </c>
      <c r="C194" s="107" t="s">
        <v>302</v>
      </c>
      <c r="D194" s="95" t="s">
        <v>29</v>
      </c>
      <c r="E194" s="132">
        <v>8</v>
      </c>
      <c r="F194" s="208">
        <v>455.7</v>
      </c>
      <c r="G194" s="29">
        <f t="shared" si="2"/>
        <v>3645.6</v>
      </c>
      <c r="H194" s="130"/>
      <c r="I194" s="54"/>
    </row>
    <row r="195" spans="1:9" s="42" customFormat="1" ht="30.75" thickBot="1" x14ac:dyDescent="0.3">
      <c r="A195" s="111" t="s">
        <v>298</v>
      </c>
      <c r="B195" s="30" t="s">
        <v>303</v>
      </c>
      <c r="C195" s="112" t="s">
        <v>304</v>
      </c>
      <c r="D195" s="97" t="s">
        <v>29</v>
      </c>
      <c r="E195" s="139">
        <v>8</v>
      </c>
      <c r="F195" s="210">
        <v>432.25</v>
      </c>
      <c r="G195" s="35">
        <f t="shared" si="2"/>
        <v>3458</v>
      </c>
      <c r="H195" s="62" t="s">
        <v>305</v>
      </c>
      <c r="I195" s="37">
        <f>ROUND(SUM(G192:G195),2)</f>
        <v>14511.44</v>
      </c>
    </row>
    <row r="196" spans="1:9" s="42" customFormat="1" ht="45" x14ac:dyDescent="0.25">
      <c r="A196" s="104" t="s">
        <v>306</v>
      </c>
      <c r="B196" s="18" t="s">
        <v>307</v>
      </c>
      <c r="C196" s="105" t="s">
        <v>308</v>
      </c>
      <c r="D196" s="106" t="s">
        <v>29</v>
      </c>
      <c r="E196" s="138">
        <v>2</v>
      </c>
      <c r="F196" s="206">
        <v>3983.14</v>
      </c>
      <c r="G196" s="23">
        <f t="shared" si="2"/>
        <v>7966.28</v>
      </c>
      <c r="H196" s="130"/>
      <c r="I196" s="54"/>
    </row>
    <row r="197" spans="1:9" s="42" customFormat="1" ht="45.75" thickBot="1" x14ac:dyDescent="0.3">
      <c r="A197" s="61" t="s">
        <v>306</v>
      </c>
      <c r="B197" s="24" t="s">
        <v>309</v>
      </c>
      <c r="C197" s="107" t="s">
        <v>310</v>
      </c>
      <c r="D197" s="95" t="s">
        <v>29</v>
      </c>
      <c r="E197" s="132">
        <v>4</v>
      </c>
      <c r="F197" s="208">
        <v>432.25</v>
      </c>
      <c r="G197" s="29">
        <f t="shared" ref="G197:G227" si="3">ROUND((E197*F197),2)</f>
        <v>1729</v>
      </c>
      <c r="H197" s="130"/>
      <c r="I197" s="54"/>
    </row>
    <row r="198" spans="1:9" s="42" customFormat="1" ht="45.75" thickBot="1" x14ac:dyDescent="0.3">
      <c r="A198" s="115" t="s">
        <v>306</v>
      </c>
      <c r="B198" s="55" t="s">
        <v>311</v>
      </c>
      <c r="C198" s="133" t="s">
        <v>302</v>
      </c>
      <c r="D198" s="96" t="s">
        <v>29</v>
      </c>
      <c r="E198" s="140">
        <v>4</v>
      </c>
      <c r="F198" s="209">
        <v>455.7</v>
      </c>
      <c r="G198" s="60">
        <f t="shared" si="3"/>
        <v>1822.8</v>
      </c>
      <c r="H198" s="62" t="s">
        <v>312</v>
      </c>
      <c r="I198" s="37">
        <f>ROUND(SUM(G196:G198),2)</f>
        <v>11518.08</v>
      </c>
    </row>
    <row r="199" spans="1:9" s="42" customFormat="1" ht="30" x14ac:dyDescent="0.25">
      <c r="A199" s="242" t="s">
        <v>313</v>
      </c>
      <c r="B199" s="243" t="s">
        <v>314</v>
      </c>
      <c r="C199" s="244" t="s">
        <v>729</v>
      </c>
      <c r="D199" s="245" t="s">
        <v>29</v>
      </c>
      <c r="E199" s="246">
        <v>31</v>
      </c>
      <c r="F199" s="206">
        <v>101.32</v>
      </c>
      <c r="G199" s="23">
        <f t="shared" si="3"/>
        <v>3140.92</v>
      </c>
      <c r="H199" s="130"/>
      <c r="I199" s="54"/>
    </row>
    <row r="200" spans="1:9" s="42" customFormat="1" ht="30" x14ac:dyDescent="0.25">
      <c r="A200" s="226" t="s">
        <v>313</v>
      </c>
      <c r="B200" s="227" t="s">
        <v>315</v>
      </c>
      <c r="C200" s="241" t="s">
        <v>730</v>
      </c>
      <c r="D200" s="225" t="s">
        <v>29</v>
      </c>
      <c r="E200" s="224">
        <v>1</v>
      </c>
      <c r="F200" s="208">
        <v>215.94</v>
      </c>
      <c r="G200" s="29">
        <f t="shared" si="3"/>
        <v>215.94</v>
      </c>
      <c r="H200" s="130"/>
      <c r="I200" s="54"/>
    </row>
    <row r="201" spans="1:9" s="42" customFormat="1" ht="30" x14ac:dyDescent="0.25">
      <c r="A201" s="226" t="s">
        <v>313</v>
      </c>
      <c r="B201" s="227" t="s">
        <v>316</v>
      </c>
      <c r="C201" s="241" t="s">
        <v>731</v>
      </c>
      <c r="D201" s="225" t="s">
        <v>29</v>
      </c>
      <c r="E201" s="224">
        <v>1</v>
      </c>
      <c r="F201" s="208">
        <v>337.38</v>
      </c>
      <c r="G201" s="29">
        <f t="shared" si="3"/>
        <v>337.38</v>
      </c>
      <c r="H201" s="130"/>
      <c r="I201" s="54"/>
    </row>
    <row r="202" spans="1:9" s="42" customFormat="1" ht="30" x14ac:dyDescent="0.25">
      <c r="A202" s="61" t="s">
        <v>313</v>
      </c>
      <c r="B202" s="24" t="s">
        <v>317</v>
      </c>
      <c r="C202" s="120" t="s">
        <v>667</v>
      </c>
      <c r="D202" s="95" t="s">
        <v>29</v>
      </c>
      <c r="E202" s="132">
        <v>1</v>
      </c>
      <c r="F202" s="208">
        <v>598.17999999999995</v>
      </c>
      <c r="G202" s="29">
        <f t="shared" si="3"/>
        <v>598.17999999999995</v>
      </c>
      <c r="H202" s="130"/>
      <c r="I202" s="54"/>
    </row>
    <row r="203" spans="1:9" s="42" customFormat="1" x14ac:dyDescent="0.25">
      <c r="A203" s="61" t="s">
        <v>313</v>
      </c>
      <c r="B203" s="24" t="s">
        <v>318</v>
      </c>
      <c r="C203" s="120" t="s">
        <v>668</v>
      </c>
      <c r="D203" s="95" t="s">
        <v>29</v>
      </c>
      <c r="E203" s="132">
        <v>49</v>
      </c>
      <c r="F203" s="208">
        <v>51.28</v>
      </c>
      <c r="G203" s="29">
        <f t="shared" si="3"/>
        <v>2512.7199999999998</v>
      </c>
      <c r="H203" s="130"/>
      <c r="I203" s="54"/>
    </row>
    <row r="204" spans="1:9" s="42" customFormat="1" x14ac:dyDescent="0.25">
      <c r="A204" s="61" t="s">
        <v>313</v>
      </c>
      <c r="B204" s="24" t="s">
        <v>319</v>
      </c>
      <c r="C204" s="120" t="s">
        <v>669</v>
      </c>
      <c r="D204" s="95" t="s">
        <v>29</v>
      </c>
      <c r="E204" s="132">
        <v>3</v>
      </c>
      <c r="F204" s="208">
        <v>95.23</v>
      </c>
      <c r="G204" s="29">
        <f t="shared" si="3"/>
        <v>285.69</v>
      </c>
      <c r="H204" s="130"/>
      <c r="I204" s="54"/>
    </row>
    <row r="205" spans="1:9" s="42" customFormat="1" x14ac:dyDescent="0.25">
      <c r="A205" s="61" t="s">
        <v>313</v>
      </c>
      <c r="B205" s="24" t="s">
        <v>320</v>
      </c>
      <c r="C205" s="120" t="s">
        <v>670</v>
      </c>
      <c r="D205" s="95" t="s">
        <v>29</v>
      </c>
      <c r="E205" s="132">
        <v>1</v>
      </c>
      <c r="F205" s="208">
        <v>822.82</v>
      </c>
      <c r="G205" s="29">
        <f t="shared" si="3"/>
        <v>822.82</v>
      </c>
      <c r="H205" s="130"/>
      <c r="I205" s="54"/>
    </row>
    <row r="206" spans="1:9" s="42" customFormat="1" x14ac:dyDescent="0.25">
      <c r="A206" s="61" t="s">
        <v>313</v>
      </c>
      <c r="B206" s="24" t="s">
        <v>321</v>
      </c>
      <c r="C206" s="120" t="s">
        <v>671</v>
      </c>
      <c r="D206" s="95" t="s">
        <v>29</v>
      </c>
      <c r="E206" s="132">
        <v>2</v>
      </c>
      <c r="F206" s="208">
        <v>1293.22</v>
      </c>
      <c r="G206" s="29">
        <f t="shared" si="3"/>
        <v>2586.44</v>
      </c>
      <c r="H206" s="130"/>
      <c r="I206" s="54"/>
    </row>
    <row r="207" spans="1:9" s="42" customFormat="1" x14ac:dyDescent="0.25">
      <c r="A207" s="61" t="s">
        <v>313</v>
      </c>
      <c r="B207" s="24" t="s">
        <v>322</v>
      </c>
      <c r="C207" s="120" t="s">
        <v>672</v>
      </c>
      <c r="D207" s="95" t="s">
        <v>29</v>
      </c>
      <c r="E207" s="132">
        <v>51</v>
      </c>
      <c r="F207" s="208">
        <v>64.739999999999995</v>
      </c>
      <c r="G207" s="29">
        <f t="shared" si="3"/>
        <v>3301.74</v>
      </c>
      <c r="H207" s="130"/>
      <c r="I207" s="54"/>
    </row>
    <row r="208" spans="1:9" s="42" customFormat="1" x14ac:dyDescent="0.25">
      <c r="A208" s="61" t="s">
        <v>313</v>
      </c>
      <c r="B208" s="24" t="s">
        <v>323</v>
      </c>
      <c r="C208" s="120" t="s">
        <v>673</v>
      </c>
      <c r="D208" s="95" t="s">
        <v>29</v>
      </c>
      <c r="E208" s="132">
        <v>1</v>
      </c>
      <c r="F208" s="208">
        <v>163.57</v>
      </c>
      <c r="G208" s="29">
        <f t="shared" si="3"/>
        <v>163.57</v>
      </c>
    </row>
    <row r="209" spans="1:9" s="42" customFormat="1" ht="30.75" thickBot="1" x14ac:dyDescent="0.3">
      <c r="A209" s="226" t="s">
        <v>313</v>
      </c>
      <c r="B209" s="227" t="s">
        <v>732</v>
      </c>
      <c r="C209" s="241" t="s">
        <v>733</v>
      </c>
      <c r="D209" s="225" t="s">
        <v>29</v>
      </c>
      <c r="E209" s="224">
        <v>4</v>
      </c>
      <c r="F209" s="208">
        <v>128.65</v>
      </c>
      <c r="G209" s="29">
        <f t="shared" si="3"/>
        <v>514.6</v>
      </c>
      <c r="H209" s="129"/>
      <c r="I209" s="54"/>
    </row>
    <row r="210" spans="1:9" s="42" customFormat="1" ht="29.25" thickBot="1" x14ac:dyDescent="0.3">
      <c r="A210" s="234" t="s">
        <v>313</v>
      </c>
      <c r="B210" s="219" t="s">
        <v>734</v>
      </c>
      <c r="C210" s="251" t="s">
        <v>735</v>
      </c>
      <c r="D210" s="236" t="s">
        <v>29</v>
      </c>
      <c r="E210" s="252">
        <v>4</v>
      </c>
      <c r="F210" s="210">
        <v>92.37</v>
      </c>
      <c r="G210" s="35">
        <f t="shared" si="3"/>
        <v>369.48</v>
      </c>
      <c r="H210" s="62" t="s">
        <v>324</v>
      </c>
      <c r="I210" s="37">
        <f>ROUND(SUM(G199:G210),2)</f>
        <v>14849.48</v>
      </c>
    </row>
    <row r="211" spans="1:9" s="42" customFormat="1" ht="30" x14ac:dyDescent="0.25">
      <c r="A211" s="125" t="s">
        <v>325</v>
      </c>
      <c r="B211" s="53" t="s">
        <v>326</v>
      </c>
      <c r="C211" s="248" t="s">
        <v>327</v>
      </c>
      <c r="D211" s="249" t="s">
        <v>109</v>
      </c>
      <c r="E211" s="137">
        <v>248</v>
      </c>
      <c r="F211" s="211">
        <v>3.33</v>
      </c>
      <c r="G211" s="84">
        <f t="shared" si="3"/>
        <v>825.84</v>
      </c>
      <c r="H211" s="130"/>
      <c r="I211" s="54"/>
    </row>
    <row r="212" spans="1:9" s="42" customFormat="1" ht="30" x14ac:dyDescent="0.25">
      <c r="A212" s="61" t="s">
        <v>325</v>
      </c>
      <c r="B212" s="24" t="s">
        <v>328</v>
      </c>
      <c r="C212" s="120" t="s">
        <v>329</v>
      </c>
      <c r="D212" s="95" t="s">
        <v>109</v>
      </c>
      <c r="E212" s="132">
        <v>40</v>
      </c>
      <c r="F212" s="208">
        <v>6.94</v>
      </c>
      <c r="G212" s="29">
        <f t="shared" si="3"/>
        <v>277.60000000000002</v>
      </c>
      <c r="H212" s="130"/>
      <c r="I212" s="54"/>
    </row>
    <row r="213" spans="1:9" s="42" customFormat="1" ht="30" x14ac:dyDescent="0.25">
      <c r="A213" s="61" t="s">
        <v>325</v>
      </c>
      <c r="B213" s="24" t="s">
        <v>330</v>
      </c>
      <c r="C213" s="120" t="s">
        <v>331</v>
      </c>
      <c r="D213" s="95" t="s">
        <v>109</v>
      </c>
      <c r="E213" s="132">
        <v>93</v>
      </c>
      <c r="F213" s="208">
        <v>0.82</v>
      </c>
      <c r="G213" s="29">
        <f t="shared" si="3"/>
        <v>76.260000000000005</v>
      </c>
      <c r="H213" s="130"/>
      <c r="I213" s="54"/>
    </row>
    <row r="214" spans="1:9" s="42" customFormat="1" ht="30" x14ac:dyDescent="0.25">
      <c r="A214" s="61" t="s">
        <v>325</v>
      </c>
      <c r="B214" s="24" t="s">
        <v>332</v>
      </c>
      <c r="C214" s="120" t="s">
        <v>333</v>
      </c>
      <c r="D214" s="95" t="s">
        <v>109</v>
      </c>
      <c r="E214" s="132">
        <v>44</v>
      </c>
      <c r="F214" s="208">
        <v>2.4700000000000002</v>
      </c>
      <c r="G214" s="29">
        <f t="shared" si="3"/>
        <v>108.68</v>
      </c>
      <c r="H214" s="130"/>
      <c r="I214" s="54"/>
    </row>
    <row r="215" spans="1:9" s="42" customFormat="1" ht="30" x14ac:dyDescent="0.25">
      <c r="A215" s="61" t="s">
        <v>325</v>
      </c>
      <c r="B215" s="24" t="s">
        <v>334</v>
      </c>
      <c r="C215" s="120" t="s">
        <v>335</v>
      </c>
      <c r="D215" s="95" t="s">
        <v>109</v>
      </c>
      <c r="E215" s="132">
        <v>3812</v>
      </c>
      <c r="F215" s="208">
        <v>1.64</v>
      </c>
      <c r="G215" s="29">
        <f t="shared" si="3"/>
        <v>6251.68</v>
      </c>
      <c r="H215" s="130"/>
      <c r="I215" s="54"/>
    </row>
    <row r="216" spans="1:9" s="42" customFormat="1" ht="45" x14ac:dyDescent="0.25">
      <c r="A216" s="61" t="s">
        <v>325</v>
      </c>
      <c r="B216" s="24" t="s">
        <v>336</v>
      </c>
      <c r="C216" s="120" t="s">
        <v>621</v>
      </c>
      <c r="D216" s="95" t="s">
        <v>109</v>
      </c>
      <c r="E216" s="132">
        <v>15</v>
      </c>
      <c r="F216" s="208">
        <v>1.72</v>
      </c>
      <c r="G216" s="29">
        <f t="shared" si="3"/>
        <v>25.8</v>
      </c>
      <c r="H216" s="130"/>
      <c r="I216" s="54"/>
    </row>
    <row r="217" spans="1:9" s="42" customFormat="1" ht="30" x14ac:dyDescent="0.25">
      <c r="A217" s="61" t="s">
        <v>325</v>
      </c>
      <c r="B217" s="24" t="s">
        <v>337</v>
      </c>
      <c r="C217" s="120" t="s">
        <v>338</v>
      </c>
      <c r="D217" s="95" t="s">
        <v>109</v>
      </c>
      <c r="E217" s="132">
        <v>89</v>
      </c>
      <c r="F217" s="208">
        <v>3.43</v>
      </c>
      <c r="G217" s="29">
        <f t="shared" si="3"/>
        <v>305.27</v>
      </c>
      <c r="H217" s="130"/>
      <c r="I217" s="54"/>
    </row>
    <row r="218" spans="1:9" s="42" customFormat="1" ht="30" x14ac:dyDescent="0.25">
      <c r="A218" s="61" t="s">
        <v>325</v>
      </c>
      <c r="B218" s="24" t="s">
        <v>339</v>
      </c>
      <c r="C218" s="120" t="s">
        <v>340</v>
      </c>
      <c r="D218" s="95" t="s">
        <v>109</v>
      </c>
      <c r="E218" s="132">
        <v>108</v>
      </c>
      <c r="F218" s="208">
        <v>4.12</v>
      </c>
      <c r="G218" s="29">
        <f t="shared" si="3"/>
        <v>444.96</v>
      </c>
      <c r="H218" s="130"/>
      <c r="I218" s="54"/>
    </row>
    <row r="219" spans="1:9" s="42" customFormat="1" ht="25.9" customHeight="1" x14ac:dyDescent="0.25">
      <c r="A219" s="61" t="s">
        <v>325</v>
      </c>
      <c r="B219" s="24" t="s">
        <v>341</v>
      </c>
      <c r="C219" s="120" t="s">
        <v>342</v>
      </c>
      <c r="D219" s="95" t="s">
        <v>610</v>
      </c>
      <c r="E219" s="132">
        <v>111</v>
      </c>
      <c r="F219" s="208">
        <v>9.73</v>
      </c>
      <c r="G219" s="29">
        <f t="shared" si="3"/>
        <v>1080.03</v>
      </c>
      <c r="H219" s="130"/>
      <c r="I219" s="54"/>
    </row>
    <row r="220" spans="1:9" s="42" customFormat="1" x14ac:dyDescent="0.25">
      <c r="A220" s="61" t="s">
        <v>325</v>
      </c>
      <c r="B220" s="24" t="s">
        <v>343</v>
      </c>
      <c r="C220" s="120" t="s">
        <v>344</v>
      </c>
      <c r="D220" s="95" t="s">
        <v>29</v>
      </c>
      <c r="E220" s="132">
        <v>3</v>
      </c>
      <c r="F220" s="208">
        <v>41.15</v>
      </c>
      <c r="G220" s="29">
        <f t="shared" si="3"/>
        <v>123.45</v>
      </c>
      <c r="H220" s="130"/>
      <c r="I220" s="54"/>
    </row>
    <row r="221" spans="1:9" s="42" customFormat="1" x14ac:dyDescent="0.25">
      <c r="A221" s="61" t="s">
        <v>325</v>
      </c>
      <c r="B221" s="24" t="s">
        <v>345</v>
      </c>
      <c r="C221" s="120" t="s">
        <v>346</v>
      </c>
      <c r="D221" s="95" t="s">
        <v>29</v>
      </c>
      <c r="E221" s="132">
        <v>2</v>
      </c>
      <c r="F221" s="208">
        <v>41.16</v>
      </c>
      <c r="G221" s="29">
        <f t="shared" si="3"/>
        <v>82.32</v>
      </c>
      <c r="H221" s="130"/>
      <c r="I221" s="54"/>
    </row>
    <row r="222" spans="1:9" s="42" customFormat="1" ht="30" x14ac:dyDescent="0.25">
      <c r="A222" s="61" t="s">
        <v>325</v>
      </c>
      <c r="B222" s="24" t="s">
        <v>347</v>
      </c>
      <c r="C222" s="120" t="s">
        <v>348</v>
      </c>
      <c r="D222" s="95" t="s">
        <v>29</v>
      </c>
      <c r="E222" s="132">
        <v>68</v>
      </c>
      <c r="F222" s="208">
        <v>6.86</v>
      </c>
      <c r="G222" s="29">
        <f t="shared" si="3"/>
        <v>466.48</v>
      </c>
      <c r="H222" s="130"/>
      <c r="I222" s="54"/>
    </row>
    <row r="223" spans="1:9" s="42" customFormat="1" x14ac:dyDescent="0.25">
      <c r="A223" s="61" t="s">
        <v>325</v>
      </c>
      <c r="B223" s="24" t="s">
        <v>349</v>
      </c>
      <c r="C223" s="120" t="s">
        <v>350</v>
      </c>
      <c r="D223" s="95" t="s">
        <v>29</v>
      </c>
      <c r="E223" s="132">
        <v>2</v>
      </c>
      <c r="F223" s="208">
        <v>164.62</v>
      </c>
      <c r="G223" s="29">
        <f t="shared" si="3"/>
        <v>329.24</v>
      </c>
      <c r="H223" s="130"/>
      <c r="I223" s="54"/>
    </row>
    <row r="224" spans="1:9" s="42" customFormat="1" ht="29.65" customHeight="1" thickBot="1" x14ac:dyDescent="0.3">
      <c r="A224" s="61" t="s">
        <v>325</v>
      </c>
      <c r="B224" s="24" t="s">
        <v>351</v>
      </c>
      <c r="C224" s="120" t="s">
        <v>674</v>
      </c>
      <c r="D224" s="95" t="s">
        <v>109</v>
      </c>
      <c r="E224" s="132">
        <v>1710</v>
      </c>
      <c r="F224" s="208">
        <v>6.25</v>
      </c>
      <c r="G224" s="29">
        <f t="shared" si="3"/>
        <v>10687.5</v>
      </c>
      <c r="H224" s="129"/>
      <c r="I224" s="54"/>
    </row>
    <row r="225" spans="1:9" s="42" customFormat="1" ht="30.75" thickBot="1" x14ac:dyDescent="0.3">
      <c r="A225" s="115" t="s">
        <v>325</v>
      </c>
      <c r="B225" s="55" t="s">
        <v>352</v>
      </c>
      <c r="C225" s="116" t="s">
        <v>706</v>
      </c>
      <c r="D225" s="96" t="s">
        <v>44</v>
      </c>
      <c r="E225" s="140">
        <v>24</v>
      </c>
      <c r="F225" s="250">
        <v>-5.99</v>
      </c>
      <c r="G225" s="60">
        <f>ROUND((E225*F225),2)</f>
        <v>-143.76</v>
      </c>
      <c r="H225" s="62" t="s">
        <v>353</v>
      </c>
      <c r="I225" s="37">
        <f>ROUND(SUM(G211:G225),2)</f>
        <v>20941.349999999999</v>
      </c>
    </row>
    <row r="226" spans="1:9" s="42" customFormat="1" x14ac:dyDescent="0.25">
      <c r="A226" s="104" t="s">
        <v>354</v>
      </c>
      <c r="B226" s="18" t="s">
        <v>355</v>
      </c>
      <c r="C226" s="128" t="s">
        <v>356</v>
      </c>
      <c r="D226" s="106" t="s">
        <v>109</v>
      </c>
      <c r="E226" s="138">
        <v>125</v>
      </c>
      <c r="F226" s="206">
        <v>109.09</v>
      </c>
      <c r="G226" s="23">
        <f t="shared" si="3"/>
        <v>13636.25</v>
      </c>
    </row>
    <row r="227" spans="1:9" s="42" customFormat="1" ht="30.75" thickBot="1" x14ac:dyDescent="0.3">
      <c r="A227" s="226" t="s">
        <v>354</v>
      </c>
      <c r="B227" s="227" t="s">
        <v>736</v>
      </c>
      <c r="C227" s="241" t="s">
        <v>738</v>
      </c>
      <c r="D227" s="225" t="s">
        <v>109</v>
      </c>
      <c r="E227" s="224">
        <v>185</v>
      </c>
      <c r="F227" s="208">
        <v>93.29</v>
      </c>
      <c r="G227" s="29">
        <f t="shared" si="3"/>
        <v>17258.650000000001</v>
      </c>
      <c r="H227" s="129"/>
      <c r="I227" s="54"/>
    </row>
    <row r="228" spans="1:9" s="42" customFormat="1" ht="29.25" thickBot="1" x14ac:dyDescent="0.3">
      <c r="A228" s="234" t="s">
        <v>354</v>
      </c>
      <c r="B228" s="219" t="s">
        <v>737</v>
      </c>
      <c r="C228" s="251" t="s">
        <v>739</v>
      </c>
      <c r="D228" s="236" t="s">
        <v>29</v>
      </c>
      <c r="E228" s="252">
        <v>1</v>
      </c>
      <c r="F228" s="210">
        <v>785.64</v>
      </c>
      <c r="G228" s="35">
        <f>ROUND((E228*F228),2)</f>
        <v>785.64</v>
      </c>
      <c r="H228" s="62" t="s">
        <v>357</v>
      </c>
      <c r="I228" s="37">
        <f>ROUND(SUM(G226:G228),2)</f>
        <v>31680.54</v>
      </c>
    </row>
    <row r="229" spans="1:9" s="42" customFormat="1" ht="60.75" thickBot="1" x14ac:dyDescent="0.3">
      <c r="A229" s="214" t="s">
        <v>712</v>
      </c>
      <c r="B229" s="214" t="s">
        <v>713</v>
      </c>
      <c r="C229" s="215" t="s">
        <v>711</v>
      </c>
      <c r="D229" s="213" t="s">
        <v>39</v>
      </c>
      <c r="E229" s="223">
        <v>3.2</v>
      </c>
      <c r="F229" s="210">
        <v>4098.46</v>
      </c>
      <c r="G229" s="35">
        <f>ROUND((E229*F229),2)</f>
        <v>13115.07</v>
      </c>
      <c r="H229" s="216" t="s">
        <v>719</v>
      </c>
      <c r="I229" s="217">
        <f>G229</f>
        <v>13115.07</v>
      </c>
    </row>
    <row r="230" spans="1:9" s="42" customFormat="1" ht="43.5" thickBot="1" x14ac:dyDescent="0.3">
      <c r="A230" s="63"/>
      <c r="B230" s="63"/>
      <c r="C230" s="63"/>
      <c r="D230" s="64"/>
      <c r="E230" s="65"/>
      <c r="F230" s="66" t="s">
        <v>358</v>
      </c>
      <c r="G230" s="67">
        <f>SUM(G5:G229)</f>
        <v>2312760.6700000009</v>
      </c>
      <c r="H230" s="11"/>
      <c r="I230" s="12"/>
    </row>
    <row r="231" spans="1:9" s="42" customFormat="1" x14ac:dyDescent="0.25">
      <c r="A231" s="68"/>
      <c r="B231" s="68"/>
      <c r="C231" s="69"/>
      <c r="D231" s="69"/>
      <c r="E231" s="70"/>
      <c r="F231" s="69"/>
      <c r="G231" s="71"/>
      <c r="H231" s="11"/>
      <c r="I231" s="12"/>
    </row>
    <row r="232" spans="1:9" s="42" customFormat="1" x14ac:dyDescent="0.25">
      <c r="A232" s="72"/>
      <c r="B232" s="72"/>
      <c r="C232" s="73"/>
      <c r="D232" s="74"/>
      <c r="E232" s="75"/>
      <c r="F232" s="76"/>
      <c r="G232" s="74"/>
      <c r="H232" s="11"/>
      <c r="I232" s="12"/>
    </row>
    <row r="233" spans="1:9" s="42" customFormat="1" x14ac:dyDescent="0.25">
      <c r="A233" s="72"/>
      <c r="B233" s="72"/>
      <c r="C233" s="73"/>
      <c r="D233" s="74"/>
      <c r="E233" s="75"/>
      <c r="F233" s="76"/>
      <c r="G233" s="74"/>
      <c r="H233" s="11"/>
      <c r="I233" s="12"/>
    </row>
    <row r="234" spans="1:9" s="42" customFormat="1" x14ac:dyDescent="0.25">
      <c r="A234" s="72"/>
      <c r="B234" s="72"/>
      <c r="C234" s="73"/>
      <c r="D234" s="74"/>
      <c r="E234" s="75"/>
      <c r="F234" s="76"/>
      <c r="G234" s="74"/>
      <c r="H234" s="11"/>
      <c r="I234" s="12"/>
    </row>
    <row r="235" spans="1:9" s="42" customFormat="1" x14ac:dyDescent="0.25">
      <c r="A235" s="72"/>
      <c r="B235" s="72"/>
      <c r="C235" s="73"/>
      <c r="D235" s="74"/>
      <c r="E235" s="75"/>
      <c r="F235" s="76"/>
      <c r="G235" s="74"/>
      <c r="H235" s="11"/>
      <c r="I235" s="12"/>
    </row>
    <row r="236" spans="1:9" s="42" customFormat="1" x14ac:dyDescent="0.25">
      <c r="A236" s="72"/>
      <c r="B236" s="72"/>
      <c r="C236" s="73"/>
      <c r="D236" s="74"/>
      <c r="E236" s="75"/>
      <c r="F236" s="76"/>
      <c r="G236" s="74"/>
      <c r="H236" s="11"/>
      <c r="I236" s="12"/>
    </row>
    <row r="237" spans="1:9" s="42" customFormat="1" x14ac:dyDescent="0.25">
      <c r="A237" s="72"/>
      <c r="B237" s="72"/>
      <c r="C237" s="73"/>
      <c r="D237" s="74"/>
      <c r="E237" s="75"/>
      <c r="F237" s="76"/>
      <c r="G237" s="74"/>
      <c r="H237" s="11"/>
      <c r="I237" s="12"/>
    </row>
    <row r="238" spans="1:9" s="42" customFormat="1" x14ac:dyDescent="0.25">
      <c r="A238" s="72"/>
      <c r="B238" s="72"/>
      <c r="C238" s="73"/>
      <c r="D238" s="74"/>
      <c r="E238" s="75"/>
      <c r="F238" s="76"/>
      <c r="G238" s="74"/>
      <c r="H238" s="11"/>
      <c r="I238" s="12"/>
    </row>
    <row r="239" spans="1:9" s="42" customFormat="1" x14ac:dyDescent="0.25">
      <c r="A239" s="72"/>
      <c r="B239" s="72"/>
      <c r="C239" s="73"/>
      <c r="D239" s="74"/>
      <c r="E239" s="75"/>
      <c r="F239" s="76"/>
      <c r="G239" s="74"/>
      <c r="H239" s="11"/>
      <c r="I239" s="12"/>
    </row>
    <row r="240" spans="1:9" s="42" customFormat="1" x14ac:dyDescent="0.25">
      <c r="A240" s="72"/>
      <c r="B240" s="72"/>
      <c r="C240" s="73"/>
      <c r="D240" s="74"/>
      <c r="E240" s="75"/>
      <c r="F240" s="76"/>
      <c r="G240" s="74"/>
      <c r="H240" s="11"/>
      <c r="I240" s="12"/>
    </row>
    <row r="241" spans="1:9" s="42" customFormat="1" x14ac:dyDescent="0.25">
      <c r="A241" s="72"/>
      <c r="B241" s="72"/>
      <c r="C241" s="73"/>
      <c r="D241" s="74"/>
      <c r="E241" s="75"/>
      <c r="F241" s="76"/>
      <c r="G241" s="74"/>
      <c r="H241" s="11"/>
      <c r="I241" s="12"/>
    </row>
    <row r="242" spans="1:9" s="42" customFormat="1" x14ac:dyDescent="0.25">
      <c r="A242" s="72"/>
      <c r="B242" s="72"/>
      <c r="C242" s="73"/>
      <c r="D242" s="74"/>
      <c r="E242" s="75"/>
      <c r="F242" s="76"/>
      <c r="G242" s="74"/>
      <c r="H242" s="11"/>
      <c r="I242" s="12"/>
    </row>
    <row r="243" spans="1:9" s="42" customFormat="1" x14ac:dyDescent="0.25">
      <c r="A243" s="72"/>
      <c r="B243" s="72"/>
      <c r="C243" s="73"/>
      <c r="D243" s="74"/>
      <c r="E243" s="75"/>
      <c r="F243" s="76"/>
      <c r="G243" s="74"/>
      <c r="H243" s="11"/>
      <c r="I243" s="12"/>
    </row>
    <row r="244" spans="1:9" s="42" customFormat="1" x14ac:dyDescent="0.25">
      <c r="A244" s="72"/>
      <c r="B244" s="72"/>
      <c r="C244" s="73"/>
      <c r="D244" s="74"/>
      <c r="E244" s="75"/>
      <c r="F244" s="76"/>
      <c r="G244" s="74"/>
      <c r="H244" s="11"/>
      <c r="I244" s="12"/>
    </row>
    <row r="245" spans="1:9" s="42" customFormat="1" x14ac:dyDescent="0.25">
      <c r="A245" s="72"/>
      <c r="B245" s="72"/>
      <c r="C245" s="73"/>
      <c r="D245" s="74"/>
      <c r="E245" s="75"/>
      <c r="F245" s="76"/>
      <c r="G245" s="74"/>
      <c r="H245" s="11"/>
      <c r="I245" s="12"/>
    </row>
    <row r="246" spans="1:9" s="42" customFormat="1" x14ac:dyDescent="0.25">
      <c r="A246" s="72"/>
      <c r="B246" s="72"/>
      <c r="C246" s="73"/>
      <c r="D246" s="74"/>
      <c r="E246" s="75"/>
      <c r="F246" s="76"/>
      <c r="G246" s="74"/>
      <c r="H246" s="11"/>
      <c r="I246" s="12"/>
    </row>
    <row r="247" spans="1:9" s="42" customFormat="1" x14ac:dyDescent="0.25">
      <c r="A247" s="72"/>
      <c r="B247" s="72"/>
      <c r="C247" s="73"/>
      <c r="D247" s="74"/>
      <c r="E247" s="75"/>
      <c r="F247" s="76"/>
      <c r="G247" s="74"/>
      <c r="H247" s="11"/>
      <c r="I247" s="12"/>
    </row>
    <row r="248" spans="1:9" s="42" customFormat="1" x14ac:dyDescent="0.25">
      <c r="A248" s="72"/>
      <c r="B248" s="72"/>
      <c r="C248" s="73"/>
      <c r="D248" s="74"/>
      <c r="E248" s="75"/>
      <c r="F248" s="76"/>
      <c r="G248" s="74"/>
      <c r="H248" s="11"/>
      <c r="I248" s="12"/>
    </row>
    <row r="249" spans="1:9" s="42" customFormat="1" ht="75" customHeight="1" x14ac:dyDescent="0.25">
      <c r="A249" s="72"/>
      <c r="B249" s="72"/>
      <c r="C249" s="73"/>
      <c r="D249" s="74"/>
      <c r="E249" s="75"/>
      <c r="F249" s="76"/>
      <c r="G249" s="74"/>
      <c r="H249" s="11"/>
      <c r="I249" s="12"/>
    </row>
    <row r="250" spans="1:9" ht="44.25" customHeight="1" x14ac:dyDescent="0.25"/>
    <row r="251" spans="1:9" ht="20.25" customHeight="1" x14ac:dyDescent="0.25"/>
  </sheetData>
  <mergeCells count="10">
    <mergeCell ref="A74:A80"/>
    <mergeCell ref="B74:B80"/>
    <mergeCell ref="A88:A92"/>
    <mergeCell ref="B88:B92"/>
    <mergeCell ref="A1:G1"/>
    <mergeCell ref="A3:G3"/>
    <mergeCell ref="A59:A66"/>
    <mergeCell ref="B59:B66"/>
    <mergeCell ref="A67:A73"/>
    <mergeCell ref="B67:B73"/>
  </mergeCells>
  <phoneticPr fontId="10"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BA0F3-A18B-46A4-A4C0-D24763ED08E2}">
  <dimension ref="A1:I84"/>
  <sheetViews>
    <sheetView topLeftCell="C62" zoomScale="85" zoomScaleNormal="85" workbookViewId="0">
      <selection activeCell="F67" sqref="F67:F82"/>
    </sheetView>
  </sheetViews>
  <sheetFormatPr defaultColWidth="9.28515625" defaultRowHeight="15" x14ac:dyDescent="0.25"/>
  <cols>
    <col min="1" max="1" width="31.7109375" style="72" bestFit="1" customWidth="1"/>
    <col min="2" max="2" width="8.28515625" style="72" bestFit="1" customWidth="1"/>
    <col min="3" max="3" width="77.28515625" style="73" customWidth="1"/>
    <col min="4" max="4" width="9.28515625" style="74"/>
    <col min="5" max="5" width="16.28515625" style="75" customWidth="1"/>
    <col min="6" max="6" width="20.7109375" style="76" customWidth="1"/>
    <col min="7" max="7" width="14.7109375" style="74" customWidth="1"/>
    <col min="8" max="8" width="21.5703125" style="11" customWidth="1"/>
    <col min="9" max="9" width="16.28515625" style="12" customWidth="1"/>
    <col min="10" max="16384" width="9.28515625" style="12"/>
  </cols>
  <sheetData>
    <row r="1" spans="1:9" ht="40.15" customHeight="1" x14ac:dyDescent="0.25">
      <c r="A1" s="288" t="s">
        <v>710</v>
      </c>
      <c r="B1" s="288"/>
      <c r="C1" s="288"/>
      <c r="D1" s="288"/>
      <c r="E1" s="288"/>
      <c r="F1" s="288"/>
      <c r="G1" s="288"/>
    </row>
    <row r="2" spans="1:9" ht="21.75" customHeight="1" thickBot="1" x14ac:dyDescent="0.3">
      <c r="A2" s="13"/>
      <c r="B2" s="13"/>
      <c r="C2" s="13"/>
      <c r="D2" s="13"/>
      <c r="E2" s="14"/>
      <c r="F2" s="13"/>
      <c r="G2" s="13"/>
    </row>
    <row r="3" spans="1:9" ht="21.75" customHeight="1" x14ac:dyDescent="0.25">
      <c r="A3" s="290" t="s">
        <v>599</v>
      </c>
      <c r="B3" s="290"/>
      <c r="C3" s="290"/>
      <c r="D3" s="290"/>
      <c r="E3" s="290"/>
      <c r="F3" s="290"/>
      <c r="G3" s="291"/>
    </row>
    <row r="4" spans="1:9" ht="43.5" thickBot="1" x14ac:dyDescent="0.3">
      <c r="A4" s="142" t="s">
        <v>13</v>
      </c>
      <c r="B4" s="142" t="s">
        <v>14</v>
      </c>
      <c r="C4" s="142" t="s">
        <v>15</v>
      </c>
      <c r="D4" s="142" t="s">
        <v>16</v>
      </c>
      <c r="E4" s="143" t="s">
        <v>17</v>
      </c>
      <c r="F4" s="144" t="s">
        <v>359</v>
      </c>
      <c r="G4" s="145" t="s">
        <v>18</v>
      </c>
    </row>
    <row r="5" spans="1:9" x14ac:dyDescent="0.25">
      <c r="A5" s="151"/>
      <c r="B5" s="152"/>
      <c r="C5" s="153" t="s">
        <v>360</v>
      </c>
      <c r="D5" s="153"/>
      <c r="E5" s="153"/>
      <c r="F5" s="153"/>
      <c r="G5" s="154"/>
    </row>
    <row r="6" spans="1:9" ht="45" x14ac:dyDescent="0.25">
      <c r="A6" s="61" t="s">
        <v>361</v>
      </c>
      <c r="B6" s="24" t="s">
        <v>20</v>
      </c>
      <c r="C6" s="25" t="s">
        <v>362</v>
      </c>
      <c r="D6" s="26" t="s">
        <v>109</v>
      </c>
      <c r="E6" s="27">
        <v>164</v>
      </c>
      <c r="F6" s="28">
        <v>17.02</v>
      </c>
      <c r="G6" s="29">
        <f t="shared" ref="G6:G82" si="0">ROUND((E6*F6),2)</f>
        <v>2791.28</v>
      </c>
    </row>
    <row r="7" spans="1:9" ht="45" x14ac:dyDescent="0.25">
      <c r="A7" s="61" t="s">
        <v>363</v>
      </c>
      <c r="B7" s="24" t="s">
        <v>23</v>
      </c>
      <c r="C7" s="25" t="s">
        <v>364</v>
      </c>
      <c r="D7" s="26" t="s">
        <v>109</v>
      </c>
      <c r="E7" s="27">
        <v>338</v>
      </c>
      <c r="F7" s="28">
        <v>18.260000000000002</v>
      </c>
      <c r="G7" s="29">
        <f t="shared" si="0"/>
        <v>6171.88</v>
      </c>
    </row>
    <row r="8" spans="1:9" ht="45" x14ac:dyDescent="0.25">
      <c r="A8" s="61" t="s">
        <v>363</v>
      </c>
      <c r="B8" s="24" t="s">
        <v>26</v>
      </c>
      <c r="C8" s="25" t="s">
        <v>365</v>
      </c>
      <c r="D8" s="26" t="s">
        <v>109</v>
      </c>
      <c r="E8" s="27">
        <v>166</v>
      </c>
      <c r="F8" s="28">
        <v>30.53</v>
      </c>
      <c r="G8" s="29">
        <f t="shared" si="0"/>
        <v>5067.9799999999996</v>
      </c>
    </row>
    <row r="9" spans="1:9" ht="45.75" thickBot="1" x14ac:dyDescent="0.3">
      <c r="A9" s="61" t="s">
        <v>363</v>
      </c>
      <c r="B9" s="24" t="s">
        <v>27</v>
      </c>
      <c r="C9" s="25" t="s">
        <v>366</v>
      </c>
      <c r="D9" s="26" t="s">
        <v>109</v>
      </c>
      <c r="E9" s="27">
        <v>337</v>
      </c>
      <c r="F9" s="28">
        <v>215.22</v>
      </c>
      <c r="G9" s="29">
        <f t="shared" si="0"/>
        <v>72529.14</v>
      </c>
    </row>
    <row r="10" spans="1:9" ht="29.25" thickBot="1" x14ac:dyDescent="0.3">
      <c r="A10" s="111" t="s">
        <v>361</v>
      </c>
      <c r="B10" s="30" t="s">
        <v>30</v>
      </c>
      <c r="C10" s="31" t="s">
        <v>367</v>
      </c>
      <c r="D10" s="32" t="s">
        <v>109</v>
      </c>
      <c r="E10" s="33">
        <v>1005</v>
      </c>
      <c r="F10" s="34">
        <v>15.12</v>
      </c>
      <c r="G10" s="35">
        <f t="shared" si="0"/>
        <v>15195.6</v>
      </c>
      <c r="H10" s="62" t="s">
        <v>82</v>
      </c>
      <c r="I10" s="37">
        <f>ROUND(SUM(G6:G10),2)</f>
        <v>101755.88</v>
      </c>
    </row>
    <row r="11" spans="1:9" s="42" customFormat="1" ht="45" x14ac:dyDescent="0.25">
      <c r="A11" s="295" t="s">
        <v>368</v>
      </c>
      <c r="B11" s="296" t="s">
        <v>84</v>
      </c>
      <c r="C11" s="19" t="s">
        <v>675</v>
      </c>
      <c r="D11" s="20" t="s">
        <v>372</v>
      </c>
      <c r="E11" s="39">
        <v>33</v>
      </c>
      <c r="F11" s="40">
        <v>687.22</v>
      </c>
      <c r="G11" s="23">
        <f t="shared" si="0"/>
        <v>22678.26</v>
      </c>
      <c r="H11" s="41"/>
    </row>
    <row r="12" spans="1:9" s="42" customFormat="1" ht="40.15" customHeight="1" x14ac:dyDescent="0.25">
      <c r="A12" s="285"/>
      <c r="B12" s="283"/>
      <c r="C12" s="86" t="s">
        <v>676</v>
      </c>
      <c r="D12" s="56" t="s">
        <v>29</v>
      </c>
      <c r="E12" s="169">
        <v>6</v>
      </c>
      <c r="F12" s="170">
        <v>482.16</v>
      </c>
      <c r="G12" s="29">
        <f t="shared" si="0"/>
        <v>2892.96</v>
      </c>
      <c r="H12" s="41"/>
    </row>
    <row r="13" spans="1:9" s="42" customFormat="1" ht="40.15" customHeight="1" x14ac:dyDescent="0.25">
      <c r="A13" s="285"/>
      <c r="B13" s="283"/>
      <c r="C13" s="86" t="s">
        <v>677</v>
      </c>
      <c r="D13" s="56" t="s">
        <v>29</v>
      </c>
      <c r="E13" s="169">
        <v>23</v>
      </c>
      <c r="F13" s="170">
        <v>511.3</v>
      </c>
      <c r="G13" s="29">
        <f t="shared" si="0"/>
        <v>11759.9</v>
      </c>
      <c r="H13" s="41"/>
    </row>
    <row r="14" spans="1:9" s="42" customFormat="1" ht="40.15" customHeight="1" x14ac:dyDescent="0.25">
      <c r="A14" s="286"/>
      <c r="B14" s="287"/>
      <c r="C14" s="86" t="s">
        <v>678</v>
      </c>
      <c r="D14" s="56" t="s">
        <v>679</v>
      </c>
      <c r="E14" s="169">
        <v>4</v>
      </c>
      <c r="F14" s="170">
        <v>445.71</v>
      </c>
      <c r="G14" s="29">
        <f t="shared" si="0"/>
        <v>1782.84</v>
      </c>
      <c r="H14" s="41"/>
    </row>
    <row r="15" spans="1:9" s="42" customFormat="1" ht="50.1" customHeight="1" x14ac:dyDescent="0.25">
      <c r="A15" s="284" t="s">
        <v>368</v>
      </c>
      <c r="B15" s="282" t="s">
        <v>86</v>
      </c>
      <c r="C15" s="86" t="s">
        <v>680</v>
      </c>
      <c r="D15" s="56" t="s">
        <v>372</v>
      </c>
      <c r="E15" s="169">
        <v>7</v>
      </c>
      <c r="F15" s="170">
        <v>1245.08</v>
      </c>
      <c r="G15" s="29">
        <f t="shared" si="0"/>
        <v>8715.56</v>
      </c>
      <c r="H15" s="41"/>
    </row>
    <row r="16" spans="1:9" s="42" customFormat="1" ht="34.15" customHeight="1" x14ac:dyDescent="0.25">
      <c r="A16" s="286"/>
      <c r="B16" s="287"/>
      <c r="C16" s="25" t="s">
        <v>681</v>
      </c>
      <c r="D16" s="26" t="s">
        <v>416</v>
      </c>
      <c r="E16" s="43">
        <v>7</v>
      </c>
      <c r="F16" s="44">
        <v>190.54</v>
      </c>
      <c r="G16" s="29">
        <f t="shared" si="0"/>
        <v>1333.78</v>
      </c>
      <c r="H16" s="41"/>
    </row>
    <row r="17" spans="1:9" s="42" customFormat="1" ht="28.5" customHeight="1" x14ac:dyDescent="0.25">
      <c r="A17" s="284" t="s">
        <v>368</v>
      </c>
      <c r="B17" s="282" t="s">
        <v>88</v>
      </c>
      <c r="C17" s="25" t="s">
        <v>682</v>
      </c>
      <c r="D17" s="26" t="s">
        <v>372</v>
      </c>
      <c r="E17" s="43">
        <v>1</v>
      </c>
      <c r="F17" s="44">
        <v>15332.01</v>
      </c>
      <c r="G17" s="29">
        <f t="shared" si="0"/>
        <v>15332.01</v>
      </c>
      <c r="H17" s="41"/>
    </row>
    <row r="18" spans="1:9" s="42" customFormat="1" ht="30" x14ac:dyDescent="0.25">
      <c r="A18" s="286"/>
      <c r="B18" s="287"/>
      <c r="C18" s="25" t="s">
        <v>683</v>
      </c>
      <c r="D18" s="26" t="s">
        <v>416</v>
      </c>
      <c r="E18" s="43">
        <v>1</v>
      </c>
      <c r="F18" s="44">
        <v>299.89999999999998</v>
      </c>
      <c r="G18" s="29">
        <f t="shared" si="0"/>
        <v>299.89999999999998</v>
      </c>
      <c r="H18" s="41"/>
    </row>
    <row r="19" spans="1:9" s="42" customFormat="1" ht="31.15" customHeight="1" x14ac:dyDescent="0.25">
      <c r="A19" s="284" t="s">
        <v>368</v>
      </c>
      <c r="B19" s="282" t="s">
        <v>90</v>
      </c>
      <c r="C19" s="25" t="s">
        <v>684</v>
      </c>
      <c r="D19" s="26" t="s">
        <v>372</v>
      </c>
      <c r="E19" s="43">
        <v>2</v>
      </c>
      <c r="F19" s="44">
        <v>1654.97</v>
      </c>
      <c r="G19" s="29">
        <f t="shared" si="0"/>
        <v>3309.94</v>
      </c>
      <c r="H19" s="41"/>
    </row>
    <row r="20" spans="1:9" s="42" customFormat="1" ht="30" x14ac:dyDescent="0.25">
      <c r="A20" s="286"/>
      <c r="B20" s="287"/>
      <c r="C20" s="25" t="s">
        <v>681</v>
      </c>
      <c r="D20" s="26" t="s">
        <v>416</v>
      </c>
      <c r="E20" s="43">
        <v>2</v>
      </c>
      <c r="F20" s="44">
        <v>190.54</v>
      </c>
      <c r="G20" s="29">
        <f t="shared" si="0"/>
        <v>381.08</v>
      </c>
      <c r="H20" s="41"/>
    </row>
    <row r="21" spans="1:9" s="42" customFormat="1" ht="45.75" thickBot="1" x14ac:dyDescent="0.3">
      <c r="A21" s="284" t="s">
        <v>368</v>
      </c>
      <c r="B21" s="282" t="s">
        <v>92</v>
      </c>
      <c r="C21" s="171" t="s">
        <v>685</v>
      </c>
      <c r="D21" s="57" t="s">
        <v>372</v>
      </c>
      <c r="E21" s="172">
        <v>11</v>
      </c>
      <c r="F21" s="87">
        <v>15897.41</v>
      </c>
      <c r="G21" s="60">
        <f t="shared" si="0"/>
        <v>174871.51</v>
      </c>
      <c r="H21" s="41"/>
    </row>
    <row r="22" spans="1:9" s="42" customFormat="1" ht="41.25" customHeight="1" thickBot="1" x14ac:dyDescent="0.3">
      <c r="A22" s="293"/>
      <c r="B22" s="294"/>
      <c r="C22" s="31" t="s">
        <v>683</v>
      </c>
      <c r="D22" s="32" t="s">
        <v>416</v>
      </c>
      <c r="E22" s="45">
        <v>11</v>
      </c>
      <c r="F22" s="46">
        <v>299.89</v>
      </c>
      <c r="G22" s="35">
        <f t="shared" si="0"/>
        <v>3298.79</v>
      </c>
      <c r="H22" s="62" t="s">
        <v>105</v>
      </c>
      <c r="I22" s="37">
        <f>ROUND(SUM(G11:G22),2)</f>
        <v>246656.53</v>
      </c>
    </row>
    <row r="23" spans="1:9" s="42" customFormat="1" ht="90.75" thickBot="1" x14ac:dyDescent="0.3">
      <c r="A23" s="104" t="s">
        <v>369</v>
      </c>
      <c r="B23" s="18" t="s">
        <v>370</v>
      </c>
      <c r="C23" s="19" t="s">
        <v>371</v>
      </c>
      <c r="D23" s="20" t="s">
        <v>372</v>
      </c>
      <c r="E23" s="21">
        <v>1</v>
      </c>
      <c r="F23" s="47">
        <v>12356.31</v>
      </c>
      <c r="G23" s="23">
        <f t="shared" si="0"/>
        <v>12356.31</v>
      </c>
      <c r="H23" s="41"/>
    </row>
    <row r="24" spans="1:9" s="42" customFormat="1" ht="60.75" thickBot="1" x14ac:dyDescent="0.3">
      <c r="A24" s="111" t="s">
        <v>369</v>
      </c>
      <c r="B24" s="30" t="s">
        <v>373</v>
      </c>
      <c r="C24" s="31" t="s">
        <v>374</v>
      </c>
      <c r="D24" s="32" t="s">
        <v>372</v>
      </c>
      <c r="E24" s="33">
        <v>1</v>
      </c>
      <c r="F24" s="48">
        <v>3121.11</v>
      </c>
      <c r="G24" s="35">
        <f t="shared" si="0"/>
        <v>3121.11</v>
      </c>
      <c r="H24" s="62" t="s">
        <v>138</v>
      </c>
      <c r="I24" s="37">
        <f>ROUND(SUM(G23:G24),2)</f>
        <v>15477.42</v>
      </c>
    </row>
    <row r="25" spans="1:9" s="42" customFormat="1" ht="30" x14ac:dyDescent="0.25">
      <c r="A25" s="295" t="s">
        <v>375</v>
      </c>
      <c r="B25" s="296" t="s">
        <v>376</v>
      </c>
      <c r="C25" s="19" t="s">
        <v>686</v>
      </c>
      <c r="D25" s="20" t="s">
        <v>372</v>
      </c>
      <c r="E25" s="39">
        <v>1</v>
      </c>
      <c r="F25" s="47">
        <v>3373.18</v>
      </c>
      <c r="G25" s="175">
        <f t="shared" si="0"/>
        <v>3373.18</v>
      </c>
      <c r="H25" s="176"/>
    </row>
    <row r="26" spans="1:9" s="42" customFormat="1" x14ac:dyDescent="0.25">
      <c r="A26" s="285"/>
      <c r="B26" s="283"/>
      <c r="C26" s="171" t="s">
        <v>687</v>
      </c>
      <c r="D26" s="57" t="s">
        <v>25</v>
      </c>
      <c r="E26" s="172">
        <v>66</v>
      </c>
      <c r="F26" s="59">
        <v>65.84</v>
      </c>
      <c r="G26" s="29">
        <f t="shared" si="0"/>
        <v>4345.4399999999996</v>
      </c>
      <c r="H26" s="177"/>
    </row>
    <row r="27" spans="1:9" s="42" customFormat="1" x14ac:dyDescent="0.25">
      <c r="A27" s="280" t="s">
        <v>375</v>
      </c>
      <c r="B27" s="282" t="s">
        <v>377</v>
      </c>
      <c r="C27" s="178" t="s">
        <v>688</v>
      </c>
      <c r="D27" s="26"/>
      <c r="E27" s="43"/>
      <c r="F27" s="50"/>
      <c r="G27" s="179"/>
      <c r="H27" s="180"/>
    </row>
    <row r="28" spans="1:9" s="42" customFormat="1" x14ac:dyDescent="0.25">
      <c r="A28" s="281"/>
      <c r="B28" s="283"/>
      <c r="C28" s="25" t="s">
        <v>689</v>
      </c>
      <c r="D28" s="26" t="s">
        <v>25</v>
      </c>
      <c r="E28" s="43">
        <v>12.5</v>
      </c>
      <c r="F28" s="50">
        <v>3.61</v>
      </c>
      <c r="G28" s="179">
        <f t="shared" si="0"/>
        <v>45.13</v>
      </c>
      <c r="H28" s="177"/>
    </row>
    <row r="29" spans="1:9" s="42" customFormat="1" x14ac:dyDescent="0.25">
      <c r="A29" s="281"/>
      <c r="B29" s="283"/>
      <c r="C29" s="25" t="s">
        <v>690</v>
      </c>
      <c r="D29" s="26" t="s">
        <v>25</v>
      </c>
      <c r="E29" s="43">
        <v>12.5</v>
      </c>
      <c r="F29" s="50">
        <v>26.09</v>
      </c>
      <c r="G29" s="179">
        <f t="shared" si="0"/>
        <v>326.13</v>
      </c>
      <c r="H29" s="180"/>
    </row>
    <row r="30" spans="1:9" s="42" customFormat="1" ht="30" customHeight="1" x14ac:dyDescent="0.25">
      <c r="A30" s="281"/>
      <c r="B30" s="283"/>
      <c r="C30" s="25" t="s">
        <v>691</v>
      </c>
      <c r="D30" s="26" t="s">
        <v>25</v>
      </c>
      <c r="E30" s="43">
        <v>12.5</v>
      </c>
      <c r="F30" s="50">
        <v>18.489999999999998</v>
      </c>
      <c r="G30" s="179">
        <f t="shared" si="0"/>
        <v>231.13</v>
      </c>
      <c r="H30" s="180"/>
    </row>
    <row r="31" spans="1:9" s="42" customFormat="1" ht="15.75" thickBot="1" x14ac:dyDescent="0.3">
      <c r="A31" s="281"/>
      <c r="B31" s="283"/>
      <c r="C31" s="25" t="s">
        <v>692</v>
      </c>
      <c r="D31" s="26" t="s">
        <v>25</v>
      </c>
      <c r="E31" s="43">
        <v>12.5</v>
      </c>
      <c r="F31" s="50">
        <v>15.1</v>
      </c>
      <c r="G31" s="179">
        <f t="shared" si="0"/>
        <v>188.75</v>
      </c>
      <c r="H31" s="181"/>
    </row>
    <row r="32" spans="1:9" s="42" customFormat="1" ht="33.75" customHeight="1" thickBot="1" x14ac:dyDescent="0.3">
      <c r="A32" s="297"/>
      <c r="B32" s="294"/>
      <c r="C32" s="182" t="s">
        <v>693</v>
      </c>
      <c r="D32" s="183" t="s">
        <v>109</v>
      </c>
      <c r="E32" s="184">
        <v>25</v>
      </c>
      <c r="F32" s="185">
        <v>2.88</v>
      </c>
      <c r="G32" s="35">
        <f t="shared" si="0"/>
        <v>72</v>
      </c>
      <c r="H32" s="62" t="s">
        <v>178</v>
      </c>
      <c r="I32" s="37">
        <f>ROUND(SUM(G25:G32),2)</f>
        <v>8581.76</v>
      </c>
    </row>
    <row r="33" spans="1:9" s="42" customFormat="1" ht="18" x14ac:dyDescent="0.25">
      <c r="A33" s="104" t="s">
        <v>378</v>
      </c>
      <c r="B33" s="18" t="s">
        <v>180</v>
      </c>
      <c r="C33" s="19" t="s">
        <v>379</v>
      </c>
      <c r="D33" s="20" t="s">
        <v>380</v>
      </c>
      <c r="E33" s="21">
        <v>3931</v>
      </c>
      <c r="F33" s="47">
        <v>1.63</v>
      </c>
      <c r="G33" s="23">
        <f t="shared" si="0"/>
        <v>6407.53</v>
      </c>
      <c r="H33" s="41"/>
    </row>
    <row r="34" spans="1:9" s="42" customFormat="1" ht="18" x14ac:dyDescent="0.25">
      <c r="A34" s="61" t="s">
        <v>378</v>
      </c>
      <c r="B34" s="24" t="s">
        <v>182</v>
      </c>
      <c r="C34" s="25" t="s">
        <v>381</v>
      </c>
      <c r="D34" s="26" t="s">
        <v>382</v>
      </c>
      <c r="E34" s="27">
        <v>118</v>
      </c>
      <c r="F34" s="50">
        <v>28.57</v>
      </c>
      <c r="G34" s="29">
        <f t="shared" si="0"/>
        <v>3371.26</v>
      </c>
      <c r="H34" s="41"/>
    </row>
    <row r="35" spans="1:9" s="42" customFormat="1" ht="18" x14ac:dyDescent="0.25">
      <c r="A35" s="61" t="s">
        <v>378</v>
      </c>
      <c r="B35" s="24" t="s">
        <v>184</v>
      </c>
      <c r="C35" s="51" t="s">
        <v>383</v>
      </c>
      <c r="D35" s="26" t="s">
        <v>380</v>
      </c>
      <c r="E35" s="27">
        <v>396</v>
      </c>
      <c r="F35" s="50">
        <v>43.23</v>
      </c>
      <c r="G35" s="29">
        <f t="shared" si="0"/>
        <v>17119.080000000002</v>
      </c>
      <c r="H35" s="41"/>
    </row>
    <row r="36" spans="1:9" s="42" customFormat="1" ht="18" x14ac:dyDescent="0.25">
      <c r="A36" s="61" t="s">
        <v>378</v>
      </c>
      <c r="B36" s="24" t="s">
        <v>186</v>
      </c>
      <c r="C36" s="51" t="s">
        <v>384</v>
      </c>
      <c r="D36" s="26" t="s">
        <v>380</v>
      </c>
      <c r="E36" s="27">
        <v>3642</v>
      </c>
      <c r="F36" s="50">
        <v>5.27</v>
      </c>
      <c r="G36" s="29">
        <f t="shared" si="0"/>
        <v>19193.34</v>
      </c>
      <c r="H36" s="41"/>
    </row>
    <row r="37" spans="1:9" s="42" customFormat="1" ht="18" x14ac:dyDescent="0.25">
      <c r="A37" s="61" t="s">
        <v>378</v>
      </c>
      <c r="B37" s="24" t="s">
        <v>188</v>
      </c>
      <c r="C37" s="51" t="s">
        <v>385</v>
      </c>
      <c r="D37" s="26" t="s">
        <v>380</v>
      </c>
      <c r="E37" s="27">
        <v>93</v>
      </c>
      <c r="F37" s="50">
        <v>64.77</v>
      </c>
      <c r="G37" s="29">
        <f t="shared" si="0"/>
        <v>6023.61</v>
      </c>
      <c r="H37" s="41"/>
    </row>
    <row r="38" spans="1:9" s="42" customFormat="1" ht="18.75" thickBot="1" x14ac:dyDescent="0.3">
      <c r="A38" s="61" t="s">
        <v>378</v>
      </c>
      <c r="B38" s="24" t="s">
        <v>190</v>
      </c>
      <c r="C38" s="25" t="s">
        <v>386</v>
      </c>
      <c r="D38" s="26" t="s">
        <v>380</v>
      </c>
      <c r="E38" s="27">
        <v>10</v>
      </c>
      <c r="F38" s="50">
        <v>64.77</v>
      </c>
      <c r="G38" s="29">
        <f t="shared" si="0"/>
        <v>647.70000000000005</v>
      </c>
      <c r="H38" s="52"/>
    </row>
    <row r="39" spans="1:9" s="42" customFormat="1" ht="29.25" thickBot="1" x14ac:dyDescent="0.3">
      <c r="A39" s="111" t="s">
        <v>378</v>
      </c>
      <c r="B39" s="30" t="s">
        <v>192</v>
      </c>
      <c r="C39" s="31" t="s">
        <v>387</v>
      </c>
      <c r="D39" s="32" t="s">
        <v>380</v>
      </c>
      <c r="E39" s="33">
        <v>407</v>
      </c>
      <c r="F39" s="48">
        <v>23.3</v>
      </c>
      <c r="G39" s="35">
        <f t="shared" si="0"/>
        <v>9483.1</v>
      </c>
      <c r="H39" s="62" t="s">
        <v>197</v>
      </c>
      <c r="I39" s="37">
        <f>ROUND(SUM(G33:G39),2)</f>
        <v>62245.62</v>
      </c>
    </row>
    <row r="40" spans="1:9" s="42" customFormat="1" x14ac:dyDescent="0.25">
      <c r="A40" s="104"/>
      <c r="B40" s="18"/>
      <c r="C40" s="155" t="s">
        <v>388</v>
      </c>
      <c r="D40" s="156"/>
      <c r="E40" s="156"/>
      <c r="F40" s="156"/>
      <c r="G40" s="157"/>
      <c r="H40" s="146"/>
      <c r="I40" s="54"/>
    </row>
    <row r="41" spans="1:9" s="42" customFormat="1" ht="45" x14ac:dyDescent="0.25">
      <c r="A41" s="284" t="s">
        <v>389</v>
      </c>
      <c r="B41" s="282" t="s">
        <v>199</v>
      </c>
      <c r="C41" s="186" t="s">
        <v>694</v>
      </c>
      <c r="D41" s="56" t="s">
        <v>109</v>
      </c>
      <c r="E41" s="43">
        <v>14</v>
      </c>
      <c r="F41" s="50">
        <v>11.65</v>
      </c>
      <c r="G41" s="29">
        <f t="shared" si="0"/>
        <v>163.1</v>
      </c>
      <c r="H41" s="121"/>
      <c r="I41" s="54"/>
    </row>
    <row r="42" spans="1:9" s="42" customFormat="1" ht="21" customHeight="1" x14ac:dyDescent="0.25">
      <c r="A42" s="286"/>
      <c r="B42" s="287"/>
      <c r="C42" s="25" t="s">
        <v>695</v>
      </c>
      <c r="D42" s="26" t="s">
        <v>29</v>
      </c>
      <c r="E42" s="43">
        <v>4</v>
      </c>
      <c r="F42" s="50">
        <v>10.78</v>
      </c>
      <c r="G42" s="29">
        <f t="shared" si="0"/>
        <v>43.12</v>
      </c>
    </row>
    <row r="43" spans="1:9" s="42" customFormat="1" ht="45" x14ac:dyDescent="0.25">
      <c r="A43" s="61" t="s">
        <v>389</v>
      </c>
      <c r="B43" s="24" t="s">
        <v>201</v>
      </c>
      <c r="C43" s="25" t="s">
        <v>390</v>
      </c>
      <c r="D43" s="26" t="s">
        <v>109</v>
      </c>
      <c r="E43" s="27">
        <v>103</v>
      </c>
      <c r="F43" s="50">
        <v>24.65</v>
      </c>
      <c r="G43" s="29">
        <f t="shared" si="0"/>
        <v>2538.9499999999998</v>
      </c>
      <c r="H43" s="121"/>
    </row>
    <row r="44" spans="1:9" s="42" customFormat="1" ht="45" x14ac:dyDescent="0.25">
      <c r="A44" s="61" t="s">
        <v>389</v>
      </c>
      <c r="B44" s="24" t="s">
        <v>203</v>
      </c>
      <c r="C44" s="25" t="s">
        <v>364</v>
      </c>
      <c r="D44" s="26" t="s">
        <v>109</v>
      </c>
      <c r="E44" s="27">
        <v>197</v>
      </c>
      <c r="F44" s="50">
        <v>17.73</v>
      </c>
      <c r="G44" s="29">
        <f t="shared" si="0"/>
        <v>3492.81</v>
      </c>
      <c r="H44" s="121"/>
    </row>
    <row r="45" spans="1:9" s="42" customFormat="1" ht="45.75" thickBot="1" x14ac:dyDescent="0.3">
      <c r="A45" s="61" t="s">
        <v>389</v>
      </c>
      <c r="B45" s="24" t="s">
        <v>205</v>
      </c>
      <c r="C45" s="25" t="s">
        <v>365</v>
      </c>
      <c r="D45" s="26" t="s">
        <v>109</v>
      </c>
      <c r="E45" s="27">
        <v>463</v>
      </c>
      <c r="F45" s="50">
        <v>25.18</v>
      </c>
      <c r="G45" s="29">
        <f t="shared" si="0"/>
        <v>11658.34</v>
      </c>
      <c r="H45" s="147"/>
    </row>
    <row r="46" spans="1:9" s="42" customFormat="1" ht="29.25" thickBot="1" x14ac:dyDescent="0.3">
      <c r="A46" s="111" t="s">
        <v>389</v>
      </c>
      <c r="B46" s="30" t="s">
        <v>209</v>
      </c>
      <c r="C46" s="31" t="s">
        <v>367</v>
      </c>
      <c r="D46" s="32" t="s">
        <v>109</v>
      </c>
      <c r="E46" s="33">
        <v>777</v>
      </c>
      <c r="F46" s="48">
        <v>14.49</v>
      </c>
      <c r="G46" s="35">
        <f t="shared" si="0"/>
        <v>11258.73</v>
      </c>
      <c r="H46" s="62" t="s">
        <v>217</v>
      </c>
      <c r="I46" s="37">
        <f>ROUND(SUM(G41:G46),2)</f>
        <v>29155.05</v>
      </c>
    </row>
    <row r="47" spans="1:9" s="42" customFormat="1" ht="48" customHeight="1" x14ac:dyDescent="0.25">
      <c r="A47" s="295" t="s">
        <v>391</v>
      </c>
      <c r="B47" s="296" t="s">
        <v>219</v>
      </c>
      <c r="C47" s="19" t="s">
        <v>696</v>
      </c>
      <c r="D47" s="20" t="s">
        <v>372</v>
      </c>
      <c r="E47" s="39">
        <v>25</v>
      </c>
      <c r="F47" s="47">
        <v>687.22</v>
      </c>
      <c r="G47" s="23">
        <f t="shared" si="0"/>
        <v>17180.5</v>
      </c>
      <c r="H47" s="41"/>
    </row>
    <row r="48" spans="1:9" s="42" customFormat="1" ht="48" customHeight="1" x14ac:dyDescent="0.25">
      <c r="A48" s="285"/>
      <c r="B48" s="283"/>
      <c r="C48" s="86" t="s">
        <v>676</v>
      </c>
      <c r="D48" s="56" t="s">
        <v>29</v>
      </c>
      <c r="E48" s="169">
        <v>8</v>
      </c>
      <c r="F48" s="89">
        <v>482.16</v>
      </c>
      <c r="G48" s="29">
        <f t="shared" si="0"/>
        <v>3857.28</v>
      </c>
      <c r="H48" s="41"/>
    </row>
    <row r="49" spans="1:9" s="42" customFormat="1" ht="48" customHeight="1" x14ac:dyDescent="0.25">
      <c r="A49" s="286"/>
      <c r="B49" s="287"/>
      <c r="C49" s="86" t="s">
        <v>677</v>
      </c>
      <c r="D49" s="56" t="s">
        <v>29</v>
      </c>
      <c r="E49" s="169">
        <v>17</v>
      </c>
      <c r="F49" s="89">
        <v>511.32</v>
      </c>
      <c r="G49" s="29">
        <f t="shared" si="0"/>
        <v>8692.44</v>
      </c>
      <c r="H49" s="41"/>
    </row>
    <row r="50" spans="1:9" s="42" customFormat="1" ht="48" customHeight="1" x14ac:dyDescent="0.25">
      <c r="A50" s="284" t="s">
        <v>391</v>
      </c>
      <c r="B50" s="282" t="s">
        <v>221</v>
      </c>
      <c r="C50" s="86" t="s">
        <v>697</v>
      </c>
      <c r="D50" s="56" t="s">
        <v>372</v>
      </c>
      <c r="E50" s="169">
        <v>12</v>
      </c>
      <c r="F50" s="89">
        <v>4974.62</v>
      </c>
      <c r="G50" s="29">
        <f t="shared" si="0"/>
        <v>59695.44</v>
      </c>
      <c r="H50" s="41"/>
    </row>
    <row r="51" spans="1:9" s="42" customFormat="1" ht="30" x14ac:dyDescent="0.25">
      <c r="A51" s="286"/>
      <c r="B51" s="287"/>
      <c r="C51" s="25" t="s">
        <v>683</v>
      </c>
      <c r="D51" s="26" t="s">
        <v>29</v>
      </c>
      <c r="E51" s="43">
        <v>12</v>
      </c>
      <c r="F51" s="50">
        <v>299.89</v>
      </c>
      <c r="G51" s="29">
        <f t="shared" si="0"/>
        <v>3598.68</v>
      </c>
      <c r="H51" s="41"/>
    </row>
    <row r="52" spans="1:9" s="42" customFormat="1" ht="45" x14ac:dyDescent="0.25">
      <c r="A52" s="284" t="s">
        <v>391</v>
      </c>
      <c r="B52" s="282" t="s">
        <v>223</v>
      </c>
      <c r="C52" s="25" t="s">
        <v>698</v>
      </c>
      <c r="D52" s="26" t="s">
        <v>372</v>
      </c>
      <c r="E52" s="43">
        <v>2</v>
      </c>
      <c r="F52" s="50">
        <v>947.29</v>
      </c>
      <c r="G52" s="29">
        <f t="shared" si="0"/>
        <v>1894.58</v>
      </c>
      <c r="H52" s="41"/>
    </row>
    <row r="53" spans="1:9" s="42" customFormat="1" ht="30" x14ac:dyDescent="0.25">
      <c r="A53" s="286"/>
      <c r="B53" s="287"/>
      <c r="C53" s="25" t="s">
        <v>699</v>
      </c>
      <c r="D53" s="26" t="s">
        <v>29</v>
      </c>
      <c r="E53" s="43">
        <v>2</v>
      </c>
      <c r="F53" s="50">
        <v>161.38</v>
      </c>
      <c r="G53" s="29">
        <f t="shared" si="0"/>
        <v>322.76</v>
      </c>
      <c r="H53" s="41"/>
    </row>
    <row r="54" spans="1:9" s="42" customFormat="1" ht="48.75" customHeight="1" thickBot="1" x14ac:dyDescent="0.3">
      <c r="A54" s="284" t="s">
        <v>391</v>
      </c>
      <c r="B54" s="282" t="s">
        <v>225</v>
      </c>
      <c r="C54" s="171" t="s">
        <v>700</v>
      </c>
      <c r="D54" s="57" t="s">
        <v>372</v>
      </c>
      <c r="E54" s="172">
        <v>4</v>
      </c>
      <c r="F54" s="59">
        <v>8138.85</v>
      </c>
      <c r="G54" s="60">
        <f t="shared" si="0"/>
        <v>32555.4</v>
      </c>
      <c r="H54" s="41"/>
    </row>
    <row r="55" spans="1:9" s="42" customFormat="1" ht="30.75" thickBot="1" x14ac:dyDescent="0.3">
      <c r="A55" s="293"/>
      <c r="B55" s="294"/>
      <c r="C55" s="31" t="s">
        <v>683</v>
      </c>
      <c r="D55" s="32" t="s">
        <v>29</v>
      </c>
      <c r="E55" s="45">
        <v>4</v>
      </c>
      <c r="F55" s="48">
        <v>299.89</v>
      </c>
      <c r="G55" s="35">
        <f t="shared" si="0"/>
        <v>1199.56</v>
      </c>
      <c r="H55" s="62" t="s">
        <v>243</v>
      </c>
      <c r="I55" s="37">
        <f>ROUND(SUM(G47:G55),2)</f>
        <v>128996.64</v>
      </c>
    </row>
    <row r="56" spans="1:9" s="42" customFormat="1" ht="30" x14ac:dyDescent="0.25">
      <c r="A56" s="104" t="s">
        <v>392</v>
      </c>
      <c r="B56" s="18" t="s">
        <v>393</v>
      </c>
      <c r="C56" s="19" t="s">
        <v>394</v>
      </c>
      <c r="D56" s="20" t="s">
        <v>372</v>
      </c>
      <c r="E56" s="21">
        <v>1</v>
      </c>
      <c r="F56" s="47">
        <v>7729.69</v>
      </c>
      <c r="G56" s="23">
        <f t="shared" si="0"/>
        <v>7729.69</v>
      </c>
      <c r="H56" s="41"/>
    </row>
    <row r="57" spans="1:9" s="42" customFormat="1" ht="15.75" thickBot="1" x14ac:dyDescent="0.3">
      <c r="A57" s="61" t="s">
        <v>392</v>
      </c>
      <c r="B57" s="24" t="s">
        <v>395</v>
      </c>
      <c r="C57" s="25" t="s">
        <v>396</v>
      </c>
      <c r="D57" s="26" t="s">
        <v>372</v>
      </c>
      <c r="E57" s="27">
        <v>2</v>
      </c>
      <c r="F57" s="50">
        <v>488.15</v>
      </c>
      <c r="G57" s="29">
        <f t="shared" si="0"/>
        <v>976.3</v>
      </c>
      <c r="H57" s="41"/>
    </row>
    <row r="58" spans="1:9" s="42" customFormat="1" ht="30.75" thickBot="1" x14ac:dyDescent="0.3">
      <c r="A58" s="111" t="s">
        <v>392</v>
      </c>
      <c r="B58" s="30" t="s">
        <v>397</v>
      </c>
      <c r="C58" s="31" t="s">
        <v>398</v>
      </c>
      <c r="D58" s="32" t="s">
        <v>372</v>
      </c>
      <c r="E58" s="33">
        <v>2</v>
      </c>
      <c r="F58" s="48">
        <v>785.66</v>
      </c>
      <c r="G58" s="35">
        <f t="shared" si="0"/>
        <v>1571.32</v>
      </c>
      <c r="H58" s="62" t="s">
        <v>289</v>
      </c>
      <c r="I58" s="37">
        <f>ROUND(SUM(G56:G58),2)</f>
        <v>10277.31</v>
      </c>
    </row>
    <row r="59" spans="1:9" s="42" customFormat="1" ht="18" x14ac:dyDescent="0.25">
      <c r="A59" s="104" t="s">
        <v>399</v>
      </c>
      <c r="B59" s="18" t="s">
        <v>291</v>
      </c>
      <c r="C59" s="19" t="s">
        <v>379</v>
      </c>
      <c r="D59" s="20" t="s">
        <v>380</v>
      </c>
      <c r="E59" s="21">
        <v>6245</v>
      </c>
      <c r="F59" s="47">
        <v>1.58</v>
      </c>
      <c r="G59" s="23">
        <f t="shared" si="0"/>
        <v>9867.1</v>
      </c>
      <c r="H59" s="41"/>
    </row>
    <row r="60" spans="1:9" s="42" customFormat="1" ht="18" x14ac:dyDescent="0.25">
      <c r="A60" s="61" t="s">
        <v>399</v>
      </c>
      <c r="B60" s="24" t="s">
        <v>292</v>
      </c>
      <c r="C60" s="25" t="s">
        <v>381</v>
      </c>
      <c r="D60" s="26" t="s">
        <v>382</v>
      </c>
      <c r="E60" s="27">
        <v>187</v>
      </c>
      <c r="F60" s="50">
        <v>28.57</v>
      </c>
      <c r="G60" s="29">
        <f t="shared" si="0"/>
        <v>5342.59</v>
      </c>
      <c r="H60" s="41"/>
    </row>
    <row r="61" spans="1:9" s="42" customFormat="1" ht="18" x14ac:dyDescent="0.25">
      <c r="A61" s="61" t="s">
        <v>399</v>
      </c>
      <c r="B61" s="24" t="s">
        <v>293</v>
      </c>
      <c r="C61" s="51" t="s">
        <v>383</v>
      </c>
      <c r="D61" s="26" t="s">
        <v>380</v>
      </c>
      <c r="E61" s="27">
        <v>480</v>
      </c>
      <c r="F61" s="50">
        <v>43.23</v>
      </c>
      <c r="G61" s="29">
        <f t="shared" si="0"/>
        <v>20750.400000000001</v>
      </c>
      <c r="H61" s="41"/>
    </row>
    <row r="62" spans="1:9" s="42" customFormat="1" ht="18" x14ac:dyDescent="0.25">
      <c r="A62" s="61" t="s">
        <v>399</v>
      </c>
      <c r="B62" s="24" t="s">
        <v>294</v>
      </c>
      <c r="C62" s="51" t="s">
        <v>384</v>
      </c>
      <c r="D62" s="26" t="s">
        <v>380</v>
      </c>
      <c r="E62" s="27">
        <v>5945</v>
      </c>
      <c r="F62" s="50">
        <v>4.91</v>
      </c>
      <c r="G62" s="29">
        <f t="shared" si="0"/>
        <v>29189.95</v>
      </c>
      <c r="H62" s="41"/>
    </row>
    <row r="63" spans="1:9" s="42" customFormat="1" ht="18" x14ac:dyDescent="0.25">
      <c r="A63" s="61" t="s">
        <v>399</v>
      </c>
      <c r="B63" s="24" t="s">
        <v>295</v>
      </c>
      <c r="C63" s="51" t="s">
        <v>385</v>
      </c>
      <c r="D63" s="26" t="s">
        <v>380</v>
      </c>
      <c r="E63" s="27">
        <v>113</v>
      </c>
      <c r="F63" s="50">
        <v>64.77</v>
      </c>
      <c r="G63" s="29">
        <f t="shared" si="0"/>
        <v>7319.01</v>
      </c>
      <c r="H63" s="41"/>
    </row>
    <row r="64" spans="1:9" s="42" customFormat="1" ht="18.75" thickBot="1" x14ac:dyDescent="0.3">
      <c r="A64" s="61" t="s">
        <v>399</v>
      </c>
      <c r="B64" s="24" t="s">
        <v>296</v>
      </c>
      <c r="C64" s="25" t="s">
        <v>386</v>
      </c>
      <c r="D64" s="26" t="s">
        <v>380</v>
      </c>
      <c r="E64" s="27">
        <v>8</v>
      </c>
      <c r="F64" s="50">
        <v>64.77</v>
      </c>
      <c r="G64" s="29">
        <f t="shared" si="0"/>
        <v>518.16</v>
      </c>
      <c r="H64" s="41"/>
    </row>
    <row r="65" spans="1:9" s="42" customFormat="1" ht="29.25" thickBot="1" x14ac:dyDescent="0.3">
      <c r="A65" s="111" t="s">
        <v>399</v>
      </c>
      <c r="B65" s="30" t="s">
        <v>400</v>
      </c>
      <c r="C65" s="31" t="s">
        <v>387</v>
      </c>
      <c r="D65" s="32" t="s">
        <v>380</v>
      </c>
      <c r="E65" s="33">
        <v>478</v>
      </c>
      <c r="F65" s="48">
        <v>20.88</v>
      </c>
      <c r="G65" s="35">
        <f t="shared" si="0"/>
        <v>9980.64</v>
      </c>
      <c r="H65" s="62" t="s">
        <v>297</v>
      </c>
      <c r="I65" s="37">
        <f>ROUND(SUM(G59:G65),2)</f>
        <v>82967.850000000006</v>
      </c>
    </row>
    <row r="66" spans="1:9" s="42" customFormat="1" x14ac:dyDescent="0.25">
      <c r="A66" s="104"/>
      <c r="B66" s="18"/>
      <c r="C66" s="155" t="s">
        <v>401</v>
      </c>
      <c r="D66" s="156"/>
      <c r="E66" s="156"/>
      <c r="F66" s="156"/>
      <c r="G66" s="157"/>
      <c r="H66" s="148"/>
      <c r="I66" s="92"/>
    </row>
    <row r="67" spans="1:9" s="42" customFormat="1" ht="45" x14ac:dyDescent="0.25">
      <c r="A67" s="61" t="s">
        <v>402</v>
      </c>
      <c r="B67" s="24" t="s">
        <v>299</v>
      </c>
      <c r="C67" s="25" t="s">
        <v>403</v>
      </c>
      <c r="D67" s="26" t="s">
        <v>109</v>
      </c>
      <c r="E67" s="27">
        <v>57</v>
      </c>
      <c r="F67" s="50">
        <v>19.64</v>
      </c>
      <c r="G67" s="29">
        <f t="shared" ref="G67:G75" si="1">ROUND((E67*F67),2)</f>
        <v>1119.48</v>
      </c>
      <c r="H67" s="149"/>
    </row>
    <row r="68" spans="1:9" s="42" customFormat="1" ht="45.75" thickBot="1" x14ac:dyDescent="0.3">
      <c r="A68" s="61" t="s">
        <v>402</v>
      </c>
      <c r="B68" s="24" t="s">
        <v>300</v>
      </c>
      <c r="C68" s="25" t="s">
        <v>404</v>
      </c>
      <c r="D68" s="26" t="s">
        <v>109</v>
      </c>
      <c r="E68" s="27">
        <v>192</v>
      </c>
      <c r="F68" s="50">
        <v>18.22</v>
      </c>
      <c r="G68" s="29">
        <f t="shared" si="1"/>
        <v>3498.24</v>
      </c>
      <c r="H68" s="162"/>
    </row>
    <row r="69" spans="1:9" s="42" customFormat="1" ht="29.25" thickBot="1" x14ac:dyDescent="0.3">
      <c r="A69" s="111" t="s">
        <v>402</v>
      </c>
      <c r="B69" s="30" t="s">
        <v>301</v>
      </c>
      <c r="C69" s="31" t="s">
        <v>367</v>
      </c>
      <c r="D69" s="32" t="s">
        <v>109</v>
      </c>
      <c r="E69" s="33">
        <v>249</v>
      </c>
      <c r="F69" s="48">
        <v>12.99</v>
      </c>
      <c r="G69" s="35">
        <f t="shared" si="1"/>
        <v>3234.51</v>
      </c>
      <c r="H69" s="161" t="s">
        <v>305</v>
      </c>
      <c r="I69" s="37">
        <f>SUM(G67:G69)</f>
        <v>7852.23</v>
      </c>
    </row>
    <row r="70" spans="1:9" s="42" customFormat="1" ht="45" x14ac:dyDescent="0.25">
      <c r="A70" s="295" t="s">
        <v>405</v>
      </c>
      <c r="B70" s="296" t="s">
        <v>307</v>
      </c>
      <c r="C70" s="19" t="s">
        <v>701</v>
      </c>
      <c r="D70" s="20" t="s">
        <v>372</v>
      </c>
      <c r="E70" s="39">
        <v>6</v>
      </c>
      <c r="F70" s="47">
        <v>729.24</v>
      </c>
      <c r="G70" s="23">
        <f t="shared" si="1"/>
        <v>4375.4399999999996</v>
      </c>
      <c r="H70" s="41"/>
    </row>
    <row r="71" spans="1:9" s="42" customFormat="1" ht="40.5" customHeight="1" x14ac:dyDescent="0.25">
      <c r="A71" s="285"/>
      <c r="B71" s="283"/>
      <c r="C71" s="25" t="s">
        <v>676</v>
      </c>
      <c r="D71" s="26" t="s">
        <v>29</v>
      </c>
      <c r="E71" s="43">
        <v>3</v>
      </c>
      <c r="F71" s="50">
        <v>482.16</v>
      </c>
      <c r="G71" s="29">
        <f t="shared" si="1"/>
        <v>1446.48</v>
      </c>
      <c r="H71" s="41"/>
    </row>
    <row r="72" spans="1:9" s="42" customFormat="1" ht="40.5" customHeight="1" x14ac:dyDescent="0.25">
      <c r="A72" s="285"/>
      <c r="B72" s="283"/>
      <c r="C72" s="25" t="s">
        <v>677</v>
      </c>
      <c r="D72" s="26" t="s">
        <v>29</v>
      </c>
      <c r="E72" s="43">
        <v>3</v>
      </c>
      <c r="F72" s="50">
        <v>511.3</v>
      </c>
      <c r="G72" s="29">
        <f t="shared" si="1"/>
        <v>1533.9</v>
      </c>
      <c r="H72" s="41"/>
    </row>
    <row r="73" spans="1:9" s="42" customFormat="1" ht="45.75" thickBot="1" x14ac:dyDescent="0.3">
      <c r="A73" s="282" t="s">
        <v>405</v>
      </c>
      <c r="B73" s="282" t="s">
        <v>309</v>
      </c>
      <c r="C73" s="25" t="s">
        <v>702</v>
      </c>
      <c r="D73" s="88" t="s">
        <v>372</v>
      </c>
      <c r="E73" s="187">
        <v>6</v>
      </c>
      <c r="F73" s="188">
        <v>993.68</v>
      </c>
      <c r="G73" s="189">
        <f t="shared" si="1"/>
        <v>5962.08</v>
      </c>
      <c r="H73" s="41"/>
    </row>
    <row r="74" spans="1:9" s="42" customFormat="1" ht="30.75" thickBot="1" x14ac:dyDescent="0.3">
      <c r="A74" s="287"/>
      <c r="B74" s="287"/>
      <c r="C74" s="31" t="s">
        <v>703</v>
      </c>
      <c r="D74" s="32" t="s">
        <v>29</v>
      </c>
      <c r="E74" s="45">
        <v>6</v>
      </c>
      <c r="F74" s="48">
        <v>161.37</v>
      </c>
      <c r="G74" s="35">
        <f t="shared" si="1"/>
        <v>968.22</v>
      </c>
      <c r="H74" s="62" t="s">
        <v>312</v>
      </c>
      <c r="I74" s="276">
        <f>SUM(G70:G74)</f>
        <v>14286.119999999999</v>
      </c>
    </row>
    <row r="75" spans="1:9" s="42" customFormat="1" ht="30.75" thickBot="1" x14ac:dyDescent="0.3">
      <c r="A75" s="173" t="s">
        <v>406</v>
      </c>
      <c r="B75" s="174" t="s">
        <v>314</v>
      </c>
      <c r="C75" s="158" t="s">
        <v>407</v>
      </c>
      <c r="D75" s="159" t="s">
        <v>372</v>
      </c>
      <c r="E75" s="160">
        <v>1</v>
      </c>
      <c r="F75" s="134">
        <v>7718.86</v>
      </c>
      <c r="G75" s="135">
        <f t="shared" si="1"/>
        <v>7718.86</v>
      </c>
      <c r="H75" s="36" t="s">
        <v>324</v>
      </c>
      <c r="I75" s="277">
        <f>G75</f>
        <v>7718.86</v>
      </c>
    </row>
    <row r="76" spans="1:9" s="42" customFormat="1" ht="18" x14ac:dyDescent="0.25">
      <c r="A76" s="104" t="s">
        <v>408</v>
      </c>
      <c r="B76" s="18" t="s">
        <v>326</v>
      </c>
      <c r="C76" s="19" t="s">
        <v>379</v>
      </c>
      <c r="D76" s="20" t="s">
        <v>380</v>
      </c>
      <c r="E76" s="20" t="s">
        <v>409</v>
      </c>
      <c r="F76" s="47">
        <v>1.54</v>
      </c>
      <c r="G76" s="23">
        <f t="shared" si="0"/>
        <v>811.58</v>
      </c>
      <c r="H76" s="129"/>
      <c r="I76" s="93"/>
    </row>
    <row r="77" spans="1:9" s="42" customFormat="1" ht="18" x14ac:dyDescent="0.25">
      <c r="A77" s="61" t="s">
        <v>408</v>
      </c>
      <c r="B77" s="24" t="s">
        <v>328</v>
      </c>
      <c r="C77" s="25" t="s">
        <v>381</v>
      </c>
      <c r="D77" s="26" t="s">
        <v>382</v>
      </c>
      <c r="E77" s="26" t="s">
        <v>410</v>
      </c>
      <c r="F77" s="50">
        <v>28.57</v>
      </c>
      <c r="G77" s="29">
        <f t="shared" si="0"/>
        <v>457.12</v>
      </c>
      <c r="H77" s="129"/>
      <c r="I77" s="54"/>
    </row>
    <row r="78" spans="1:9" s="42" customFormat="1" ht="18" x14ac:dyDescent="0.25">
      <c r="A78" s="61" t="s">
        <v>408</v>
      </c>
      <c r="B78" s="24" t="s">
        <v>330</v>
      </c>
      <c r="C78" s="51" t="s">
        <v>383</v>
      </c>
      <c r="D78" s="26" t="s">
        <v>380</v>
      </c>
      <c r="E78" s="26" t="s">
        <v>411</v>
      </c>
      <c r="F78" s="50">
        <v>43.23</v>
      </c>
      <c r="G78" s="29">
        <f t="shared" si="0"/>
        <v>5317.29</v>
      </c>
      <c r="H78" s="129"/>
      <c r="I78" s="54"/>
    </row>
    <row r="79" spans="1:9" s="42" customFormat="1" ht="18" x14ac:dyDescent="0.25">
      <c r="A79" s="61" t="s">
        <v>408</v>
      </c>
      <c r="B79" s="24" t="s">
        <v>332</v>
      </c>
      <c r="C79" s="51" t="s">
        <v>384</v>
      </c>
      <c r="D79" s="26" t="s">
        <v>380</v>
      </c>
      <c r="E79" s="26" t="s">
        <v>412</v>
      </c>
      <c r="F79" s="89">
        <v>6.97</v>
      </c>
      <c r="G79" s="189">
        <f>ROUND((E79*F79),2)</f>
        <v>2913.46</v>
      </c>
      <c r="H79" s="129"/>
      <c r="I79" s="54"/>
    </row>
    <row r="80" spans="1:9" s="42" customFormat="1" ht="18" x14ac:dyDescent="0.25">
      <c r="A80" s="61" t="s">
        <v>408</v>
      </c>
      <c r="B80" s="24" t="s">
        <v>334</v>
      </c>
      <c r="C80" s="51" t="s">
        <v>385</v>
      </c>
      <c r="D80" s="26" t="s">
        <v>380</v>
      </c>
      <c r="E80" s="26" t="s">
        <v>413</v>
      </c>
      <c r="F80" s="50">
        <v>64.77</v>
      </c>
      <c r="G80" s="29">
        <f t="shared" si="0"/>
        <v>1684.02</v>
      </c>
      <c r="H80" s="129"/>
      <c r="I80" s="54"/>
    </row>
    <row r="81" spans="1:9" s="42" customFormat="1" ht="18.75" thickBot="1" x14ac:dyDescent="0.3">
      <c r="A81" s="61" t="s">
        <v>408</v>
      </c>
      <c r="B81" s="24" t="s">
        <v>336</v>
      </c>
      <c r="C81" s="25" t="s">
        <v>386</v>
      </c>
      <c r="D81" s="26" t="s">
        <v>380</v>
      </c>
      <c r="E81" s="27">
        <v>2</v>
      </c>
      <c r="F81" s="50">
        <v>64.77</v>
      </c>
      <c r="G81" s="84">
        <f t="shared" si="0"/>
        <v>129.54</v>
      </c>
      <c r="H81" s="150"/>
      <c r="I81" s="94"/>
    </row>
    <row r="82" spans="1:9" s="42" customFormat="1" ht="33.75" customHeight="1" thickBot="1" x14ac:dyDescent="0.3">
      <c r="A82" s="111" t="s">
        <v>408</v>
      </c>
      <c r="B82" s="30" t="s">
        <v>337</v>
      </c>
      <c r="C82" s="31" t="s">
        <v>387</v>
      </c>
      <c r="D82" s="32" t="s">
        <v>380</v>
      </c>
      <c r="E82" s="45">
        <v>125</v>
      </c>
      <c r="F82" s="163">
        <v>20.399999999999999</v>
      </c>
      <c r="G82" s="190">
        <f t="shared" si="0"/>
        <v>2550</v>
      </c>
      <c r="H82" s="62" t="s">
        <v>353</v>
      </c>
      <c r="I82" s="37">
        <f>ROUND(SUM(G76:G82),2)</f>
        <v>13863.01</v>
      </c>
    </row>
    <row r="83" spans="1:9" ht="44.25" customHeight="1" thickBot="1" x14ac:dyDescent="0.3">
      <c r="A83" s="63"/>
      <c r="B83" s="63"/>
      <c r="C83" s="63"/>
      <c r="D83" s="64"/>
      <c r="E83" s="65"/>
      <c r="F83" s="66" t="s">
        <v>544</v>
      </c>
      <c r="G83" s="67">
        <f>SUM(G6:G82)</f>
        <v>729834.27999999991</v>
      </c>
      <c r="H83" s="52"/>
      <c r="I83" s="54"/>
    </row>
    <row r="84" spans="1:9" ht="20.25" customHeight="1" x14ac:dyDescent="0.25">
      <c r="A84" s="68"/>
      <c r="B84" s="68"/>
      <c r="C84" s="69"/>
      <c r="D84" s="69"/>
      <c r="E84" s="70"/>
      <c r="F84" s="69"/>
      <c r="G84" s="71"/>
    </row>
  </sheetData>
  <mergeCells count="30">
    <mergeCell ref="A1:G1"/>
    <mergeCell ref="A3:G3"/>
    <mergeCell ref="A11:A14"/>
    <mergeCell ref="B11:B14"/>
    <mergeCell ref="A15:A16"/>
    <mergeCell ref="B15:B16"/>
    <mergeCell ref="A17:A18"/>
    <mergeCell ref="B17:B18"/>
    <mergeCell ref="A19:A20"/>
    <mergeCell ref="B19:B20"/>
    <mergeCell ref="A21:A22"/>
    <mergeCell ref="B21:B22"/>
    <mergeCell ref="A25:A26"/>
    <mergeCell ref="B25:B26"/>
    <mergeCell ref="A27:A32"/>
    <mergeCell ref="B27:B32"/>
    <mergeCell ref="A41:A42"/>
    <mergeCell ref="B41:B42"/>
    <mergeCell ref="A47:A49"/>
    <mergeCell ref="B47:B49"/>
    <mergeCell ref="A50:A51"/>
    <mergeCell ref="B50:B51"/>
    <mergeCell ref="A52:A53"/>
    <mergeCell ref="B52:B53"/>
    <mergeCell ref="A54:A55"/>
    <mergeCell ref="B54:B55"/>
    <mergeCell ref="A70:A72"/>
    <mergeCell ref="B70:B72"/>
    <mergeCell ref="A73:A74"/>
    <mergeCell ref="B73:B7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698BB-0B48-4B09-BFAE-49E483A816CA}">
  <dimension ref="A1:I51"/>
  <sheetViews>
    <sheetView topLeftCell="A34" zoomScale="70" zoomScaleNormal="70" workbookViewId="0">
      <selection activeCell="F5" sqref="F5:F49"/>
    </sheetView>
  </sheetViews>
  <sheetFormatPr defaultColWidth="9.28515625" defaultRowHeight="15" x14ac:dyDescent="0.25"/>
  <cols>
    <col min="1" max="1" width="31.7109375" style="72" bestFit="1" customWidth="1"/>
    <col min="2" max="2" width="8.28515625" style="72" bestFit="1" customWidth="1"/>
    <col min="3" max="3" width="77.28515625" style="73" customWidth="1"/>
    <col min="4" max="4" width="9.28515625" style="74"/>
    <col min="5" max="5" width="16.28515625" style="197" customWidth="1"/>
    <col min="6" max="6" width="20.7109375" style="76" customWidth="1"/>
    <col min="7" max="7" width="14.7109375" style="74" customWidth="1"/>
    <col min="8" max="8" width="21.5703125" style="11" customWidth="1"/>
    <col min="9" max="9" width="16.28515625" style="12" customWidth="1"/>
    <col min="10" max="16384" width="9.28515625" style="12"/>
  </cols>
  <sheetData>
    <row r="1" spans="1:9" ht="40.15" customHeight="1" x14ac:dyDescent="0.25">
      <c r="A1" s="288" t="s">
        <v>710</v>
      </c>
      <c r="B1" s="288"/>
      <c r="C1" s="288"/>
      <c r="D1" s="288"/>
      <c r="E1" s="288"/>
      <c r="F1" s="288"/>
      <c r="G1" s="288"/>
    </row>
    <row r="2" spans="1:9" ht="21.75" customHeight="1" thickBot="1" x14ac:dyDescent="0.3">
      <c r="A2" s="13"/>
      <c r="B2" s="13"/>
      <c r="C2" s="13"/>
      <c r="D2" s="13"/>
      <c r="E2" s="191"/>
      <c r="F2" s="13"/>
      <c r="G2" s="13"/>
    </row>
    <row r="3" spans="1:9" ht="21.75" customHeight="1" x14ac:dyDescent="0.25">
      <c r="A3" s="290" t="s">
        <v>601</v>
      </c>
      <c r="B3" s="290"/>
      <c r="C3" s="290"/>
      <c r="D3" s="290"/>
      <c r="E3" s="290"/>
      <c r="F3" s="290"/>
      <c r="G3" s="291"/>
    </row>
    <row r="4" spans="1:9" ht="49.5" customHeight="1" thickBot="1" x14ac:dyDescent="0.3">
      <c r="A4" s="142" t="s">
        <v>13</v>
      </c>
      <c r="B4" s="142" t="s">
        <v>14</v>
      </c>
      <c r="C4" s="142" t="s">
        <v>15</v>
      </c>
      <c r="D4" s="142" t="s">
        <v>16</v>
      </c>
      <c r="E4" s="253" t="s">
        <v>17</v>
      </c>
      <c r="F4" s="144" t="s">
        <v>359</v>
      </c>
      <c r="G4" s="145" t="s">
        <v>18</v>
      </c>
    </row>
    <row r="5" spans="1:9" s="42" customFormat="1" ht="41.25" customHeight="1" x14ac:dyDescent="0.25">
      <c r="A5" s="104" t="s">
        <v>414</v>
      </c>
      <c r="B5" s="18" t="s">
        <v>20</v>
      </c>
      <c r="C5" s="19" t="s">
        <v>415</v>
      </c>
      <c r="D5" s="20" t="s">
        <v>29</v>
      </c>
      <c r="E5" s="259">
        <v>9</v>
      </c>
      <c r="F5" s="47">
        <v>16.86</v>
      </c>
      <c r="G5" s="23">
        <f t="shared" ref="G5:G49" si="0">ROUND((E5*F5),2)</f>
        <v>151.74</v>
      </c>
      <c r="H5" s="52"/>
    </row>
    <row r="6" spans="1:9" s="42" customFormat="1" ht="41.25" customHeight="1" x14ac:dyDescent="0.25">
      <c r="A6" s="61" t="s">
        <v>414</v>
      </c>
      <c r="B6" s="24" t="s">
        <v>23</v>
      </c>
      <c r="C6" s="25" t="s">
        <v>415</v>
      </c>
      <c r="D6" s="26" t="s">
        <v>416</v>
      </c>
      <c r="E6" s="193" t="s">
        <v>417</v>
      </c>
      <c r="F6" s="50">
        <v>16.86</v>
      </c>
      <c r="G6" s="29">
        <f t="shared" si="0"/>
        <v>118.02</v>
      </c>
      <c r="H6" s="52"/>
    </row>
    <row r="7" spans="1:9" s="42" customFormat="1" ht="41.25" customHeight="1" x14ac:dyDescent="0.25">
      <c r="A7" s="61" t="s">
        <v>414</v>
      </c>
      <c r="B7" s="24" t="s">
        <v>26</v>
      </c>
      <c r="C7" s="25" t="s">
        <v>418</v>
      </c>
      <c r="D7" s="26" t="s">
        <v>416</v>
      </c>
      <c r="E7" s="193">
        <v>16</v>
      </c>
      <c r="F7" s="50">
        <v>16.86</v>
      </c>
      <c r="G7" s="29">
        <f t="shared" si="0"/>
        <v>269.76</v>
      </c>
      <c r="H7" s="52"/>
    </row>
    <row r="8" spans="1:9" s="42" customFormat="1" ht="41.25" customHeight="1" x14ac:dyDescent="0.25">
      <c r="A8" s="61" t="s">
        <v>414</v>
      </c>
      <c r="B8" s="24" t="s">
        <v>27</v>
      </c>
      <c r="C8" s="25" t="s">
        <v>419</v>
      </c>
      <c r="D8" s="26" t="s">
        <v>416</v>
      </c>
      <c r="E8" s="193">
        <v>6</v>
      </c>
      <c r="F8" s="50">
        <v>33.74</v>
      </c>
      <c r="G8" s="29">
        <f t="shared" si="0"/>
        <v>202.44</v>
      </c>
      <c r="H8" s="52"/>
    </row>
    <row r="9" spans="1:9" s="42" customFormat="1" ht="33.75" customHeight="1" x14ac:dyDescent="0.25">
      <c r="A9" s="61" t="s">
        <v>414</v>
      </c>
      <c r="B9" s="24" t="s">
        <v>30</v>
      </c>
      <c r="C9" s="25" t="s">
        <v>420</v>
      </c>
      <c r="D9" s="26" t="s">
        <v>416</v>
      </c>
      <c r="E9" s="193">
        <v>3</v>
      </c>
      <c r="F9" s="50">
        <v>50.6</v>
      </c>
      <c r="G9" s="29">
        <f t="shared" si="0"/>
        <v>151.80000000000001</v>
      </c>
      <c r="H9" s="52"/>
      <c r="I9" s="54"/>
    </row>
    <row r="10" spans="1:9" s="42" customFormat="1" ht="36.75" customHeight="1" x14ac:dyDescent="0.25">
      <c r="A10" s="61" t="s">
        <v>414</v>
      </c>
      <c r="B10" s="24" t="s">
        <v>32</v>
      </c>
      <c r="C10" s="25" t="s">
        <v>421</v>
      </c>
      <c r="D10" s="26" t="s">
        <v>109</v>
      </c>
      <c r="E10" s="193">
        <v>762</v>
      </c>
      <c r="F10" s="50">
        <v>2.4700000000000002</v>
      </c>
      <c r="G10" s="29">
        <f t="shared" si="0"/>
        <v>1882.14</v>
      </c>
      <c r="H10" s="52"/>
    </row>
    <row r="11" spans="1:9" s="42" customFormat="1" ht="36.75" customHeight="1" x14ac:dyDescent="0.25">
      <c r="A11" s="61" t="s">
        <v>414</v>
      </c>
      <c r="B11" s="24" t="s">
        <v>34</v>
      </c>
      <c r="C11" s="25" t="s">
        <v>422</v>
      </c>
      <c r="D11" s="26" t="s">
        <v>423</v>
      </c>
      <c r="E11" s="193">
        <v>120</v>
      </c>
      <c r="F11" s="50">
        <v>2.4700000000000002</v>
      </c>
      <c r="G11" s="29">
        <f t="shared" si="0"/>
        <v>296.39999999999998</v>
      </c>
      <c r="H11" s="52"/>
    </row>
    <row r="12" spans="1:9" s="42" customFormat="1" ht="36.75" customHeight="1" x14ac:dyDescent="0.25">
      <c r="A12" s="61" t="s">
        <v>414</v>
      </c>
      <c r="B12" s="24" t="s">
        <v>37</v>
      </c>
      <c r="C12" s="25" t="s">
        <v>424</v>
      </c>
      <c r="D12" s="26" t="s">
        <v>36</v>
      </c>
      <c r="E12" s="193">
        <v>3.6</v>
      </c>
      <c r="F12" s="50">
        <v>28.78</v>
      </c>
      <c r="G12" s="29">
        <f>ROUND((E12*F12),2)</f>
        <v>103.61</v>
      </c>
      <c r="H12" s="52"/>
    </row>
    <row r="13" spans="1:9" s="42" customFormat="1" ht="36.75" customHeight="1" x14ac:dyDescent="0.25">
      <c r="A13" s="61" t="s">
        <v>414</v>
      </c>
      <c r="B13" s="24" t="s">
        <v>38</v>
      </c>
      <c r="C13" s="25" t="s">
        <v>425</v>
      </c>
      <c r="D13" s="26" t="s">
        <v>44</v>
      </c>
      <c r="E13" s="193">
        <v>1.6</v>
      </c>
      <c r="F13" s="50">
        <v>95.58</v>
      </c>
      <c r="G13" s="29">
        <f t="shared" si="0"/>
        <v>152.93</v>
      </c>
      <c r="H13" s="52"/>
    </row>
    <row r="14" spans="1:9" s="42" customFormat="1" ht="36.75" customHeight="1" x14ac:dyDescent="0.25">
      <c r="A14" s="61" t="s">
        <v>414</v>
      </c>
      <c r="B14" s="24" t="s">
        <v>40</v>
      </c>
      <c r="C14" s="25" t="s">
        <v>426</v>
      </c>
      <c r="D14" s="26" t="s">
        <v>427</v>
      </c>
      <c r="E14" s="77">
        <v>2</v>
      </c>
      <c r="F14" s="50">
        <v>3148.5</v>
      </c>
      <c r="G14" s="29">
        <f t="shared" si="0"/>
        <v>6297</v>
      </c>
      <c r="H14" s="52"/>
    </row>
    <row r="15" spans="1:9" s="42" customFormat="1" ht="36.75" customHeight="1" x14ac:dyDescent="0.25">
      <c r="A15" s="61" t="s">
        <v>414</v>
      </c>
      <c r="B15" s="24" t="s">
        <v>41</v>
      </c>
      <c r="C15" s="25" t="s">
        <v>428</v>
      </c>
      <c r="D15" s="26" t="s">
        <v>429</v>
      </c>
      <c r="E15" s="77">
        <v>0.5</v>
      </c>
      <c r="F15" s="254">
        <v>89.94</v>
      </c>
      <c r="G15" s="29">
        <f t="shared" si="0"/>
        <v>44.97</v>
      </c>
      <c r="H15" s="52"/>
    </row>
    <row r="16" spans="1:9" s="42" customFormat="1" ht="36.75" customHeight="1" x14ac:dyDescent="0.25">
      <c r="A16" s="61" t="s">
        <v>414</v>
      </c>
      <c r="B16" s="24" t="s">
        <v>42</v>
      </c>
      <c r="C16" s="25" t="s">
        <v>430</v>
      </c>
      <c r="D16" s="26" t="s">
        <v>429</v>
      </c>
      <c r="E16" s="77">
        <v>0.3</v>
      </c>
      <c r="F16" s="254">
        <v>730.9</v>
      </c>
      <c r="G16" s="29">
        <f t="shared" si="0"/>
        <v>219.27</v>
      </c>
      <c r="H16" s="52"/>
    </row>
    <row r="17" spans="1:8" s="42" customFormat="1" ht="36.75" customHeight="1" x14ac:dyDescent="0.25">
      <c r="A17" s="61" t="s">
        <v>414</v>
      </c>
      <c r="B17" s="24" t="s">
        <v>45</v>
      </c>
      <c r="C17" s="25" t="s">
        <v>431</v>
      </c>
      <c r="D17" s="26" t="s">
        <v>29</v>
      </c>
      <c r="E17" s="77">
        <v>70</v>
      </c>
      <c r="F17" s="254">
        <v>1091.29</v>
      </c>
      <c r="G17" s="29">
        <f t="shared" si="0"/>
        <v>76390.3</v>
      </c>
      <c r="H17" s="52"/>
    </row>
    <row r="18" spans="1:8" s="42" customFormat="1" ht="36.75" customHeight="1" x14ac:dyDescent="0.25">
      <c r="A18" s="61" t="s">
        <v>414</v>
      </c>
      <c r="B18" s="24" t="s">
        <v>46</v>
      </c>
      <c r="C18" s="25" t="s">
        <v>432</v>
      </c>
      <c r="D18" s="26" t="s">
        <v>29</v>
      </c>
      <c r="E18" s="77">
        <v>64</v>
      </c>
      <c r="F18" s="254">
        <v>134.93</v>
      </c>
      <c r="G18" s="29">
        <f t="shared" si="0"/>
        <v>8635.52</v>
      </c>
      <c r="H18" s="52"/>
    </row>
    <row r="19" spans="1:8" s="42" customFormat="1" ht="36.75" customHeight="1" x14ac:dyDescent="0.25">
      <c r="A19" s="61" t="s">
        <v>414</v>
      </c>
      <c r="B19" s="24" t="s">
        <v>47</v>
      </c>
      <c r="C19" s="25" t="s">
        <v>433</v>
      </c>
      <c r="D19" s="26" t="s">
        <v>36</v>
      </c>
      <c r="E19" s="77">
        <v>47</v>
      </c>
      <c r="F19" s="254">
        <v>28.78</v>
      </c>
      <c r="G19" s="29">
        <f t="shared" si="0"/>
        <v>1352.66</v>
      </c>
      <c r="H19" s="52"/>
    </row>
    <row r="20" spans="1:8" s="42" customFormat="1" ht="36.75" customHeight="1" x14ac:dyDescent="0.25">
      <c r="A20" s="61" t="s">
        <v>414</v>
      </c>
      <c r="B20" s="24" t="s">
        <v>48</v>
      </c>
      <c r="C20" s="25" t="s">
        <v>434</v>
      </c>
      <c r="D20" s="26" t="s">
        <v>36</v>
      </c>
      <c r="E20" s="77">
        <v>70.599999999999994</v>
      </c>
      <c r="F20" s="254">
        <v>26.09</v>
      </c>
      <c r="G20" s="29">
        <f t="shared" si="0"/>
        <v>1841.95</v>
      </c>
      <c r="H20" s="52"/>
    </row>
    <row r="21" spans="1:8" s="42" customFormat="1" ht="36.75" customHeight="1" x14ac:dyDescent="0.25">
      <c r="A21" s="61" t="s">
        <v>414</v>
      </c>
      <c r="B21" s="24" t="s">
        <v>49</v>
      </c>
      <c r="C21" s="25" t="s">
        <v>435</v>
      </c>
      <c r="D21" s="26" t="s">
        <v>427</v>
      </c>
      <c r="E21" s="77">
        <v>70</v>
      </c>
      <c r="F21" s="254">
        <v>194.53</v>
      </c>
      <c r="G21" s="29">
        <f t="shared" si="0"/>
        <v>13617.1</v>
      </c>
      <c r="H21" s="52"/>
    </row>
    <row r="22" spans="1:8" s="42" customFormat="1" ht="36.75" customHeight="1" x14ac:dyDescent="0.25">
      <c r="A22" s="61" t="s">
        <v>414</v>
      </c>
      <c r="B22" s="24" t="s">
        <v>51</v>
      </c>
      <c r="C22" s="25" t="s">
        <v>436</v>
      </c>
      <c r="D22" s="26" t="s">
        <v>416</v>
      </c>
      <c r="E22" s="77">
        <v>70</v>
      </c>
      <c r="F22" s="254">
        <v>301.92</v>
      </c>
      <c r="G22" s="29">
        <f t="shared" si="0"/>
        <v>21134.400000000001</v>
      </c>
      <c r="H22" s="52"/>
    </row>
    <row r="23" spans="1:8" s="42" customFormat="1" ht="36.75" customHeight="1" x14ac:dyDescent="0.25">
      <c r="A23" s="61" t="s">
        <v>414</v>
      </c>
      <c r="B23" s="24" t="s">
        <v>52</v>
      </c>
      <c r="C23" s="25" t="s">
        <v>437</v>
      </c>
      <c r="D23" s="26" t="s">
        <v>416</v>
      </c>
      <c r="E23" s="77">
        <v>70</v>
      </c>
      <c r="F23" s="254">
        <v>10.68</v>
      </c>
      <c r="G23" s="29">
        <f t="shared" si="0"/>
        <v>747.6</v>
      </c>
      <c r="H23" s="52"/>
    </row>
    <row r="24" spans="1:8" s="42" customFormat="1" ht="36.75" customHeight="1" x14ac:dyDescent="0.25">
      <c r="A24" s="61" t="s">
        <v>414</v>
      </c>
      <c r="B24" s="24" t="s">
        <v>53</v>
      </c>
      <c r="C24" s="25" t="s">
        <v>438</v>
      </c>
      <c r="D24" s="26" t="s">
        <v>427</v>
      </c>
      <c r="E24" s="77">
        <v>70</v>
      </c>
      <c r="F24" s="254">
        <v>50.04</v>
      </c>
      <c r="G24" s="29">
        <f t="shared" si="0"/>
        <v>3502.8</v>
      </c>
      <c r="H24" s="52"/>
    </row>
    <row r="25" spans="1:8" s="42" customFormat="1" ht="36.75" customHeight="1" x14ac:dyDescent="0.25">
      <c r="A25" s="61" t="s">
        <v>414</v>
      </c>
      <c r="B25" s="24" t="s">
        <v>54</v>
      </c>
      <c r="C25" s="25" t="s">
        <v>439</v>
      </c>
      <c r="D25" s="26" t="s">
        <v>109</v>
      </c>
      <c r="E25" s="77">
        <v>592</v>
      </c>
      <c r="F25" s="254">
        <v>11.01</v>
      </c>
      <c r="G25" s="29">
        <f t="shared" si="0"/>
        <v>6517.92</v>
      </c>
      <c r="H25" s="52"/>
    </row>
    <row r="26" spans="1:8" s="42" customFormat="1" ht="36.75" customHeight="1" x14ac:dyDescent="0.25">
      <c r="A26" s="61" t="s">
        <v>414</v>
      </c>
      <c r="B26" s="24" t="s">
        <v>55</v>
      </c>
      <c r="C26" s="25" t="s">
        <v>440</v>
      </c>
      <c r="D26" s="26" t="s">
        <v>109</v>
      </c>
      <c r="E26" s="77">
        <v>1379</v>
      </c>
      <c r="F26" s="254">
        <v>9.56</v>
      </c>
      <c r="G26" s="29">
        <f t="shared" si="0"/>
        <v>13183.24</v>
      </c>
      <c r="H26" s="52"/>
    </row>
    <row r="27" spans="1:8" s="42" customFormat="1" ht="36.75" customHeight="1" x14ac:dyDescent="0.25">
      <c r="A27" s="61" t="s">
        <v>414</v>
      </c>
      <c r="B27" s="24" t="s">
        <v>57</v>
      </c>
      <c r="C27" s="25" t="s">
        <v>441</v>
      </c>
      <c r="D27" s="26" t="s">
        <v>109</v>
      </c>
      <c r="E27" s="77">
        <v>2176</v>
      </c>
      <c r="F27" s="254">
        <v>5.9</v>
      </c>
      <c r="G27" s="29">
        <f t="shared" si="0"/>
        <v>12838.4</v>
      </c>
      <c r="H27" s="52"/>
    </row>
    <row r="28" spans="1:8" s="42" customFormat="1" ht="36.75" customHeight="1" x14ac:dyDescent="0.25">
      <c r="A28" s="61" t="s">
        <v>414</v>
      </c>
      <c r="B28" s="24" t="s">
        <v>59</v>
      </c>
      <c r="C28" s="25" t="s">
        <v>442</v>
      </c>
      <c r="D28" s="26" t="s">
        <v>109</v>
      </c>
      <c r="E28" s="77">
        <v>14</v>
      </c>
      <c r="F28" s="254">
        <v>2.25</v>
      </c>
      <c r="G28" s="29">
        <f t="shared" si="0"/>
        <v>31.5</v>
      </c>
      <c r="H28" s="52"/>
    </row>
    <row r="29" spans="1:8" s="42" customFormat="1" ht="36.75" customHeight="1" x14ac:dyDescent="0.25">
      <c r="A29" s="61" t="s">
        <v>414</v>
      </c>
      <c r="B29" s="24" t="s">
        <v>61</v>
      </c>
      <c r="C29" s="25" t="s">
        <v>443</v>
      </c>
      <c r="D29" s="26" t="s">
        <v>109</v>
      </c>
      <c r="E29" s="77">
        <v>276</v>
      </c>
      <c r="F29" s="254">
        <v>6.24</v>
      </c>
      <c r="G29" s="29">
        <f t="shared" si="0"/>
        <v>1722.24</v>
      </c>
      <c r="H29" s="52"/>
    </row>
    <row r="30" spans="1:8" s="42" customFormat="1" ht="36.75" customHeight="1" x14ac:dyDescent="0.25">
      <c r="A30" s="61" t="s">
        <v>414</v>
      </c>
      <c r="B30" s="24" t="s">
        <v>63</v>
      </c>
      <c r="C30" s="25" t="s">
        <v>444</v>
      </c>
      <c r="D30" s="26" t="s">
        <v>109</v>
      </c>
      <c r="E30" s="77">
        <v>8</v>
      </c>
      <c r="F30" s="254">
        <v>2.81</v>
      </c>
      <c r="G30" s="29">
        <f t="shared" si="0"/>
        <v>22.48</v>
      </c>
      <c r="H30" s="52"/>
    </row>
    <row r="31" spans="1:8" s="42" customFormat="1" ht="36.75" customHeight="1" x14ac:dyDescent="0.25">
      <c r="A31" s="61" t="s">
        <v>414</v>
      </c>
      <c r="B31" s="24" t="s">
        <v>65</v>
      </c>
      <c r="C31" s="25" t="s">
        <v>445</v>
      </c>
      <c r="D31" s="26" t="s">
        <v>109</v>
      </c>
      <c r="E31" s="77">
        <v>237</v>
      </c>
      <c r="F31" s="254">
        <v>3.54</v>
      </c>
      <c r="G31" s="29">
        <f t="shared" si="0"/>
        <v>838.98</v>
      </c>
      <c r="H31" s="52"/>
    </row>
    <row r="32" spans="1:8" s="42" customFormat="1" ht="36.75" customHeight="1" x14ac:dyDescent="0.25">
      <c r="A32" s="61" t="s">
        <v>414</v>
      </c>
      <c r="B32" s="24" t="s">
        <v>67</v>
      </c>
      <c r="C32" s="25" t="s">
        <v>446</v>
      </c>
      <c r="D32" s="26" t="s">
        <v>109</v>
      </c>
      <c r="E32" s="77">
        <v>1977</v>
      </c>
      <c r="F32" s="254">
        <v>1.02</v>
      </c>
      <c r="G32" s="29">
        <f t="shared" si="0"/>
        <v>2016.54</v>
      </c>
      <c r="H32" s="52"/>
    </row>
    <row r="33" spans="1:8" s="42" customFormat="1" ht="36.75" customHeight="1" x14ac:dyDescent="0.25">
      <c r="A33" s="61" t="s">
        <v>414</v>
      </c>
      <c r="B33" s="24" t="s">
        <v>69</v>
      </c>
      <c r="C33" s="25" t="s">
        <v>447</v>
      </c>
      <c r="D33" s="26" t="s">
        <v>109</v>
      </c>
      <c r="E33" s="77">
        <v>210</v>
      </c>
      <c r="F33" s="254">
        <v>32.61</v>
      </c>
      <c r="G33" s="29">
        <f t="shared" si="0"/>
        <v>6848.1</v>
      </c>
      <c r="H33" s="52"/>
    </row>
    <row r="34" spans="1:8" s="42" customFormat="1" ht="36.75" customHeight="1" x14ac:dyDescent="0.25">
      <c r="A34" s="61" t="s">
        <v>414</v>
      </c>
      <c r="B34" s="24" t="s">
        <v>70</v>
      </c>
      <c r="C34" s="25" t="s">
        <v>448</v>
      </c>
      <c r="D34" s="26" t="s">
        <v>109</v>
      </c>
      <c r="E34" s="77">
        <v>1953</v>
      </c>
      <c r="F34" s="254">
        <v>1.35</v>
      </c>
      <c r="G34" s="29">
        <f t="shared" si="0"/>
        <v>2636.55</v>
      </c>
      <c r="H34" s="52"/>
    </row>
    <row r="35" spans="1:8" s="42" customFormat="1" ht="36.75" customHeight="1" x14ac:dyDescent="0.25">
      <c r="A35" s="61" t="s">
        <v>414</v>
      </c>
      <c r="B35" s="24" t="s">
        <v>72</v>
      </c>
      <c r="C35" s="25" t="s">
        <v>449</v>
      </c>
      <c r="D35" s="26" t="s">
        <v>109</v>
      </c>
      <c r="E35" s="77">
        <v>18</v>
      </c>
      <c r="F35" s="254">
        <v>3.94</v>
      </c>
      <c r="G35" s="29">
        <f t="shared" si="0"/>
        <v>70.92</v>
      </c>
      <c r="H35" s="52"/>
    </row>
    <row r="36" spans="1:8" s="42" customFormat="1" ht="36.75" customHeight="1" x14ac:dyDescent="0.25">
      <c r="A36" s="61" t="s">
        <v>414</v>
      </c>
      <c r="B36" s="24" t="s">
        <v>74</v>
      </c>
      <c r="C36" s="25" t="s">
        <v>450</v>
      </c>
      <c r="D36" s="26" t="s">
        <v>427</v>
      </c>
      <c r="E36" s="77">
        <v>4</v>
      </c>
      <c r="F36" s="254">
        <v>84.34</v>
      </c>
      <c r="G36" s="29">
        <f t="shared" si="0"/>
        <v>337.36</v>
      </c>
      <c r="H36" s="52"/>
    </row>
    <row r="37" spans="1:8" s="42" customFormat="1" ht="36.75" customHeight="1" x14ac:dyDescent="0.25">
      <c r="A37" s="61" t="s">
        <v>414</v>
      </c>
      <c r="B37" s="24" t="s">
        <v>76</v>
      </c>
      <c r="C37" s="25" t="s">
        <v>451</v>
      </c>
      <c r="D37" s="26" t="s">
        <v>427</v>
      </c>
      <c r="E37" s="77">
        <v>146</v>
      </c>
      <c r="F37" s="254">
        <v>25.86</v>
      </c>
      <c r="G37" s="29">
        <f t="shared" si="0"/>
        <v>3775.56</v>
      </c>
      <c r="H37" s="52"/>
    </row>
    <row r="38" spans="1:8" s="42" customFormat="1" ht="36.75" customHeight="1" x14ac:dyDescent="0.25">
      <c r="A38" s="61" t="s">
        <v>414</v>
      </c>
      <c r="B38" s="24" t="s">
        <v>78</v>
      </c>
      <c r="C38" s="25" t="s">
        <v>452</v>
      </c>
      <c r="D38" s="26" t="s">
        <v>427</v>
      </c>
      <c r="E38" s="77">
        <v>2</v>
      </c>
      <c r="F38" s="254">
        <v>146.19</v>
      </c>
      <c r="G38" s="29">
        <f t="shared" si="0"/>
        <v>292.38</v>
      </c>
      <c r="H38" s="52"/>
    </row>
    <row r="39" spans="1:8" s="42" customFormat="1" ht="36.75" customHeight="1" x14ac:dyDescent="0.25">
      <c r="A39" s="61" t="s">
        <v>414</v>
      </c>
      <c r="B39" s="24" t="s">
        <v>79</v>
      </c>
      <c r="C39" s="25" t="s">
        <v>453</v>
      </c>
      <c r="D39" s="26" t="s">
        <v>427</v>
      </c>
      <c r="E39" s="77">
        <v>70</v>
      </c>
      <c r="F39" s="254">
        <v>119.19</v>
      </c>
      <c r="G39" s="29">
        <f t="shared" si="0"/>
        <v>8343.2999999999993</v>
      </c>
      <c r="H39" s="52"/>
    </row>
    <row r="40" spans="1:8" s="42" customFormat="1" ht="36.75" customHeight="1" x14ac:dyDescent="0.25">
      <c r="A40" s="61" t="s">
        <v>414</v>
      </c>
      <c r="B40" s="24" t="s">
        <v>81</v>
      </c>
      <c r="C40" s="25" t="s">
        <v>454</v>
      </c>
      <c r="D40" s="26" t="s">
        <v>416</v>
      </c>
      <c r="E40" s="77">
        <v>72</v>
      </c>
      <c r="F40" s="254">
        <v>0.56000000000000005</v>
      </c>
      <c r="G40" s="29">
        <f t="shared" si="0"/>
        <v>40.32</v>
      </c>
      <c r="H40" s="52"/>
    </row>
    <row r="41" spans="1:8" s="42" customFormat="1" ht="36.75" customHeight="1" x14ac:dyDescent="0.25">
      <c r="A41" s="61" t="s">
        <v>414</v>
      </c>
      <c r="B41" s="24" t="s">
        <v>624</v>
      </c>
      <c r="C41" s="25" t="s">
        <v>455</v>
      </c>
      <c r="D41" s="26" t="s">
        <v>416</v>
      </c>
      <c r="E41" s="77">
        <v>72</v>
      </c>
      <c r="F41" s="254">
        <v>3.38</v>
      </c>
      <c r="G41" s="29">
        <f t="shared" si="0"/>
        <v>243.36</v>
      </c>
      <c r="H41" s="52"/>
    </row>
    <row r="42" spans="1:8" s="42" customFormat="1" ht="36.75" customHeight="1" x14ac:dyDescent="0.25">
      <c r="A42" s="61" t="s">
        <v>414</v>
      </c>
      <c r="B42" s="24" t="s">
        <v>625</v>
      </c>
      <c r="C42" s="25" t="s">
        <v>456</v>
      </c>
      <c r="D42" s="26" t="s">
        <v>416</v>
      </c>
      <c r="E42" s="77">
        <v>72</v>
      </c>
      <c r="F42" s="254">
        <v>3.38</v>
      </c>
      <c r="G42" s="29">
        <f t="shared" si="0"/>
        <v>243.36</v>
      </c>
      <c r="H42" s="52"/>
    </row>
    <row r="43" spans="1:8" s="42" customFormat="1" ht="36.75" customHeight="1" x14ac:dyDescent="0.25">
      <c r="A43" s="61" t="s">
        <v>414</v>
      </c>
      <c r="B43" s="24" t="s">
        <v>626</v>
      </c>
      <c r="C43" s="25" t="s">
        <v>457</v>
      </c>
      <c r="D43" s="26" t="s">
        <v>416</v>
      </c>
      <c r="E43" s="77">
        <v>144</v>
      </c>
      <c r="F43" s="254">
        <v>3.38</v>
      </c>
      <c r="G43" s="29">
        <f t="shared" si="0"/>
        <v>486.72</v>
      </c>
      <c r="H43" s="52"/>
    </row>
    <row r="44" spans="1:8" s="42" customFormat="1" ht="36.75" customHeight="1" x14ac:dyDescent="0.25">
      <c r="A44" s="61" t="s">
        <v>414</v>
      </c>
      <c r="B44" s="24" t="s">
        <v>627</v>
      </c>
      <c r="C44" s="25" t="s">
        <v>458</v>
      </c>
      <c r="D44" s="26" t="s">
        <v>416</v>
      </c>
      <c r="E44" s="77">
        <v>72</v>
      </c>
      <c r="F44" s="254">
        <v>3.38</v>
      </c>
      <c r="G44" s="29">
        <f t="shared" si="0"/>
        <v>243.36</v>
      </c>
      <c r="H44" s="52"/>
    </row>
    <row r="45" spans="1:8" s="42" customFormat="1" ht="36.75" customHeight="1" x14ac:dyDescent="0.25">
      <c r="A45" s="61" t="s">
        <v>414</v>
      </c>
      <c r="B45" s="24" t="s">
        <v>628</v>
      </c>
      <c r="C45" s="25" t="s">
        <v>459</v>
      </c>
      <c r="D45" s="26" t="s">
        <v>427</v>
      </c>
      <c r="E45" s="77">
        <v>74</v>
      </c>
      <c r="F45" s="254">
        <v>3.94</v>
      </c>
      <c r="G45" s="29">
        <f t="shared" si="0"/>
        <v>291.56</v>
      </c>
      <c r="H45" s="52"/>
    </row>
    <row r="46" spans="1:8" s="42" customFormat="1" ht="36.75" customHeight="1" x14ac:dyDescent="0.25">
      <c r="A46" s="61" t="s">
        <v>414</v>
      </c>
      <c r="B46" s="24" t="s">
        <v>629</v>
      </c>
      <c r="C46" s="25" t="s">
        <v>460</v>
      </c>
      <c r="D46" s="26" t="s">
        <v>427</v>
      </c>
      <c r="E46" s="77">
        <v>2</v>
      </c>
      <c r="F46" s="254">
        <v>2473.8200000000002</v>
      </c>
      <c r="G46" s="29">
        <f t="shared" si="0"/>
        <v>4947.6400000000003</v>
      </c>
      <c r="H46" s="52"/>
    </row>
    <row r="47" spans="1:8" s="42" customFormat="1" ht="36.75" customHeight="1" x14ac:dyDescent="0.25">
      <c r="A47" s="61" t="s">
        <v>414</v>
      </c>
      <c r="B47" s="24" t="s">
        <v>630</v>
      </c>
      <c r="C47" s="25" t="s">
        <v>461</v>
      </c>
      <c r="D47" s="26" t="s">
        <v>109</v>
      </c>
      <c r="E47" s="77">
        <v>2200</v>
      </c>
      <c r="F47" s="254">
        <v>0.9</v>
      </c>
      <c r="G47" s="29">
        <f t="shared" si="0"/>
        <v>1980</v>
      </c>
      <c r="H47" s="52"/>
    </row>
    <row r="48" spans="1:8" s="42" customFormat="1" ht="36.75" customHeight="1" thickBot="1" x14ac:dyDescent="0.3">
      <c r="A48" s="226" t="s">
        <v>414</v>
      </c>
      <c r="B48" s="227" t="s">
        <v>631</v>
      </c>
      <c r="C48" s="255" t="s">
        <v>750</v>
      </c>
      <c r="D48" s="256" t="s">
        <v>427</v>
      </c>
      <c r="E48" s="257">
        <v>1</v>
      </c>
      <c r="F48" s="258">
        <v>2402.04</v>
      </c>
      <c r="G48" s="260">
        <f t="shared" ref="G48" si="1">ROUND((E48*F48),2)</f>
        <v>2402.04</v>
      </c>
      <c r="H48" s="52"/>
    </row>
    <row r="49" spans="1:9" s="42" customFormat="1" ht="36.75" customHeight="1" thickBot="1" x14ac:dyDescent="0.3">
      <c r="A49" s="234" t="s">
        <v>414</v>
      </c>
      <c r="B49" s="219" t="s">
        <v>740</v>
      </c>
      <c r="C49" s="220" t="s">
        <v>751</v>
      </c>
      <c r="D49" s="212" t="s">
        <v>427</v>
      </c>
      <c r="E49" s="218">
        <v>1</v>
      </c>
      <c r="F49" s="221">
        <v>1538.06</v>
      </c>
      <c r="G49" s="222">
        <f t="shared" si="0"/>
        <v>1538.06</v>
      </c>
      <c r="H49" s="62" t="s">
        <v>82</v>
      </c>
      <c r="I49" s="37">
        <f>ROUND(SUM(G5:G49),2)</f>
        <v>209004.3</v>
      </c>
    </row>
    <row r="50" spans="1:9" ht="44.25" customHeight="1" thickBot="1" x14ac:dyDescent="0.3">
      <c r="A50" s="63"/>
      <c r="B50" s="63"/>
      <c r="C50" s="63"/>
      <c r="D50" s="64"/>
      <c r="E50" s="195"/>
      <c r="F50" s="66" t="s">
        <v>600</v>
      </c>
      <c r="G50" s="67">
        <f>SUM(G5:G49)</f>
        <v>209004.3</v>
      </c>
      <c r="H50" s="52"/>
      <c r="I50" s="54"/>
    </row>
    <row r="51" spans="1:9" ht="20.25" customHeight="1" x14ac:dyDescent="0.25">
      <c r="A51" s="68"/>
      <c r="B51" s="68"/>
      <c r="C51" s="69"/>
      <c r="D51" s="69"/>
      <c r="E51" s="196"/>
      <c r="F51" s="69"/>
      <c r="G51" s="71"/>
    </row>
  </sheetData>
  <mergeCells count="2">
    <mergeCell ref="A1:G1"/>
    <mergeCell ref="A3:G3"/>
  </mergeCells>
  <phoneticPr fontId="10"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893C7-2CF9-4AF8-9635-5388EB31CE94}">
  <dimension ref="A1:I63"/>
  <sheetViews>
    <sheetView topLeftCell="A36" zoomScale="55" zoomScaleNormal="55" workbookViewId="0">
      <selection activeCell="C62" sqref="C62"/>
    </sheetView>
  </sheetViews>
  <sheetFormatPr defaultColWidth="9.28515625" defaultRowHeight="15" x14ac:dyDescent="0.25"/>
  <cols>
    <col min="1" max="1" width="31.7109375" style="72" bestFit="1" customWidth="1"/>
    <col min="2" max="2" width="8.28515625" style="72" bestFit="1" customWidth="1"/>
    <col min="3" max="3" width="77.28515625" style="73" customWidth="1"/>
    <col min="4" max="4" width="9.28515625" style="74"/>
    <col min="5" max="5" width="16.28515625" style="197" customWidth="1"/>
    <col min="6" max="6" width="20.7109375" style="76" customWidth="1"/>
    <col min="7" max="7" width="14.7109375" style="74" customWidth="1"/>
    <col min="8" max="8" width="21.5703125" style="11" customWidth="1"/>
    <col min="9" max="9" width="16.28515625" style="12" customWidth="1"/>
    <col min="10" max="16384" width="9.28515625" style="12"/>
  </cols>
  <sheetData>
    <row r="1" spans="1:9" ht="40.15" customHeight="1" x14ac:dyDescent="0.25">
      <c r="A1" s="288" t="s">
        <v>710</v>
      </c>
      <c r="B1" s="288"/>
      <c r="C1" s="288"/>
      <c r="D1" s="288"/>
      <c r="E1" s="288"/>
      <c r="F1" s="288"/>
      <c r="G1" s="288"/>
    </row>
    <row r="2" spans="1:9" ht="21.75" customHeight="1" thickBot="1" x14ac:dyDescent="0.3">
      <c r="A2" s="13"/>
      <c r="B2" s="13"/>
      <c r="C2" s="13"/>
      <c r="D2" s="13"/>
      <c r="E2" s="191"/>
      <c r="F2" s="13"/>
      <c r="G2" s="13"/>
    </row>
    <row r="3" spans="1:9" ht="21.75" customHeight="1" x14ac:dyDescent="0.25">
      <c r="A3" s="290" t="s">
        <v>603</v>
      </c>
      <c r="B3" s="290"/>
      <c r="C3" s="290"/>
      <c r="D3" s="290"/>
      <c r="E3" s="290"/>
      <c r="F3" s="290"/>
      <c r="G3" s="291"/>
    </row>
    <row r="4" spans="1:9" ht="43.5" thickBot="1" x14ac:dyDescent="0.3">
      <c r="A4" s="15" t="s">
        <v>13</v>
      </c>
      <c r="B4" s="15" t="s">
        <v>14</v>
      </c>
      <c r="C4" s="15" t="s">
        <v>15</v>
      </c>
      <c r="D4" s="15" t="s">
        <v>16</v>
      </c>
      <c r="E4" s="192" t="s">
        <v>17</v>
      </c>
      <c r="F4" s="16" t="s">
        <v>709</v>
      </c>
      <c r="G4" s="17" t="s">
        <v>18</v>
      </c>
    </row>
    <row r="5" spans="1:9" ht="30" x14ac:dyDescent="0.25">
      <c r="A5" s="38" t="s">
        <v>462</v>
      </c>
      <c r="B5" s="18" t="s">
        <v>20</v>
      </c>
      <c r="C5" s="79" t="s">
        <v>463</v>
      </c>
      <c r="D5" s="27" t="s">
        <v>427</v>
      </c>
      <c r="E5" s="77">
        <v>1</v>
      </c>
      <c r="F5" s="22"/>
      <c r="G5" s="23">
        <f t="shared" ref="G5:G61" si="0">ROUND((E5*F5),2)</f>
        <v>0</v>
      </c>
    </row>
    <row r="6" spans="1:9" ht="30" x14ac:dyDescent="0.25">
      <c r="A6" s="24" t="s">
        <v>462</v>
      </c>
      <c r="B6" s="24" t="s">
        <v>23</v>
      </c>
      <c r="C6" s="79" t="s">
        <v>464</v>
      </c>
      <c r="D6" s="27" t="s">
        <v>109</v>
      </c>
      <c r="E6" s="77">
        <v>2</v>
      </c>
      <c r="F6" s="28"/>
      <c r="G6" s="29">
        <f t="shared" si="0"/>
        <v>0</v>
      </c>
    </row>
    <row r="7" spans="1:9" ht="30" x14ac:dyDescent="0.25">
      <c r="A7" s="24" t="s">
        <v>462</v>
      </c>
      <c r="B7" s="24" t="s">
        <v>26</v>
      </c>
      <c r="C7" s="79" t="s">
        <v>465</v>
      </c>
      <c r="D7" s="27" t="s">
        <v>416</v>
      </c>
      <c r="E7" s="77">
        <v>1</v>
      </c>
      <c r="F7" s="28"/>
      <c r="G7" s="29">
        <f t="shared" si="0"/>
        <v>0</v>
      </c>
    </row>
    <row r="8" spans="1:9" ht="30" x14ac:dyDescent="0.25">
      <c r="A8" s="24" t="s">
        <v>462</v>
      </c>
      <c r="B8" s="24" t="s">
        <v>27</v>
      </c>
      <c r="C8" s="79" t="s">
        <v>466</v>
      </c>
      <c r="D8" s="27" t="s">
        <v>427</v>
      </c>
      <c r="E8" s="77">
        <v>1</v>
      </c>
      <c r="F8" s="28"/>
      <c r="G8" s="29">
        <f t="shared" si="0"/>
        <v>0</v>
      </c>
    </row>
    <row r="9" spans="1:9" ht="30" x14ac:dyDescent="0.25">
      <c r="A9" s="24" t="s">
        <v>462</v>
      </c>
      <c r="B9" s="24" t="s">
        <v>30</v>
      </c>
      <c r="C9" s="79" t="s">
        <v>467</v>
      </c>
      <c r="D9" s="27" t="s">
        <v>416</v>
      </c>
      <c r="E9" s="77">
        <v>3</v>
      </c>
      <c r="F9" s="28"/>
      <c r="G9" s="29">
        <f t="shared" si="0"/>
        <v>0</v>
      </c>
    </row>
    <row r="10" spans="1:9" ht="30.75" thickBot="1" x14ac:dyDescent="0.3">
      <c r="A10" s="24" t="s">
        <v>462</v>
      </c>
      <c r="B10" s="24" t="s">
        <v>32</v>
      </c>
      <c r="C10" s="79" t="s">
        <v>468</v>
      </c>
      <c r="D10" s="27" t="s">
        <v>427</v>
      </c>
      <c r="E10" s="77">
        <v>1</v>
      </c>
      <c r="F10" s="28"/>
      <c r="G10" s="29">
        <f t="shared" si="0"/>
        <v>0</v>
      </c>
    </row>
    <row r="11" spans="1:9" ht="30.75" thickBot="1" x14ac:dyDescent="0.3">
      <c r="A11" s="30" t="s">
        <v>462</v>
      </c>
      <c r="B11" s="30" t="s">
        <v>34</v>
      </c>
      <c r="C11" s="80" t="s">
        <v>469</v>
      </c>
      <c r="D11" s="33" t="s">
        <v>427</v>
      </c>
      <c r="E11" s="194">
        <v>1</v>
      </c>
      <c r="F11" s="34"/>
      <c r="G11" s="35">
        <f t="shared" si="0"/>
        <v>0</v>
      </c>
      <c r="H11" s="36" t="s">
        <v>82</v>
      </c>
      <c r="I11" s="37">
        <f>ROUND(SUM(G5:G11),2)</f>
        <v>0</v>
      </c>
    </row>
    <row r="12" spans="1:9" ht="30" x14ac:dyDescent="0.25">
      <c r="A12" s="49" t="s">
        <v>470</v>
      </c>
      <c r="B12" s="53" t="s">
        <v>471</v>
      </c>
      <c r="C12" s="81" t="s">
        <v>472</v>
      </c>
      <c r="D12" s="82" t="s">
        <v>109</v>
      </c>
      <c r="E12" s="198">
        <v>158</v>
      </c>
      <c r="F12" s="83"/>
      <c r="G12" s="84">
        <f t="shared" si="0"/>
        <v>0</v>
      </c>
    </row>
    <row r="13" spans="1:9" ht="30" x14ac:dyDescent="0.25">
      <c r="A13" s="55" t="s">
        <v>470</v>
      </c>
      <c r="B13" s="24" t="s">
        <v>473</v>
      </c>
      <c r="C13" s="79" t="s">
        <v>474</v>
      </c>
      <c r="D13" s="27" t="s">
        <v>109</v>
      </c>
      <c r="E13" s="77">
        <v>48</v>
      </c>
      <c r="F13" s="28"/>
      <c r="G13" s="29">
        <f t="shared" si="0"/>
        <v>0</v>
      </c>
    </row>
    <row r="14" spans="1:9" ht="30" x14ac:dyDescent="0.25">
      <c r="A14" s="55" t="s">
        <v>470</v>
      </c>
      <c r="B14" s="24" t="s">
        <v>86</v>
      </c>
      <c r="C14" s="79" t="s">
        <v>475</v>
      </c>
      <c r="D14" s="27" t="s">
        <v>36</v>
      </c>
      <c r="E14" s="77">
        <v>4</v>
      </c>
      <c r="F14" s="28"/>
      <c r="G14" s="29">
        <f t="shared" si="0"/>
        <v>0</v>
      </c>
    </row>
    <row r="15" spans="1:9" ht="30" x14ac:dyDescent="0.25">
      <c r="A15" s="55" t="s">
        <v>470</v>
      </c>
      <c r="B15" s="24" t="s">
        <v>88</v>
      </c>
      <c r="C15" s="79" t="s">
        <v>428</v>
      </c>
      <c r="D15" s="27" t="s">
        <v>36</v>
      </c>
      <c r="E15" s="77">
        <v>1</v>
      </c>
      <c r="F15" s="28"/>
      <c r="G15" s="29">
        <f t="shared" si="0"/>
        <v>0</v>
      </c>
    </row>
    <row r="16" spans="1:9" ht="30" x14ac:dyDescent="0.25">
      <c r="A16" s="55" t="s">
        <v>470</v>
      </c>
      <c r="B16" s="24" t="s">
        <v>90</v>
      </c>
      <c r="C16" s="79" t="s">
        <v>476</v>
      </c>
      <c r="D16" s="27" t="s">
        <v>109</v>
      </c>
      <c r="E16" s="77">
        <v>18</v>
      </c>
      <c r="F16" s="28"/>
      <c r="G16" s="29">
        <f t="shared" si="0"/>
        <v>0</v>
      </c>
    </row>
    <row r="17" spans="1:7" ht="30" x14ac:dyDescent="0.25">
      <c r="A17" s="55" t="s">
        <v>470</v>
      </c>
      <c r="B17" s="24" t="s">
        <v>92</v>
      </c>
      <c r="C17" s="79" t="s">
        <v>477</v>
      </c>
      <c r="D17" s="27" t="s">
        <v>109</v>
      </c>
      <c r="E17" s="77">
        <v>158</v>
      </c>
      <c r="F17" s="28"/>
      <c r="G17" s="29">
        <f t="shared" si="0"/>
        <v>0</v>
      </c>
    </row>
    <row r="18" spans="1:7" ht="30" x14ac:dyDescent="0.25">
      <c r="A18" s="55" t="s">
        <v>470</v>
      </c>
      <c r="B18" s="24" t="s">
        <v>478</v>
      </c>
      <c r="C18" s="79" t="s">
        <v>479</v>
      </c>
      <c r="D18" s="27" t="s">
        <v>109</v>
      </c>
      <c r="E18" s="77">
        <v>176</v>
      </c>
      <c r="F18" s="28"/>
      <c r="G18" s="29">
        <f t="shared" si="0"/>
        <v>0</v>
      </c>
    </row>
    <row r="19" spans="1:7" ht="30" x14ac:dyDescent="0.25">
      <c r="A19" s="55" t="s">
        <v>470</v>
      </c>
      <c r="B19" s="24" t="s">
        <v>480</v>
      </c>
      <c r="C19" s="79" t="s">
        <v>481</v>
      </c>
      <c r="D19" s="27" t="s">
        <v>109</v>
      </c>
      <c r="E19" s="77">
        <v>2</v>
      </c>
      <c r="F19" s="28"/>
      <c r="G19" s="29">
        <f t="shared" si="0"/>
        <v>0</v>
      </c>
    </row>
    <row r="20" spans="1:7" ht="30" x14ac:dyDescent="0.25">
      <c r="A20" s="55" t="s">
        <v>470</v>
      </c>
      <c r="B20" s="24" t="s">
        <v>482</v>
      </c>
      <c r="C20" s="79" t="s">
        <v>483</v>
      </c>
      <c r="D20" s="27" t="s">
        <v>109</v>
      </c>
      <c r="E20" s="77">
        <v>8</v>
      </c>
      <c r="F20" s="28"/>
      <c r="G20" s="29">
        <f t="shared" si="0"/>
        <v>0</v>
      </c>
    </row>
    <row r="21" spans="1:7" ht="30" x14ac:dyDescent="0.25">
      <c r="A21" s="55" t="s">
        <v>470</v>
      </c>
      <c r="B21" s="24" t="s">
        <v>484</v>
      </c>
      <c r="C21" s="79" t="s">
        <v>485</v>
      </c>
      <c r="D21" s="27" t="s">
        <v>109</v>
      </c>
      <c r="E21" s="77">
        <v>8</v>
      </c>
      <c r="F21" s="28"/>
      <c r="G21" s="29">
        <f t="shared" si="0"/>
        <v>0</v>
      </c>
    </row>
    <row r="22" spans="1:7" ht="30" x14ac:dyDescent="0.25">
      <c r="A22" s="55" t="s">
        <v>470</v>
      </c>
      <c r="B22" s="24" t="s">
        <v>96</v>
      </c>
      <c r="C22" s="79" t="s">
        <v>456</v>
      </c>
      <c r="D22" s="27" t="s">
        <v>416</v>
      </c>
      <c r="E22" s="77">
        <v>4</v>
      </c>
      <c r="F22" s="28"/>
      <c r="G22" s="29">
        <f t="shared" si="0"/>
        <v>0</v>
      </c>
    </row>
    <row r="23" spans="1:7" ht="30" x14ac:dyDescent="0.25">
      <c r="A23" s="55" t="s">
        <v>470</v>
      </c>
      <c r="B23" s="24" t="s">
        <v>98</v>
      </c>
      <c r="C23" s="79" t="s">
        <v>486</v>
      </c>
      <c r="D23" s="27" t="s">
        <v>427</v>
      </c>
      <c r="E23" s="77">
        <v>7</v>
      </c>
      <c r="F23" s="28"/>
      <c r="G23" s="29">
        <f t="shared" si="0"/>
        <v>0</v>
      </c>
    </row>
    <row r="24" spans="1:7" ht="30" x14ac:dyDescent="0.25">
      <c r="A24" s="55" t="s">
        <v>470</v>
      </c>
      <c r="B24" s="24" t="s">
        <v>100</v>
      </c>
      <c r="C24" s="79" t="s">
        <v>487</v>
      </c>
      <c r="D24" s="27" t="s">
        <v>427</v>
      </c>
      <c r="E24" s="77">
        <v>1</v>
      </c>
      <c r="F24" s="28"/>
      <c r="G24" s="29">
        <f t="shared" si="0"/>
        <v>0</v>
      </c>
    </row>
    <row r="25" spans="1:7" ht="30" x14ac:dyDescent="0.25">
      <c r="A25" s="55" t="s">
        <v>470</v>
      </c>
      <c r="B25" s="24" t="s">
        <v>102</v>
      </c>
      <c r="C25" s="79" t="s">
        <v>488</v>
      </c>
      <c r="D25" s="27" t="s">
        <v>427</v>
      </c>
      <c r="E25" s="77">
        <v>4</v>
      </c>
      <c r="F25" s="28"/>
      <c r="G25" s="29">
        <f t="shared" si="0"/>
        <v>0</v>
      </c>
    </row>
    <row r="26" spans="1:7" ht="30" x14ac:dyDescent="0.25">
      <c r="A26" s="55" t="s">
        <v>470</v>
      </c>
      <c r="B26" s="24" t="s">
        <v>104</v>
      </c>
      <c r="C26" s="79" t="s">
        <v>489</v>
      </c>
      <c r="D26" s="27" t="s">
        <v>427</v>
      </c>
      <c r="E26" s="77">
        <v>4</v>
      </c>
      <c r="F26" s="28"/>
      <c r="G26" s="29">
        <f t="shared" si="0"/>
        <v>0</v>
      </c>
    </row>
    <row r="27" spans="1:7" ht="30" x14ac:dyDescent="0.25">
      <c r="A27" s="55" t="s">
        <v>470</v>
      </c>
      <c r="B27" s="24" t="s">
        <v>490</v>
      </c>
      <c r="C27" s="79" t="s">
        <v>491</v>
      </c>
      <c r="D27" s="27" t="s">
        <v>416</v>
      </c>
      <c r="E27" s="77">
        <v>4</v>
      </c>
      <c r="F27" s="28"/>
      <c r="G27" s="29">
        <f t="shared" si="0"/>
        <v>0</v>
      </c>
    </row>
    <row r="28" spans="1:7" ht="30" x14ac:dyDescent="0.25">
      <c r="A28" s="55" t="s">
        <v>470</v>
      </c>
      <c r="B28" s="24" t="s">
        <v>492</v>
      </c>
      <c r="C28" s="79" t="s">
        <v>465</v>
      </c>
      <c r="D28" s="27" t="s">
        <v>416</v>
      </c>
      <c r="E28" s="77">
        <v>4</v>
      </c>
      <c r="F28" s="28"/>
      <c r="G28" s="29">
        <f t="shared" si="0"/>
        <v>0</v>
      </c>
    </row>
    <row r="29" spans="1:7" ht="30" x14ac:dyDescent="0.25">
      <c r="A29" s="55" t="s">
        <v>470</v>
      </c>
      <c r="B29" s="55" t="s">
        <v>493</v>
      </c>
      <c r="C29" s="79" t="s">
        <v>494</v>
      </c>
      <c r="D29" s="58" t="s">
        <v>25</v>
      </c>
      <c r="E29" s="78">
        <v>86</v>
      </c>
      <c r="F29" s="85"/>
      <c r="G29" s="60">
        <f t="shared" si="0"/>
        <v>0</v>
      </c>
    </row>
    <row r="30" spans="1:7" ht="30" x14ac:dyDescent="0.25">
      <c r="A30" s="55" t="s">
        <v>470</v>
      </c>
      <c r="B30" s="55" t="s">
        <v>495</v>
      </c>
      <c r="C30" s="79" t="s">
        <v>496</v>
      </c>
      <c r="D30" s="58" t="s">
        <v>36</v>
      </c>
      <c r="E30" s="78">
        <v>12</v>
      </c>
      <c r="F30" s="85"/>
      <c r="G30" s="60">
        <f t="shared" si="0"/>
        <v>0</v>
      </c>
    </row>
    <row r="31" spans="1:7" ht="30" x14ac:dyDescent="0.25">
      <c r="A31" s="55" t="s">
        <v>470</v>
      </c>
      <c r="B31" s="55" t="s">
        <v>497</v>
      </c>
      <c r="C31" s="79" t="s">
        <v>498</v>
      </c>
      <c r="D31" s="58" t="s">
        <v>25</v>
      </c>
      <c r="E31" s="78">
        <v>5</v>
      </c>
      <c r="F31" s="85"/>
      <c r="G31" s="60">
        <f t="shared" si="0"/>
        <v>0</v>
      </c>
    </row>
    <row r="32" spans="1:7" ht="30.75" thickBot="1" x14ac:dyDescent="0.3">
      <c r="A32" s="55" t="s">
        <v>470</v>
      </c>
      <c r="B32" s="55" t="s">
        <v>499</v>
      </c>
      <c r="C32" s="79" t="s">
        <v>500</v>
      </c>
      <c r="D32" s="58" t="s">
        <v>25</v>
      </c>
      <c r="E32" s="78">
        <v>5</v>
      </c>
      <c r="F32" s="85"/>
      <c r="G32" s="60">
        <f t="shared" si="0"/>
        <v>0</v>
      </c>
    </row>
    <row r="33" spans="1:9" ht="30.75" thickBot="1" x14ac:dyDescent="0.3">
      <c r="A33" s="30" t="s">
        <v>470</v>
      </c>
      <c r="B33" s="30" t="s">
        <v>501</v>
      </c>
      <c r="C33" s="80" t="s">
        <v>502</v>
      </c>
      <c r="D33" s="33" t="s">
        <v>416</v>
      </c>
      <c r="E33" s="194">
        <v>1</v>
      </c>
      <c r="F33" s="34"/>
      <c r="G33" s="35">
        <f t="shared" si="0"/>
        <v>0</v>
      </c>
      <c r="H33" s="36" t="s">
        <v>105</v>
      </c>
      <c r="I33" s="37">
        <f>ROUND(SUM(G12:G33),2)</f>
        <v>0</v>
      </c>
    </row>
    <row r="34" spans="1:9" ht="45" x14ac:dyDescent="0.25">
      <c r="A34" s="18" t="s">
        <v>622</v>
      </c>
      <c r="B34" s="53" t="s">
        <v>370</v>
      </c>
      <c r="C34" s="81" t="s">
        <v>503</v>
      </c>
      <c r="D34" s="82" t="s">
        <v>427</v>
      </c>
      <c r="E34" s="198">
        <v>3</v>
      </c>
      <c r="F34" s="83"/>
      <c r="G34" s="84">
        <f t="shared" si="0"/>
        <v>0</v>
      </c>
    </row>
    <row r="35" spans="1:9" ht="45" x14ac:dyDescent="0.25">
      <c r="A35" s="24" t="s">
        <v>622</v>
      </c>
      <c r="B35" s="24" t="s">
        <v>373</v>
      </c>
      <c r="C35" s="79" t="s">
        <v>504</v>
      </c>
      <c r="D35" s="27" t="s">
        <v>427</v>
      </c>
      <c r="E35" s="77">
        <v>5</v>
      </c>
      <c r="F35" s="28"/>
      <c r="G35" s="29">
        <f t="shared" si="0"/>
        <v>0</v>
      </c>
    </row>
    <row r="36" spans="1:9" ht="45" x14ac:dyDescent="0.25">
      <c r="A36" s="24" t="s">
        <v>622</v>
      </c>
      <c r="B36" s="24" t="s">
        <v>505</v>
      </c>
      <c r="C36" s="79" t="s">
        <v>506</v>
      </c>
      <c r="D36" s="27" t="s">
        <v>109</v>
      </c>
      <c r="E36" s="77">
        <v>550</v>
      </c>
      <c r="F36" s="28"/>
      <c r="G36" s="29">
        <f t="shared" si="0"/>
        <v>0</v>
      </c>
    </row>
    <row r="37" spans="1:9" ht="45" x14ac:dyDescent="0.25">
      <c r="A37" s="24" t="s">
        <v>622</v>
      </c>
      <c r="B37" s="24" t="s">
        <v>507</v>
      </c>
      <c r="C37" s="79" t="s">
        <v>508</v>
      </c>
      <c r="D37" s="27" t="s">
        <v>109</v>
      </c>
      <c r="E37" s="77">
        <v>212</v>
      </c>
      <c r="F37" s="28"/>
      <c r="G37" s="29">
        <f t="shared" si="0"/>
        <v>0</v>
      </c>
    </row>
    <row r="38" spans="1:9" ht="45" x14ac:dyDescent="0.25">
      <c r="A38" s="24" t="s">
        <v>622</v>
      </c>
      <c r="B38" s="24" t="s">
        <v>509</v>
      </c>
      <c r="C38" s="79" t="s">
        <v>510</v>
      </c>
      <c r="D38" s="27" t="s">
        <v>109</v>
      </c>
      <c r="E38" s="77">
        <v>212</v>
      </c>
      <c r="F38" s="28"/>
      <c r="G38" s="29">
        <f t="shared" si="0"/>
        <v>0</v>
      </c>
    </row>
    <row r="39" spans="1:9" ht="45" x14ac:dyDescent="0.25">
      <c r="A39" s="24" t="s">
        <v>622</v>
      </c>
      <c r="B39" s="24" t="s">
        <v>511</v>
      </c>
      <c r="C39" s="79" t="s">
        <v>512</v>
      </c>
      <c r="D39" s="27" t="s">
        <v>109</v>
      </c>
      <c r="E39" s="77">
        <v>9</v>
      </c>
      <c r="F39" s="28"/>
      <c r="G39" s="29">
        <f t="shared" si="0"/>
        <v>0</v>
      </c>
    </row>
    <row r="40" spans="1:9" ht="45" x14ac:dyDescent="0.25">
      <c r="A40" s="24" t="s">
        <v>622</v>
      </c>
      <c r="B40" s="24" t="s">
        <v>513</v>
      </c>
      <c r="C40" s="79" t="s">
        <v>514</v>
      </c>
      <c r="D40" s="27" t="s">
        <v>109</v>
      </c>
      <c r="E40" s="77">
        <v>9</v>
      </c>
      <c r="F40" s="28"/>
      <c r="G40" s="29">
        <f t="shared" si="0"/>
        <v>0</v>
      </c>
    </row>
    <row r="41" spans="1:9" ht="45" x14ac:dyDescent="0.25">
      <c r="A41" s="24" t="s">
        <v>622</v>
      </c>
      <c r="B41" s="24" t="s">
        <v>515</v>
      </c>
      <c r="C41" s="79" t="s">
        <v>516</v>
      </c>
      <c r="D41" s="27" t="s">
        <v>423</v>
      </c>
      <c r="E41" s="77">
        <v>320.8</v>
      </c>
      <c r="F41" s="28"/>
      <c r="G41" s="29">
        <f t="shared" si="0"/>
        <v>0</v>
      </c>
    </row>
    <row r="42" spans="1:9" ht="45" x14ac:dyDescent="0.25">
      <c r="A42" s="24" t="s">
        <v>622</v>
      </c>
      <c r="B42" s="24" t="s">
        <v>517</v>
      </c>
      <c r="C42" s="79" t="s">
        <v>518</v>
      </c>
      <c r="D42" s="27" t="s">
        <v>423</v>
      </c>
      <c r="E42" s="77">
        <v>300</v>
      </c>
      <c r="F42" s="28"/>
      <c r="G42" s="29">
        <f t="shared" si="0"/>
        <v>0</v>
      </c>
    </row>
    <row r="43" spans="1:9" ht="45.75" thickBot="1" x14ac:dyDescent="0.3">
      <c r="A43" s="49" t="s">
        <v>622</v>
      </c>
      <c r="B43" s="24" t="s">
        <v>519</v>
      </c>
      <c r="C43" s="79" t="s">
        <v>520</v>
      </c>
      <c r="D43" s="27" t="s">
        <v>423</v>
      </c>
      <c r="E43" s="77">
        <v>620.79999999999995</v>
      </c>
      <c r="F43" s="28"/>
      <c r="G43" s="29">
        <f t="shared" si="0"/>
        <v>0</v>
      </c>
    </row>
    <row r="44" spans="1:9" ht="45.75" thickBot="1" x14ac:dyDescent="0.3">
      <c r="A44" s="30" t="s">
        <v>622</v>
      </c>
      <c r="B44" s="30" t="s">
        <v>521</v>
      </c>
      <c r="C44" s="80" t="s">
        <v>522</v>
      </c>
      <c r="D44" s="33" t="s">
        <v>44</v>
      </c>
      <c r="E44" s="194">
        <v>11.8</v>
      </c>
      <c r="F44" s="34"/>
      <c r="G44" s="35">
        <f t="shared" si="0"/>
        <v>0</v>
      </c>
      <c r="H44" s="36" t="s">
        <v>138</v>
      </c>
      <c r="I44" s="37">
        <f>ROUND(SUM(G34:G44),2)</f>
        <v>0</v>
      </c>
    </row>
    <row r="45" spans="1:9" ht="30" x14ac:dyDescent="0.25">
      <c r="A45" s="55" t="s">
        <v>623</v>
      </c>
      <c r="B45" s="24" t="s">
        <v>140</v>
      </c>
      <c r="C45" s="81" t="s">
        <v>472</v>
      </c>
      <c r="D45" s="27" t="s">
        <v>109</v>
      </c>
      <c r="E45" s="77">
        <v>129</v>
      </c>
      <c r="F45" s="28"/>
      <c r="G45" s="29">
        <f t="shared" si="0"/>
        <v>0</v>
      </c>
    </row>
    <row r="46" spans="1:9" ht="30" x14ac:dyDescent="0.25">
      <c r="A46" s="55" t="s">
        <v>623</v>
      </c>
      <c r="B46" s="55" t="s">
        <v>141</v>
      </c>
      <c r="C46" s="79" t="s">
        <v>474</v>
      </c>
      <c r="D46" s="58" t="s">
        <v>109</v>
      </c>
      <c r="E46" s="78">
        <v>181</v>
      </c>
      <c r="F46" s="28"/>
      <c r="G46" s="29">
        <f t="shared" si="0"/>
        <v>0</v>
      </c>
    </row>
    <row r="47" spans="1:9" ht="30" x14ac:dyDescent="0.25">
      <c r="A47" s="55" t="s">
        <v>623</v>
      </c>
      <c r="B47" s="55" t="s">
        <v>377</v>
      </c>
      <c r="C47" s="79" t="s">
        <v>523</v>
      </c>
      <c r="D47" s="58" t="s">
        <v>109</v>
      </c>
      <c r="E47" s="78">
        <v>96</v>
      </c>
      <c r="F47" s="28"/>
      <c r="G47" s="29">
        <f t="shared" si="0"/>
        <v>0</v>
      </c>
    </row>
    <row r="48" spans="1:9" ht="30" x14ac:dyDescent="0.25">
      <c r="A48" s="55" t="s">
        <v>623</v>
      </c>
      <c r="B48" s="55" t="s">
        <v>524</v>
      </c>
      <c r="C48" s="79" t="s">
        <v>525</v>
      </c>
      <c r="D48" s="58" t="s">
        <v>109</v>
      </c>
      <c r="E48" s="78">
        <v>310</v>
      </c>
      <c r="F48" s="28"/>
      <c r="G48" s="29">
        <f t="shared" si="0"/>
        <v>0</v>
      </c>
    </row>
    <row r="49" spans="1:9" ht="30" x14ac:dyDescent="0.25">
      <c r="A49" s="55" t="s">
        <v>623</v>
      </c>
      <c r="B49" s="55" t="s">
        <v>526</v>
      </c>
      <c r="C49" s="79" t="s">
        <v>527</v>
      </c>
      <c r="D49" s="58" t="s">
        <v>109</v>
      </c>
      <c r="E49" s="78">
        <v>406</v>
      </c>
      <c r="F49" s="28"/>
      <c r="G49" s="29">
        <f t="shared" si="0"/>
        <v>0</v>
      </c>
    </row>
    <row r="50" spans="1:9" ht="30" x14ac:dyDescent="0.25">
      <c r="A50" s="55" t="s">
        <v>623</v>
      </c>
      <c r="B50" s="55" t="s">
        <v>528</v>
      </c>
      <c r="C50" s="79" t="s">
        <v>529</v>
      </c>
      <c r="D50" s="58" t="s">
        <v>109</v>
      </c>
      <c r="E50" s="78">
        <v>45</v>
      </c>
      <c r="F50" s="28"/>
      <c r="G50" s="29">
        <f t="shared" si="0"/>
        <v>0</v>
      </c>
    </row>
    <row r="51" spans="1:9" ht="30" x14ac:dyDescent="0.25">
      <c r="A51" s="55" t="s">
        <v>623</v>
      </c>
      <c r="B51" s="55" t="s">
        <v>530</v>
      </c>
      <c r="C51" s="79" t="s">
        <v>531</v>
      </c>
      <c r="D51" s="58" t="s">
        <v>109</v>
      </c>
      <c r="E51" s="78">
        <v>30</v>
      </c>
      <c r="F51" s="28"/>
      <c r="G51" s="29">
        <f t="shared" si="0"/>
        <v>0</v>
      </c>
    </row>
    <row r="52" spans="1:9" ht="30" x14ac:dyDescent="0.25">
      <c r="A52" s="55" t="s">
        <v>623</v>
      </c>
      <c r="B52" s="55" t="s">
        <v>532</v>
      </c>
      <c r="C52" s="79" t="s">
        <v>456</v>
      </c>
      <c r="D52" s="58" t="s">
        <v>416</v>
      </c>
      <c r="E52" s="78">
        <v>15</v>
      </c>
      <c r="F52" s="28"/>
      <c r="G52" s="29">
        <f t="shared" si="0"/>
        <v>0</v>
      </c>
    </row>
    <row r="53" spans="1:9" ht="30" x14ac:dyDescent="0.25">
      <c r="A53" s="237" t="s">
        <v>623</v>
      </c>
      <c r="B53" s="237" t="s">
        <v>533</v>
      </c>
      <c r="C53" s="261" t="s">
        <v>741</v>
      </c>
      <c r="D53" s="262" t="s">
        <v>427</v>
      </c>
      <c r="E53" s="263">
        <v>26</v>
      </c>
      <c r="F53" s="28"/>
      <c r="G53" s="29">
        <f t="shared" si="0"/>
        <v>0</v>
      </c>
    </row>
    <row r="54" spans="1:9" ht="30" x14ac:dyDescent="0.25">
      <c r="A54" s="237" t="s">
        <v>623</v>
      </c>
      <c r="B54" s="237" t="s">
        <v>534</v>
      </c>
      <c r="C54" s="261" t="s">
        <v>742</v>
      </c>
      <c r="D54" s="262" t="s">
        <v>427</v>
      </c>
      <c r="E54" s="263">
        <v>2</v>
      </c>
      <c r="F54" s="28"/>
      <c r="G54" s="29">
        <f t="shared" si="0"/>
        <v>0</v>
      </c>
    </row>
    <row r="55" spans="1:9" ht="30" x14ac:dyDescent="0.25">
      <c r="A55" s="237" t="s">
        <v>623</v>
      </c>
      <c r="B55" s="237" t="s">
        <v>535</v>
      </c>
      <c r="C55" s="261" t="s">
        <v>743</v>
      </c>
      <c r="D55" s="262" t="s">
        <v>427</v>
      </c>
      <c r="E55" s="263">
        <v>2</v>
      </c>
      <c r="F55" s="28"/>
      <c r="G55" s="29">
        <f t="shared" si="0"/>
        <v>0</v>
      </c>
    </row>
    <row r="56" spans="1:9" ht="30" x14ac:dyDescent="0.25">
      <c r="A56" s="55" t="s">
        <v>623</v>
      </c>
      <c r="B56" s="55" t="s">
        <v>536</v>
      </c>
      <c r="C56" s="79" t="s">
        <v>537</v>
      </c>
      <c r="D56" s="58" t="s">
        <v>427</v>
      </c>
      <c r="E56" s="78">
        <v>15</v>
      </c>
      <c r="F56" s="28"/>
      <c r="G56" s="29">
        <f t="shared" si="0"/>
        <v>0</v>
      </c>
    </row>
    <row r="57" spans="1:9" ht="30" x14ac:dyDescent="0.25">
      <c r="A57" s="55" t="s">
        <v>623</v>
      </c>
      <c r="B57" s="55" t="s">
        <v>538</v>
      </c>
      <c r="C57" s="79" t="s">
        <v>539</v>
      </c>
      <c r="D57" s="58" t="s">
        <v>25</v>
      </c>
      <c r="E57" s="78">
        <v>81</v>
      </c>
      <c r="F57" s="28"/>
      <c r="G57" s="29">
        <f t="shared" si="0"/>
        <v>0</v>
      </c>
    </row>
    <row r="58" spans="1:9" ht="30" x14ac:dyDescent="0.25">
      <c r="A58" s="55" t="s">
        <v>623</v>
      </c>
      <c r="B58" s="55" t="s">
        <v>540</v>
      </c>
      <c r="C58" s="79" t="s">
        <v>494</v>
      </c>
      <c r="D58" s="58" t="s">
        <v>25</v>
      </c>
      <c r="E58" s="78">
        <v>81</v>
      </c>
      <c r="F58" s="28"/>
      <c r="G58" s="29">
        <f t="shared" si="0"/>
        <v>0</v>
      </c>
    </row>
    <row r="59" spans="1:9" ht="30" x14ac:dyDescent="0.25">
      <c r="A59" s="55" t="s">
        <v>623</v>
      </c>
      <c r="B59" s="55" t="s">
        <v>541</v>
      </c>
      <c r="C59" s="79" t="s">
        <v>496</v>
      </c>
      <c r="D59" s="58" t="s">
        <v>25</v>
      </c>
      <c r="E59" s="78">
        <v>10</v>
      </c>
      <c r="F59" s="28"/>
      <c r="G59" s="29">
        <f t="shared" si="0"/>
        <v>0</v>
      </c>
    </row>
    <row r="60" spans="1:9" ht="30.75" thickBot="1" x14ac:dyDescent="0.3">
      <c r="A60" s="55" t="s">
        <v>623</v>
      </c>
      <c r="B60" s="55" t="s">
        <v>542</v>
      </c>
      <c r="C60" s="79" t="s">
        <v>498</v>
      </c>
      <c r="D60" s="58" t="s">
        <v>25</v>
      </c>
      <c r="E60" s="78">
        <v>10</v>
      </c>
      <c r="F60" s="28"/>
      <c r="G60" s="29">
        <f t="shared" si="0"/>
        <v>0</v>
      </c>
    </row>
    <row r="61" spans="1:9" ht="30.75" thickBot="1" x14ac:dyDescent="0.3">
      <c r="A61" s="30" t="s">
        <v>623</v>
      </c>
      <c r="B61" s="30" t="s">
        <v>543</v>
      </c>
      <c r="C61" s="80" t="s">
        <v>500</v>
      </c>
      <c r="D61" s="33" t="s">
        <v>25</v>
      </c>
      <c r="E61" s="194">
        <v>310</v>
      </c>
      <c r="F61" s="34"/>
      <c r="G61" s="35">
        <f t="shared" si="0"/>
        <v>0</v>
      </c>
      <c r="H61" s="36" t="s">
        <v>178</v>
      </c>
      <c r="I61" s="37">
        <f>ROUND(SUM(G45:G61),2)</f>
        <v>0</v>
      </c>
    </row>
    <row r="62" spans="1:9" ht="44.25" customHeight="1" thickBot="1" x14ac:dyDescent="0.3">
      <c r="A62" s="63"/>
      <c r="B62" s="63"/>
      <c r="C62" s="63"/>
      <c r="D62" s="64"/>
      <c r="E62" s="195"/>
      <c r="F62" s="66" t="s">
        <v>602</v>
      </c>
      <c r="G62" s="67">
        <v>41021</v>
      </c>
      <c r="H62" s="52"/>
      <c r="I62" s="54"/>
    </row>
    <row r="63" spans="1:9" ht="20.25" customHeight="1" x14ac:dyDescent="0.25">
      <c r="A63" s="68"/>
      <c r="B63" s="68"/>
      <c r="C63" s="69"/>
      <c r="D63" s="69"/>
      <c r="E63" s="196"/>
      <c r="F63" s="69"/>
      <c r="G63" s="71"/>
    </row>
  </sheetData>
  <mergeCells count="2">
    <mergeCell ref="A1:G1"/>
    <mergeCell ref="A3: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AA020-9C65-46AF-B3DA-FFA7B194F15E}">
  <dimension ref="A1:I47"/>
  <sheetViews>
    <sheetView topLeftCell="A36" zoomScale="70" zoomScaleNormal="70" workbookViewId="0">
      <selection activeCell="C49" sqref="C49"/>
    </sheetView>
  </sheetViews>
  <sheetFormatPr defaultColWidth="9.28515625" defaultRowHeight="15" x14ac:dyDescent="0.25"/>
  <cols>
    <col min="1" max="1" width="31.7109375" style="72" customWidth="1"/>
    <col min="2" max="2" width="8.28515625" style="72" customWidth="1"/>
    <col min="3" max="3" width="77.28515625" style="73" customWidth="1"/>
    <col min="4" max="4" width="9.28515625" style="74"/>
    <col min="5" max="5" width="16.28515625" style="197" customWidth="1"/>
    <col min="6" max="6" width="20.7109375" style="76" customWidth="1"/>
    <col min="7" max="7" width="14.7109375" style="74" customWidth="1"/>
    <col min="8" max="8" width="21.5703125" style="11" customWidth="1"/>
    <col min="9" max="9" width="16.28515625" style="12" customWidth="1"/>
    <col min="10" max="16384" width="9.28515625" style="12"/>
  </cols>
  <sheetData>
    <row r="1" spans="1:9" ht="40.15" customHeight="1" x14ac:dyDescent="0.25">
      <c r="A1" s="288" t="s">
        <v>710</v>
      </c>
      <c r="B1" s="288"/>
      <c r="C1" s="288"/>
      <c r="D1" s="288"/>
      <c r="E1" s="288"/>
      <c r="F1" s="288"/>
      <c r="G1" s="288"/>
    </row>
    <row r="2" spans="1:9" ht="21.75" customHeight="1" thickBot="1" x14ac:dyDescent="0.3">
      <c r="A2" s="13"/>
      <c r="B2" s="13"/>
      <c r="C2" s="13"/>
      <c r="D2" s="13"/>
      <c r="E2" s="191"/>
      <c r="F2" s="13"/>
      <c r="G2" s="13"/>
    </row>
    <row r="3" spans="1:9" ht="21.75" customHeight="1" x14ac:dyDescent="0.25">
      <c r="A3" s="290" t="s">
        <v>605</v>
      </c>
      <c r="B3" s="290"/>
      <c r="C3" s="290"/>
      <c r="D3" s="290"/>
      <c r="E3" s="290"/>
      <c r="F3" s="290"/>
      <c r="G3" s="291"/>
    </row>
    <row r="4" spans="1:9" ht="40.15" customHeight="1" thickBot="1" x14ac:dyDescent="0.3">
      <c r="A4" s="15" t="s">
        <v>13</v>
      </c>
      <c r="B4" s="15" t="s">
        <v>14</v>
      </c>
      <c r="C4" s="15" t="s">
        <v>15</v>
      </c>
      <c r="D4" s="15" t="s">
        <v>16</v>
      </c>
      <c r="E4" s="192" t="s">
        <v>17</v>
      </c>
      <c r="F4" s="16" t="s">
        <v>359</v>
      </c>
      <c r="G4" s="17" t="s">
        <v>18</v>
      </c>
    </row>
    <row r="5" spans="1:9" ht="45" x14ac:dyDescent="0.25">
      <c r="A5" s="24" t="s">
        <v>545</v>
      </c>
      <c r="B5" s="18" t="s">
        <v>20</v>
      </c>
      <c r="C5" s="25" t="s">
        <v>546</v>
      </c>
      <c r="D5" s="27" t="s">
        <v>427</v>
      </c>
      <c r="E5" s="77">
        <v>4</v>
      </c>
      <c r="F5" s="22">
        <v>291.45999999999998</v>
      </c>
      <c r="G5" s="23">
        <f t="shared" ref="G5:G45" si="0">ROUND((E5*F5),2)</f>
        <v>1165.8399999999999</v>
      </c>
    </row>
    <row r="6" spans="1:9" ht="45" x14ac:dyDescent="0.25">
      <c r="A6" s="227" t="s">
        <v>545</v>
      </c>
      <c r="B6" s="227" t="s">
        <v>23</v>
      </c>
      <c r="C6" s="255" t="s">
        <v>547</v>
      </c>
      <c r="D6" s="278" t="s">
        <v>109</v>
      </c>
      <c r="E6" s="270">
        <v>60</v>
      </c>
      <c r="F6" s="279">
        <v>24.29</v>
      </c>
      <c r="G6" s="260">
        <f t="shared" si="0"/>
        <v>1457.4</v>
      </c>
    </row>
    <row r="7" spans="1:9" ht="45" x14ac:dyDescent="0.25">
      <c r="A7" s="24" t="s">
        <v>545</v>
      </c>
      <c r="B7" s="24" t="s">
        <v>26</v>
      </c>
      <c r="C7" s="25" t="s">
        <v>548</v>
      </c>
      <c r="D7" s="27" t="s">
        <v>416</v>
      </c>
      <c r="E7" s="77">
        <v>3</v>
      </c>
      <c r="F7" s="28">
        <v>60.72</v>
      </c>
      <c r="G7" s="29">
        <f t="shared" si="0"/>
        <v>182.16</v>
      </c>
    </row>
    <row r="8" spans="1:9" ht="45" x14ac:dyDescent="0.25">
      <c r="A8" s="24" t="s">
        <v>545</v>
      </c>
      <c r="B8" s="24" t="s">
        <v>27</v>
      </c>
      <c r="C8" s="25" t="s">
        <v>549</v>
      </c>
      <c r="D8" s="27" t="s">
        <v>427</v>
      </c>
      <c r="E8" s="77">
        <v>1</v>
      </c>
      <c r="F8" s="28">
        <v>65.58</v>
      </c>
      <c r="G8" s="29">
        <f t="shared" si="0"/>
        <v>65.58</v>
      </c>
    </row>
    <row r="9" spans="1:9" ht="45.75" thickBot="1" x14ac:dyDescent="0.3">
      <c r="A9" s="24" t="s">
        <v>545</v>
      </c>
      <c r="B9" s="24" t="s">
        <v>30</v>
      </c>
      <c r="C9" s="25" t="s">
        <v>550</v>
      </c>
      <c r="D9" s="27" t="s">
        <v>427</v>
      </c>
      <c r="E9" s="77">
        <v>26</v>
      </c>
      <c r="F9" s="28">
        <v>68.010000000000005</v>
      </c>
      <c r="G9" s="29">
        <f t="shared" si="0"/>
        <v>1768.26</v>
      </c>
    </row>
    <row r="10" spans="1:9" ht="45.75" thickBot="1" x14ac:dyDescent="0.3">
      <c r="A10" s="30" t="s">
        <v>545</v>
      </c>
      <c r="B10" s="24" t="s">
        <v>32</v>
      </c>
      <c r="C10" s="31" t="s">
        <v>551</v>
      </c>
      <c r="D10" s="27" t="s">
        <v>44</v>
      </c>
      <c r="E10" s="77">
        <v>6</v>
      </c>
      <c r="F10" s="28">
        <v>97.15</v>
      </c>
      <c r="G10" s="29">
        <f t="shared" si="0"/>
        <v>582.9</v>
      </c>
      <c r="H10" s="36" t="s">
        <v>82</v>
      </c>
      <c r="I10" s="37">
        <f>ROUND(SUM(G5:G10),2)</f>
        <v>5222.1400000000003</v>
      </c>
    </row>
    <row r="11" spans="1:9" s="42" customFormat="1" ht="45" x14ac:dyDescent="0.25">
      <c r="A11" s="264" t="s">
        <v>552</v>
      </c>
      <c r="B11" s="243" t="s">
        <v>84</v>
      </c>
      <c r="C11" s="265" t="s">
        <v>553</v>
      </c>
      <c r="D11" s="268" t="s">
        <v>427</v>
      </c>
      <c r="E11" s="269">
        <v>4</v>
      </c>
      <c r="F11" s="40">
        <v>2038.64</v>
      </c>
      <c r="G11" s="23">
        <f t="shared" si="0"/>
        <v>8154.56</v>
      </c>
      <c r="H11" s="41"/>
    </row>
    <row r="12" spans="1:9" s="42" customFormat="1" ht="45" x14ac:dyDescent="0.25">
      <c r="A12" s="264" t="s">
        <v>552</v>
      </c>
      <c r="B12" s="264" t="s">
        <v>86</v>
      </c>
      <c r="C12" s="265" t="s">
        <v>752</v>
      </c>
      <c r="D12" s="266" t="s">
        <v>109</v>
      </c>
      <c r="E12" s="267">
        <v>170</v>
      </c>
      <c r="F12" s="170">
        <v>40.74</v>
      </c>
      <c r="G12" s="260">
        <f t="shared" si="0"/>
        <v>6925.8</v>
      </c>
      <c r="H12" s="41"/>
    </row>
    <row r="13" spans="1:9" s="42" customFormat="1" ht="45" x14ac:dyDescent="0.25">
      <c r="A13" s="264" t="s">
        <v>552</v>
      </c>
      <c r="B13" s="264" t="s">
        <v>88</v>
      </c>
      <c r="C13" s="265" t="s">
        <v>744</v>
      </c>
      <c r="D13" s="266" t="s">
        <v>109</v>
      </c>
      <c r="E13" s="267">
        <v>164</v>
      </c>
      <c r="F13" s="170">
        <v>32.18</v>
      </c>
      <c r="G13" s="260">
        <f t="shared" si="0"/>
        <v>5277.52</v>
      </c>
      <c r="H13" s="41"/>
    </row>
    <row r="14" spans="1:9" s="42" customFormat="1" ht="45" x14ac:dyDescent="0.25">
      <c r="A14" s="264" t="s">
        <v>552</v>
      </c>
      <c r="B14" s="264" t="s">
        <v>90</v>
      </c>
      <c r="C14" s="265" t="s">
        <v>745</v>
      </c>
      <c r="D14" s="266" t="s">
        <v>109</v>
      </c>
      <c r="E14" s="267">
        <v>718</v>
      </c>
      <c r="F14" s="170">
        <v>73.33</v>
      </c>
      <c r="G14" s="260">
        <f t="shared" si="0"/>
        <v>52650.94</v>
      </c>
      <c r="H14" s="41"/>
    </row>
    <row r="15" spans="1:9" s="42" customFormat="1" ht="45" x14ac:dyDescent="0.25">
      <c r="A15" s="264" t="s">
        <v>552</v>
      </c>
      <c r="B15" s="264" t="s">
        <v>92</v>
      </c>
      <c r="C15" s="265" t="s">
        <v>746</v>
      </c>
      <c r="D15" s="266" t="s">
        <v>109</v>
      </c>
      <c r="E15" s="267">
        <v>1115</v>
      </c>
      <c r="F15" s="170">
        <v>67.569999999999993</v>
      </c>
      <c r="G15" s="260">
        <f t="shared" si="0"/>
        <v>75340.55</v>
      </c>
      <c r="H15" s="41"/>
    </row>
    <row r="16" spans="1:9" s="42" customFormat="1" ht="45" x14ac:dyDescent="0.25">
      <c r="A16" s="24" t="s">
        <v>552</v>
      </c>
      <c r="B16" s="24" t="s">
        <v>94</v>
      </c>
      <c r="C16" s="25" t="s">
        <v>555</v>
      </c>
      <c r="D16" s="26" t="s">
        <v>416</v>
      </c>
      <c r="E16" s="77">
        <v>2</v>
      </c>
      <c r="F16" s="44">
        <v>38.79</v>
      </c>
      <c r="G16" s="29">
        <f t="shared" si="0"/>
        <v>77.58</v>
      </c>
      <c r="H16" s="41"/>
    </row>
    <row r="17" spans="1:8" s="42" customFormat="1" ht="45" x14ac:dyDescent="0.25">
      <c r="A17" s="227" t="s">
        <v>552</v>
      </c>
      <c r="B17" s="227" t="s">
        <v>96</v>
      </c>
      <c r="C17" s="255" t="s">
        <v>556</v>
      </c>
      <c r="D17" s="256" t="s">
        <v>36</v>
      </c>
      <c r="E17" s="270">
        <v>24</v>
      </c>
      <c r="F17" s="44">
        <v>36.43</v>
      </c>
      <c r="G17" s="29">
        <f t="shared" si="0"/>
        <v>874.32</v>
      </c>
      <c r="H17" s="41"/>
    </row>
    <row r="18" spans="1:8" s="42" customFormat="1" ht="45" x14ac:dyDescent="0.25">
      <c r="A18" s="24" t="s">
        <v>552</v>
      </c>
      <c r="B18" s="227" t="s">
        <v>98</v>
      </c>
      <c r="C18" s="25" t="s">
        <v>557</v>
      </c>
      <c r="D18" s="26" t="s">
        <v>36</v>
      </c>
      <c r="E18" s="77">
        <v>11</v>
      </c>
      <c r="F18" s="44">
        <v>36.43</v>
      </c>
      <c r="G18" s="29">
        <f t="shared" si="0"/>
        <v>400.73</v>
      </c>
      <c r="H18" s="41"/>
    </row>
    <row r="19" spans="1:8" s="42" customFormat="1" ht="45" x14ac:dyDescent="0.25">
      <c r="A19" s="24" t="s">
        <v>552</v>
      </c>
      <c r="B19" s="227" t="s">
        <v>100</v>
      </c>
      <c r="C19" s="25" t="s">
        <v>558</v>
      </c>
      <c r="D19" s="27" t="s">
        <v>427</v>
      </c>
      <c r="E19" s="77">
        <v>18</v>
      </c>
      <c r="F19" s="44">
        <v>261.36</v>
      </c>
      <c r="G19" s="29">
        <f t="shared" si="0"/>
        <v>4704.4799999999996</v>
      </c>
      <c r="H19" s="41"/>
    </row>
    <row r="20" spans="1:8" s="42" customFormat="1" ht="45" x14ac:dyDescent="0.25">
      <c r="A20" s="24" t="s">
        <v>552</v>
      </c>
      <c r="B20" s="227" t="s">
        <v>102</v>
      </c>
      <c r="C20" s="25" t="s">
        <v>559</v>
      </c>
      <c r="D20" s="27" t="s">
        <v>427</v>
      </c>
      <c r="E20" s="77">
        <v>4</v>
      </c>
      <c r="F20" s="44">
        <v>497.92</v>
      </c>
      <c r="G20" s="29">
        <f t="shared" si="0"/>
        <v>1991.68</v>
      </c>
      <c r="H20" s="41"/>
    </row>
    <row r="21" spans="1:8" s="42" customFormat="1" ht="45" x14ac:dyDescent="0.25">
      <c r="A21" s="24" t="s">
        <v>552</v>
      </c>
      <c r="B21" s="227" t="s">
        <v>104</v>
      </c>
      <c r="C21" s="25" t="s">
        <v>560</v>
      </c>
      <c r="D21" s="27" t="s">
        <v>416</v>
      </c>
      <c r="E21" s="77">
        <v>11</v>
      </c>
      <c r="F21" s="44">
        <v>388.61</v>
      </c>
      <c r="G21" s="29">
        <f t="shared" si="0"/>
        <v>4274.71</v>
      </c>
      <c r="H21" s="52"/>
    </row>
    <row r="22" spans="1:8" s="42" customFormat="1" ht="45" x14ac:dyDescent="0.25">
      <c r="A22" s="24" t="s">
        <v>552</v>
      </c>
      <c r="B22" s="237" t="s">
        <v>490</v>
      </c>
      <c r="C22" s="25" t="s">
        <v>561</v>
      </c>
      <c r="D22" s="27" t="s">
        <v>427</v>
      </c>
      <c r="E22" s="77">
        <v>15</v>
      </c>
      <c r="F22" s="87">
        <v>333.96</v>
      </c>
      <c r="G22" s="60">
        <f t="shared" si="0"/>
        <v>5009.3999999999996</v>
      </c>
      <c r="H22" s="52"/>
    </row>
    <row r="23" spans="1:8" s="42" customFormat="1" ht="45" x14ac:dyDescent="0.25">
      <c r="A23" s="24" t="s">
        <v>552</v>
      </c>
      <c r="B23" s="237" t="s">
        <v>492</v>
      </c>
      <c r="C23" s="25" t="s">
        <v>562</v>
      </c>
      <c r="D23" s="57" t="s">
        <v>427</v>
      </c>
      <c r="E23" s="77">
        <v>11</v>
      </c>
      <c r="F23" s="87">
        <v>364.32</v>
      </c>
      <c r="G23" s="60">
        <f t="shared" si="0"/>
        <v>4007.52</v>
      </c>
      <c r="H23" s="52"/>
    </row>
    <row r="24" spans="1:8" s="42" customFormat="1" ht="45" x14ac:dyDescent="0.25">
      <c r="A24" s="24" t="s">
        <v>552</v>
      </c>
      <c r="B24" s="237" t="s">
        <v>493</v>
      </c>
      <c r="C24" s="25" t="s">
        <v>563</v>
      </c>
      <c r="D24" s="57" t="s">
        <v>416</v>
      </c>
      <c r="E24" s="77">
        <v>64</v>
      </c>
      <c r="F24" s="87">
        <v>18.22</v>
      </c>
      <c r="G24" s="60">
        <f t="shared" si="0"/>
        <v>1166.08</v>
      </c>
      <c r="H24" s="52"/>
    </row>
    <row r="25" spans="1:8" s="42" customFormat="1" ht="45" x14ac:dyDescent="0.25">
      <c r="A25" s="24" t="s">
        <v>552</v>
      </c>
      <c r="B25" s="237" t="s">
        <v>495</v>
      </c>
      <c r="C25" s="25" t="s">
        <v>564</v>
      </c>
      <c r="D25" s="57" t="s">
        <v>416</v>
      </c>
      <c r="E25" s="77">
        <v>64</v>
      </c>
      <c r="F25" s="87">
        <v>16.09</v>
      </c>
      <c r="G25" s="60">
        <f t="shared" si="0"/>
        <v>1029.76</v>
      </c>
      <c r="H25" s="52"/>
    </row>
    <row r="26" spans="1:8" s="42" customFormat="1" ht="45" x14ac:dyDescent="0.25">
      <c r="A26" s="24" t="s">
        <v>552</v>
      </c>
      <c r="B26" s="237" t="s">
        <v>497</v>
      </c>
      <c r="C26" s="25" t="s">
        <v>565</v>
      </c>
      <c r="D26" s="57" t="s">
        <v>44</v>
      </c>
      <c r="E26" s="77">
        <v>1.5</v>
      </c>
      <c r="F26" s="87">
        <v>97.16</v>
      </c>
      <c r="G26" s="60">
        <f t="shared" si="0"/>
        <v>145.74</v>
      </c>
      <c r="H26" s="52"/>
    </row>
    <row r="27" spans="1:8" s="42" customFormat="1" ht="45" x14ac:dyDescent="0.25">
      <c r="A27" s="24" t="s">
        <v>552</v>
      </c>
      <c r="B27" s="237" t="s">
        <v>499</v>
      </c>
      <c r="C27" s="25" t="s">
        <v>566</v>
      </c>
      <c r="D27" s="57" t="s">
        <v>44</v>
      </c>
      <c r="E27" s="77">
        <v>1</v>
      </c>
      <c r="F27" s="87">
        <v>36.43</v>
      </c>
      <c r="G27" s="60">
        <f t="shared" si="0"/>
        <v>36.43</v>
      </c>
      <c r="H27" s="52"/>
    </row>
    <row r="28" spans="1:8" s="42" customFormat="1" ht="45" x14ac:dyDescent="0.25">
      <c r="A28" s="24" t="s">
        <v>552</v>
      </c>
      <c r="B28" s="237" t="s">
        <v>501</v>
      </c>
      <c r="C28" s="25" t="s">
        <v>567</v>
      </c>
      <c r="D28" s="57" t="s">
        <v>109</v>
      </c>
      <c r="E28" s="77">
        <v>185</v>
      </c>
      <c r="F28" s="87">
        <v>7.7</v>
      </c>
      <c r="G28" s="60">
        <f t="shared" si="0"/>
        <v>1424.5</v>
      </c>
      <c r="H28" s="52"/>
    </row>
    <row r="29" spans="1:8" s="42" customFormat="1" ht="45" x14ac:dyDescent="0.25">
      <c r="A29" s="24" t="s">
        <v>552</v>
      </c>
      <c r="B29" s="237" t="s">
        <v>569</v>
      </c>
      <c r="C29" s="25" t="s">
        <v>568</v>
      </c>
      <c r="D29" s="57" t="s">
        <v>416</v>
      </c>
      <c r="E29" s="77">
        <v>1</v>
      </c>
      <c r="F29" s="87">
        <v>179.06</v>
      </c>
      <c r="G29" s="60">
        <f t="shared" si="0"/>
        <v>179.06</v>
      </c>
      <c r="H29" s="52"/>
    </row>
    <row r="30" spans="1:8" s="42" customFormat="1" ht="45" x14ac:dyDescent="0.25">
      <c r="A30" s="24" t="s">
        <v>552</v>
      </c>
      <c r="B30" s="237" t="s">
        <v>571</v>
      </c>
      <c r="C30" s="25" t="s">
        <v>570</v>
      </c>
      <c r="D30" s="57" t="s">
        <v>416</v>
      </c>
      <c r="E30" s="77">
        <v>1</v>
      </c>
      <c r="F30" s="87">
        <v>118.65</v>
      </c>
      <c r="G30" s="60">
        <f t="shared" si="0"/>
        <v>118.65</v>
      </c>
      <c r="H30" s="52"/>
    </row>
    <row r="31" spans="1:8" s="42" customFormat="1" ht="45" x14ac:dyDescent="0.25">
      <c r="A31" s="24" t="s">
        <v>552</v>
      </c>
      <c r="B31" s="237" t="s">
        <v>573</v>
      </c>
      <c r="C31" s="25" t="s">
        <v>572</v>
      </c>
      <c r="D31" s="57" t="s">
        <v>416</v>
      </c>
      <c r="E31" s="77">
        <v>2</v>
      </c>
      <c r="F31" s="87">
        <v>357.77</v>
      </c>
      <c r="G31" s="60">
        <f t="shared" si="0"/>
        <v>715.54</v>
      </c>
      <c r="H31" s="52"/>
    </row>
    <row r="32" spans="1:8" s="42" customFormat="1" ht="45" x14ac:dyDescent="0.25">
      <c r="A32" s="24" t="s">
        <v>552</v>
      </c>
      <c r="B32" s="237" t="s">
        <v>575</v>
      </c>
      <c r="C32" s="25" t="s">
        <v>574</v>
      </c>
      <c r="D32" s="57" t="s">
        <v>416</v>
      </c>
      <c r="E32" s="77">
        <v>1</v>
      </c>
      <c r="F32" s="87">
        <v>672.17</v>
      </c>
      <c r="G32" s="60">
        <f t="shared" si="0"/>
        <v>672.17</v>
      </c>
      <c r="H32" s="52"/>
    </row>
    <row r="33" spans="1:9" s="42" customFormat="1" ht="45" x14ac:dyDescent="0.25">
      <c r="A33" s="24" t="s">
        <v>552</v>
      </c>
      <c r="B33" s="237" t="s">
        <v>577</v>
      </c>
      <c r="C33" s="25" t="s">
        <v>576</v>
      </c>
      <c r="D33" s="57" t="s">
        <v>427</v>
      </c>
      <c r="E33" s="77">
        <v>1</v>
      </c>
      <c r="F33" s="87">
        <v>629.05999999999995</v>
      </c>
      <c r="G33" s="60">
        <f t="shared" si="0"/>
        <v>629.05999999999995</v>
      </c>
      <c r="H33" s="52"/>
    </row>
    <row r="34" spans="1:9" s="42" customFormat="1" ht="45" x14ac:dyDescent="0.25">
      <c r="A34" s="24" t="s">
        <v>552</v>
      </c>
      <c r="B34" s="237" t="s">
        <v>579</v>
      </c>
      <c r="C34" s="25" t="s">
        <v>578</v>
      </c>
      <c r="D34" s="57" t="s">
        <v>416</v>
      </c>
      <c r="E34" s="78">
        <v>3</v>
      </c>
      <c r="F34" s="87">
        <v>290.86</v>
      </c>
      <c r="G34" s="60">
        <f t="shared" si="0"/>
        <v>872.58</v>
      </c>
      <c r="H34" s="52"/>
    </row>
    <row r="35" spans="1:9" s="42" customFormat="1" ht="45" x14ac:dyDescent="0.25">
      <c r="A35" s="227" t="s">
        <v>552</v>
      </c>
      <c r="B35" s="237" t="s">
        <v>581</v>
      </c>
      <c r="C35" s="255" t="s">
        <v>580</v>
      </c>
      <c r="D35" s="273" t="s">
        <v>109</v>
      </c>
      <c r="E35" s="263">
        <v>2097</v>
      </c>
      <c r="F35" s="87">
        <v>0.37</v>
      </c>
      <c r="G35" s="60">
        <f t="shared" si="0"/>
        <v>775.89</v>
      </c>
      <c r="H35" s="52"/>
    </row>
    <row r="36" spans="1:9" s="42" customFormat="1" ht="45" x14ac:dyDescent="0.25">
      <c r="A36" s="24" t="s">
        <v>552</v>
      </c>
      <c r="B36" s="237" t="s">
        <v>583</v>
      </c>
      <c r="C36" s="25" t="s">
        <v>582</v>
      </c>
      <c r="D36" s="57" t="s">
        <v>427</v>
      </c>
      <c r="E36" s="78">
        <v>2</v>
      </c>
      <c r="F36" s="87">
        <v>41.82</v>
      </c>
      <c r="G36" s="60">
        <f t="shared" si="0"/>
        <v>83.64</v>
      </c>
      <c r="H36" s="52"/>
    </row>
    <row r="37" spans="1:9" s="42" customFormat="1" ht="45" x14ac:dyDescent="0.25">
      <c r="A37" s="24" t="s">
        <v>552</v>
      </c>
      <c r="B37" s="237" t="s">
        <v>585</v>
      </c>
      <c r="C37" s="25" t="s">
        <v>584</v>
      </c>
      <c r="D37" s="57" t="s">
        <v>416</v>
      </c>
      <c r="E37" s="78">
        <v>8</v>
      </c>
      <c r="F37" s="87">
        <v>42.5</v>
      </c>
      <c r="G37" s="60">
        <f t="shared" si="0"/>
        <v>340</v>
      </c>
      <c r="H37" s="52"/>
    </row>
    <row r="38" spans="1:9" s="42" customFormat="1" ht="45" x14ac:dyDescent="0.25">
      <c r="A38" s="24" t="s">
        <v>552</v>
      </c>
      <c r="B38" s="237" t="s">
        <v>587</v>
      </c>
      <c r="C38" s="25" t="s">
        <v>586</v>
      </c>
      <c r="D38" s="57" t="s">
        <v>416</v>
      </c>
      <c r="E38" s="78">
        <v>17</v>
      </c>
      <c r="F38" s="87">
        <v>12.14</v>
      </c>
      <c r="G38" s="60">
        <f t="shared" si="0"/>
        <v>206.38</v>
      </c>
      <c r="H38" s="52"/>
    </row>
    <row r="39" spans="1:9" s="42" customFormat="1" ht="45" x14ac:dyDescent="0.25">
      <c r="A39" s="24" t="s">
        <v>552</v>
      </c>
      <c r="B39" s="237" t="s">
        <v>589</v>
      </c>
      <c r="C39" s="25" t="s">
        <v>588</v>
      </c>
      <c r="D39" s="57" t="s">
        <v>416</v>
      </c>
      <c r="E39" s="78">
        <v>4</v>
      </c>
      <c r="F39" s="87">
        <v>12.15</v>
      </c>
      <c r="G39" s="60">
        <f t="shared" si="0"/>
        <v>48.6</v>
      </c>
      <c r="H39" s="52"/>
    </row>
    <row r="40" spans="1:9" s="42" customFormat="1" ht="45" x14ac:dyDescent="0.25">
      <c r="A40" s="24" t="s">
        <v>552</v>
      </c>
      <c r="B40" s="237" t="s">
        <v>591</v>
      </c>
      <c r="C40" s="25" t="s">
        <v>590</v>
      </c>
      <c r="D40" s="57" t="s">
        <v>416</v>
      </c>
      <c r="E40" s="78">
        <v>4</v>
      </c>
      <c r="F40" s="87">
        <v>12.15</v>
      </c>
      <c r="G40" s="60">
        <f t="shared" si="0"/>
        <v>48.6</v>
      </c>
      <c r="H40" s="52"/>
    </row>
    <row r="41" spans="1:9" s="42" customFormat="1" ht="45" x14ac:dyDescent="0.25">
      <c r="A41" s="24" t="s">
        <v>552</v>
      </c>
      <c r="B41" s="237" t="s">
        <v>593</v>
      </c>
      <c r="C41" s="25" t="s">
        <v>592</v>
      </c>
      <c r="D41" s="57" t="s">
        <v>416</v>
      </c>
      <c r="E41" s="78">
        <v>4</v>
      </c>
      <c r="F41" s="87">
        <v>12.15</v>
      </c>
      <c r="G41" s="60">
        <f t="shared" si="0"/>
        <v>48.6</v>
      </c>
      <c r="H41" s="52"/>
    </row>
    <row r="42" spans="1:9" s="42" customFormat="1" ht="45.75" thickBot="1" x14ac:dyDescent="0.3">
      <c r="A42" s="24" t="s">
        <v>552</v>
      </c>
      <c r="B42" s="237" t="s">
        <v>595</v>
      </c>
      <c r="C42" s="25" t="s">
        <v>594</v>
      </c>
      <c r="D42" s="57" t="s">
        <v>36</v>
      </c>
      <c r="E42" s="78">
        <v>154</v>
      </c>
      <c r="F42" s="87">
        <v>3.4</v>
      </c>
      <c r="G42" s="60">
        <f t="shared" si="0"/>
        <v>523.6</v>
      </c>
      <c r="H42" s="52"/>
    </row>
    <row r="43" spans="1:9" s="42" customFormat="1" ht="45.75" thickBot="1" x14ac:dyDescent="0.3">
      <c r="A43" s="30" t="s">
        <v>552</v>
      </c>
      <c r="B43" s="219" t="s">
        <v>753</v>
      </c>
      <c r="C43" s="31" t="s">
        <v>461</v>
      </c>
      <c r="D43" s="32" t="s">
        <v>109</v>
      </c>
      <c r="E43" s="194" t="s">
        <v>596</v>
      </c>
      <c r="F43" s="46">
        <v>29.15</v>
      </c>
      <c r="G43" s="35">
        <f t="shared" si="0"/>
        <v>2915</v>
      </c>
      <c r="H43" s="36" t="s">
        <v>105</v>
      </c>
      <c r="I43" s="37">
        <f>ROUND(SUM(G11:G43),2)</f>
        <v>181669.67</v>
      </c>
    </row>
    <row r="44" spans="1:9" s="42" customFormat="1" ht="45.75" thickBot="1" x14ac:dyDescent="0.3">
      <c r="A44" s="53" t="s">
        <v>597</v>
      </c>
      <c r="B44" s="53" t="s">
        <v>370</v>
      </c>
      <c r="C44" s="25" t="s">
        <v>554</v>
      </c>
      <c r="D44" s="88" t="s">
        <v>109</v>
      </c>
      <c r="E44" s="199" t="s">
        <v>598</v>
      </c>
      <c r="F44" s="89">
        <v>44.72</v>
      </c>
      <c r="G44" s="90">
        <f t="shared" si="0"/>
        <v>7110.48</v>
      </c>
      <c r="H44" s="41"/>
    </row>
    <row r="45" spans="1:9" s="42" customFormat="1" ht="45.75" thickBot="1" x14ac:dyDescent="0.3">
      <c r="A45" s="30" t="s">
        <v>597</v>
      </c>
      <c r="B45" s="30" t="s">
        <v>373</v>
      </c>
      <c r="C45" s="31" t="s">
        <v>461</v>
      </c>
      <c r="D45" s="32" t="s">
        <v>109</v>
      </c>
      <c r="E45" s="194">
        <v>100</v>
      </c>
      <c r="F45" s="48">
        <v>7.29</v>
      </c>
      <c r="G45" s="35">
        <f t="shared" si="0"/>
        <v>729</v>
      </c>
      <c r="H45" s="36" t="s">
        <v>138</v>
      </c>
      <c r="I45" s="37">
        <f>ROUND(SUM(G44:G45),2)</f>
        <v>7839.48</v>
      </c>
    </row>
    <row r="46" spans="1:9" ht="44.25" customHeight="1" thickBot="1" x14ac:dyDescent="0.3">
      <c r="A46" s="63"/>
      <c r="B46" s="63"/>
      <c r="C46" s="63"/>
      <c r="D46" s="64"/>
      <c r="E46" s="195"/>
      <c r="F46" s="66" t="s">
        <v>604</v>
      </c>
      <c r="G46" s="67">
        <f>SUM(G5:G45)</f>
        <v>194731.29000000004</v>
      </c>
      <c r="H46" s="52"/>
      <c r="I46" s="54"/>
    </row>
    <row r="47" spans="1:9" ht="20.25" customHeight="1" x14ac:dyDescent="0.25">
      <c r="A47" s="68"/>
      <c r="B47" s="68"/>
      <c r="C47" s="69"/>
      <c r="D47" s="69"/>
      <c r="E47" s="196"/>
      <c r="F47" s="69"/>
      <c r="G47" s="71"/>
    </row>
  </sheetData>
  <mergeCells count="2">
    <mergeCell ref="A1:G1"/>
    <mergeCell ref="A3:G3"/>
  </mergeCells>
  <phoneticPr fontId="1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45B58-9345-49A1-AE49-9270A060C5B9}">
  <dimension ref="A1:H23"/>
  <sheetViews>
    <sheetView tabSelected="1" workbookViewId="0">
      <selection activeCell="F10" sqref="F10"/>
    </sheetView>
  </sheetViews>
  <sheetFormatPr defaultRowHeight="15" x14ac:dyDescent="0.25"/>
  <cols>
    <col min="1" max="1" width="11.7109375" customWidth="1"/>
    <col min="2" max="2" width="55.7109375" customWidth="1"/>
    <col min="3" max="3" width="20.7109375" customWidth="1"/>
  </cols>
  <sheetData>
    <row r="1" spans="1:8" ht="27" customHeight="1" x14ac:dyDescent="0.25">
      <c r="A1" s="302" t="s">
        <v>710</v>
      </c>
      <c r="B1" s="303"/>
      <c r="C1" s="304"/>
    </row>
    <row r="2" spans="1:8" x14ac:dyDescent="0.25">
      <c r="A2" s="305" t="s">
        <v>0</v>
      </c>
      <c r="B2" s="305"/>
      <c r="C2" s="305"/>
    </row>
    <row r="3" spans="1:8" ht="25.5" x14ac:dyDescent="0.25">
      <c r="A3" s="1" t="s">
        <v>1</v>
      </c>
      <c r="B3" s="1" t="s">
        <v>2</v>
      </c>
      <c r="C3" s="1" t="s">
        <v>3</v>
      </c>
    </row>
    <row r="4" spans="1:8" x14ac:dyDescent="0.25">
      <c r="A4" s="2">
        <v>1</v>
      </c>
      <c r="B4" s="164" t="s">
        <v>609</v>
      </c>
      <c r="C4" s="3">
        <f>DKŽ_SAK!G230</f>
        <v>2312760.6700000009</v>
      </c>
    </row>
    <row r="5" spans="1:8" x14ac:dyDescent="0.25">
      <c r="A5" s="2">
        <v>2</v>
      </c>
      <c r="B5" s="10" t="s">
        <v>11</v>
      </c>
      <c r="C5" s="3">
        <f>DKŽ_VN!G83</f>
        <v>729834.27999999991</v>
      </c>
    </row>
    <row r="6" spans="1:8" x14ac:dyDescent="0.25">
      <c r="A6" s="2">
        <v>3</v>
      </c>
      <c r="B6" s="4" t="s">
        <v>748</v>
      </c>
      <c r="C6" s="271">
        <f>DKŽ_E1!G50</f>
        <v>209004.3</v>
      </c>
    </row>
    <row r="7" spans="1:8" x14ac:dyDescent="0.25">
      <c r="A7" s="2">
        <v>4</v>
      </c>
      <c r="B7" s="4" t="s">
        <v>749</v>
      </c>
      <c r="C7" s="272">
        <v>41021</v>
      </c>
      <c r="F7" s="91"/>
      <c r="G7" s="91"/>
      <c r="H7" s="91"/>
    </row>
    <row r="8" spans="1:8" x14ac:dyDescent="0.25">
      <c r="A8" s="2">
        <v>5</v>
      </c>
      <c r="B8" s="4" t="s">
        <v>4</v>
      </c>
      <c r="C8" s="3">
        <f>DKŽ_ER!G46</f>
        <v>194731.29000000004</v>
      </c>
    </row>
    <row r="9" spans="1:8" ht="38.25" x14ac:dyDescent="0.25">
      <c r="A9" s="1" t="s">
        <v>5</v>
      </c>
      <c r="B9" s="5" t="s">
        <v>6</v>
      </c>
      <c r="C9" s="6">
        <f>ROUND(SUM(C4:C8),2)</f>
        <v>3487351.54</v>
      </c>
    </row>
    <row r="10" spans="1:8" x14ac:dyDescent="0.25">
      <c r="A10" s="7"/>
      <c r="B10" s="7"/>
      <c r="C10" s="7"/>
    </row>
    <row r="11" spans="1:8" ht="68.25" customHeight="1" x14ac:dyDescent="0.25">
      <c r="A11" s="306" t="s">
        <v>7</v>
      </c>
      <c r="B11" s="306"/>
      <c r="C11" s="306"/>
    </row>
    <row r="12" spans="1:8" ht="66" customHeight="1" x14ac:dyDescent="0.25">
      <c r="A12" s="306" t="s">
        <v>747</v>
      </c>
      <c r="B12" s="306"/>
      <c r="C12" s="306"/>
    </row>
    <row r="13" spans="1:8" x14ac:dyDescent="0.25">
      <c r="A13" s="8"/>
      <c r="B13" s="8"/>
      <c r="C13" s="8"/>
    </row>
    <row r="14" spans="1:8" ht="17.25" customHeight="1" x14ac:dyDescent="0.25">
      <c r="A14" s="7"/>
      <c r="B14" s="7"/>
      <c r="C14" s="9" t="s">
        <v>8</v>
      </c>
    </row>
    <row r="15" spans="1:8" ht="20.25" customHeight="1" x14ac:dyDescent="0.25">
      <c r="A15" s="7"/>
      <c r="B15" s="7"/>
      <c r="C15" s="7"/>
    </row>
    <row r="16" spans="1:8" ht="162" customHeight="1" x14ac:dyDescent="0.25">
      <c r="A16" s="298" t="s">
        <v>704</v>
      </c>
      <c r="B16" s="299"/>
      <c r="C16" s="299"/>
    </row>
    <row r="17" spans="1:3" ht="129.75" customHeight="1" x14ac:dyDescent="0.25">
      <c r="A17" s="300" t="s">
        <v>9</v>
      </c>
      <c r="B17" s="301"/>
      <c r="C17" s="301"/>
    </row>
    <row r="18" spans="1:3" ht="62.25" customHeight="1" x14ac:dyDescent="0.25">
      <c r="A18" s="298" t="s">
        <v>10</v>
      </c>
      <c r="B18" s="299"/>
      <c r="C18" s="299"/>
    </row>
    <row r="19" spans="1:3" ht="15.75" customHeight="1" x14ac:dyDescent="0.25"/>
    <row r="20" spans="1:3" ht="15.75" customHeight="1" x14ac:dyDescent="0.25"/>
    <row r="21" spans="1:3" ht="15.75" customHeight="1" x14ac:dyDescent="0.25"/>
    <row r="22" spans="1:3" ht="15.75" customHeight="1" x14ac:dyDescent="0.25"/>
    <row r="23" spans="1:3" ht="15.75" customHeight="1" x14ac:dyDescent="0.25"/>
  </sheetData>
  <mergeCells count="7">
    <mergeCell ref="A18:C18"/>
    <mergeCell ref="A17:C17"/>
    <mergeCell ref="A1:C1"/>
    <mergeCell ref="A2:C2"/>
    <mergeCell ref="A11:C11"/>
    <mergeCell ref="A16:C16"/>
    <mergeCell ref="A12:C12"/>
  </mergeCells>
  <phoneticPr fontId="10"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DKŽ_SAK</vt:lpstr>
      <vt:lpstr>DKŽ_VN</vt:lpstr>
      <vt:lpstr>DKŽ_E1</vt:lpstr>
      <vt:lpstr>DKŽ_E2</vt:lpstr>
      <vt:lpstr>DKŽ_ER</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 Puikytė</dc:creator>
  <cp:lastModifiedBy>Mantas Kuoja</cp:lastModifiedBy>
  <dcterms:created xsi:type="dcterms:W3CDTF">2024-03-06T10:50:45Z</dcterms:created>
  <dcterms:modified xsi:type="dcterms:W3CDTF">2024-05-08T05:37:13Z</dcterms:modified>
</cp:coreProperties>
</file>