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jarusauskaite\Desktop\MANO PIRKIMAI\SUTARTYS\RKL-3475-4 Medicinos priemonės operacinei\SUTARTIS\"/>
    </mc:Choice>
  </mc:AlternateContent>
  <xr:revisionPtr revIDLastSave="0" documentId="13_ncr:1_{DAF2395F-3C4B-482C-A344-07E9E46C16DE}" xr6:coauthVersionLast="47" xr6:coauthVersionMax="47" xr10:uidLastSave="{00000000-0000-0000-0000-000000000000}"/>
  <bookViews>
    <workbookView xWindow="28680" yWindow="-120" windowWidth="29040" windowHeight="15720" xr2:uid="{00000000-000D-0000-FFFF-FFFF00000000}"/>
  </bookViews>
  <sheets>
    <sheet name="Įkainiai ir TS" sheetId="1" r:id="rId1"/>
    <sheet name="Bendrieji TS reikalavimai" sheetId="3" state="hidden" r:id="rId2"/>
  </sheets>
  <definedNames>
    <definedName name="_Hlk194648796" localSheetId="1">'Bendrieji TS reikalavimai'!$A$5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9" i="1" l="1"/>
  <c r="F156" i="1"/>
  <c r="G168" i="1" s="1"/>
  <c r="G146" i="1"/>
  <c r="F133" i="1"/>
  <c r="G145" i="1" s="1"/>
  <c r="G123" i="1"/>
  <c r="F110" i="1"/>
  <c r="G122" i="1" s="1"/>
  <c r="G100" i="1"/>
  <c r="F87" i="1"/>
  <c r="G99" i="1" s="1"/>
  <c r="G77" i="1"/>
  <c r="F64" i="1"/>
  <c r="G76" i="1" s="1"/>
  <c r="G54" i="1"/>
  <c r="F53" i="1"/>
  <c r="F54" i="1" s="1"/>
  <c r="F55" i="1" s="1"/>
  <c r="F41" i="1"/>
  <c r="G53" i="1" s="1"/>
  <c r="G31" i="1"/>
  <c r="F18" i="1"/>
  <c r="G30" i="1" s="1"/>
  <c r="F145" i="1" l="1"/>
  <c r="F146" i="1" s="1"/>
  <c r="F147" i="1" s="1"/>
  <c r="F99" i="1"/>
  <c r="F100" i="1" s="1"/>
  <c r="F101" i="1" s="1"/>
  <c r="F30" i="1"/>
  <c r="F31" i="1" s="1"/>
  <c r="F32" i="1" s="1"/>
  <c r="F76" i="1"/>
  <c r="F77" i="1" s="1"/>
  <c r="F78" i="1" s="1"/>
  <c r="F122" i="1"/>
  <c r="F123" i="1" s="1"/>
  <c r="F124" i="1" s="1"/>
  <c r="F168" i="1"/>
  <c r="F169" i="1" s="1"/>
  <c r="F170" i="1" s="1"/>
</calcChain>
</file>

<file path=xl/sharedStrings.xml><?xml version="1.0" encoding="utf-8"?>
<sst xmlns="http://schemas.openxmlformats.org/spreadsheetml/2006/main" count="399" uniqueCount="194">
  <si>
    <t>PIRKIMO SĄLYGŲ 1 PRIEDO "PASIŪLYMO FORMA" TĘSINYS "SIŪLOMI ĮKAINIAI IR TECHNINĖ SPECIFIKACIJA"</t>
  </si>
  <si>
    <t>MEDICINOS PRIEMONĖS OPERACINEI</t>
  </si>
  <si>
    <t>Kam:</t>
  </si>
  <si>
    <t>Viešoji įstaiga CPO LT</t>
  </si>
  <si>
    <t>Data:</t>
  </si>
  <si>
    <t>Nr.:</t>
  </si>
  <si>
    <t>Vieta:</t>
  </si>
  <si>
    <t>Tiekėjo pavadinimas / Ūkio subjektų grupės nariai:</t>
  </si>
  <si>
    <t>1. DALIS</t>
  </si>
  <si>
    <t>RINKINYS INTERVENCINEI RADIOLOGIJAI, KT</t>
  </si>
  <si>
    <t>Tiekėjo pasiūlymas:</t>
  </si>
  <si>
    <t>Nr.</t>
  </si>
  <si>
    <t>Pavadinimas</t>
  </si>
  <si>
    <t>Kiekis</t>
  </si>
  <si>
    <t>Mato vienetas</t>
  </si>
  <si>
    <t>Kaina be PVM, Eur</t>
  </si>
  <si>
    <t>Suma be PVM, Eur</t>
  </si>
  <si>
    <t>Gamintojas, modelis</t>
  </si>
  <si>
    <t>Gamintojo techninės charakteristikos ir atitikimo techniniams reikalavimams patvirtinimas su nuoroda į kartu su pasiūlymu pateikto dokumento puslapį. Pildo tiekėjas↓</t>
  </si>
  <si>
    <t>1.</t>
  </si>
  <si>
    <t>Rinkinys intervencinei radiologijai, KT</t>
  </si>
  <si>
    <t>1.1.</t>
  </si>
  <si>
    <t>vnt.</t>
  </si>
  <si>
    <t>Medline International France SAS - Châteaubriant – France, Rinkinys intervencinei radiologijai, KT, Ref. nr.: ST01-EGIAN032, 1522217, brošiūros 1 p.d. TDS EN, brošiūros 1 p.d. TDS LT vertimas, Declaration Surgical gowns, Declaration Surgical gowns vertimas LT.</t>
  </si>
  <si>
    <t>1.1.1.</t>
  </si>
  <si>
    <t>Rinkinys supakuotas viename steriliame gamykliniame plastiko įpakavime. </t>
  </si>
  <si>
    <t>1.1.2.</t>
  </si>
  <si>
    <t>Įpakavimo viduje turi būti įdėta rinkinio etiketė, kurios turinys gerai matomas neatidarius pirminės pakuotės. Šioje etiketėje turi būti: rinkinio sudėtis lietuvių kalba, sterilumo kontrolės sistema (ne mažiau 2 lipdukų su pakuotės sterilumo ir gamybos duomenimis, lipdukai turi atsiklijuoti su galimybe juos įklijuoti į ligoninės sterilumo kontrolės dokumentus). </t>
  </si>
  <si>
    <t xml:space="preserve">Įpakavimo viduje įdėta rinkinio etiketė, kurios turinys gerai matomas neatidarius pirminės pakuotės. Šioje etiketėje yra: rinkinio sudėtis lietuvių kalba, sterilumo kontrolės sistema (4 lipdukų su pakuotės sterilumo ir gamybos duomenimis, lipdukai atsiklijuoja su galimybe juos įklijuoti į ligoninės sterilumo kontrolės dokumentus). </t>
  </si>
  <si>
    <t>1.1.3.</t>
  </si>
  <si>
    <t>Sterili pakuotė turi atplėšimo kampų žymėjimus ir atidarant plyšta per pakuotės sujungimo vietas. </t>
  </si>
  <si>
    <t xml:space="preserve">Sterili pakuotė turi atplėšimo kampų žymėjimus ir atidarant plyšta per pakuotės sujungimo vietas. </t>
  </si>
  <si>
    <t>1.1.4.</t>
  </si>
  <si>
    <t>Ant rinkinio turi būti lipdukas-rodyklė, nurodanti išpakavimo kryptį. </t>
  </si>
  <si>
    <t xml:space="preserve">Ant rinkinio yra lipdukas-rodyklė, nurodanti išpakavimo kryptį. </t>
  </si>
  <si>
    <t>1.1.5.</t>
  </si>
  <si>
    <t>Paciento apklotas turi piktogramas, kurios nurodo teisingą apkloto išlankstymo kryptį paciento atžvilgiu. </t>
  </si>
  <si>
    <t xml:space="preserve">Paciento apklotas turi piktogramas, kurios nurodo teisingą apkloto išlankstymo kryptį paciento atžvilgiu. </t>
  </si>
  <si>
    <t>1.1.6.</t>
  </si>
  <si>
    <t> Lipnios apkloto dalys yra padengtos nealergizuojančiais klijais ir apsaugotos popieriumi, dengtu silikonu. </t>
  </si>
  <si>
    <t xml:space="preserve"> Lipnios apkloto dalys yra padengtos nealergizuojančiais klijais ir apsaugotos popieriumi, dengtu silikonu. </t>
  </si>
  <si>
    <t>1.1.7.</t>
  </si>
  <si>
    <t>Apklotas gerai limpa prie odos ir nereikalauja papildomų judesių, fiksuojant prie paciento odos. </t>
  </si>
  <si>
    <t xml:space="preserve">Apklotas gerai limpa prie odos ir nereikalauja papildomų judesių, fiksuojant prie paciento odos. </t>
  </si>
  <si>
    <t>1.1.8.</t>
  </si>
  <si>
    <t> Lipnios apkloto dalys turi išlikti prilipusios prie paciento odos visos operacijos metu, sulipusios tarpusavyje lengvai atsiskiria, nepažeidžiant apkloto. </t>
  </si>
  <si>
    <t xml:space="preserve"> Lipnios apkloto dalys išlieka prilipusios prie paciento odos visos operacijos metu, sulipusios tarpusavyje lengvai atsiskiria, nepažeidžiant apkloto. </t>
  </si>
  <si>
    <t>1.1.9.</t>
  </si>
  <si>
    <t>Sudėtyje nėra latekso. </t>
  </si>
  <si>
    <t xml:space="preserve">Sudėtyje nėra latekso. </t>
  </si>
  <si>
    <t>1.1.10.</t>
  </si>
  <si>
    <t>Pakuotė trijų lygių, atitinka Medicinos prietaisų reglamento (ES) 2017/745 (arba lygiaverčio), standarto EN-13795 bei CFR 1610 1 klasės reikalavimus. </t>
  </si>
  <si>
    <t xml:space="preserve">Pakuotė trijų lygių, atitinka Medicinos prietaisų reglamento (ES) 2017/745, standarto EN-13795 bei CFR 1610 1 klasės reikalavimus. </t>
  </si>
  <si>
    <t>1.1.11.</t>
  </si>
  <si>
    <t xml:space="preserve">Rinkinio sudėtis: 1. Instrumentavimo staliuko apklotas 140 x 190cm ±10cm, sustiprintos zonos dydis ne mažesnis nei 70x190 cm – 1 vnt. 2. Standartinės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 3. Standartinės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 4. Apklotas ilgojoje kraštinėje lipniu kraštu 100 x 100 cm ±5cm, absorbuojanti zona ne mažesnė nei 30 x 60 cm. Pagamintas iš ne mažiau kaip 3 sluoksnių medžiagos, kurios svoris ne mažesnis kaip 60 g/m², viršutinis iš neaustinės polipropileno medžiagos, absorbcija ne mažiau 330 %, vidurinis - polietileno plėvelės, apatinis - apsauginis neaustinės medžiagos sluoksnis. Absorbuojanti zona pagaminta iš neaustinės medžiagos ir polipropileno, kurios svoris ne mažesnis kaip 70 g/m², absorbcija ne mažiau 370%. Kietųjų dalelių sklaida ne didesnė kaip 1,9 Log₁₀ (dalelių sk.). Apkloto atsparumas skysčių įsiskverbimui turi būti ne mažesnis kaip 200 cm H₂O – 3 vnt. 5. Apklotas lipniu kraštu 200 x 200 cm ±10 cm, absorbuojanti zona ne mažesnė nei 60 x 30 cm, apklote integruoti ne mažiau kaip 2 vnt. laidų ir vamzdelių laikikliai. Pagamintas iš ne mažiau kaip 3 sluoksnių medžiagos, kurios svoris ne mažesnis kaip 60 g/m², viršutinis iš neaustinės polipropileno medžiagos, absorbcija ne mažiau 330 %, vidurinis - polietileno plėvelės, apatinis - apsauginis neaustinės medžiagos sluoksnis. Absorbuojanti zona pagaminta iš neaustinės medžiagos ir polipropileno, kurios svoris ne mažesnis kaip 70 g/m², absorbcija ne mažiau 370%. Kietųjų dalelių sklaida ne didesnė kaip 1,9 Log₁₀ (dalelių sk.). Apkloto atsparumas skysčių įsiskverbimui turi būti ne mažesnis kaip 200 cm H₂O – 1 vnt. 6. Apklotas ilgojoje kraštinėje lipniu kraštu 260 x 160 cm ±10cm, absorbuojanti zona ne mažesnė nei 60 x 30 cm. Pagamintas iš ne mažiau kaip 3 sluoksnių medžiagos, kurios svoris ne mažesnis kaip 60 g/m², viršutinis iš neaustinės polipropileno medžiagos, absorbcija ne mažiau 330 %, vidurinis - polietileno plėvelės, apatinis - apsauginis neaustinės medžiagos sluoksnis. Absorbuojanti zona pagaminta iš neaustinės medžiagos ir polipropileno, kurios svoris ne mažesnis kaip 70 g/m², absorbcija ne mažiau 370%. Kietųjų dalelių sklaida ne didesnė kaip 1,9 Log₁₀ (dalelių sk.). Apkloto atsparumas skysčių įsiskverbimui turi būti ne mažesnis kaip 200 cm H₂O – 1 vnt. 7. Neaustinės medžiagos apvalus tamponas 5 cm ±0,5cm diametro – 5 vnt. 8. Neaustinės medžiagos skarelė 10x20 cm ±1 cm, 8 sluoksnių – 5 vnt. 9. Kempinėlė su koteliu, ne trumpesniu nei 15 cm – 1 vnt. 10. Adatų magnetinė dėžutė su skalpelio nuėmimu, 10-iai adatų – 1 vnt. 11. Indas graduotas 250 ml, pagamintas iš spalvoto plastiko – 1 vnt. 12. Indas graduotas 250 ml, pagamintas iš skaidraus plastiko – 1 vnt. 13. Indas graduotas 60 ml, pagamintas iš skaidraus plastiko. Indo aukštis ne didesnis nei 3 cm – 1 vnt. 14. Lipni operacinė juosta 9 x 50 cm ±2cm – 1 vnt. 15. Velcro tipo juosta 2,5 x 14 cm ± 1 cm, lipni – 1 vnt. 16. Instrumentų kišenė 40 x 33 cm ±3cm, vienos dalies, lipniu kraštu, skaidri – 1 vnt. 17. Skalpelio ašmenys su koteliu Nr. 11 – 1 vnt. 18. Dangalas rentgeno aparatui – skersmuo 135 cm ±3cm, pagamintas iš skaidraus plastiko, maišo formos, krašte apsiūta gumelė fiksuoja maišą prie rentgeno aparato (tampri, nesuplyšta dedant ant rentgeno gaubto) – 1 vnt. 11.19. Adata 18G, 3,8 cm – 1 vnt.  </t>
  </si>
  <si>
    <t xml:space="preserve">Rinkinio sudėtis: 1. Instrumentavimo staliuko apklotas 140 x 190cm, sustiprintos zonos dydis 74x190 cm – 1 vnt. 2. Standartinės apsaugos chirurginis chalatas XLL dydžio, ilgis 150 cm, krūtinės plotis 72 cm, rankovės ilgis iki rankogalio 62,5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7 cm ilgio. Pagamintas iš neaustinės polipropileno medžiagos, kurios svoris 35 g/m², rankogaliai iš poliesterio. Kietųjų dalelių sklaida 2.0 Log₁₀ (pūkų sk.). Atsparumas skysčių įsiskverbimui 47 cm H₂O – 1 vnt. 3. Standartinės apsaugos chirurginis chalatas XL dydžio, ilgis 140 cm, krūtinės plotis 72,5 cm, rankovės ilgis iki rankogalio 60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ne 7 cm ilgio. Pagamintas iš neaustinės polipropileno medžiagos, kurios svoris 35 g/m², rankogaliai iš poliesterio. Kietųjų dalelių sklaida 2.0 Log₁₀ (pūkų sk.). Atsparumas skysčių įsiskverbimui 47 cm H₂O – 1 vnt. 4. Apklotas ilgojoje kraštinėje lipniu kraštu 100 x 98 cm, absorbuojanti zona 39 x 67 cm. Pagamintas iš 3 sluoksnių medžiagos, kurios svoris 66 g/m², viršutinis iš neaustinės polipropileno medžiagos, absorbcija 338 %, vidurinis - polietileno plėvelės, apatinis - apsauginis neaustinės medžiagos sluoksnis. Absorbuojanti zona pagaminta iš neaustinės medžiagos ir polipropileno, kurios svoris 70 g/m², absorbcija 379%. Kietųjų dalelių sklaida 1,9 Log₁₀ (dalelių sk.). Apkloto atsparumas skysčių įsiskverbimui yra 200 cm H₂O – 3 vnt. 5. Apklotas lipniu kraštu 196 x 200 cm, absorbuojanti zona 67 x 39 cm, apklote integruoti 2 vnt. laidų ir vamzdelių laikikliai. Pagamintas iš 3 sluoksnių medžiagos, kurios svoris 66 g/m², viršutinis iš neaustinės polipropileno medžiagos, absorbcija 338 %, vidurinis - polietileno plėvelės, apatinis - apsauginis neaustinės medžiagos sluoksnis. Absorbuojanti zona pagaminta iš neaustinės medžiagos ir polipropileno, kurios svoris 70 g/m², absorbcija ne mažiau 379%. Kietųjų dalelių sklaida 1,9 Log₁₀ (dalelių sk.). Apkloto atsparumas skysčių įsiskverbimui yra 200 cm H₂O – 1 vnt. 6. Apklotas ilgojoje kraštinėje lipniu kraštu 260 x 160 cm, absorbuojanti zona 67 x 39 cm. Pagamintas iš 3 sluoksnių medžiagos, kurios svoris 66 g/m², viršutinis iš neaustinės polipropileno medžiagos, absorbcija 338 %, vidurinis - polietileno plėvelės, apatinis - apsauginis neaustinės medžiagos sluoksnis. Absorbuojanti zona pagaminta iš neaustinės medžiagos ir polipropileno, kurios svoris 70 g/m², absorbcija 379%. Kietųjų dalelių sklaida 1,9 Log₁₀ (dalelių sk.). Apkloto atsparumas skysčių įsiskverbimui yra 200 cm H₂O – 1 vnt. 7. Neaustinės medžiagos apvalus tamponas 5 cm diametro – 5 vnt. 8. Neaustinės medžiagos skarelė 10x20 cm, 8 sluoksnių – 5 vnt. 9. Kempinėlė su koteliu, 15 cm ilgio – 1 vnt. 10. Adatų magnetinė dėžutė su skalpelio nuėmimu, 10-iai adatų – 1 vnt. 11. Indas graduotas 250 ml, pagamintas iš mėlynos spalvos plastiko – 1 vnt. 12. Indas graduotas 250 ml, pagamintas iš skaidraus plastiko – 1 vnt. 13. Indas graduotas 60 ml, pagamintas iš skaidraus plastiko. Indo aukštis 3 cm – 1 vnt. 14. Lipni operacinė juosta 9 x 50 cm – 1 vnt. 15. Velcro tipo juosta 2,5 x 14 cm, lipni – 1 vnt. 16. Instrumentų kišenė 41 x 33 cm, vienos dalies, lipniu kraštu, skaidri – 1 vnt. 17. Skalpelio ašmenys su koteliu Nr. 11 – 1 vnt. 18. Dangalas rentgeno aparatui – skersmuo 135 cm, pagamintas iš skaidraus plastiko, maišo formos, krašte apsiūta gumelė fiksuoja maišą prie rentgeno aparato (tampri, nesuplyšta dedant ant rentgeno gaubto) – 1 vnt. 19. Adata 18G, 3,8 cm – 1 vnt.  </t>
  </si>
  <si>
    <t>Suma be PVM</t>
  </si>
  <si>
    <t>Taikomas PVM dydis (%)</t>
  </si>
  <si>
    <t>PVM suma</t>
  </si>
  <si>
    <t>Suma su PVM</t>
  </si>
  <si>
    <t>2. DALIS</t>
  </si>
  <si>
    <t>RINKINYS NEUROCHIRURGINEI OPERACIJAI</t>
  </si>
  <si>
    <t>2.</t>
  </si>
  <si>
    <t>Rinkinys neurochirurginei operacijai</t>
  </si>
  <si>
    <t>2.1.</t>
  </si>
  <si>
    <t>Medline International France SAS - Châteaubriant – France, Neurochirurginis Rinkinys, Ref. nr.: ST01-EGINE003B, 1521834, brošiūros 2 p.d. TDS EN, brošiūros 2 p.d. TDS LT vertimas, Declaration Surgical gowns, Declaration Surgical gowns vertimas LT.</t>
  </si>
  <si>
    <t>2.1.1.</t>
  </si>
  <si>
    <t>2.1.2.</t>
  </si>
  <si>
    <t> Įpakavimo viduje turi būti įdėta rinkinio etiketė, kurios turinys gerai matomas neatidarius pirminės pakuotės. Šioje etiketėje turi būti: rinkinio sudėtis lietuvių kalba, sterilumo kontrolės sistema (ne mažiau 2 lipdukų su pakuotės sterilumo ir gamybos duomenimis, lipdukai turi atsiklijuoti su galimybe juos įklijuoti į ligoninės sterilumo kontrolės dokumentus). </t>
  </si>
  <si>
    <t>2.1.3.</t>
  </si>
  <si>
    <t>2.1.4.</t>
  </si>
  <si>
    <t>2.1.5.</t>
  </si>
  <si>
    <t>2.1.6.</t>
  </si>
  <si>
    <t>Lipnios apkloto dalys yra padengtos nealergizuojančiais klijais ir apsaugotos popieriumi, dengtu silikonu.</t>
  </si>
  <si>
    <t>2.1.7.</t>
  </si>
  <si>
    <t>2.1.8.</t>
  </si>
  <si>
    <t>Lipnios apkloto dalys turi išlikti prilipusios prie paciento odos visos operacijos metu, sulipusios tarpusavyje lengvai atsiskiria, nepažeidžiant apkloto. </t>
  </si>
  <si>
    <t>2.1.9.</t>
  </si>
  <si>
    <t>2.1.10.</t>
  </si>
  <si>
    <t>2.1.11.</t>
  </si>
  <si>
    <t xml:space="preserve">Rinkinio sudėtis: 1. Instrumentavimo staliuko apklotas 140 x 190cm ±10cm, sustiprintos zonos dydis ne mažesnis nei 70x190 cm – 1 vnt. 2. Sustiprintas Mayo stalelio apklotas 80x145cm ± 5 cm, absorbuojanti zona 55 x 90 ±3cm – 1 vnt. 3. Apklotas ilgojoje kraštinėje lipniu kraštu 110 x 100 cm ±10 cm, absorbuojanti zona ne mažesnė nei 60 x 25 cm. Pagamintas iš tvirtos, ne plonesnės nei 55 g/m2 dviejų sluoksnių medžiagos: viršutinis – iš neaustinės medžiagos, gerai sugeria skysčius, absorbcija ne mažiau nei 250%, apatinis - visiškai nepralaidus, pagamintas iš polietileno plėvelės.  Absorbuojanti zona pagaminta iš neaustinės medžiagos ir polipropileno, kurios svoris ne mažesnis kaip 60 g/m², absorbcija  ne mažiau 600 %. Atsparumas skysčių įsiskverbimui ne mažiau negu 170 cm H₂O, kietųjų dalelių sklaida ne daugiau kaip 1,8 Log₁₀ (pūkų sk.).  – 2 vnt. 4. Apklotas lipniu kraštu 200 x 200 cm ±10 cm, absorbuojanti zona ne mažesnė nei 60 x 25 cm, Pagamintas iš tvirtos, ne plonesnės nei 55 g/m2 dviejų sluoksnių medžiagos: viršutinis – iš neaustinės medžiagos, gerai sugeria skysčius, absorbcija ne mažiau nei 250%, apatinis - visiškai nepralaidus, pagamintas iš polietileno plėvelės.  Absorbuojanti zona pagaminta iš neaustinės medžiagos ir polipropileno, kurios svoris ne mažesnis kaip 60 g/m², absorbcija  ne mažiau 600 %. Atsparumas skysčių įsiskverbimui ne mažiau negu 170 cm H₂O, kietųjų dalelių sklaida ne daugiau kaip 1,8 Log₁₀ (pūkų sk.)– 1 vnt. 5. Apklotas ilgojoje kraštinėje lipniu kraštu 260 x 170 cm ±10cm, absorbuojanti zona ne mažesnė nei 60 x 20 cm. Pagamintas iš tvirtos, ne plonesnės nei 55 g/m2 dviejų sluoksnių medžiagos: viršutinis – iš neaustinės medžiagos, gerai sugeria skysčius, absorbcija ne mažiau nei 250%, apatinis - visiškai nepralaidus, pagamintas iš polietileno plėvelės.  Absorbuojanti zona pagaminta iš neaustinės medžiagos ir polipropileno, kurios svoris ne mažesnis kaip 60 g/m², absorbcija  ne mažiau 600 %. Atsparumas skysčių įsiskverbimui ne mažiau negu 170 cm H₂O, kietųjų dalelių sklaida ne daugiau kaip 1,8 Log₁₀ (pūkų sk.). – 1 vnt. 6. Standartinės apsaugos chirurginis chalatas L dydžio, ilgis 120 cm ± 5 cm, krūtinės plotis 70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 7. Standartinės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 8. Švirkštas 20ml L/S tipo, 3 dalių – 1 vnt. 9. Adata 21G, 3,8 cm ilgio – 1 vnt. 10. Adata 18G, 5 cm ilgio – 1 vnt. 11. Skalpelio ašmenys Nr. 15 – 1 vnt. 12. Skalpelio ašmenys su koteliu Nr. 23 – 1 vnt. 13. Atsiurbimo vamzdelis CH24 dydžio, vamzdelio ilgis 300 cm ±10 cm – 1 vnt. 14. Marlinė skarelė 5x5 cm ±0,5 cm, 12 sluoksnių – 20 vnt. 15. Marlinė skarelė 10x20 cm ±1 cm, 16 sluoksnių, su rentgeno kontrastiniu siūlu – 10 vnt. 16. Marlinis apvalus tamponas 4 cm ±0,5 cm diametro – 10 vnt. 17. Magnetinė dėžutė - adatų skaičiuoklė 20 dalių, su skalpelio ašmenų nuėmimu – 1 vnt. 18. Operacinė lipni juosta 9x50 ±1 cm – 1 vnt. 19. Popieriniai rankšluostukai 30 x 40 cm ±2cm – 4 vnt. 20. Velcro juosta 2,5 cm x14 cm ±1 cm, lipni – 1 vnt. 21. Incizinė plėvelė 35x25 cm ± 2 cm, lipni dalis 30x25 cm ± 2 cm – 1 vnt. 22. Indas 250ml, pagamintas iš spalvoto plastiko, graduotas – 1 vnt. 23. Plastmasinis instrumentas, ne trumpesnis nei 24 cm – 1 vnt.  </t>
  </si>
  <si>
    <t xml:space="preserve">Rinkinio sudėtis: 1. Instrumentavimo staliuko apklotas 140 x 190cm, sustiprintos zonos dydis 74x190 cm – 1 vnt. 2. Sustiprintas Mayo stalelio apklotas 80x142cm, absorbuojanti zona 55 x 88 cm – 1 vnt. 3. Apklotas ilgojoje kraštinėje lipniu kraštu 110 x95 cm, absorbuojanti zona ne mažesnė nei 67 x 30 cm. Pagamintas iš tvirtos, 58 g/m2 dviejų sluoksnių medžiagos: viršutinis – iš neaustinės medžiagos, gerai sugeria skysčius, absorbcija 250%, apatinis - visiškai nepralaidus, pagamintas iš polietileno plėvelės.  Absorbuojanti zona pagaminta iš neaustinės medžiagos ir polipropileno, kurios svoris 60 g/m², absorbcija 650 %. Atsparumas skysčių įsiskverbimui ne mažiau negu 178 cm H₂O, kietųjų dalelių sklaida 1,7 Log₁₀ (pūkų sk.).  – 2 vnt. 4. Apklotas lipniu kraštu 200 x 200 cm, absorbuojanti zona 67 x 30 cm, Pagamintas iš tvirtos, 58 g/m2 dviejų sluoksnių medžiagos: viršutinis – iš neaustinės medžiagos, gerai sugeria skysčius, absorbcija 250%, apatinis - visiškai nepralaidus, pagamintas iš polietileno plėvelės.  Absorbuojanti zona pagaminta iš neaustinės medžiagos ir polipropileno, kurios svoris 60 g/m², absorbcija 650 %. Atsparumas skysčių įsiskverbimui 178 cm H₂O, kietųjų dalelių sklaida 1,7 Log₁₀ (pūkų sk.)– 1 vnt. 5. Apklotas ilgojoje kraštinėje lipniu kraštu 260 x 170 cm, absorbuojanti zona 67 x 25 cm. Pagamintas iš tvirtos, 58 g/m2 dviejų sluoksnių medžiagos: viršutinis – iš neaustinės medžiagos, gerai sugeria skysčius, absorbcija 250%, apatinis - visiškai nepralaidus, pagamintas iš polietileno plėvelės.  Absorbuojanti zona pagaminta iš neaustinės medžiagos ir polipropileno, kurios svoris 60 g/m², absorbcija 650 %. Atsparumas skysčių įsiskverbimui 178 cm H₂O, kietųjų dalelių sklaida 1,7 Log₁₀ (pūkų sk.). – 1 vnt. 6. Standartinės apsaugos chirurginis chalatas L dydžio, ilgis 120 cm, krūtinės plotis 68 cm, rankovės ilgis iki rankogalio 59,5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7 cm ilgio. Pagamintas iš neaustinės polipropileno medžiagos, kurios svoris 35 g/m², rankogaliai iš poliesterio. Kietųjų dalelių sklaida 2.0 Log₁₀ (pūkų sk.). Atsparumas skysčių įsiskverbimui 47 cm H₂O – 1 vnt. 7. Standartinės apsaugos chirurginis chalatas XL dydžio, ilgis 140 cm, krūtinės plotis 72,5 cm, rankovės ilgis iki rankogalio 60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7 cm ilgio. Pagamintas iš neaustinės polipropileno medžiagos, kurios svoris 35 g/m², rankogaliai iš poliesterio. Kietųjų dalelių sklaida 2.0 Log₁₀ (pūkų sk.). Atsparumas skysčių įsiskverbimui 47 cm H₂O – 1 vnt. 8. Švirkštas 20ml L/S tipo, 3 dalių – 1 vnt. 9. Adata 21G, 3,8 cm ilgio – 1 vnt. 10. Adata 18G, 5 cm ilgio – 1 vnt. 11. Skalpelio ašmenys Nr. 15 – 1 vnt. 12. Skalpelio ašmenys su koteliu Nr. 23 – 1 vnt. 13. Atsiurbimo vamzdelis CH24 dydžio, vamzdelio ilgis 300 cm – 1 vnt. 14. Marlinė skarelė 5x5 cm, 12 sluoksnių – 20 vnt. 15. Marlinė skarelė 10x20 cm, 16 sluoksnių, su rentgeno kontrastiniu siūlu – 10 vnt. 16. Marlinis apvalus tamponas 4 cm diametro – 10 vnt. 17. Magnetinė dėžutė - adatų skaičiuoklė 20 dalių, su skalpelio ašmenų nuėmimu – 1 vnt. 18. Operacinė lipni juosta 9x50 cm – 1 vnt. 19. Popieriniai rankšluostukai 30 x 39 cm – 4 vnt. 20. Velcro juosta 2,5 cm x14 cm, lipni – 1 vnt. 21. Incizinė plėvelė 35x25 cm, lipni dalis 30x25 cm – 1 vnt. 22. Indas 250ml, pagamintas iš mėlynos spalvos plastiko, graduotas – 1 vnt. 23. Plastmasinis instrumentas, 24 cm ilgio – 1 vnt.  </t>
  </si>
  <si>
    <t>3. DALIS</t>
  </si>
  <si>
    <t>RINKINYS KLUBO ENDOPROTEZAVIMO OPERACIJAI</t>
  </si>
  <si>
    <t>3.</t>
  </si>
  <si>
    <t>Rinkinys klubo endoprotezavimo operacijai</t>
  </si>
  <si>
    <t>3.1.</t>
  </si>
  <si>
    <t>Medline International France SAS - Châteaubriant – France, Rinkinys klubo endoprotezavimo operacijai, Ref. nr.: ST01-EGIOR012B, 1521830, brošiūros 3 p.d. TDS EN, brošiūros 3 p.d. TDS LT vertimas, Declaration Surgical gowns, Declaration Surgical gowns vertimas LT.</t>
  </si>
  <si>
    <t>3.1.1.</t>
  </si>
  <si>
    <t>3.1.2.</t>
  </si>
  <si>
    <t>3.1.3.</t>
  </si>
  <si>
    <t> Sterili pakuotė turi atplėšimo kampų žymėjimus ir atidarant plyšta per pakuotės sujungimo vietas. </t>
  </si>
  <si>
    <t>3.1.4.</t>
  </si>
  <si>
    <t>3.1.5.</t>
  </si>
  <si>
    <t>3.1.6.</t>
  </si>
  <si>
    <t>3.1.7.</t>
  </si>
  <si>
    <t>3.1.8.</t>
  </si>
  <si>
    <t>3.1.9.</t>
  </si>
  <si>
    <t>3.1.10.</t>
  </si>
  <si>
    <t>3.1.11.</t>
  </si>
  <si>
    <t xml:space="preserve">Rinkinio sudėtis: 1. Instrumentavimo staliuko apklotas 140 x 190cm ±10cm, sustiprintos zonos dydis ne mažesnis nei 70x190 cm – 1 vnt. 2. Sustiprintas Mayo stalelio apklotas 80x145cm ± 5 cm, absorbuojanti zona 55 x 90 ±3cm – 1 vnt. 3. Paciento apklotas su lipniu plyšiu 200x260 cm ±10 cm, lipnus plyšys 15 cm x 100 cm ±3 cm, su integruotais 2 vnt. laidų ir vamzdelių laikikliais. Pagamintas iš ne mažiau kaip 3-jų sluoksnių medžiagos, kurios svoris ne mažesnis kaip 65 g/m², viršutinis - iš neaustinės polipropileno medžiagos, absorbcija ne mažiau 300 %, vidurinis - polietileno plėvelės, apatinis - apsauginis neaustinės medžiagos sluoksnis. Absorbuojanti zona ne mažesnė nei 70 x 90cm, pagaminta iš neaustinės medžiagos ir polipropileno, kurios svoris ne mažesnis kaip 70 g/m², absorbcija ne mažiau 370 %. Atsparumas skysčių įsiskverbimui ne mažiau negu 200 cm H₂O, kietųjų dalelių sklaida ne daugiau kaip 1,9 Log₁₀ (pūkų sk.) – 1 vnt. 4. Apklotas ilgojoje kraštinėje lipniu kraštu 260 x 160 cm ±10 cm. Pagamintas iš ne mažiau dviejų sluoksnių neaustinės polipropileno medžiagos, kurios tankis ne mažesnis kaip 58 g/m² ir polietileno plėvelės. Absorbcija ne mažesnė kaip 250%. Atsparumas skysčių įsiskverbimui ne mažiau negu 150 cm H₂O, kietųjų dalelių sklaida ne daugiau kaip 1,8 Log₁₀ (pūkų sk.) – 1 vnt. 5. Apklotas ilgojoje kraštinėje lipniu kraštu 90 x 75 cm ±5cm. Pagamintas iš ne mažiau dviejų sluoksnių neaustinės polipropileno medžiagos, kurios tankis ne mažesnis kaip 58 g/m² ir polietileno plėvelės. Absorbcija ne mažesnė kaip 250%. Atsparumas skysčių įsiskverbimui ne mažiau negu 150 cm H₂O, kietųjų dalelių sklaida ne daugiau kaip 1,8 Log₁₀ (pūkų sk.) – 2 vnt. 6. Apklotas ilgojoje kraštinėje lipniu kraštu 175 x 175 cm ±5 cm. Pagamintas iš ne mažiau dviejų sluoksnių neaustinės polipropileno medžiagos, kurios tankis ne mažesnis kaip 58 g/m² ir polietileno plėvelės. Absorbcija ne mažesnė kaip 250%. Atsparumas skysčių įsiskverbimui ne mažiau negu 150 cm H₂O, kietųjų dalelių sklaida ne daugiau kaip 1,8 Log₁₀ (pūkų sk.) – 1 vnt. 7. Padidintos apsaugos chirurginis chalatas 2XLL dydžio, ilgis 170 cm ± 5 cm, krūtinės plotis 77 cm ±3 cm, rankovės ilgis iki rankogalio 70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 1 vnt. 8. Padidintos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 1 vnt. 9. Standartinės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 10. Popieriniai rankšluostukai 30 x 40 cm ±2cm – 3 vnt. 11. Kojinė nepralaidi skysčiams 30 cm x 120 cm ±5 cm – 1 vnt. 12. Lipni juosta 9x50 cm ± 1 cm – 2 vnt. 13. Elektrokauteris monopoliaras su ašmenimis, laidas 300 cm – 1 vnt. 14. Švirkštas 20 ml, dviejų dalių, L/S tipo - 2 vnt. 15. Adata 21G, 3,8 cm – 1 vnt. 16. Adata 18G, 5 cm – 1 vnt. 17. Skalpelio ašmenys su koteliu Nr.23 – 3 vnt. 18. Indas 250 ml, pagamintas iš skaidraus plastiko, sugraduotas – 1 vnt. 19. Marlinis apvalus tamponas 4 cm ±0,5 cm diametro – 10 vnt. 20. Marlinė skara 45x70 cm ±2 cm, 4 sluoksnių, su rentgeno kontrastiniu siūlu – 2 vnt. 21. Marlinė skarelė 10x20 cm ±1 cm, 16 sluoksnių, su rentgeno kontrastiniu siūlu – 10 vnt. 22. Marlinė skara 10 cm x 90 cm ±2 cm, 6 sluoksnių, su rentgeno kontrastiniu siūlu, su kilpa – 5 vnt.  </t>
  </si>
  <si>
    <t xml:space="preserve">Rinkinio sudėtis: 1. Instrumentavimo staliuko apklotas 140 x 190cm, sustiprintos zonos dydis ne mažesnis nei 74x190 cm – 1 vnt. 2. Sustiprintas Mayo stalelio apklotas 80x142cm, absorbuojanti zona 55 x 88 cm – 1 vnt. 3. Paciento apklotas su lipniu plyšiu 196x254 cm, lipnus plyšys 15 cm x 102cm, su integruotais 2 vnt. laidų ir vamzdelių laikikliais. Pagamintas iš 3-jų sluoksnių medžiagos, kurios svoris 66 g/m², viršutinis - iš neaustinės polipropileno medžiagos, absorbcija 338 %, vidurinis - polietileno plėvelės, apatinis - apsauginis neaustinės medžiagos sluoksnis. Absorbuojanti zona 77 x 99 cm, pagaminta iš neaustinės medžiagos ir polipropileno, kurios svoris 70 g/m², absorbcija 379 %. Atsparumas skysčių įsiskverbimui 200 cm H₂O, kietųjų dalelių sklaida 1,9 Log₁₀ (pūkų sk.) – 1 vnt. 4. Apklotas ilgojoje kraštinėje lipniu kraštu 260 x 160 cm. Pagamintas iš dviejų sluoksnių neaustinės polipropileno medžiagos, kurios tankis 58 g/m² ir polietileno plėvelės. Absorbcija 250%. Atsparumas skysčių įsiskverbimui 178 cm H₂O, kietųjų dalelių sklaida 1,7 Log₁₀ (pūkų sk.) – 1 vnt. 5. Apklotas ilgojoje kraštinėje lipniu kraštu 90 x 75 cm. Pagamintas iš dviejų sluoksnių neaustinės polipropileno medžiagos, kurios tankis 58 g/m² ir polietileno plėvelės. Absorbcija 250%. Atsparumas skysčių įsiskverbimui 178 cm H₂O, kietųjų dalelių sklaida 1,7 Log₁₀ (pūkų sk.) – 2 vnt. 6. Apklotas ilgojoje kraštinėje lipniu kraštu 175 x 175 cm. Pagamintas iš dviejų sluoksnių neaustinės polipropileno medžiagos, kurios tankis 58 g/m² ir polietileno plėvelės. Absorbcija 250%. Atsparumas skysčių įsiskverbimui 178 cm H₂O, kietųjų dalelių sklaida 1,7 Log₁₀ (pūkų sk.) – 1 vnt. 7. Padidintos apsaugos chirurginis chalatas 2XLL dydžio, ilgis 170 cm, krūtinės plotis 76,5 cm, rankovės ilgis iki rankogalio 73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ne 7 cm ilgio. Pagamintas iš neaustinės polipropileno medžiagos, kurios svoris 35 g/m², rankogaliai iš poliesterio. Kietųjų dalelių sklaida 3.2 Log₁₀ (pūkų sk.). Atsparumas skysčių įsiskverbimui 110 cm H₂O – 1 vnt. 8. Padidintos apsaugos chirurginis chalatas, XL dydžio, ilgis 140 cm, krūtinės plotis 72,5 cm, rankovės ilgis iki rankogalio 60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Prie kaklo susisega lipnia „velcro“ tipo juostele 17 cm ilgio, rankovės su elastiniais rankogaliais gerai priglundančiais prie riešo 7 cm ilgio. Pagamintas iš neaustinės polipropileno medžiagos, kurios svoris 35 g/m², rankogaliai iš poliesterio. Kietųjų dalelių sklaida 3.2 Log₁₀ (pūkų sk.). Atsparumas skysčių įsiskverbimui 110 cm H₂O – 1 vnt. 9. Standartinės apsaugos chirurginis chalatas XL dydžio, ilgis 140 cm, krūtinės plotis 72,5 cm, rankovės ilgis iki rankogalio 60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7 cm ilgio. Pagamintas iš neaustinės polipropileno medžiagos, kurios svoris 35 g/m², rankogaliai iš poliesterio. Kietųjų dalelių sklaida ne 2.0 Log₁₀ (pūkų sk.). Atsparumas skysčių įsiskverbimui 47 cm H₂O – 1 vnt. 10. Popieriniai rankšluostukai 30 x 39 cm – 3 vnt. 11. Kojinė nepralaidi skysčiams 30 cm x 122 cm – 1 vnt. 12. Lipni juosta 9x50 cm – 2 vnt. 13. Elektrokauteris monopoliaras su ašmenimis, laidas 300 cm – 1 vnt. 14. Švirkštas 20 ml, dviejų dalių, L/S tipo - 2 vnt. 15. Adata 21G, 3,8 cm – 1 vnt. 16. Adata 18G, 5 cm – 1 vnt. 17. Skalpelio ašmenys su koteliu Nr.23 – 3 vnt. 18. Indas 250 ml, pagamintas iš skaidraus plastiko, sugraduotas – 1 vnt. 19. Marlinis apvalus tamponas 4 cm diametro – 10 vnt. 20. Marlinė skara 45x70 cm, 4 sluoksnių, su rentgeno kontrastiniu siūlu – 2 vnt. 21. Marlinė skarelė 10x20 cm, 16 sluoksnių, su rentgeno kontrastiniu siūlu – 10 vnt. 22. Marlinė skara 10 cm x 90 cm, 6 sluoksnių, su rentgeno kontrastiniu siūlu, su kilpa – 5 vnt.  </t>
  </si>
  <si>
    <t>4. DALIS</t>
  </si>
  <si>
    <t>RINKINYS VAGINALINEI OPERACIJAI</t>
  </si>
  <si>
    <t>4.</t>
  </si>
  <si>
    <t>Rinkinys vaginalinei operacijai</t>
  </si>
  <si>
    <t>4.1.</t>
  </si>
  <si>
    <t>Medline International France SAS - Châteaubriant – France, Rinkinys vaginalinei operacijai, Ref. nr.: ST01-EGIMA016B, 1521831, brošiūros 4 p.d. TDS EN, brošiūros 4 p.d. TDS LT vertimas, Declaration Surgical gowns, Declaration Surgical gowns vertimas LT.</t>
  </si>
  <si>
    <t>4.1.1.</t>
  </si>
  <si>
    <t>4.1.2.</t>
  </si>
  <si>
    <t>4.1.3.</t>
  </si>
  <si>
    <t>4.1.4.</t>
  </si>
  <si>
    <t>4.1.5.</t>
  </si>
  <si>
    <t> Paciento apklotas turi piktogramas, kurios nurodo teisingą apkloto išlankstymo kryptį paciento atžvilgiu. </t>
  </si>
  <si>
    <t>4.1.6.</t>
  </si>
  <si>
    <t>Lipnios apkloto dalys yra padengtos nealergizuojančiais klijais ir apsaugotos popieriumi, dengtu silikonu. </t>
  </si>
  <si>
    <t>4.1.7.</t>
  </si>
  <si>
    <t>4.1.8.</t>
  </si>
  <si>
    <t>4.1.9.</t>
  </si>
  <si>
    <t>4.1.10.</t>
  </si>
  <si>
    <t>4.1.11.</t>
  </si>
  <si>
    <t xml:space="preserve">Rinkinio sudėtis: 1. Instrumentavimo staliuko apklotas 140 x 190cm ±10cm, sustiprintos zonos dydis ne mažesnis nei 70x190 cm – 1 vnt. 2. Sustiprintas Mayo stalelio apklotas 80x145cm ± 5 cm, absorbuojanti zona 55 x 90 ±3cm – 1 vnt. 3. Paciento apklotas 260/280x260 cm ± 10 cm, su integruotais apvalkalais kojoms, su perinealine lipnia anga 10x11 cm ±1 cm. Pagamintas iš ne mažiau kaip 3 sluoksnių medžiagos, kurios svoris ne mažesnis kaip 65 g/m², viršutinis - iš neaustinės polipropileno medžiagos, absorbcija ne mažiau 300 %, vidurinis - polietileno plėvelės, apatinis - apsauginis neaustinės medžiagos sluoksnis. Atsparumas skysčių įsiskverbimui ne mažiau negu 200 cm H₂O, kietųjų dalelių sklaida ne daugiau kaip 1,9 Log₁₀ (pūkų sk.) – 1 vnt. 4. Apklotas 200x150 cm ± 10 cm. Pagamintas iš tvirtos, ne plonesnės nei 58 g/m2 dviejų sluoksnių medžiagos: viršutinis – pagamintas iš neaustinės medžiagos, gerai sugeria skysčius, absorbcija ne mažiau nei 250%, apatinis - visiškai nepralaidus, pagamintas iš polietileno plėvelės. Atsparumas skysčių įsiskverbimui ne mažiau negu 170 cm H₂O, kietųjų dalelių sklaida ne daugiau kaip 1,8 Log₁₀ (pūkų sk.) – 1 vnt. 5. Apklotas 75x90 cm ± 5 cm. Pagamintas iš tvirtos, ne plonesnės nei 58 g/m2 dviejų sluoksnių medžiagos: viršutinis – pagamintas iš neaustinės medžiagos, gerai sugeria skysčius, absorbcija ne mažiau nei 250%, apatinis - visiškai nepralaidus, pagamintas iš polietileno plėvelės. Atsparumas skysčių įsiskverbimui ne mažiau negu 170 cm H₂O, kietųjų dalelių sklaida ne daugiau kaip 1,8 Log₁₀ (pūkų sk.) – 1 vnt. 6. Apklotas lipniu kraštu 75x75 cm ± 5 cm. Pagamintas iš tvirtos, ne plonesnės nei 58 g/m2 dviejų sluoksnių medžiagos: viršutinis – pagamintas iš neaustinės medžiagos, gerai sugeria skysčius, absorbcija ne mažiau nei 250%, apatinis - visiškai nepralaidus, pagamintas iš polietileno plėvelės. Atsparumas skysčių įsiskverbimui ne mažiau negu 170 cm H₂O, kietųjų dalelių sklaida ne daugiau kaip 1,8 Log₁₀ (pūkų sk.) – 1 vnt. 7. Apklotas ilgojoje kraštinėje lipniu kraštu 175 x 175 cm ±5 cm. Pagamintas iš ne mažiau dviejų sluoksnių neaustinės polipropileno medžiagos, kurios tankis ne mažesnis kaip 58 g/m² ir polietileno plėvelės. Absorbcija ne mažesnė kaip 250%. Atsparumas skysčių įsiskverbimui ne mažiau negu 150 cm H₂O, kietųjų dalelių sklaida ne daugiau kaip 1,8 Log₁₀ (pūkų sk.) – 1 vnt. 8. Standartinės apsaugos chirurginis chalatas L dydžio, ilgis 120 cm ± 5 cm, krūtinės plotis 70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3 vnt. 9. Padidintos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 1 vnt. 10. Švirkštas 20 ml, dviejų dalių, L/S tipo – 1 vnt. 11. Adata 21G, 3,8 cm – 1 vnt. 12. Indas 250 ml, pagamintas iš mėlynos spalvos plastiko, sugraduotas – 1 vnt. 13. Plastmasinis instrumentas, ne trumpesnis nei 24 cm – 1 vnt. 14. Skalpelio ašmenys Nr. 23, pagaminti iš anglies plieno – 2 vnt. 15. Marlinė skarelė 5x5 cm ±0,5 cm, 12 sluoksnių – 40 vnt. 16. Marlinė skarelė 10x20 cm ±1 cm, 16 sluoksnių, su rentgeno kontrastiniu siūlu – 10 vnt. 17. Marlinis apvalus tamponas 4 cm ±0,5 cm diametro – 10 vnt. 18. Adatų magnetinė dėžutė su skalpelio nuėmimu, 10-iai adatų – 1 vnt. 19. Lipni juosta 9x50 cm ± 1 cm – 1 vnt. 20. Velcro juosta 2,5 cm x 14 cm±1 cm, lipni – 1 vnt. 21. Popieriniai rankšluostukai 30 x 40 cm ±2cm – 2 vnt.  </t>
  </si>
  <si>
    <t xml:space="preserve">Rinkinio sudėtis: 1. Instrumentavimo staliuko apklotas 140 x 190cm, sustiprintos zonos dydis 74x190 cm – 1 vnt. 2. Sustiprintas Mayo stalelio apklotas 80x142cm, absorbuojanti zona 55 x 88 cm – 1 vnt. 3. Paciento apklotas 260/280x261 cm, su integruotais apvalkalais kojoms, su perinealine lipnia anga 10x11 cm. Pagamintas iš 3 sluoksnių medžiagos, kurios svoris 66 g/m², viršutinis - iš neaustinės polipropileno medžiagos, absorbcija 338 %, vidurinis - polietileno plėvelės, apatinis - apsauginis neaustinės medžiagos sluoksnis. Atsparumas skysčių įsiskverbimui 200 cm H₂O, kietųjų dalelių sklaida 1,9 Log₁₀ (pūkų sk.) – 1 vnt. 4. Apklotas 200x150 cm. Pagamintas iš tvirtos, 58 g/m2 dviejų sluoksnių medžiagos: viršutinis – pagamintas iš neaustinės medžiagos, gerai sugeria skysčius, absorbcija 250%, apatinis - visiškai nepralaidus, pagamintas iš polietileno plėvelės. Atsparumas skysčių įsiskverbimui 178 cm H₂O, kietųjų dalelių sklaida 1,7 Log₁₀ (pūkų sk.) – 1 vnt. 5. Apklotas 75x90 cm. Pagamintas iš tvirtos, 58 g/m2 dviejų sluoksnių medžiagos: viršutinis – pagamintas iš neaustinės medžiagos, gerai sugeria skysčius, absorbcija 250%, apatinis - visiškai nepralaidus, pagamintas iš polietileno plėvelės. Atsparumas skysčių įsiskverbimui 178 cm H₂O, kietųjų dalelių sklaida 1,7 Log₁₀ (pūkų sk.) – 1 vnt. 6. Apklotas lipniu kraštu 75x75 cm. Pagamintas iš tvirtos, 58 g/m2 dviejų sluoksnių medžiagos: viršutinis – pagamintas iš neaustinės medžiagos, gerai sugeria skysčius, absorbcija 250%, apatinis - visiškai nepralaidus, pagamintas iš polietileno plėvelės. Atsparumas skysčių įsiskverbimui 178 cm H₂O, kietųjų dalelių sklaida 1,7 Log₁₀ (pūkų sk.) – 1 vnt. 7. Apklotas ilgojoje kraštinėje lipniu kraštu 175 x 175 cm. Pagamintas iš dviejų sluoksnių neaustinės polipropileno medžiagos, kurios tankis 58 g/m² ir polietileno plėvelės. Absorbcija 250%. Atsparumas skysčių įsiskverbimui 178 cm H₂O, kietųjų dalelių sklaida 1,7 Log₁₀ (pūkų sk.) – 1 vnt. 8. Standartinės apsaugos chirurginis chalatas L dydžio, ilgis 120 cm, krūtinės plotis 68 cm, rankovės ilgis iki rankogalio 59,5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7 cm ilgio. Pagamintas iš neausinės polipropileno medžiagos, kurios svoris 35 g/m², rankogaliai iš poliesterio. Kietųjų dalelių sklaida 2.0 Log₁₀ (pūkų sk.). Atsparumas skysčių įsiskverbimui 47 cm H₂O – 3 vnt. 9. Padidintos apsaugos chirurginis chalatas, XL dydžio, ilgis 140 cm, krūtinės plotis 72,5 cm, rankovės ilgis iki rankogalio 60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Prie kaklo susisega lipnia „velcro“ tipo juostele 17 cm ilgio, rankovės su elastiniais rankogaliais gerai priglundančiais prie riešo 7 cm ilgio. Pagamintas iš neaustinės polipropileno medžiagos, kurios svoris 35 g/m², rankogaliai iš poliesterio. Kietųjų dalelių sklaida 3.2 Log₁₀ (pūkų sk.). Atsparumas skysčių įsiskverbimui 110 cm H₂O – 1 vnt. 10. Švirkštas 20 ml, dviejų dalių, L/S tipo – 1 vnt. 11. Adata 21G, 3,8 cm – 1 vnt. 12. Indas 250 ml, pagamintas iš mėlynos spalvos plastiko, sugraduotas – 1 vnt. 13. Plastmasinis instrumentas, 24 cm ilgio – 1 vnt. 14. Skalpelio ašmenys Nr. 23, pagaminti iš anglies plieno – 2 vnt. 15. Marlinė skarelė 5x5 cm, 12 sluoksnių – 40 vnt. 16. Marlinė skarelė 10x20 cm, 16 sluoksnių, su rentgeno kontrastiniu siūlu – 10 vnt. 17. Marlinis apvalus tamponas 4 cm diametro – 10 vnt. 18. Adatų magnetinė dėžutė su skalpelio nuėmimu, 10-iai adatų – 1 vnt. 19. Lipni juosta 9x50 cm – 1 vnt. 20. Velcro juosta 2,5 cm x 14 cm, lipni – 1 vnt. 21. Popieriniai rankšluostukai 30 x 39 cm – 2 vnt.  </t>
  </si>
  <si>
    <t>5. DALIS</t>
  </si>
  <si>
    <t>RINKINYS LAPARATOMIJOS OPERACIJAI</t>
  </si>
  <si>
    <t>5.</t>
  </si>
  <si>
    <t>Rinkinys laparatomijos operacijai</t>
  </si>
  <si>
    <t>5.1.</t>
  </si>
  <si>
    <t>Medline International France SAS - Châteaubriant – France, Rinkinys laparatomijos operacijai, Ref. nr.: ST01-EGIGS006B, 1521832, brošiūros 5 p.d. TDS EN, brošiūros 5 p.d. TDS LT vertimas, Declaration Surgical gowns, Declaration Surgical gowns vertimas LT.</t>
  </si>
  <si>
    <t>5.1.1.</t>
  </si>
  <si>
    <t>5.1.2.</t>
  </si>
  <si>
    <t>5.1.3.</t>
  </si>
  <si>
    <t>5.1.4.</t>
  </si>
  <si>
    <t>5.1.5.</t>
  </si>
  <si>
    <t>5.1.6.</t>
  </si>
  <si>
    <t>5.1.7.</t>
  </si>
  <si>
    <t>5.1.8.</t>
  </si>
  <si>
    <t>5.1.9.</t>
  </si>
  <si>
    <t> Sudėtyje nėra latekso. </t>
  </si>
  <si>
    <t>5.1.10.</t>
  </si>
  <si>
    <t>5.1.11.</t>
  </si>
  <si>
    <t> Rinkinio sudėtis: 1. Instrumentavimo staliuko apklotas 140 x 190cm ±10cm, sustiprintos zonos dydis ne mažesnis nei 70x190 cm – 1 vnt. 2. Sustiprintas Mayo stalelio apklotas 80x145cm ± 5 cm, absorbuojanti zona 55 x 90 ±3 cm – 1 vnt. 3. Apklotas ilgojoje kraštinėje lipniu kraštu 110 x 100 cm ±10 cm, absorbuojanti zona ne mažesnė nei 60 x 25 cm. Pagamintas iš tvirtos, ne plonesnės nei 55 g/m2 dviejų sluoksnių medžiagos: viršutinis – iš neaustinės medžiagos, gerai sugeria skysčius, absorbcija ne mažiau nei 250%, apatinis - visiškai nepralaidus, pagamintas iš polietileno plėvelės.  Absorbuojanti zona pagaminta iš neaustinės medžiagos ir polipropileno, kurios svoris ne mažesnis kaip 60 g/m², absorbcija  ne mažiau 600 %. Atsparumas skysčių įsiskverbimui ne mažiau negu 170 cm H₂O, kietųjų dalelių sklaida ne daugiau kaip 1,8 Log₁₀ (pūkų sk.) – 2 vnt. 4. Apklotas lipniu kraštu 200 x 200 cm ±10 cm, absorbuojanti zona ne mažesnė nei 60 x 25 cm, Pagamintas iš tvirtos, ne plonesnės nei 55 g/m2 dviejų sluoksnių medžiagos: viršutinis – iš neaustinės medžiagos, gerai sugeria skysčius, absorbcija ne mažiau nei 250%, apatinis - visiškai nepralaidus, pagamintas iš polietileno plėvelės.  Absorbuojanti zona pagaminta iš neaustinės medžiagos ir polipropileno, kurios svoris ne mažesnis kaip 60 g/m², absorbcija  ne mažiau 600 %. Atsparumas skysčių įsiskverbimui ne mažiau negu 170 cm H₂O, kietųjų dalelių sklaida ne daugiau kaip 1,8 Log₁₀ (pūkų sk.) – 1 vnt. 5. Apklotas ilgojoje kraštinėje lipniu kraštu 260 x 170 cm ±10cm, absorbuojanti zona ne mažesnė nei 60 x 20 cm. Pagamintas iš tvirtos, ne plonesnės nei 55 g/m2 dviejų sluoksnių medžiagos: viršutinis – iš neaustinės medžiagos, gerai sugeria skysčius, absorbcija ne mažiau nei 250%, apatinis - visiškai nepralaidus, pagamintas iš polietileno plėvelės.  Absorbuojanti zona pagaminta iš neaustinės medžiagos ir polipropileno, kurios svoris ne mažesnis kaip 60 g/m², absorbcija  ne mažiau 600 %. Atsparumas skysčių įsiskverbimui ne mažiau negu 170 cm H₂O, kietųjų dalelių sklaida ne daugiau kaip 1,8 Log₁₀ (pūkų sk.) – 1 vnt. 6. Standartinės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 7. Padidintos apsaugos chirurginis chalatas XLL dydžio, ilgis 150 cm ± 5 cm, krūtinės plotis 75 cm ±3 cm, rankovės ilgis iki rankogalio 65 cm ±3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 2 vnt. 8. Skalpelio ašmenys Nr. 23, pagaminti iš anglies plieno – 1 vnt. 9. Skalpelio ašmenys Nr. 11, pagaminti iš anglies plieno – 2 vnt. 10. Atsiurbimo vamzdelis CH21 dydžio, 300 cm ±10 cm ilgio – 1 vnt. 11. Adatų magnetinė dėžutė su skalpelio nuėmimu, 20-iai adatų – 1 vnt. 12. Indas 250 ml, pagamintas iš mėlynos spalvos plastiko, sugraduotas – 1 vnt. 13. Elektrokauteris monopoliaras su ašmenimis, laidas 300 cm – 1 vnt. 14. Marlinis apvalus tamponas 4 cm ±0,5 cm diametro – 10 vnt. 15. Marlinė skarelė 5x5 cm ±0,5 cm, 12 sluoksnių – 40 vnt. 16. Marlinė skarelė 10x20 cm ±1 cm, 24 sluoksnių, su rentgeno kontrastiniu siūlu – 20 vnt. 17. Popieriniai rankšluostukai 30 x 40 cm ±2cm – 2 vnt.</t>
  </si>
  <si>
    <t>Rinkinio sudėtis: 1. Instrumentavimo staliuko apklotas 140 x 190cm, sustiprintos zonos dydis 74x190 cm – 1 vnt. 2. Sustiprintas Mayo stalelio apklotas 80x142cm, absorbuojanti zona 55 x 88 cm – 1 vnt. 3. Apklotas ilgojoje kraštinėje lipniu kraštu 110 x 95 cm ±10 cm, absorbuojanti zona 67 x 30 cm. Pagamintas iš tvirtos, 58 g/m2 dviejų sluoksnių medžiagos: viršutinis – iš neaustinės medžiagos, gerai sugeria skysčius, absorbcija 250%, apatinis - visiškai nepralaidus, pagamintas iš polietileno plėvelės.  Absorbuojanti zona pagaminta iš neaustinės medžiagos ir polipropileno, kurios svoris 60 g/m², absorbcija 650 %. Atsparumas skysčių įsiskverbimui 178 cm H₂O, kietųjų dalelių sklaida 1,7 Log₁₀ (pūkų sk.) – 2 vnt. 4. Apklotas lipniu kraštu 200 x 200 cm, absorbuojanti zona 67 x 30 cm, Pagamintas iš tvirtos, 58 g/m2 dviejų sluoksnių medžiagos: viršutinis – iš neaustinės medžiagos, gerai sugeria skysčius, absorbcija 250%, apatinis - visiškai nepralaidus, pagamintas iš polietileno plėvelės.  Absorbuojanti zona pagaminta iš neaustinės medžiagos ir polipropileno, kurios svoris 60 g/m², absorbcija 650 %. Atsparumas skysčių įsiskverbimui 178 cm H₂O, kietųjų dalelių sklaida 1,7 Log₁₀ (pūkų sk.) – 1 vnt. 5. Apklotas ilgojoje kraštinėje lipniu kraštu 260 x 170 cm, absorbuojanti zona 67 x 25 cm. Pagamintas iš tvirtos, 58 g/m2 dviejų sluoksnių medžiagos: viršutinis – iš neaustinės medžiagos, gerai sugeria skysčius, absorbcija 250%, apatinis - visiškai nepralaidus, pagamintas iš polietileno plėvelės.  Absorbuojanti zona pagaminta iš neaustinės medžiagos ir polipropileno, kurios svoris 60 g/m², absorbcija 650 %. Atsparumas skysčių įsiskverbimui 178 cm H₂O, kietųjų dalelių sklaida 1,7 Log₁₀ (pūkų sk.) – 1 vnt. 6. Standartinės apsaugos chirurginis chalatas XL dydžio, ilgis 140 cm, krūtinės plotis 72,5 cm, rankovės ilgis iki rankogalio 60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7 cm ilgio. Pagamintas iš neaustinės polipropileno medžiagos, kurios svoris 35 g/m², rankogaliai iš poliesterio. Kietųjų dalelių sklaida 2.0 Log₁₀ (pūkų sk.). Atsparumas skysčių įsiskverbimui 47 cm H₂O – 1 vnt. 7. Padidintos apsaugos chirurginis chalatas XLL dydžio, ilgis 150 cm, krūtinės plotis 72 cm, rankovės ilgis iki rankogalio 62,5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Prie kaklo susisega lipnia „velcro“ tipo juostele 17 cm ilgio, rankovės su elastiniais rankogaliais gerai priglundančiais prie riešo 7 cm ilgio. Pagamintas iš neaustinės polipropileno medžiagos, kurios svoris 35 g/m², rankogaliai iš poliesterio. Kietųjų dalelių sklaida 3.2 Log₁₀ (pūkų sk.). Atsparumas skysčių įsiskverbimui 110 cm H₂O – 2 vnt. 8. Skalpelio ašmenys Nr. 23, pagaminti iš anglies plieno – 1 vnt. 9. Skalpelio ašmenys Nr. 11, pagaminti iš anglies plieno – 2 vnt. 10. Atsiurbimo vamzdelis CH21 dydžio, 300 cm ilgio – 1 vnt. 11. Adatų magnetinė dėžutė su skalpelio nuėmimu, 20-iai adatų – 1 vnt. 12. Indas 250 ml, pagamintas iš mėlynos spalvos plastiko, sugraduotas – 1 vnt. 13. Elektrokauteris monopoliaras su ašmenimis, laidas 300 cm – 1 vnt. 14. Marlinis apvalus tamponas 4 cm diametro – 10 vnt. 15. Marlinė skarelė 5x5 cm, 12 sluoksnių – 40 vnt. 16. Marlinė skarelė 10x20 cm, 24 sluoksnių, su rentgeno kontrastiniu siūlu – 20 vnt. 17. Popieriniai rankšluostukai 30 x 39 cm – 2 vnt.</t>
  </si>
  <si>
    <t>6. DALIS</t>
  </si>
  <si>
    <t>RINKINYS PETIES SĄNARIO ARTROSKOPIJOS OPERACIJAI</t>
  </si>
  <si>
    <t>6.</t>
  </si>
  <si>
    <t>Rinkinys peties sąnario artroskopijos operacijai</t>
  </si>
  <si>
    <t>6.1.</t>
  </si>
  <si>
    <t>Medline International France SAS - Châteaubriant – France, Rinkinys peties sanario artroskopijos operacijai, Ref. nr.: ST01-EGIOR014B, 1521837, brošiūros 6 p.d. TDS EN, brošiūros 6 p.d. TDS LT vertimas, Declaration Surgical gowns, Declaration Surgical gowns vertimas LT.</t>
  </si>
  <si>
    <t>6.1.1.</t>
  </si>
  <si>
    <t>6.1.2.</t>
  </si>
  <si>
    <t>6.1.3.</t>
  </si>
  <si>
    <t>6.1.4.</t>
  </si>
  <si>
    <t>6.1.5.</t>
  </si>
  <si>
    <t>6.1.6.</t>
  </si>
  <si>
    <t>6.1.7.</t>
  </si>
  <si>
    <t>6.1.8.</t>
  </si>
  <si>
    <t>6.1.9.</t>
  </si>
  <si>
    <t>6.1.10.</t>
  </si>
  <si>
    <t>6.1.11.</t>
  </si>
  <si>
    <t xml:space="preserve">Rinkinio sudėtis: 1. Instrumentavimo staliuko apklotas 140 x 190cm ±10cm, sustiprintos zonos dydis ne mažesnis nei 70x190 cm – 1 vnt. 2. Sustiprintas Mayo stalelio apklotas 80x145cm ± 5 cm, absorbuojanti zona 55 x 90 ±3 cm – 1 vnt. 3. Paciento apklotas 270x400 cm ± 10 cm su elastine 9 cm ±1cm diametro anga ir skysčių surinkimo maišu. Pagamintas iš tvirtos, vientisos hidrofobiškos medžiagos su perpintomis polipropileno gijomis, ne plonesnės nei 43 g/m2. Apklotas turi padidinto skysčių sugėrimo zoną ne mažesnę nei 55x70 cm, pagaminta iš poliesterio, viskozės ir polietileno, kurios tankis ne mažesnis kaip 70 g/m², absorbcija ne mažiau 400%. Atsparumas skysčių įsiskverbimui ne mažiau negu 100 cm H₂O, kietųjų dalelių sklaida ne daugiau kaip 2,5 Log₁₀ (pūkų sk.) – 1 vnt. 4. Apklotas ilgojoje kraštinėje lipniu kraštu 90 x 75 cm ±5cm. Pagamintas iš ne mažiau dviejų sluoksnių neaustinės polipropileno medžiagos, kurios tankis ne mažesnis kaip 58 g/m² ir polietileno plėvelės. Absorbcija ne mažesnė kaip 250%. Atsparumas skysčių įsiskverbimui ne mažiau negu 150 cm H₂O, kietųjų dalelių sklaida ne daugiau kaip 1,8 Log₁₀ (pūkų sk.) – 1 vnt. 5. Standartinės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1 vnt. 6. Padidintos apsaugos chirurginis chalatas 2XLL dydžio, ilgis 170 cm ± 5 cm, krūtinės plotis 77 cm ±3 cm, rankovės ilgis iki rankogalio 70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 1 vnt. 7. Skalpelio ašmenys su koteliu Nr. 11 – 1 vnt. 8. Indas 250 ml, pagamintas iš mėlynos spalvos plastiko, sugraduotas – 1 vnt. 9. Kojinė nepralaidi skysčiams 35x75 cm ± 3 cm – 1 vnt. 10. Rankovė kamerai su elastine anga 17 cm ± 1 cm x 240 cm ± 5 cm, su lipnia juostele tvirtinimui – 1 vnt. 11. Atsiurbimo vamzdelis CH21 dydžio, 300 cm ±10 cm ilgio – 1 vnt. 12. Marlinis apvalus tamponas 4 cm ±0,5 cm diametro – 10 vnt. 13. Marlinė skarelė 10x20 cm ±1 cm, 12 sluoksnių – 5 vnt. 14. Lipni juosta 9x50 cm ± 1 cm – 1 vnt. 15. Velcro juosta 2,5 cm x 14 cm±1 cm, lipni – 1 vnt. 16. Adata punkcijai 18G, 9 cm – 1 vnt. 17. Popieriniai rankšluostukai 30 x 40 cm ±2cm – 2 vnt.  </t>
  </si>
  <si>
    <t xml:space="preserve">Rinkinio sudėtis: 1. Instrumentavimo staliuko apklotas 140 x 190cm, sustiprintos zonos dydis 74x190 cm – 1 vnt. 2. Sustiprintas Mayo stalelio apklotas 80x142cm, absorbuojanti zona 55 x 88 cm – 1 vnt. 3. Paciento apklotas 268x404 cm su elastine 9 cm diametro anga ir skysčių surinkimo maišu. Pagamintas iš tvirtos, vientisos hidrofobiškos medžiagos su perpintomis polipropileno gijomis, 43 g/m2. Apklotas turi padidinto skysčių sugėrimo zoną 56x71 cm, pagaminta iš poliesterio, viskozės ir polietileno, kurios tankis 70 g/m², absorbcija 400%. Atsparumas skysčių įsiskverbimui 100 cm H₂O, kietųjų dalelių sklaida 2,3 Log₁₀ (pūkų sk.) – 1 vnt. 4. Apklotas ilgojoje kraštinėje lipniu kraštu 90 x 75 cm. Pagamintas iš dviejų sluoksnių neaustinės polipropileno medžiagos, kurios tankis 58 g/m² ir polietileno plėvelės. Absorbcija 250%. Atsparumas skysčių įsiskverbimui 178 cm H₂O, kietųjų dalelių sklaida 1,7 Log₁₀ (pūkų sk.) – 1 vnt. 5. Standartinės apsaugos chirurginis chalatas XL dydžio, ilgis 140 cm, krūtinės plotis 72,5 cm, rankovės ilgis iki rankogalio 60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7 cm ilgio. Pagamintas iš neaustinės polipropileno medžiagos, kurios svoris 35 g/m², rankogaliai iš poliesterio. Kietųjų dalelių sklaida ne daugiau 2.0 Log₁₀ (pūkų sk.). Atsparumas skysčių įsiskverbimui 47 cm H₂O – 1 vnt. 6. Padidintos apsaugos chirurginis chalatas 2XLL dydžio, ilgis 170 cm, krūtinės plotis 76,5 cm, rankovės ilgis iki rankogalio 73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7 cm ilgio. Pagamintas iš neaustinės polipropileno medžiagos, kurios svoris 35 g/m², rankogaliai iš poliesterio. Kietųjų dalelių sklaida 3.2 Log₁₀ (pūkų sk.). Atsparumas skysčių įsiskverbimui 110 cm H₂O – 1 vnt. 7. Skalpelio ašmenys su koteliu Nr. 11 – 1 vnt. 8. Indas 250 ml, pagamintas iš mėlynos spalvos plastiko, sugraduotas – 1 vnt. 9. Kojinė nepralaidi skysčiams 36,5x72 cm – 1 vnt. 10. Rankovė kamerai su elastine anga 17,5 cm x 240 cm, su lipnia juostele tvirtinimui – 1 vnt. 11. Atsiurbimo vamzdelis CH21 dydžio, 300 cm ilgio – 1 vnt. 12. Marlinis apvalus tamponas 4 cm diametro – 10 vnt. 13. Marlinė skarelė 10x20 cm, 12 sluoksnių – 5 vnt. 14. Lipni juosta 9x50 cm – 1 vnt. 15. Velcro juosta 2,5 cm x 14 cm, lipni – 1 vnt. 16. Adata punkcijai 18G, 9 cm – 1 vnt. 17. Popieriniai rankšluostukai 30 x 39 cm – 2 vnt.  </t>
  </si>
  <si>
    <t>7. DALIS</t>
  </si>
  <si>
    <t>RINKINYS LOR OPERACIJOMS</t>
  </si>
  <si>
    <t>7.</t>
  </si>
  <si>
    <t>Rinkinys LOR operacijoms</t>
  </si>
  <si>
    <t>7.1.</t>
  </si>
  <si>
    <t>Medline International France SAS - Châteaubriant – France, LOR operacijoms, Ref. nr.: ST01-EGIEN002C, 1521833, brošiūros 7 p.d. TDS EN, brošiūros 7 p.d. TDS LT vertimas, Declaration Surgical gowns, Declaration Surgical gowns vertimas LT.</t>
  </si>
  <si>
    <t>7.1.1.</t>
  </si>
  <si>
    <t>7.1.2.</t>
  </si>
  <si>
    <t>7.1.3.</t>
  </si>
  <si>
    <t>7.1.4.</t>
  </si>
  <si>
    <t>7.1.5.</t>
  </si>
  <si>
    <t>7.1.6.</t>
  </si>
  <si>
    <t>7.1.7.</t>
  </si>
  <si>
    <t>7.1.8.</t>
  </si>
  <si>
    <t>7.1.9.</t>
  </si>
  <si>
    <t>7.1.10.</t>
  </si>
  <si>
    <t>7.1.11.</t>
  </si>
  <si>
    <t xml:space="preserve">Rinkinio sudėtis: 1. Instrumentavimo staliuko apklotas 140 x 190cm ±10cm, sustiprintos zonos dydis ne mažesnis nei 70x190 cm – 1 vnt. 2. Paciento apklotas 175x250 cm ±10cm su lipnia apvalia anga 11 cm ±1 cm viršutiniame trečdalyje. Pagamintas iš ne mažiau dviejų sluoksnių neaustinės polipropileno medžiagos, kurios tankis ne mažesnis kaip 58 g/m² ir polietileno plėvelės. Absorbcija ne mažesnė kaip 250%. Atsparumas skysčių įsiskverbimui ne mažiau negu 150 cm H₂O, kietųjų dalelių sklaida ne daugiau kaip 1,8 Log₁₀ (pūkų sk.) – 1 vnt. 3. Standartinės apsaugos chirurginis chalatas XL dydžio,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 2 vnt. 4. Indas 250 ml, pagamintas iš mėlynos spalvos plastiko, sugraduotas – 1 vnt. 5. Plastmasinis instrumentas, ne trumpesnis nei 24 cm – 1 vnt. 6. Skalpelio ašmenys su koteliu Nr. 15 – 1 vnt. 7. Atsiurbimo vamzdelis CH24 dydžio, 300 cm ±10 cm ilgio – 1 vnt. 8. Marlinė skarelė 5x5 cm ±0,5 cm, 8 sluoksnių – 15 vnt. 9. Marlinė skarelė 10x10 cm ±1 cm, 12 sluoksnių – 10 vnt. 10. Švirkštas 3ml L/L tipo, 3 dalių – 1 vnt. 11. Švirkštas 10ml L/S tipo, 3 dalių – 1 vnt. 12. Adata 21G, 3,8 cm – 1 vnt.  </t>
  </si>
  <si>
    <t xml:space="preserve">Rinkinio sudėtis: 1. Instrumentavimo staliuko apklotas 140 x 190cm, sustiprintos zonos dydis 74x190 cm – 1 vnt. 2. Paciento apklotas 175x250 cm su lipnia apvalia anga 11 cm viršutiniame trečdalyje. Pagamintas iš dviejų sluoksnių neaustinės polipropileno medžiagos, kurios tankis 58 g/m² ir polietileno plėvelės. Absorbcija 250%. Atsparumas skysčių įsiskverbimui 178 cm H₂O, kietųjų dalelių sklaida 1,7 Log₁₀ (pūkų sk.) – 1 vnt. 3. Standartinės apsaugos chirurginis chalatas XL dydžio, ilgis 140 cm, krūtinės plotis 72,5 cm, rankovės ilgis iki rankogalio 60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7 cm ilgio. Pagamintas iš neaustinės polipropileno medžiagos, kurios svoris 35 g/m², rankogaliai iš poliesterio. Kietųjų dalelių sklaida 2.0 Log₁₀ (pūkų sk.). Atsparumas skysčių įsiskverbimui 47 cm H₂O – 2 vnt. 4. Indas 250 ml, pagamintas iš mėlynos spalvos plastiko, sugraduotas – 1 vnt. 5. Plastmasinis instrumentas, 24 cm ilgio – 1 vnt. 6. Skalpelio ašmenys su koteliu Nr. 15 – 1 vnt. 7. Atsiurbimo vamzdelis CH24 dydžio, 300 cm ilgio – 1 vnt. 8. Marlinė skarelė 5x5 cm, 8 sluoksnių – 15 vnt. 9. Marlinė skarelė 10x10 cm, 12 sluoksnių – 10 vnt. 10. Švirkštas 3ml L/L tipo, 3 dalių – 1 vnt. 11. Švirkštas 10ml L/S tipo, 3 dalių – 1 vnt. 12. Adata 21G, 3,8 cm – 1 vnt.  </t>
  </si>
  <si>
    <t>BENDRIEJI REIKALAVIMAI</t>
  </si>
  <si>
    <t xml:space="preserve">1. Tiekėjas kartu su pasiūlymu privalo pateikti: </t>
  </si>
  <si>
    <t>1.1. Dokumentus, įrodančius siūlomos prekės atitikimą visiems reikalavimams, nurodytiems kiekviename pirkimo dokumentų techninės specifikacijos punkte, t. y. tiekėjas privalo pateikti siūlomų prekių gamintojo katalogus/ bukletus/ brošiūras, kuriuose būtų siūlomos prekės vaizdas (nuotraukos, brėžiniai ar pan.) su išsamiu siūlomų prekių techninių charakteristikų aprašymu – prekės pavadinimu, modeliu (jei yra), gamintoju, kilmės šalimi, techninėmis charakteristikomis pagal techninės specifikacijos reikalavimus, prekių kodais (jei taikoma) bei visa informacija, pagrindžiančia prekės atitikimą techninei specifikacijai originalo (anglų) ir lietuvių kalba. Siūlomų prekių gamintojo kataloguose/ bukletuose/ brošiūrose ir prekės aprašyme privaloma grafiškai nurodyti (t. y. pastebimai pažymėti – spalvotai paženklinti, ir/ar nurodyti rodyklėmis, ir/ar pabraukti) konkrečias teikiamų dokumentų vietas, kur aprašomos reikalaujamų techninių charakteristikų reikšmės bei įrašyti, kurį techninės specifikacijos reikalaujamo techninio parametro punktą jos atitinka. Perkančioji organizacija turi teisę reikalauti pateikti katalogų /bukletų/ brošiūrų ir techninių aprašymų originalus, o tiekėjui jų nepateikus – pasiūlymą atmesti.</t>
  </si>
  <si>
    <t xml:space="preserve">1.2. paskelbtosios (notifikuotos) įstaigos išduotų galiojančių  CE sertifikatų arba siūlomų prekių gamintojų CE atitikties deklaracijų, arba lygiaverčių dokumentų, patvirtinančių, kad siūloma prekė atitinka 2017-04-05 Europos parlamento ir Tarybos reglamente 2017/745 dėl medicinos priemonių nustatytus reikalavimus, skaitmenines kopijas originalo  ir anglų arba lietuvių kalba. CPO LT, kilus neaiškumams dėl minėtų dokumentų, pateiktų anglų kalba, atitikties nustatytiems reikalavimams, pasilieka teisę prašyti dokumentų vertimo į lietuvių kalbą. Kilus įtarimų dėl pateikto dokumento vertimo kokybės ir (ar) jo atitikties dokumento originalo turiniui, pirkimo vykdytojas pasilieka teisę reikalauti pateikti vertėjo parašu ir vertimų biuro antspaudu (jei turi) patvirtintą šio dokumento vertimą." </t>
  </si>
  <si>
    <t>1.3. gamintojo techninių duomenų lapo arba lygiaverčio dokumento, patvirtinančio, kad trijų lygių pakuotė atitinka Medicinos prietaisų reglamento (ES) 2017/745 (arba lygiaverčio), standarto EN-13795 bei CFR 1610 1 klasės reikalavimus, skaitmenines kopijas originalo  ir anglų arba lietuvių kalba. CPO LT, kilus neaiškumams dėl minėtų dokumentų, pateiktų anglų kalba, atitikties nustatytiems reikalavimams, pasilieka teisę prašyti dokumentų vertimo į lietuvių kalbą. Kilus įtarimų dėl pateikto dokumento vertimo kokybės ir (ar) jo atitikties dokumento originalo turiniui, pirkimo vykdytojas pasilieka teisę reikalauti pateikti vertėjo parašu ir vertimų biuro antspaudu (jei turi) patvirtintą šio dokumento vertimą."</t>
  </si>
  <si>
    <t>3. Prekių pavyzdžių pateikimas:</t>
  </si>
  <si>
    <t xml:space="preserve">3.1.  Galimai ekonomiškai naudingiausią pasiūlymą pateikęs tiekėjas, Viešųjų pirkimų komisijai (toliau – Komisijai) CVP IS priemonėmis pareikalavus, turės neatlygintinai pateikti šioje techninėje specifikacijoje nurodytų prekių pavyzdžius (toje (tose) pirkimo dalyse, kuriai (-ioms) tiekėjas pateikė pasiūlymą (-us)). Prekių pavyzdžių nereikalaujama pateikti kartu su pasiūlymu. </t>
  </si>
  <si>
    <t>3.2. Prekių pavyzdžių pateikimo terminas – 5 darbo dienos nuo Komisijos prašymo CVP IS priemonėmis pateikimo tiekėjui dienos. Pavyzdžių pristatymo terminas, tiekėjo prašymu, gali būti pratęstas 1 kartą maksimaliam 5 darbo dienų laikotarpiui. Prekių pavyzdžių pristatymo adresas: VšĮ Respublikinė Klaipėdos ligoninės Vaistinė, S. Nėries g.3, Klaipėda. Tikslus prekių pavyzdžių pristatymo laikas turi būti suderinamas su perkančiosios organizacijos paskirtu kontaktiniu asmeniu (kontaktus tiekėjui pateiks Komisija CVP IS priemonėmis kartu su prašymu pristatyti prekių pavyzdžius) ne vėliau nei likus 2 darbo dienoms iki prekių pavyzdžių pristatymo.</t>
  </si>
  <si>
    <r>
      <t xml:space="preserve">3.3. Kiekvienos prekės pavyzdžio teikiama po 1 vnt. Prekių pavyzdžiai teikiami kartu su originaliomis gamintojo pakuotėmis. Pristatomo prekės pavyzdžio </t>
    </r>
    <r>
      <rPr>
        <sz val="11"/>
        <color theme="1"/>
        <rFont val="Times New Roman"/>
        <family val="1"/>
      </rPr>
      <t>pakuotė ir (ar) prekės pavyzdys turi būti pažymėti etiketėmis su užrašu „Prekės pavyzdys teikiamas viešajam pirkimui</t>
    </r>
    <r>
      <rPr>
        <b/>
        <sz val="11"/>
        <color theme="1"/>
        <rFont val="Times New Roman"/>
        <family val="1"/>
      </rPr>
      <t xml:space="preserve">  </t>
    </r>
    <r>
      <rPr>
        <b/>
        <i/>
        <sz val="11"/>
        <color theme="1"/>
        <rFont val="Times New Roman"/>
        <family val="1"/>
      </rPr>
      <t>„Medicinos priemonės operacinei“</t>
    </r>
    <r>
      <rPr>
        <b/>
        <sz val="11"/>
        <color theme="1"/>
        <rFont val="Times New Roman"/>
        <family val="1"/>
      </rPr>
      <t xml:space="preserve">, [X] pirkimo daliai </t>
    </r>
    <r>
      <rPr>
        <sz val="11"/>
        <color theme="1"/>
        <rFont val="Times New Roman"/>
        <family val="1"/>
      </rPr>
      <t>(dalies numerį nurodo tiekėjas)“, turi būti patvirtintas tiekėjo parašu, taip pat nurodoma: pateikimo data, pateikiamų prekės pavyzdžių skaičius. Ši etiketė su nurodytu užrašu turi būti prisegta, priklijuota ar kitaip pritvirtinta prie pateikiamos prekės pavyzdžio pakuotės ir (ar) prekės pavyzdžio. Jei prekė susideda iš komplektuojančių dalių, visos dalys, pristačius prekės pavyzdžius, turi būti surinktos taip, kad prekę galima būtų naudoti pagal paskirtį.</t>
    </r>
  </si>
  <si>
    <t>3.4. Prekių pavyzdžių pateikimo išlaidas dengia tiekėjas. Perkančioji organizacija neprisiima prekių pavyzdžių atsitiktinio sugadinimo ar sunaikinimo išlaidų. Esant būtinybei, perkančioji organizacija, siekdama įsitikinti siūlomų prekių atitiktimi keliamiems reikalavimams, pasilieka teisę prekių pavyzdžius išbandyti, t. y. sunaudoti neatlygintinai.</t>
  </si>
  <si>
    <t>3.5. Laimėjusio tiekėjo, su kuriuo bus sudaryta viešojo pirkimo sutartis, pateikti prekių pavyzdžiai, jei nebuvo sunaudoti juos išbandant, negrąžinami ir bus naudojami kaip etalonai, priimant pagal viešojo pirkimo sutartį tiekiamas prekes.</t>
  </si>
  <si>
    <t>ACS-20250423-1</t>
  </si>
  <si>
    <t>Klaipėda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</si>
</sst>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sz val="11"/>
      <color rgb="FF000000"/>
      <name val="Times New Roman"/>
      <family val="1"/>
    </font>
    <font>
      <b/>
      <i/>
      <sz val="11"/>
      <color theme="1"/>
      <name val="Times New Roman"/>
      <family val="1"/>
    </font>
    <font>
      <sz val="11"/>
      <color rgb="FF242424"/>
      <name val="Aptos Narrow"/>
    </font>
  </fonts>
  <fills count="5">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horizontal="center" vertical="center"/>
    </xf>
    <xf numFmtId="0" fontId="1" fillId="2" borderId="0" xfId="0" applyFont="1" applyFill="1" applyAlignment="1">
      <alignment wrapText="1"/>
    </xf>
    <xf numFmtId="0" fontId="2" fillId="3" borderId="0" xfId="0" applyFont="1" applyFill="1"/>
    <xf numFmtId="0" fontId="2" fillId="3" borderId="4" xfId="0" applyFont="1" applyFill="1" applyBorder="1"/>
    <xf numFmtId="0" fontId="1" fillId="3" borderId="4" xfId="0" applyFont="1" applyFill="1" applyBorder="1"/>
    <xf numFmtId="0" fontId="1" fillId="4" borderId="4" xfId="0" applyFont="1" applyFill="1" applyBorder="1" applyProtection="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3" borderId="0" xfId="0" applyFont="1" applyFill="1" applyAlignment="1">
      <alignment wrapText="1"/>
    </xf>
    <xf numFmtId="0" fontId="2" fillId="3" borderId="4" xfId="0" applyFont="1" applyFill="1" applyBorder="1" applyAlignment="1">
      <alignment wrapText="1"/>
    </xf>
    <xf numFmtId="0" fontId="1" fillId="3" borderId="4" xfId="0" applyFont="1" applyFill="1" applyBorder="1" applyAlignment="1">
      <alignment wrapText="1"/>
    </xf>
    <xf numFmtId="0" fontId="1" fillId="3" borderId="0" xfId="0" applyFont="1" applyFill="1" applyAlignment="1">
      <alignment wrapText="1"/>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0" borderId="0" xfId="0" applyFont="1" applyAlignment="1">
      <alignment horizontal="justify" vertical="center" wrapText="1"/>
    </xf>
    <xf numFmtId="0" fontId="4" fillId="0" borderId="0" xfId="0" applyFont="1" applyAlignment="1">
      <alignment horizontal="justify" vertical="center" wrapText="1"/>
    </xf>
    <xf numFmtId="0" fontId="5" fillId="0" borderId="0" xfId="0" applyFont="1" applyAlignment="1">
      <alignment horizontal="justify" vertical="center" wrapText="1"/>
    </xf>
    <xf numFmtId="0" fontId="4" fillId="0" borderId="0" xfId="0" applyFont="1" applyAlignment="1">
      <alignment wrapText="1"/>
    </xf>
    <xf numFmtId="0" fontId="0" fillId="0" borderId="0" xfId="0" applyAlignment="1">
      <alignment wrapText="1"/>
    </xf>
    <xf numFmtId="0" fontId="3" fillId="0" borderId="0" xfId="0" applyFont="1" applyAlignment="1">
      <alignment horizontal="center" vertical="center" wrapText="1"/>
    </xf>
    <xf numFmtId="0" fontId="1" fillId="4" borderId="1" xfId="0" applyFont="1" applyFill="1" applyBorder="1" applyAlignment="1" applyProtection="1">
      <alignment wrapText="1"/>
      <protection locked="0"/>
    </xf>
    <xf numFmtId="0" fontId="1" fillId="4" borderId="4" xfId="0" applyFont="1" applyFill="1" applyBorder="1" applyAlignment="1" applyProtection="1">
      <alignment wrapText="1"/>
      <protection locked="0"/>
    </xf>
    <xf numFmtId="0" fontId="7" fillId="0" borderId="0" xfId="0" applyFont="1" applyAlignment="1">
      <alignment wrapText="1"/>
    </xf>
    <xf numFmtId="14" fontId="1" fillId="4" borderId="1" xfId="0" applyNumberFormat="1" applyFont="1" applyFill="1" applyBorder="1" applyAlignment="1" applyProtection="1">
      <alignment horizontal="left" wrapText="1"/>
      <protection locked="0"/>
    </xf>
    <xf numFmtId="0" fontId="1" fillId="2" borderId="1" xfId="0" applyFont="1" applyFill="1" applyBorder="1" applyAlignment="1">
      <alignment vertical="center" wrapText="1"/>
    </xf>
    <xf numFmtId="0" fontId="0" fillId="0" borderId="2" xfId="0" applyBorder="1"/>
    <xf numFmtId="0" fontId="1" fillId="4" borderId="1" xfId="0" applyFont="1" applyFill="1" applyBorder="1" applyAlignment="1" applyProtection="1">
      <alignment horizontal="center" vertical="center" wrapText="1"/>
      <protection locked="0"/>
    </xf>
    <xf numFmtId="0" fontId="0" fillId="0" borderId="3" xfId="0" applyBorder="1" applyProtection="1">
      <protection locked="0"/>
    </xf>
    <xf numFmtId="0" fontId="0" fillId="0" borderId="2" xfId="0"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70"/>
  <sheetViews>
    <sheetView tabSelected="1" topLeftCell="A167" zoomScale="85" zoomScaleNormal="85" workbookViewId="0">
      <selection activeCell="G81" sqref="G81"/>
    </sheetView>
  </sheetViews>
  <sheetFormatPr defaultColWidth="10.59765625" defaultRowHeight="14.4" x14ac:dyDescent="0.3"/>
  <cols>
    <col min="1" max="1" width="9.09765625" style="1" customWidth="1"/>
    <col min="2" max="2" width="78" style="5" customWidth="1"/>
    <col min="3" max="3" width="13.59765625" style="5" customWidth="1"/>
    <col min="4" max="4" width="13" style="1" customWidth="1"/>
    <col min="5" max="5" width="19" style="1" customWidth="1"/>
    <col min="6" max="6" width="22.59765625" style="5" customWidth="1"/>
    <col min="7" max="7" width="29.8984375" style="5" customWidth="1"/>
    <col min="8" max="8" width="49.8984375" style="5" customWidth="1"/>
    <col min="9" max="15" width="25" style="1" customWidth="1"/>
    <col min="16" max="16" width="10.59765625" style="1" customWidth="1"/>
    <col min="17" max="16384" width="10.59765625" style="1"/>
  </cols>
  <sheetData>
    <row r="2" spans="1:8" x14ac:dyDescent="0.3">
      <c r="A2" s="6" t="s">
        <v>0</v>
      </c>
      <c r="B2" s="10"/>
    </row>
    <row r="3" spans="1:8" x14ac:dyDescent="0.3">
      <c r="B3" s="11"/>
    </row>
    <row r="4" spans="1:8" x14ac:dyDescent="0.3">
      <c r="A4" s="6" t="s">
        <v>1</v>
      </c>
      <c r="B4" s="10"/>
    </row>
    <row r="5" spans="1:8" x14ac:dyDescent="0.3">
      <c r="A5" s="2"/>
      <c r="B5" s="10"/>
    </row>
    <row r="6" spans="1:8" x14ac:dyDescent="0.3">
      <c r="A6" s="1" t="s">
        <v>2</v>
      </c>
      <c r="B6" s="12" t="s">
        <v>3</v>
      </c>
    </row>
    <row r="7" spans="1:8" x14ac:dyDescent="0.3">
      <c r="B7" s="10"/>
    </row>
    <row r="8" spans="1:8" x14ac:dyDescent="0.3">
      <c r="A8" s="3" t="s">
        <v>4</v>
      </c>
      <c r="B8" s="27">
        <v>45770</v>
      </c>
    </row>
    <row r="9" spans="1:8" x14ac:dyDescent="0.3">
      <c r="A9" s="3" t="s">
        <v>5</v>
      </c>
      <c r="B9" s="24" t="s">
        <v>192</v>
      </c>
    </row>
    <row r="10" spans="1:8" x14ac:dyDescent="0.3">
      <c r="A10" s="3" t="s">
        <v>6</v>
      </c>
      <c r="B10" s="24" t="s">
        <v>193</v>
      </c>
    </row>
    <row r="12" spans="1:8" ht="15.6" x14ac:dyDescent="0.3">
      <c r="A12" s="28" t="s">
        <v>7</v>
      </c>
      <c r="B12" s="29"/>
      <c r="C12" s="30"/>
      <c r="D12" s="31"/>
      <c r="E12" s="31"/>
      <c r="F12" s="32"/>
    </row>
    <row r="13" spans="1:8" x14ac:dyDescent="0.3">
      <c r="A13" s="6" t="s">
        <v>8</v>
      </c>
      <c r="B13" s="12" t="s">
        <v>9</v>
      </c>
    </row>
    <row r="15" spans="1:8" x14ac:dyDescent="0.3">
      <c r="A15" s="6" t="s">
        <v>10</v>
      </c>
    </row>
    <row r="16" spans="1:8" s="4" customFormat="1" ht="43.2" x14ac:dyDescent="0.3">
      <c r="A16" s="16" t="s">
        <v>11</v>
      </c>
      <c r="B16" s="17" t="s">
        <v>12</v>
      </c>
      <c r="C16" s="17" t="s">
        <v>13</v>
      </c>
      <c r="D16" s="16" t="s">
        <v>14</v>
      </c>
      <c r="E16" s="16" t="s">
        <v>15</v>
      </c>
      <c r="F16" s="17" t="s">
        <v>16</v>
      </c>
      <c r="G16" s="17" t="s">
        <v>17</v>
      </c>
      <c r="H16" s="17" t="s">
        <v>18</v>
      </c>
    </row>
    <row r="17" spans="1:8" x14ac:dyDescent="0.3">
      <c r="A17" s="7" t="s">
        <v>19</v>
      </c>
      <c r="B17" s="13" t="s">
        <v>20</v>
      </c>
      <c r="C17" s="14"/>
      <c r="D17" s="8"/>
      <c r="E17" s="8"/>
      <c r="F17" s="14"/>
      <c r="G17" s="14"/>
      <c r="H17" s="14"/>
    </row>
    <row r="18" spans="1:8" ht="113.25" customHeight="1" x14ac:dyDescent="0.3">
      <c r="A18" s="8" t="s">
        <v>21</v>
      </c>
      <c r="B18" s="14" t="s">
        <v>20</v>
      </c>
      <c r="C18" s="14">
        <v>360</v>
      </c>
      <c r="D18" s="8" t="s">
        <v>22</v>
      </c>
      <c r="E18" s="9">
        <v>34</v>
      </c>
      <c r="F18" s="14">
        <f>IF(ISBLANK(E18),"", PRODUCT(C18,E18))</f>
        <v>12240</v>
      </c>
      <c r="G18" s="25" t="s">
        <v>23</v>
      </c>
      <c r="H18" s="14"/>
    </row>
    <row r="19" spans="1:8" ht="28.8" x14ac:dyDescent="0.3">
      <c r="A19" s="8" t="s">
        <v>24</v>
      </c>
      <c r="B19" s="14" t="s">
        <v>25</v>
      </c>
      <c r="C19" s="14"/>
      <c r="D19" s="8"/>
      <c r="E19" s="8"/>
      <c r="F19" s="14"/>
      <c r="G19" s="14"/>
      <c r="H19" s="26" t="s">
        <v>25</v>
      </c>
    </row>
    <row r="20" spans="1:8" ht="86.4" x14ac:dyDescent="0.3">
      <c r="A20" s="8" t="s">
        <v>26</v>
      </c>
      <c r="B20" s="14" t="s">
        <v>27</v>
      </c>
      <c r="C20" s="14"/>
      <c r="D20" s="8"/>
      <c r="E20" s="8"/>
      <c r="F20" s="14"/>
      <c r="G20" s="14"/>
      <c r="H20" s="25" t="s">
        <v>28</v>
      </c>
    </row>
    <row r="21" spans="1:8" ht="28.8" x14ac:dyDescent="0.3">
      <c r="A21" s="8" t="s">
        <v>29</v>
      </c>
      <c r="B21" s="14" t="s">
        <v>30</v>
      </c>
      <c r="C21" s="14"/>
      <c r="D21" s="8"/>
      <c r="E21" s="8"/>
      <c r="F21" s="14"/>
      <c r="G21" s="14"/>
      <c r="H21" s="25" t="s">
        <v>31</v>
      </c>
    </row>
    <row r="22" spans="1:8" x14ac:dyDescent="0.3">
      <c r="A22" s="8" t="s">
        <v>32</v>
      </c>
      <c r="B22" s="14" t="s">
        <v>33</v>
      </c>
      <c r="C22" s="14"/>
      <c r="D22" s="8"/>
      <c r="E22" s="8"/>
      <c r="F22" s="14"/>
      <c r="G22" s="14"/>
      <c r="H22" s="25" t="s">
        <v>34</v>
      </c>
    </row>
    <row r="23" spans="1:8" ht="28.8" x14ac:dyDescent="0.3">
      <c r="A23" s="8" t="s">
        <v>35</v>
      </c>
      <c r="B23" s="14" t="s">
        <v>36</v>
      </c>
      <c r="C23" s="14"/>
      <c r="D23" s="8"/>
      <c r="E23" s="8"/>
      <c r="F23" s="14"/>
      <c r="G23" s="14"/>
      <c r="H23" s="25" t="s">
        <v>37</v>
      </c>
    </row>
    <row r="24" spans="1:8" ht="28.8" x14ac:dyDescent="0.3">
      <c r="A24" s="8" t="s">
        <v>38</v>
      </c>
      <c r="B24" s="14" t="s">
        <v>39</v>
      </c>
      <c r="C24" s="14"/>
      <c r="D24" s="8"/>
      <c r="E24" s="8"/>
      <c r="F24" s="14"/>
      <c r="G24" s="14"/>
      <c r="H24" s="25" t="s">
        <v>40</v>
      </c>
    </row>
    <row r="25" spans="1:8" ht="28.8" x14ac:dyDescent="0.3">
      <c r="A25" s="8" t="s">
        <v>41</v>
      </c>
      <c r="B25" s="14" t="s">
        <v>42</v>
      </c>
      <c r="C25" s="14"/>
      <c r="D25" s="8"/>
      <c r="E25" s="8"/>
      <c r="F25" s="14"/>
      <c r="G25" s="14"/>
      <c r="H25" s="25" t="s">
        <v>43</v>
      </c>
    </row>
    <row r="26" spans="1:8" ht="43.2" x14ac:dyDescent="0.3">
      <c r="A26" s="8" t="s">
        <v>44</v>
      </c>
      <c r="B26" s="14" t="s">
        <v>45</v>
      </c>
      <c r="C26" s="14"/>
      <c r="D26" s="8"/>
      <c r="E26" s="8"/>
      <c r="F26" s="14"/>
      <c r="G26" s="14"/>
      <c r="H26" s="25" t="s">
        <v>46</v>
      </c>
    </row>
    <row r="27" spans="1:8" x14ac:dyDescent="0.3">
      <c r="A27" s="8" t="s">
        <v>47</v>
      </c>
      <c r="B27" s="14" t="s">
        <v>48</v>
      </c>
      <c r="C27" s="14"/>
      <c r="D27" s="8"/>
      <c r="E27" s="8"/>
      <c r="F27" s="14"/>
      <c r="G27" s="14"/>
      <c r="H27" s="25" t="s">
        <v>49</v>
      </c>
    </row>
    <row r="28" spans="1:8" ht="43.2" x14ac:dyDescent="0.3">
      <c r="A28" s="8" t="s">
        <v>50</v>
      </c>
      <c r="B28" s="14" t="s">
        <v>51</v>
      </c>
      <c r="C28" s="14"/>
      <c r="D28" s="8"/>
      <c r="E28" s="8"/>
      <c r="F28" s="14"/>
      <c r="G28" s="14"/>
      <c r="H28" s="25" t="s">
        <v>52</v>
      </c>
    </row>
    <row r="29" spans="1:8" ht="409.6" x14ac:dyDescent="0.3">
      <c r="A29" s="8" t="s">
        <v>53</v>
      </c>
      <c r="B29" s="14" t="s">
        <v>54</v>
      </c>
      <c r="C29" s="14"/>
      <c r="D29" s="8"/>
      <c r="E29" s="8"/>
      <c r="F29" s="14"/>
      <c r="G29" s="14"/>
      <c r="H29" s="25" t="s">
        <v>55</v>
      </c>
    </row>
    <row r="30" spans="1:8" x14ac:dyDescent="0.3">
      <c r="E30" s="7" t="s">
        <v>56</v>
      </c>
      <c r="F30" s="13">
        <f>IF((COUNT(C18:C29)&lt;&gt;COUNT(F18:F29)),"", ROUND(SUM(F18:F29),2))</f>
        <v>12240</v>
      </c>
      <c r="G30" s="15" t="str">
        <f>IF((COUNT(C18:C29)&lt;&gt;COUNT(F18:F29)),"Neužpildytos visų objektų kainos", "")</f>
        <v/>
      </c>
    </row>
    <row r="31" spans="1:8" ht="28.8" x14ac:dyDescent="0.3">
      <c r="C31" s="13" t="s">
        <v>57</v>
      </c>
      <c r="D31" s="9">
        <v>5</v>
      </c>
      <c r="E31" s="7" t="s">
        <v>58</v>
      </c>
      <c r="F31" s="13">
        <f>IF(OR(F30="",D31=""),"", ROUND(PRODUCT(D31,F30)/100,2))</f>
        <v>612</v>
      </c>
      <c r="G31" s="15" t="str">
        <f>IF(D31="", "Nurodykite taikomą PVM dydį", "")</f>
        <v/>
      </c>
    </row>
    <row r="32" spans="1:8" x14ac:dyDescent="0.3">
      <c r="E32" s="7" t="s">
        <v>59</v>
      </c>
      <c r="F32" s="13">
        <f>IF(ISBLANK(F31), "", ROUND(SUM(F30:F31),2))</f>
        <v>12852</v>
      </c>
    </row>
    <row r="36" spans="1:8" x14ac:dyDescent="0.3">
      <c r="A36" s="6" t="s">
        <v>60</v>
      </c>
      <c r="B36" s="12" t="s">
        <v>61</v>
      </c>
    </row>
    <row r="38" spans="1:8" x14ac:dyDescent="0.3">
      <c r="A38" s="6" t="s">
        <v>10</v>
      </c>
    </row>
    <row r="39" spans="1:8" s="4" customFormat="1" ht="43.2" x14ac:dyDescent="0.3">
      <c r="A39" s="16" t="s">
        <v>11</v>
      </c>
      <c r="B39" s="17" t="s">
        <v>12</v>
      </c>
      <c r="C39" s="17" t="s">
        <v>13</v>
      </c>
      <c r="D39" s="16" t="s">
        <v>14</v>
      </c>
      <c r="E39" s="16" t="s">
        <v>15</v>
      </c>
      <c r="F39" s="17" t="s">
        <v>16</v>
      </c>
      <c r="G39" s="17" t="s">
        <v>17</v>
      </c>
      <c r="H39" s="17" t="s">
        <v>18</v>
      </c>
    </row>
    <row r="40" spans="1:8" x14ac:dyDescent="0.3">
      <c r="A40" s="7" t="s">
        <v>62</v>
      </c>
      <c r="B40" s="13" t="s">
        <v>63</v>
      </c>
      <c r="C40" s="14"/>
      <c r="D40" s="8"/>
      <c r="E40" s="8"/>
      <c r="F40" s="14"/>
      <c r="G40" s="14"/>
      <c r="H40" s="14"/>
    </row>
    <row r="41" spans="1:8" ht="115.5" customHeight="1" x14ac:dyDescent="0.3">
      <c r="A41" s="8" t="s">
        <v>64</v>
      </c>
      <c r="B41" s="14" t="s">
        <v>63</v>
      </c>
      <c r="C41" s="14">
        <v>1100</v>
      </c>
      <c r="D41" s="8" t="s">
        <v>22</v>
      </c>
      <c r="E41" s="9">
        <v>35.799999999999997</v>
      </c>
      <c r="F41" s="14">
        <f>IF(ISBLANK(E41),"", PRODUCT(C41,E41))</f>
        <v>39380</v>
      </c>
      <c r="G41" s="25" t="s">
        <v>65</v>
      </c>
      <c r="H41" s="14"/>
    </row>
    <row r="42" spans="1:8" ht="28.8" x14ac:dyDescent="0.3">
      <c r="A42" s="8" t="s">
        <v>66</v>
      </c>
      <c r="B42" s="14" t="s">
        <v>25</v>
      </c>
      <c r="C42" s="14"/>
      <c r="D42" s="8"/>
      <c r="E42" s="8"/>
      <c r="F42" s="14"/>
      <c r="G42" s="14"/>
      <c r="H42" s="26" t="s">
        <v>25</v>
      </c>
    </row>
    <row r="43" spans="1:8" ht="86.4" x14ac:dyDescent="0.3">
      <c r="A43" s="8" t="s">
        <v>67</v>
      </c>
      <c r="B43" s="14" t="s">
        <v>68</v>
      </c>
      <c r="C43" s="14"/>
      <c r="D43" s="8"/>
      <c r="E43" s="8"/>
      <c r="F43" s="14"/>
      <c r="G43" s="14"/>
      <c r="H43" s="25" t="s">
        <v>28</v>
      </c>
    </row>
    <row r="44" spans="1:8" ht="28.8" x14ac:dyDescent="0.3">
      <c r="A44" s="8" t="s">
        <v>69</v>
      </c>
      <c r="B44" s="14" t="s">
        <v>30</v>
      </c>
      <c r="C44" s="14"/>
      <c r="D44" s="8"/>
      <c r="E44" s="8"/>
      <c r="F44" s="14"/>
      <c r="G44" s="14"/>
      <c r="H44" s="25" t="s">
        <v>31</v>
      </c>
    </row>
    <row r="45" spans="1:8" x14ac:dyDescent="0.3">
      <c r="A45" s="8" t="s">
        <v>70</v>
      </c>
      <c r="B45" s="14" t="s">
        <v>33</v>
      </c>
      <c r="C45" s="14"/>
      <c r="D45" s="8"/>
      <c r="E45" s="8"/>
      <c r="F45" s="14"/>
      <c r="G45" s="14"/>
      <c r="H45" s="25" t="s">
        <v>34</v>
      </c>
    </row>
    <row r="46" spans="1:8" ht="28.8" x14ac:dyDescent="0.3">
      <c r="A46" s="8" t="s">
        <v>71</v>
      </c>
      <c r="B46" s="14" t="s">
        <v>36</v>
      </c>
      <c r="C46" s="14"/>
      <c r="D46" s="8"/>
      <c r="E46" s="8"/>
      <c r="F46" s="14"/>
      <c r="G46" s="14"/>
      <c r="H46" s="25" t="s">
        <v>37</v>
      </c>
    </row>
    <row r="47" spans="1:8" ht="28.8" x14ac:dyDescent="0.3">
      <c r="A47" s="8" t="s">
        <v>72</v>
      </c>
      <c r="B47" s="14" t="s">
        <v>73</v>
      </c>
      <c r="C47" s="14"/>
      <c r="D47" s="8"/>
      <c r="E47" s="8"/>
      <c r="F47" s="14"/>
      <c r="G47" s="14"/>
      <c r="H47" s="25" t="s">
        <v>40</v>
      </c>
    </row>
    <row r="48" spans="1:8" ht="28.8" x14ac:dyDescent="0.3">
      <c r="A48" s="8" t="s">
        <v>74</v>
      </c>
      <c r="B48" s="14" t="s">
        <v>42</v>
      </c>
      <c r="C48" s="14"/>
      <c r="D48" s="8"/>
      <c r="E48" s="8"/>
      <c r="F48" s="14"/>
      <c r="G48" s="14"/>
      <c r="H48" s="25" t="s">
        <v>43</v>
      </c>
    </row>
    <row r="49" spans="1:8" ht="43.2" x14ac:dyDescent="0.3">
      <c r="A49" s="8" t="s">
        <v>75</v>
      </c>
      <c r="B49" s="14" t="s">
        <v>76</v>
      </c>
      <c r="C49" s="14"/>
      <c r="D49" s="8"/>
      <c r="E49" s="8"/>
      <c r="F49" s="14"/>
      <c r="G49" s="14"/>
      <c r="H49" s="25" t="s">
        <v>46</v>
      </c>
    </row>
    <row r="50" spans="1:8" x14ac:dyDescent="0.3">
      <c r="A50" s="8" t="s">
        <v>77</v>
      </c>
      <c r="B50" s="14" t="s">
        <v>48</v>
      </c>
      <c r="C50" s="14"/>
      <c r="D50" s="8"/>
      <c r="E50" s="8"/>
      <c r="F50" s="14"/>
      <c r="G50" s="14"/>
      <c r="H50" s="25" t="s">
        <v>49</v>
      </c>
    </row>
    <row r="51" spans="1:8" ht="43.2" x14ac:dyDescent="0.3">
      <c r="A51" s="8" t="s">
        <v>78</v>
      </c>
      <c r="B51" s="14" t="s">
        <v>51</v>
      </c>
      <c r="C51" s="14"/>
      <c r="D51" s="8"/>
      <c r="E51" s="8"/>
      <c r="F51" s="14"/>
      <c r="G51" s="14"/>
      <c r="H51" s="25" t="s">
        <v>52</v>
      </c>
    </row>
    <row r="52" spans="1:8" ht="409.6" x14ac:dyDescent="0.3">
      <c r="A52" s="8" t="s">
        <v>79</v>
      </c>
      <c r="B52" s="14" t="s">
        <v>80</v>
      </c>
      <c r="C52" s="14"/>
      <c r="D52" s="8"/>
      <c r="E52" s="8"/>
      <c r="F52" s="14"/>
      <c r="G52" s="14"/>
      <c r="H52" s="25" t="s">
        <v>81</v>
      </c>
    </row>
    <row r="53" spans="1:8" x14ac:dyDescent="0.3">
      <c r="E53" s="7" t="s">
        <v>56</v>
      </c>
      <c r="F53" s="13">
        <f>IF((COUNT(C41:C52)&lt;&gt;COUNT(F41:F52)),"", ROUND(SUM(F41:F52),2))</f>
        <v>39380</v>
      </c>
      <c r="G53" s="15" t="str">
        <f>IF((COUNT(C41:C52)&lt;&gt;COUNT(F41:F52)),"Neužpildytos visų objektų kainos", "")</f>
        <v/>
      </c>
    </row>
    <row r="54" spans="1:8" ht="28.8" x14ac:dyDescent="0.3">
      <c r="C54" s="13" t="s">
        <v>57</v>
      </c>
      <c r="D54" s="9">
        <v>5</v>
      </c>
      <c r="E54" s="7" t="s">
        <v>58</v>
      </c>
      <c r="F54" s="13">
        <f>IF(OR(F53="",D54=""),"", ROUND(PRODUCT(D54,F53)/100,2))</f>
        <v>1969</v>
      </c>
      <c r="G54" s="15" t="str">
        <f>IF(D54="", "Nurodykite taikomą PVM dydį", "")</f>
        <v/>
      </c>
    </row>
    <row r="55" spans="1:8" x14ac:dyDescent="0.3">
      <c r="E55" s="7" t="s">
        <v>59</v>
      </c>
      <c r="F55" s="13">
        <f>IF(ISBLANK(F54), "", ROUND(SUM(F53:F54),2))</f>
        <v>41349</v>
      </c>
    </row>
    <row r="59" spans="1:8" x14ac:dyDescent="0.3">
      <c r="A59" s="6" t="s">
        <v>82</v>
      </c>
      <c r="B59" s="12" t="s">
        <v>83</v>
      </c>
    </row>
    <row r="61" spans="1:8" x14ac:dyDescent="0.3">
      <c r="A61" s="6" t="s">
        <v>10</v>
      </c>
    </row>
    <row r="62" spans="1:8" s="4" customFormat="1" ht="43.2" x14ac:dyDescent="0.3">
      <c r="A62" s="16" t="s">
        <v>11</v>
      </c>
      <c r="B62" s="17" t="s">
        <v>12</v>
      </c>
      <c r="C62" s="17" t="s">
        <v>13</v>
      </c>
      <c r="D62" s="16" t="s">
        <v>14</v>
      </c>
      <c r="E62" s="16" t="s">
        <v>15</v>
      </c>
      <c r="F62" s="17" t="s">
        <v>16</v>
      </c>
      <c r="G62" s="17" t="s">
        <v>17</v>
      </c>
      <c r="H62" s="17" t="s">
        <v>18</v>
      </c>
    </row>
    <row r="63" spans="1:8" x14ac:dyDescent="0.3">
      <c r="A63" s="7" t="s">
        <v>84</v>
      </c>
      <c r="B63" s="13" t="s">
        <v>85</v>
      </c>
      <c r="C63" s="14"/>
      <c r="D63" s="8"/>
      <c r="E63" s="8"/>
      <c r="F63" s="14"/>
      <c r="G63" s="14"/>
      <c r="H63" s="14"/>
    </row>
    <row r="64" spans="1:8" ht="115.2" x14ac:dyDescent="0.3">
      <c r="A64" s="8" t="s">
        <v>86</v>
      </c>
      <c r="B64" s="14" t="s">
        <v>85</v>
      </c>
      <c r="C64" s="14">
        <v>2500</v>
      </c>
      <c r="D64" s="8" t="s">
        <v>22</v>
      </c>
      <c r="E64" s="9">
        <v>55.8</v>
      </c>
      <c r="F64" s="14">
        <f>IF(ISBLANK(E64),"", PRODUCT(C64,E64))</f>
        <v>139500</v>
      </c>
      <c r="G64" s="25" t="s">
        <v>87</v>
      </c>
      <c r="H64" s="14"/>
    </row>
    <row r="65" spans="1:8" ht="28.8" x14ac:dyDescent="0.3">
      <c r="A65" s="8" t="s">
        <v>88</v>
      </c>
      <c r="B65" s="14" t="s">
        <v>25</v>
      </c>
      <c r="C65" s="14"/>
      <c r="D65" s="8"/>
      <c r="E65" s="8"/>
      <c r="F65" s="14"/>
      <c r="G65" s="14"/>
      <c r="H65" s="26" t="s">
        <v>25</v>
      </c>
    </row>
    <row r="66" spans="1:8" ht="86.4" x14ac:dyDescent="0.3">
      <c r="A66" s="8" t="s">
        <v>89</v>
      </c>
      <c r="B66" s="14" t="s">
        <v>68</v>
      </c>
      <c r="C66" s="14"/>
      <c r="D66" s="8"/>
      <c r="E66" s="8"/>
      <c r="F66" s="14"/>
      <c r="G66" s="14"/>
      <c r="H66" s="25" t="s">
        <v>28</v>
      </c>
    </row>
    <row r="67" spans="1:8" ht="28.8" x14ac:dyDescent="0.3">
      <c r="A67" s="8" t="s">
        <v>90</v>
      </c>
      <c r="B67" s="14" t="s">
        <v>91</v>
      </c>
      <c r="C67" s="14"/>
      <c r="D67" s="8"/>
      <c r="E67" s="8"/>
      <c r="F67" s="14"/>
      <c r="G67" s="14"/>
      <c r="H67" s="25" t="s">
        <v>31</v>
      </c>
    </row>
    <row r="68" spans="1:8" x14ac:dyDescent="0.3">
      <c r="A68" s="8" t="s">
        <v>92</v>
      </c>
      <c r="B68" s="14" t="s">
        <v>33</v>
      </c>
      <c r="C68" s="14"/>
      <c r="D68" s="8"/>
      <c r="E68" s="8"/>
      <c r="F68" s="14"/>
      <c r="G68" s="14"/>
      <c r="H68" s="25" t="s">
        <v>34</v>
      </c>
    </row>
    <row r="69" spans="1:8" ht="28.8" x14ac:dyDescent="0.3">
      <c r="A69" s="8" t="s">
        <v>93</v>
      </c>
      <c r="B69" s="14" t="s">
        <v>36</v>
      </c>
      <c r="C69" s="14"/>
      <c r="D69" s="8"/>
      <c r="E69" s="8"/>
      <c r="F69" s="14"/>
      <c r="G69" s="14"/>
      <c r="H69" s="25" t="s">
        <v>37</v>
      </c>
    </row>
    <row r="70" spans="1:8" ht="28.8" x14ac:dyDescent="0.3">
      <c r="A70" s="8" t="s">
        <v>94</v>
      </c>
      <c r="B70" s="14" t="s">
        <v>39</v>
      </c>
      <c r="C70" s="14"/>
      <c r="D70" s="8"/>
      <c r="E70" s="8"/>
      <c r="F70" s="14"/>
      <c r="G70" s="14"/>
      <c r="H70" s="25" t="s">
        <v>40</v>
      </c>
    </row>
    <row r="71" spans="1:8" ht="28.8" x14ac:dyDescent="0.3">
      <c r="A71" s="8" t="s">
        <v>95</v>
      </c>
      <c r="B71" s="14" t="s">
        <v>42</v>
      </c>
      <c r="C71" s="14"/>
      <c r="D71" s="8"/>
      <c r="E71" s="8"/>
      <c r="F71" s="14"/>
      <c r="G71" s="14"/>
      <c r="H71" s="25" t="s">
        <v>43</v>
      </c>
    </row>
    <row r="72" spans="1:8" ht="43.2" x14ac:dyDescent="0.3">
      <c r="A72" s="8" t="s">
        <v>96</v>
      </c>
      <c r="B72" s="14" t="s">
        <v>76</v>
      </c>
      <c r="C72" s="14"/>
      <c r="D72" s="8"/>
      <c r="E72" s="8"/>
      <c r="F72" s="14"/>
      <c r="G72" s="14"/>
      <c r="H72" s="25" t="s">
        <v>46</v>
      </c>
    </row>
    <row r="73" spans="1:8" x14ac:dyDescent="0.3">
      <c r="A73" s="8" t="s">
        <v>97</v>
      </c>
      <c r="B73" s="14" t="s">
        <v>48</v>
      </c>
      <c r="C73" s="14"/>
      <c r="D73" s="8"/>
      <c r="E73" s="8"/>
      <c r="F73" s="14"/>
      <c r="G73" s="14"/>
      <c r="H73" s="25" t="s">
        <v>49</v>
      </c>
    </row>
    <row r="74" spans="1:8" ht="43.2" x14ac:dyDescent="0.3">
      <c r="A74" s="8" t="s">
        <v>98</v>
      </c>
      <c r="B74" s="14" t="s">
        <v>51</v>
      </c>
      <c r="C74" s="14"/>
      <c r="D74" s="8"/>
      <c r="E74" s="8"/>
      <c r="F74" s="14"/>
      <c r="G74" s="14"/>
      <c r="H74" s="25" t="s">
        <v>52</v>
      </c>
    </row>
    <row r="75" spans="1:8" ht="409.6" x14ac:dyDescent="0.3">
      <c r="A75" s="8" t="s">
        <v>99</v>
      </c>
      <c r="B75" s="14" t="s">
        <v>100</v>
      </c>
      <c r="C75" s="14"/>
      <c r="D75" s="8"/>
      <c r="E75" s="8"/>
      <c r="F75" s="14"/>
      <c r="G75" s="14"/>
      <c r="H75" s="25" t="s">
        <v>101</v>
      </c>
    </row>
    <row r="76" spans="1:8" x14ac:dyDescent="0.3">
      <c r="E76" s="7" t="s">
        <v>56</v>
      </c>
      <c r="F76" s="13">
        <f>IF((COUNT(C64:C75)&lt;&gt;COUNT(F64:F75)),"", ROUND(SUM(F64:F75),2))</f>
        <v>139500</v>
      </c>
      <c r="G76" s="15" t="str">
        <f>IF((COUNT(C64:C75)&lt;&gt;COUNT(F64:F75)),"Neužpildytos visų objektų kainos", "")</f>
        <v/>
      </c>
    </row>
    <row r="77" spans="1:8" ht="28.8" x14ac:dyDescent="0.3">
      <c r="C77" s="13" t="s">
        <v>57</v>
      </c>
      <c r="D77" s="9">
        <v>5</v>
      </c>
      <c r="E77" s="7" t="s">
        <v>58</v>
      </c>
      <c r="F77" s="13">
        <f>IF(OR(F76="",D77=""),"", ROUND(PRODUCT(D77,F76)/100,2))</f>
        <v>6975</v>
      </c>
      <c r="G77" s="15" t="str">
        <f>IF(D77="", "Nurodykite taikomą PVM dydį", "")</f>
        <v/>
      </c>
    </row>
    <row r="78" spans="1:8" x14ac:dyDescent="0.3">
      <c r="E78" s="7" t="s">
        <v>59</v>
      </c>
      <c r="F78" s="13">
        <f>IF(ISBLANK(F77), "", ROUND(SUM(F76:F77),2))</f>
        <v>146475</v>
      </c>
    </row>
    <row r="82" spans="1:8" x14ac:dyDescent="0.3">
      <c r="A82" s="6" t="s">
        <v>102</v>
      </c>
      <c r="B82" s="12" t="s">
        <v>103</v>
      </c>
    </row>
    <row r="84" spans="1:8" x14ac:dyDescent="0.3">
      <c r="A84" s="6" t="s">
        <v>10</v>
      </c>
    </row>
    <row r="85" spans="1:8" s="4" customFormat="1" ht="43.2" x14ac:dyDescent="0.3">
      <c r="A85" s="16" t="s">
        <v>11</v>
      </c>
      <c r="B85" s="17" t="s">
        <v>12</v>
      </c>
      <c r="C85" s="17" t="s">
        <v>13</v>
      </c>
      <c r="D85" s="16" t="s">
        <v>14</v>
      </c>
      <c r="E85" s="16" t="s">
        <v>15</v>
      </c>
      <c r="F85" s="17" t="s">
        <v>16</v>
      </c>
      <c r="G85" s="17" t="s">
        <v>17</v>
      </c>
      <c r="H85" s="17" t="s">
        <v>18</v>
      </c>
    </row>
    <row r="86" spans="1:8" x14ac:dyDescent="0.3">
      <c r="A86" s="7" t="s">
        <v>104</v>
      </c>
      <c r="B86" s="13" t="s">
        <v>105</v>
      </c>
      <c r="C86" s="14"/>
      <c r="D86" s="8"/>
      <c r="E86" s="8"/>
      <c r="F86" s="14"/>
      <c r="G86" s="14"/>
      <c r="H86" s="14"/>
    </row>
    <row r="87" spans="1:8" ht="115.2" x14ac:dyDescent="0.3">
      <c r="A87" s="8" t="s">
        <v>106</v>
      </c>
      <c r="B87" s="14" t="s">
        <v>105</v>
      </c>
      <c r="C87" s="14">
        <v>450</v>
      </c>
      <c r="D87" s="8" t="s">
        <v>22</v>
      </c>
      <c r="E87" s="9">
        <v>44.8</v>
      </c>
      <c r="F87" s="14">
        <f>IF(ISBLANK(E87),"", PRODUCT(C87,E87))</f>
        <v>20160</v>
      </c>
      <c r="G87" s="25" t="s">
        <v>107</v>
      </c>
      <c r="H87" s="14"/>
    </row>
    <row r="88" spans="1:8" ht="28.8" x14ac:dyDescent="0.3">
      <c r="A88" s="8" t="s">
        <v>108</v>
      </c>
      <c r="B88" s="14" t="s">
        <v>25</v>
      </c>
      <c r="C88" s="14"/>
      <c r="D88" s="8"/>
      <c r="E88" s="8"/>
      <c r="F88" s="14"/>
      <c r="G88" s="14"/>
      <c r="H88" s="26" t="s">
        <v>25</v>
      </c>
    </row>
    <row r="89" spans="1:8" ht="86.4" x14ac:dyDescent="0.3">
      <c r="A89" s="8" t="s">
        <v>109</v>
      </c>
      <c r="B89" s="14" t="s">
        <v>27</v>
      </c>
      <c r="C89" s="14"/>
      <c r="D89" s="8"/>
      <c r="E89" s="8"/>
      <c r="F89" s="14"/>
      <c r="G89" s="14"/>
      <c r="H89" s="25" t="s">
        <v>28</v>
      </c>
    </row>
    <row r="90" spans="1:8" ht="28.8" x14ac:dyDescent="0.3">
      <c r="A90" s="8" t="s">
        <v>110</v>
      </c>
      <c r="B90" s="14" t="s">
        <v>30</v>
      </c>
      <c r="C90" s="14"/>
      <c r="D90" s="8"/>
      <c r="E90" s="8"/>
      <c r="F90" s="14"/>
      <c r="G90" s="14"/>
      <c r="H90" s="25" t="s">
        <v>31</v>
      </c>
    </row>
    <row r="91" spans="1:8" x14ac:dyDescent="0.3">
      <c r="A91" s="8" t="s">
        <v>111</v>
      </c>
      <c r="B91" s="14" t="s">
        <v>33</v>
      </c>
      <c r="C91" s="14"/>
      <c r="D91" s="8"/>
      <c r="E91" s="8"/>
      <c r="F91" s="14"/>
      <c r="G91" s="14"/>
      <c r="H91" s="25" t="s">
        <v>34</v>
      </c>
    </row>
    <row r="92" spans="1:8" ht="28.8" x14ac:dyDescent="0.3">
      <c r="A92" s="8" t="s">
        <v>112</v>
      </c>
      <c r="B92" s="14" t="s">
        <v>113</v>
      </c>
      <c r="C92" s="14"/>
      <c r="D92" s="8"/>
      <c r="E92" s="8"/>
      <c r="F92" s="14"/>
      <c r="G92" s="14"/>
      <c r="H92" s="25" t="s">
        <v>37</v>
      </c>
    </row>
    <row r="93" spans="1:8" ht="28.8" x14ac:dyDescent="0.3">
      <c r="A93" s="8" t="s">
        <v>114</v>
      </c>
      <c r="B93" s="14" t="s">
        <v>115</v>
      </c>
      <c r="C93" s="14"/>
      <c r="D93" s="8"/>
      <c r="E93" s="8"/>
      <c r="F93" s="14"/>
      <c r="G93" s="14"/>
      <c r="H93" s="25" t="s">
        <v>40</v>
      </c>
    </row>
    <row r="94" spans="1:8" ht="28.8" x14ac:dyDescent="0.3">
      <c r="A94" s="8" t="s">
        <v>116</v>
      </c>
      <c r="B94" s="14" t="s">
        <v>42</v>
      </c>
      <c r="C94" s="14"/>
      <c r="D94" s="8"/>
      <c r="E94" s="8"/>
      <c r="F94" s="14"/>
      <c r="G94" s="14"/>
      <c r="H94" s="25" t="s">
        <v>43</v>
      </c>
    </row>
    <row r="95" spans="1:8" ht="43.2" x14ac:dyDescent="0.3">
      <c r="A95" s="8" t="s">
        <v>117</v>
      </c>
      <c r="B95" s="14" t="s">
        <v>76</v>
      </c>
      <c r="C95" s="14"/>
      <c r="D95" s="8"/>
      <c r="E95" s="8"/>
      <c r="F95" s="14"/>
      <c r="G95" s="14"/>
      <c r="H95" s="25" t="s">
        <v>46</v>
      </c>
    </row>
    <row r="96" spans="1:8" x14ac:dyDescent="0.3">
      <c r="A96" s="8" t="s">
        <v>118</v>
      </c>
      <c r="B96" s="14" t="s">
        <v>48</v>
      </c>
      <c r="C96" s="14"/>
      <c r="D96" s="8"/>
      <c r="E96" s="8"/>
      <c r="F96" s="14"/>
      <c r="G96" s="14"/>
      <c r="H96" s="25" t="s">
        <v>49</v>
      </c>
    </row>
    <row r="97" spans="1:8" ht="43.2" x14ac:dyDescent="0.3">
      <c r="A97" s="8" t="s">
        <v>119</v>
      </c>
      <c r="B97" s="14" t="s">
        <v>51</v>
      </c>
      <c r="C97" s="14"/>
      <c r="D97" s="8"/>
      <c r="E97" s="8"/>
      <c r="F97" s="14"/>
      <c r="G97" s="14"/>
      <c r="H97" s="25" t="s">
        <v>52</v>
      </c>
    </row>
    <row r="98" spans="1:8" ht="409.6" x14ac:dyDescent="0.3">
      <c r="A98" s="8" t="s">
        <v>120</v>
      </c>
      <c r="B98" s="14" t="s">
        <v>121</v>
      </c>
      <c r="C98" s="14"/>
      <c r="D98" s="8"/>
      <c r="E98" s="8"/>
      <c r="F98" s="14"/>
      <c r="G98" s="14"/>
      <c r="H98" s="25" t="s">
        <v>122</v>
      </c>
    </row>
    <row r="99" spans="1:8" x14ac:dyDescent="0.3">
      <c r="E99" s="7" t="s">
        <v>56</v>
      </c>
      <c r="F99" s="13">
        <f>IF((COUNT(C87:C98)&lt;&gt;COUNT(F87:F98)),"", ROUND(SUM(F87:F98),2))</f>
        <v>20160</v>
      </c>
      <c r="G99" s="15" t="str">
        <f>IF((COUNT(C87:C98)&lt;&gt;COUNT(F87:F98)),"Neužpildytos visų objektų kainos", "")</f>
        <v/>
      </c>
    </row>
    <row r="100" spans="1:8" ht="28.8" x14ac:dyDescent="0.3">
      <c r="C100" s="13" t="s">
        <v>57</v>
      </c>
      <c r="D100" s="9">
        <v>5</v>
      </c>
      <c r="E100" s="7" t="s">
        <v>58</v>
      </c>
      <c r="F100" s="13">
        <f>IF(OR(F99="",D100=""),"", ROUND(PRODUCT(D100,F99)/100,2))</f>
        <v>1008</v>
      </c>
      <c r="G100" s="15" t="str">
        <f>IF(D100="", "Nurodykite taikomą PVM dydį", "")</f>
        <v/>
      </c>
    </row>
    <row r="101" spans="1:8" x14ac:dyDescent="0.3">
      <c r="E101" s="7" t="s">
        <v>59</v>
      </c>
      <c r="F101" s="13">
        <f>IF(ISBLANK(F100), "", ROUND(SUM(F99:F100),2))</f>
        <v>21168</v>
      </c>
    </row>
    <row r="105" spans="1:8" x14ac:dyDescent="0.3">
      <c r="A105" s="6" t="s">
        <v>123</v>
      </c>
      <c r="B105" s="12" t="s">
        <v>124</v>
      </c>
    </row>
    <row r="107" spans="1:8" x14ac:dyDescent="0.3">
      <c r="A107" s="6" t="s">
        <v>10</v>
      </c>
    </row>
    <row r="108" spans="1:8" s="4" customFormat="1" ht="43.2" x14ac:dyDescent="0.3">
      <c r="A108" s="16" t="s">
        <v>11</v>
      </c>
      <c r="B108" s="17" t="s">
        <v>12</v>
      </c>
      <c r="C108" s="17" t="s">
        <v>13</v>
      </c>
      <c r="D108" s="16" t="s">
        <v>14</v>
      </c>
      <c r="E108" s="17" t="s">
        <v>15</v>
      </c>
      <c r="F108" s="17" t="s">
        <v>16</v>
      </c>
      <c r="G108" s="17" t="s">
        <v>17</v>
      </c>
      <c r="H108" s="17" t="s">
        <v>18</v>
      </c>
    </row>
    <row r="109" spans="1:8" x14ac:dyDescent="0.3">
      <c r="A109" s="7" t="s">
        <v>125</v>
      </c>
      <c r="B109" s="13" t="s">
        <v>126</v>
      </c>
      <c r="C109" s="14"/>
      <c r="D109" s="8"/>
      <c r="E109" s="8"/>
      <c r="F109" s="14"/>
      <c r="G109" s="14"/>
      <c r="H109" s="14"/>
    </row>
    <row r="110" spans="1:8" ht="115.2" x14ac:dyDescent="0.3">
      <c r="A110" s="8" t="s">
        <v>127</v>
      </c>
      <c r="B110" s="14" t="s">
        <v>126</v>
      </c>
      <c r="C110" s="14">
        <v>900</v>
      </c>
      <c r="D110" s="8" t="s">
        <v>22</v>
      </c>
      <c r="E110" s="9">
        <v>40.299999999999997</v>
      </c>
      <c r="F110" s="14">
        <f>IF(ISBLANK(E110),"", PRODUCT(C110,E110))</f>
        <v>36270</v>
      </c>
      <c r="G110" s="25" t="s">
        <v>128</v>
      </c>
      <c r="H110" s="14"/>
    </row>
    <row r="111" spans="1:8" ht="28.8" x14ac:dyDescent="0.3">
      <c r="A111" s="8" t="s">
        <v>129</v>
      </c>
      <c r="B111" s="14" t="s">
        <v>25</v>
      </c>
      <c r="C111" s="14"/>
      <c r="D111" s="8"/>
      <c r="E111" s="8"/>
      <c r="F111" s="14"/>
      <c r="G111" s="14"/>
      <c r="H111" s="26" t="s">
        <v>25</v>
      </c>
    </row>
    <row r="112" spans="1:8" ht="86.4" x14ac:dyDescent="0.3">
      <c r="A112" s="8" t="s">
        <v>130</v>
      </c>
      <c r="B112" s="14" t="s">
        <v>68</v>
      </c>
      <c r="C112" s="14"/>
      <c r="D112" s="8"/>
      <c r="E112" s="8"/>
      <c r="F112" s="14"/>
      <c r="G112" s="14"/>
      <c r="H112" s="25" t="s">
        <v>28</v>
      </c>
    </row>
    <row r="113" spans="1:8" ht="28.8" x14ac:dyDescent="0.3">
      <c r="A113" s="8" t="s">
        <v>131</v>
      </c>
      <c r="B113" s="14" t="s">
        <v>30</v>
      </c>
      <c r="C113" s="14"/>
      <c r="D113" s="8"/>
      <c r="E113" s="8"/>
      <c r="F113" s="14"/>
      <c r="G113" s="14"/>
      <c r="H113" s="25" t="s">
        <v>31</v>
      </c>
    </row>
    <row r="114" spans="1:8" x14ac:dyDescent="0.3">
      <c r="A114" s="8" t="s">
        <v>132</v>
      </c>
      <c r="B114" s="14" t="s">
        <v>33</v>
      </c>
      <c r="C114" s="14"/>
      <c r="D114" s="8"/>
      <c r="E114" s="8"/>
      <c r="F114" s="14"/>
      <c r="G114" s="14"/>
      <c r="H114" s="25" t="s">
        <v>34</v>
      </c>
    </row>
    <row r="115" spans="1:8" ht="28.8" x14ac:dyDescent="0.3">
      <c r="A115" s="8" t="s">
        <v>133</v>
      </c>
      <c r="B115" s="14" t="s">
        <v>36</v>
      </c>
      <c r="C115" s="14"/>
      <c r="D115" s="8"/>
      <c r="E115" s="8"/>
      <c r="F115" s="14"/>
      <c r="G115" s="14"/>
      <c r="H115" s="25" t="s">
        <v>37</v>
      </c>
    </row>
    <row r="116" spans="1:8" ht="28.8" x14ac:dyDescent="0.3">
      <c r="A116" s="8" t="s">
        <v>134</v>
      </c>
      <c r="B116" s="14" t="s">
        <v>115</v>
      </c>
      <c r="C116" s="14"/>
      <c r="D116" s="8"/>
      <c r="E116" s="8"/>
      <c r="F116" s="14"/>
      <c r="G116" s="14"/>
      <c r="H116" s="25" t="s">
        <v>40</v>
      </c>
    </row>
    <row r="117" spans="1:8" ht="28.8" x14ac:dyDescent="0.3">
      <c r="A117" s="8" t="s">
        <v>135</v>
      </c>
      <c r="B117" s="14" t="s">
        <v>42</v>
      </c>
      <c r="C117" s="14"/>
      <c r="D117" s="8"/>
      <c r="E117" s="8"/>
      <c r="F117" s="14"/>
      <c r="G117" s="14"/>
      <c r="H117" s="25" t="s">
        <v>43</v>
      </c>
    </row>
    <row r="118" spans="1:8" ht="43.2" x14ac:dyDescent="0.3">
      <c r="A118" s="8" t="s">
        <v>136</v>
      </c>
      <c r="B118" s="14" t="s">
        <v>76</v>
      </c>
      <c r="C118" s="14"/>
      <c r="D118" s="8"/>
      <c r="E118" s="8"/>
      <c r="F118" s="14"/>
      <c r="G118" s="14"/>
      <c r="H118" s="25" t="s">
        <v>46</v>
      </c>
    </row>
    <row r="119" spans="1:8" x14ac:dyDescent="0.3">
      <c r="A119" s="8" t="s">
        <v>137</v>
      </c>
      <c r="B119" s="14" t="s">
        <v>138</v>
      </c>
      <c r="C119" s="14"/>
      <c r="D119" s="8"/>
      <c r="E119" s="8"/>
      <c r="F119" s="14"/>
      <c r="G119" s="14"/>
      <c r="H119" s="25" t="s">
        <v>49</v>
      </c>
    </row>
    <row r="120" spans="1:8" ht="43.2" x14ac:dyDescent="0.3">
      <c r="A120" s="8" t="s">
        <v>139</v>
      </c>
      <c r="B120" s="14" t="s">
        <v>51</v>
      </c>
      <c r="C120" s="14"/>
      <c r="D120" s="8"/>
      <c r="E120" s="8"/>
      <c r="F120" s="14"/>
      <c r="G120" s="14"/>
      <c r="H120" s="25" t="s">
        <v>52</v>
      </c>
    </row>
    <row r="121" spans="1:8" ht="409.6" x14ac:dyDescent="0.3">
      <c r="A121" s="8" t="s">
        <v>140</v>
      </c>
      <c r="B121" s="14" t="s">
        <v>141</v>
      </c>
      <c r="C121" s="14"/>
      <c r="D121" s="8"/>
      <c r="E121" s="8"/>
      <c r="F121" s="14"/>
      <c r="G121" s="14"/>
      <c r="H121" s="25" t="s">
        <v>142</v>
      </c>
    </row>
    <row r="122" spans="1:8" x14ac:dyDescent="0.3">
      <c r="E122" s="7" t="s">
        <v>56</v>
      </c>
      <c r="F122" s="13">
        <f>IF((COUNT(C110:C121)&lt;&gt;COUNT(F110:F121)),"", ROUND(SUM(F110:F121),2))</f>
        <v>36270</v>
      </c>
      <c r="G122" s="15" t="str">
        <f>IF((COUNT(C110:C121)&lt;&gt;COUNT(F110:F121)),"Neužpildytos visų objektų kainos", "")</f>
        <v/>
      </c>
    </row>
    <row r="123" spans="1:8" ht="28.8" x14ac:dyDescent="0.3">
      <c r="C123" s="13" t="s">
        <v>57</v>
      </c>
      <c r="D123" s="9">
        <v>5</v>
      </c>
      <c r="E123" s="7" t="s">
        <v>58</v>
      </c>
      <c r="F123" s="13">
        <f>IF(OR(F122="",D123=""),"", ROUND(PRODUCT(D123,F122)/100,2))</f>
        <v>1813.5</v>
      </c>
      <c r="G123" s="15" t="str">
        <f>IF(D123="", "Nurodykite taikomą PVM dydį", "")</f>
        <v/>
      </c>
    </row>
    <row r="124" spans="1:8" x14ac:dyDescent="0.3">
      <c r="E124" s="7" t="s">
        <v>59</v>
      </c>
      <c r="F124" s="13">
        <f>IF(ISBLANK(F123), "", ROUND(SUM(F122:F123),2))</f>
        <v>38083.5</v>
      </c>
    </row>
    <row r="128" spans="1:8" x14ac:dyDescent="0.3">
      <c r="A128" s="6" t="s">
        <v>143</v>
      </c>
      <c r="B128" s="12" t="s">
        <v>144</v>
      </c>
    </row>
    <row r="130" spans="1:8" x14ac:dyDescent="0.3">
      <c r="A130" s="6" t="s">
        <v>10</v>
      </c>
    </row>
    <row r="131" spans="1:8" s="4" customFormat="1" ht="43.2" x14ac:dyDescent="0.3">
      <c r="A131" s="16" t="s">
        <v>11</v>
      </c>
      <c r="B131" s="17" t="s">
        <v>12</v>
      </c>
      <c r="C131" s="17" t="s">
        <v>13</v>
      </c>
      <c r="D131" s="16" t="s">
        <v>14</v>
      </c>
      <c r="E131" s="16" t="s">
        <v>15</v>
      </c>
      <c r="F131" s="17" t="s">
        <v>16</v>
      </c>
      <c r="G131" s="17" t="s">
        <v>17</v>
      </c>
      <c r="H131" s="17" t="s">
        <v>18</v>
      </c>
    </row>
    <row r="132" spans="1:8" x14ac:dyDescent="0.3">
      <c r="A132" s="7" t="s">
        <v>145</v>
      </c>
      <c r="B132" s="13" t="s">
        <v>146</v>
      </c>
      <c r="C132" s="14"/>
      <c r="D132" s="8"/>
      <c r="E132" s="8"/>
      <c r="F132" s="14"/>
      <c r="G132" s="14"/>
      <c r="H132" s="14"/>
    </row>
    <row r="133" spans="1:8" ht="115.2" x14ac:dyDescent="0.3">
      <c r="A133" s="8" t="s">
        <v>147</v>
      </c>
      <c r="B133" s="14" t="s">
        <v>146</v>
      </c>
      <c r="C133" s="14">
        <v>500</v>
      </c>
      <c r="D133" s="8" t="s">
        <v>22</v>
      </c>
      <c r="E133" s="9">
        <v>39</v>
      </c>
      <c r="F133" s="14">
        <f>IF(ISBLANK(E133),"", PRODUCT(C133,E133))</f>
        <v>19500</v>
      </c>
      <c r="G133" s="25" t="s">
        <v>148</v>
      </c>
      <c r="H133" s="14"/>
    </row>
    <row r="134" spans="1:8" ht="28.8" x14ac:dyDescent="0.3">
      <c r="A134" s="8" t="s">
        <v>149</v>
      </c>
      <c r="B134" s="14" t="s">
        <v>25</v>
      </c>
      <c r="C134" s="14"/>
      <c r="D134" s="8"/>
      <c r="E134" s="8"/>
      <c r="F134" s="14"/>
      <c r="G134" s="14"/>
      <c r="H134" s="26" t="s">
        <v>25</v>
      </c>
    </row>
    <row r="135" spans="1:8" ht="86.4" x14ac:dyDescent="0.3">
      <c r="A135" s="8" t="s">
        <v>150</v>
      </c>
      <c r="B135" s="14" t="s">
        <v>68</v>
      </c>
      <c r="C135" s="14"/>
      <c r="D135" s="8"/>
      <c r="E135" s="8"/>
      <c r="F135" s="14"/>
      <c r="G135" s="14"/>
      <c r="H135" s="25" t="s">
        <v>28</v>
      </c>
    </row>
    <row r="136" spans="1:8" ht="28.8" x14ac:dyDescent="0.3">
      <c r="A136" s="8" t="s">
        <v>151</v>
      </c>
      <c r="B136" s="14" t="s">
        <v>91</v>
      </c>
      <c r="C136" s="14"/>
      <c r="D136" s="8"/>
      <c r="E136" s="8"/>
      <c r="F136" s="14"/>
      <c r="G136" s="14"/>
      <c r="H136" s="25" t="s">
        <v>31</v>
      </c>
    </row>
    <row r="137" spans="1:8" x14ac:dyDescent="0.3">
      <c r="A137" s="8" t="s">
        <v>152</v>
      </c>
      <c r="B137" s="14" t="s">
        <v>33</v>
      </c>
      <c r="C137" s="14"/>
      <c r="D137" s="8"/>
      <c r="E137" s="8"/>
      <c r="F137" s="14"/>
      <c r="G137" s="14"/>
      <c r="H137" s="25" t="s">
        <v>34</v>
      </c>
    </row>
    <row r="138" spans="1:8" ht="28.8" x14ac:dyDescent="0.3">
      <c r="A138" s="8" t="s">
        <v>153</v>
      </c>
      <c r="B138" s="14" t="s">
        <v>36</v>
      </c>
      <c r="C138" s="14"/>
      <c r="D138" s="8"/>
      <c r="E138" s="8"/>
      <c r="F138" s="14"/>
      <c r="G138" s="14"/>
      <c r="H138" s="25" t="s">
        <v>37</v>
      </c>
    </row>
    <row r="139" spans="1:8" ht="28.8" x14ac:dyDescent="0.3">
      <c r="A139" s="8" t="s">
        <v>154</v>
      </c>
      <c r="B139" s="14" t="s">
        <v>115</v>
      </c>
      <c r="C139" s="14"/>
      <c r="D139" s="8"/>
      <c r="E139" s="8"/>
      <c r="F139" s="14"/>
      <c r="G139" s="14"/>
      <c r="H139" s="25" t="s">
        <v>40</v>
      </c>
    </row>
    <row r="140" spans="1:8" ht="28.8" x14ac:dyDescent="0.3">
      <c r="A140" s="8" t="s">
        <v>155</v>
      </c>
      <c r="B140" s="14" t="s">
        <v>42</v>
      </c>
      <c r="C140" s="14"/>
      <c r="D140" s="8"/>
      <c r="E140" s="8"/>
      <c r="F140" s="14"/>
      <c r="G140" s="14"/>
      <c r="H140" s="25" t="s">
        <v>43</v>
      </c>
    </row>
    <row r="141" spans="1:8" ht="43.2" x14ac:dyDescent="0.3">
      <c r="A141" s="8" t="s">
        <v>156</v>
      </c>
      <c r="B141" s="14" t="s">
        <v>76</v>
      </c>
      <c r="C141" s="14"/>
      <c r="D141" s="8"/>
      <c r="E141" s="8"/>
      <c r="F141" s="14"/>
      <c r="G141" s="14"/>
      <c r="H141" s="25" t="s">
        <v>46</v>
      </c>
    </row>
    <row r="142" spans="1:8" x14ac:dyDescent="0.3">
      <c r="A142" s="8" t="s">
        <v>157</v>
      </c>
      <c r="B142" s="14" t="s">
        <v>48</v>
      </c>
      <c r="C142" s="14"/>
      <c r="D142" s="8"/>
      <c r="E142" s="8"/>
      <c r="F142" s="14"/>
      <c r="G142" s="14"/>
      <c r="H142" s="25" t="s">
        <v>49</v>
      </c>
    </row>
    <row r="143" spans="1:8" ht="43.2" x14ac:dyDescent="0.3">
      <c r="A143" s="8" t="s">
        <v>158</v>
      </c>
      <c r="B143" s="14" t="s">
        <v>51</v>
      </c>
      <c r="C143" s="14"/>
      <c r="D143" s="8"/>
      <c r="E143" s="8"/>
      <c r="F143" s="14"/>
      <c r="G143" s="14"/>
      <c r="H143" s="25" t="s">
        <v>52</v>
      </c>
    </row>
    <row r="144" spans="1:8" ht="409.6" x14ac:dyDescent="0.3">
      <c r="A144" s="8" t="s">
        <v>159</v>
      </c>
      <c r="B144" s="14" t="s">
        <v>160</v>
      </c>
      <c r="C144" s="14"/>
      <c r="D144" s="8"/>
      <c r="E144" s="8"/>
      <c r="F144" s="14"/>
      <c r="G144" s="14"/>
      <c r="H144" s="25" t="s">
        <v>161</v>
      </c>
    </row>
    <row r="145" spans="1:8" x14ac:dyDescent="0.3">
      <c r="E145" s="7" t="s">
        <v>56</v>
      </c>
      <c r="F145" s="13">
        <f>IF((COUNT(C133:C144)&lt;&gt;COUNT(F133:F144)),"", ROUND(SUM(F133:F144),2))</f>
        <v>19500</v>
      </c>
      <c r="G145" s="15" t="str">
        <f>IF((COUNT(C133:C144)&lt;&gt;COUNT(F133:F144)),"Neužpildytos visų objektų kainos", "")</f>
        <v/>
      </c>
    </row>
    <row r="146" spans="1:8" ht="28.8" x14ac:dyDescent="0.3">
      <c r="C146" s="13" t="s">
        <v>57</v>
      </c>
      <c r="D146" s="9">
        <v>5</v>
      </c>
      <c r="E146" s="7" t="s">
        <v>58</v>
      </c>
      <c r="F146" s="13">
        <f>IF(OR(F145="",D146=""),"", ROUND(PRODUCT(D146,F145)/100,2))</f>
        <v>975</v>
      </c>
      <c r="G146" s="15" t="str">
        <f>IF(D146="", "Nurodykite taikomą PVM dydį", "")</f>
        <v/>
      </c>
    </row>
    <row r="147" spans="1:8" x14ac:dyDescent="0.3">
      <c r="E147" s="7" t="s">
        <v>59</v>
      </c>
      <c r="F147" s="13">
        <f>IF(ISBLANK(F146), "", ROUND(SUM(F145:F146),2))</f>
        <v>20475</v>
      </c>
    </row>
    <row r="151" spans="1:8" x14ac:dyDescent="0.3">
      <c r="A151" s="6" t="s">
        <v>162</v>
      </c>
      <c r="B151" s="12" t="s">
        <v>163</v>
      </c>
    </row>
    <row r="153" spans="1:8" x14ac:dyDescent="0.3">
      <c r="A153" s="6" t="s">
        <v>10</v>
      </c>
    </row>
    <row r="154" spans="1:8" s="4" customFormat="1" ht="43.2" x14ac:dyDescent="0.3">
      <c r="A154" s="16" t="s">
        <v>11</v>
      </c>
      <c r="B154" s="17" t="s">
        <v>12</v>
      </c>
      <c r="C154" s="17" t="s">
        <v>13</v>
      </c>
      <c r="D154" s="16" t="s">
        <v>14</v>
      </c>
      <c r="E154" s="16" t="s">
        <v>15</v>
      </c>
      <c r="F154" s="17" t="s">
        <v>16</v>
      </c>
      <c r="G154" s="17" t="s">
        <v>17</v>
      </c>
      <c r="H154" s="17" t="s">
        <v>18</v>
      </c>
    </row>
    <row r="155" spans="1:8" x14ac:dyDescent="0.3">
      <c r="A155" s="7" t="s">
        <v>164</v>
      </c>
      <c r="B155" s="13" t="s">
        <v>165</v>
      </c>
      <c r="C155" s="14"/>
      <c r="D155" s="8"/>
      <c r="E155" s="8"/>
      <c r="F155" s="14"/>
      <c r="G155" s="14"/>
      <c r="H155" s="14"/>
    </row>
    <row r="156" spans="1:8" ht="115.2" x14ac:dyDescent="0.3">
      <c r="A156" s="8" t="s">
        <v>166</v>
      </c>
      <c r="B156" s="14" t="s">
        <v>165</v>
      </c>
      <c r="C156" s="14">
        <v>3750</v>
      </c>
      <c r="D156" s="8" t="s">
        <v>22</v>
      </c>
      <c r="E156" s="9">
        <v>23.5</v>
      </c>
      <c r="F156" s="14">
        <f>IF(ISBLANK(E156),"", PRODUCT(C156,E156))</f>
        <v>88125</v>
      </c>
      <c r="G156" s="25" t="s">
        <v>167</v>
      </c>
      <c r="H156" s="14"/>
    </row>
    <row r="157" spans="1:8" ht="28.8" x14ac:dyDescent="0.3">
      <c r="A157" s="8" t="s">
        <v>168</v>
      </c>
      <c r="B157" s="14" t="s">
        <v>25</v>
      </c>
      <c r="C157" s="14"/>
      <c r="D157" s="8"/>
      <c r="E157" s="8"/>
      <c r="F157" s="14"/>
      <c r="G157" s="14"/>
      <c r="H157" s="26" t="s">
        <v>25</v>
      </c>
    </row>
    <row r="158" spans="1:8" ht="86.4" x14ac:dyDescent="0.3">
      <c r="A158" s="8" t="s">
        <v>169</v>
      </c>
      <c r="B158" s="14" t="s">
        <v>27</v>
      </c>
      <c r="C158" s="14"/>
      <c r="D158" s="8"/>
      <c r="E158" s="8"/>
      <c r="F158" s="14"/>
      <c r="G158" s="14"/>
      <c r="H158" s="25" t="s">
        <v>28</v>
      </c>
    </row>
    <row r="159" spans="1:8" ht="28.8" x14ac:dyDescent="0.3">
      <c r="A159" s="8" t="s">
        <v>170</v>
      </c>
      <c r="B159" s="14" t="s">
        <v>30</v>
      </c>
      <c r="C159" s="14"/>
      <c r="D159" s="8"/>
      <c r="E159" s="8"/>
      <c r="F159" s="14"/>
      <c r="G159" s="14"/>
      <c r="H159" s="25" t="s">
        <v>31</v>
      </c>
    </row>
    <row r="160" spans="1:8" x14ac:dyDescent="0.3">
      <c r="A160" s="8" t="s">
        <v>171</v>
      </c>
      <c r="B160" s="14" t="s">
        <v>33</v>
      </c>
      <c r="C160" s="14"/>
      <c r="D160" s="8"/>
      <c r="E160" s="8"/>
      <c r="F160" s="14"/>
      <c r="G160" s="14"/>
      <c r="H160" s="25" t="s">
        <v>34</v>
      </c>
    </row>
    <row r="161" spans="1:8" ht="28.8" x14ac:dyDescent="0.3">
      <c r="A161" s="8" t="s">
        <v>172</v>
      </c>
      <c r="B161" s="14" t="s">
        <v>36</v>
      </c>
      <c r="C161" s="14"/>
      <c r="D161" s="8"/>
      <c r="E161" s="8"/>
      <c r="F161" s="14"/>
      <c r="G161" s="14"/>
      <c r="H161" s="25" t="s">
        <v>37</v>
      </c>
    </row>
    <row r="162" spans="1:8" ht="28.8" x14ac:dyDescent="0.3">
      <c r="A162" s="8" t="s">
        <v>173</v>
      </c>
      <c r="B162" s="14" t="s">
        <v>115</v>
      </c>
      <c r="C162" s="14"/>
      <c r="D162" s="8"/>
      <c r="E162" s="8"/>
      <c r="F162" s="14"/>
      <c r="G162" s="14"/>
      <c r="H162" s="25" t="s">
        <v>40</v>
      </c>
    </row>
    <row r="163" spans="1:8" ht="28.8" x14ac:dyDescent="0.3">
      <c r="A163" s="8" t="s">
        <v>174</v>
      </c>
      <c r="B163" s="14" t="s">
        <v>42</v>
      </c>
      <c r="C163" s="14"/>
      <c r="D163" s="8"/>
      <c r="E163" s="8"/>
      <c r="F163" s="14"/>
      <c r="G163" s="14"/>
      <c r="H163" s="25" t="s">
        <v>43</v>
      </c>
    </row>
    <row r="164" spans="1:8" ht="43.2" x14ac:dyDescent="0.3">
      <c r="A164" s="8" t="s">
        <v>175</v>
      </c>
      <c r="B164" s="14" t="s">
        <v>76</v>
      </c>
      <c r="C164" s="14"/>
      <c r="D164" s="8"/>
      <c r="E164" s="8"/>
      <c r="F164" s="14"/>
      <c r="G164" s="14"/>
      <c r="H164" s="25" t="s">
        <v>46</v>
      </c>
    </row>
    <row r="165" spans="1:8" x14ac:dyDescent="0.3">
      <c r="A165" s="8" t="s">
        <v>176</v>
      </c>
      <c r="B165" s="14" t="s">
        <v>138</v>
      </c>
      <c r="C165" s="14"/>
      <c r="D165" s="8"/>
      <c r="E165" s="8"/>
      <c r="F165" s="14"/>
      <c r="G165" s="14"/>
      <c r="H165" s="25" t="s">
        <v>49</v>
      </c>
    </row>
    <row r="166" spans="1:8" ht="43.2" x14ac:dyDescent="0.3">
      <c r="A166" s="8" t="s">
        <v>177</v>
      </c>
      <c r="B166" s="14" t="s">
        <v>51</v>
      </c>
      <c r="C166" s="14"/>
      <c r="D166" s="8"/>
      <c r="E166" s="8"/>
      <c r="F166" s="14"/>
      <c r="G166" s="14"/>
      <c r="H166" s="25" t="s">
        <v>52</v>
      </c>
    </row>
    <row r="167" spans="1:8" ht="403.2" x14ac:dyDescent="0.3">
      <c r="A167" s="8" t="s">
        <v>178</v>
      </c>
      <c r="B167" s="14" t="s">
        <v>179</v>
      </c>
      <c r="C167" s="14"/>
      <c r="D167" s="8"/>
      <c r="E167" s="8"/>
      <c r="F167" s="14"/>
      <c r="G167" s="14"/>
      <c r="H167" s="25" t="s">
        <v>180</v>
      </c>
    </row>
    <row r="168" spans="1:8" x14ac:dyDescent="0.3">
      <c r="E168" s="7" t="s">
        <v>56</v>
      </c>
      <c r="F168" s="13">
        <f>IF((COUNT(C156:C167)&lt;&gt;COUNT(F156:F167)),"", ROUND(SUM(F156:F167),2))</f>
        <v>88125</v>
      </c>
      <c r="G168" s="15" t="str">
        <f>IF((COUNT(C156:C167)&lt;&gt;COUNT(F156:F167)),"Neužpildytos visų objektų kainos", "")</f>
        <v/>
      </c>
    </row>
    <row r="169" spans="1:8" ht="28.8" x14ac:dyDescent="0.3">
      <c r="C169" s="13" t="s">
        <v>57</v>
      </c>
      <c r="D169" s="9">
        <v>5</v>
      </c>
      <c r="E169" s="7" t="s">
        <v>58</v>
      </c>
      <c r="F169" s="13">
        <f>IF(OR(F168="",D169=""),"", ROUND(PRODUCT(D169,F168)/100,2))</f>
        <v>4406.25</v>
      </c>
      <c r="G169" s="15" t="str">
        <f>IF(D169="", "Nurodykite taikomą PVM dydį", "")</f>
        <v/>
      </c>
    </row>
    <row r="170" spans="1:8" x14ac:dyDescent="0.3">
      <c r="E170" s="7" t="s">
        <v>59</v>
      </c>
      <c r="F170" s="13">
        <f>IF(ISBLANK(F169), "", ROUND(SUM(F168:F169),2))</f>
        <v>92531.25</v>
      </c>
    </row>
  </sheetData>
  <sheetProtection algorithmName="SHA-512" hashValue="CUs7mia9gbmt8AOgwD0OrPmj5RcRYo5AUcWpUVdA30oUaP5KwqLpYYR2J1TNrOyzdWx4ngswlIaSzD5vxWFxgQ==" saltValue="7dHfirb/9j40GIjjABpmWw==" spinCount="100000" sheet="1" objects="1" scenarios="1"/>
  <mergeCells count="2">
    <mergeCell ref="A12:B12"/>
    <mergeCell ref="C12:F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02F3F-2E4F-459B-87F6-9ED75B714AA1}">
  <dimension ref="A1:A11"/>
  <sheetViews>
    <sheetView workbookViewId="0">
      <selection activeCell="A11" sqref="A11"/>
    </sheetView>
  </sheetViews>
  <sheetFormatPr defaultColWidth="8.8984375" defaultRowHeight="15.6" x14ac:dyDescent="0.3"/>
  <cols>
    <col min="1" max="1" width="158.59765625" style="22" customWidth="1"/>
  </cols>
  <sheetData>
    <row r="1" spans="1:1" ht="41.1" customHeight="1" x14ac:dyDescent="0.3">
      <c r="A1" s="23" t="s">
        <v>181</v>
      </c>
    </row>
    <row r="2" spans="1:1" ht="36.6" customHeight="1" x14ac:dyDescent="0.3">
      <c r="A2" s="18" t="s">
        <v>182</v>
      </c>
    </row>
    <row r="3" spans="1:1" ht="86.1" customHeight="1" x14ac:dyDescent="0.3">
      <c r="A3" s="19" t="s">
        <v>183</v>
      </c>
    </row>
    <row r="4" spans="1:1" ht="67.349999999999994" customHeight="1" x14ac:dyDescent="0.3">
      <c r="A4" s="19" t="s">
        <v>184</v>
      </c>
    </row>
    <row r="5" spans="1:1" ht="71.400000000000006" customHeight="1" x14ac:dyDescent="0.3">
      <c r="A5" s="19" t="s">
        <v>185</v>
      </c>
    </row>
    <row r="6" spans="1:1" ht="24.6" customHeight="1" x14ac:dyDescent="0.3">
      <c r="A6" s="18" t="s">
        <v>186</v>
      </c>
    </row>
    <row r="7" spans="1:1" ht="45" customHeight="1" x14ac:dyDescent="0.3">
      <c r="A7" s="19" t="s">
        <v>187</v>
      </c>
    </row>
    <row r="8" spans="1:1" ht="56.4" customHeight="1" x14ac:dyDescent="0.3">
      <c r="A8" s="19" t="s">
        <v>188</v>
      </c>
    </row>
    <row r="9" spans="1:1" ht="72.599999999999994" customHeight="1" x14ac:dyDescent="0.3">
      <c r="A9" s="20" t="s">
        <v>189</v>
      </c>
    </row>
    <row r="10" spans="1:1" ht="36.6" customHeight="1" x14ac:dyDescent="0.3">
      <c r="A10" s="19" t="s">
        <v>190</v>
      </c>
    </row>
    <row r="11" spans="1:1" ht="31.35" customHeight="1" x14ac:dyDescent="0.3">
      <c r="A11" s="21" t="s">
        <v>191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9" ma:contentTypeDescription="Create a new document." ma:contentTypeScope="" ma:versionID="5bb08d5f84f1b892d84222bcbb5fcbdb">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95dc5205d3fee2f4bc563091c2370dbc"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Props1.xml><?xml version="1.0" encoding="utf-8"?>
<ds:datastoreItem xmlns:ds="http://schemas.openxmlformats.org/officeDocument/2006/customXml" ds:itemID="{E38B8723-4BBE-457C-8D60-EB00D59E6F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DA134A-940A-4FE3-A1A5-93121194B054}">
  <ds:schemaRefs>
    <ds:schemaRef ds:uri="http://schemas.microsoft.com/sharepoint/v3/contenttype/forms"/>
  </ds:schemaRefs>
</ds:datastoreItem>
</file>

<file path=customXml/itemProps3.xml><?xml version="1.0" encoding="utf-8"?>
<ds:datastoreItem xmlns:ds="http://schemas.openxmlformats.org/officeDocument/2006/customXml" ds:itemID="{D3A0830B-9CC3-431C-ADB5-7374E24280E1}">
  <ds:schemaRefs>
    <ds:schemaRef ds:uri="http://www.w3.org/XML/1998/namespace"/>
    <ds:schemaRef ds:uri="49aa73c7-48eb-493e-a0e1-3e59701ed8c4"/>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566a6986-1f43-4b64-aee6-dcdab7b219a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Įkainiai ir TS</vt:lpstr>
      <vt:lpstr>Bendrieji TS reikalavimai</vt:lpstr>
      <vt:lpstr>'Bendrieji TS reikalavimai'!_Hlk194648796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Agnė Jarušauskaitė</cp:lastModifiedBy>
  <cp:revision/>
  <dcterms:created xsi:type="dcterms:W3CDTF">2023-04-04T12:16:45Z</dcterms:created>
  <dcterms:modified xsi:type="dcterms:W3CDTF">2025-05-20T08:08:08Z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