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slk\Desktop\Pirkimai\ATNAUJINTO VARŽYMOSI PIRKIMAI\2019\187. 10 kV Kėdainių skirstomojo punkto SP-100 techninio projekto parengimo ir projekto vykdymo priežiūros paslauga\VIEŠINIMUI\"/>
    </mc:Choice>
  </mc:AlternateContent>
  <bookViews>
    <workbookView xWindow="0" yWindow="60" windowWidth="19200" windowHeight="6975" tabRatio="744"/>
  </bookViews>
  <sheets>
    <sheet name="1 lapas" sheetId="1" r:id="rId1"/>
    <sheet name="2 lapas" sheetId="13" r:id="rId2"/>
    <sheet name="3 lapas" sheetId="4" r:id="rId3"/>
    <sheet name="Darbų tipai" sheetId="9" state="hidden" r:id="rId4"/>
    <sheet name="Priedai" sheetId="14" r:id="rId5"/>
    <sheet name="Kainos" sheetId="6" state="hidden" r:id="rId6"/>
    <sheet name="Lentelės pildymo aprašymas" sheetId="16" state="hidden" r:id="rId7"/>
    <sheet name="Techniniai reikalavimai" sheetId="15" state="hidden" r:id="rId8"/>
  </sheets>
  <definedNames>
    <definedName name="_xlnm._FilterDatabase" localSheetId="1" hidden="1">'2 lapas'!$A$8</definedName>
    <definedName name="_xlnm._FilterDatabase" localSheetId="5" hidden="1">Kainos!$A$1:$A$23</definedName>
    <definedName name="Galinės_MGT_montavimas">'Darbų tipai'!$J$35:$J$43</definedName>
    <definedName name="Galios_transformatoriaus_keitimas">'Darbų tipai'!$I$35:$I$43</definedName>
    <definedName name="KL">'Darbų tipai'!$B$5:$B$7</definedName>
    <definedName name="KL_elementų_montavimas">'Darbų tipai'!$D$5:$D$6</definedName>
    <definedName name="KL_klojimas">'Darbų tipai'!$F$5:$F$6</definedName>
    <definedName name="KL_klojimas_04_kV">'Darbų tipai'!$E$5:$E$9</definedName>
    <definedName name="KL_klojimas_10_kV">'Darbų tipai'!$C$5:$C$8</definedName>
    <definedName name="MGT_Transformatorius_100_kVA">'Darbų tipai'!$E$52:$E$54</definedName>
    <definedName name="MGT_Transformatorius_160_kVA">'Darbų tipai'!$F$52:$F$54</definedName>
    <definedName name="MGT_Transformatorius_25_kVA">'Darbų tipai'!$B$52:$B$54</definedName>
    <definedName name="MGT_Transformatorius_250_kVA">'Darbų tipai'!$B$60:$B$61</definedName>
    <definedName name="MGT_Transformatorius_40_kVA">'Darbų tipai'!$C$52:$C$54</definedName>
    <definedName name="MGT_Transformatorius_400_kVA">'Darbų tipai'!$C$60:$C$61</definedName>
    <definedName name="MGT_Transformatorius_63_kVA">'Darbų tipai'!$D$52:$D$54</definedName>
    <definedName name="MGT_Transformatorius_630_kVA">'Darbų tipai'!$D$60:$D$61</definedName>
    <definedName name="MT_montavimas">'Darbų tipai'!$C$35:$C$36</definedName>
    <definedName name="MT_rekonstravimas">'Darbų tipai'!$G$35</definedName>
    <definedName name="OL">'Darbų tipai'!$B$18:$B$26</definedName>
    <definedName name="OL_defektų_šalinimas_ir_trasų_valymas">'Darbų tipai'!$G$18</definedName>
    <definedName name="OL_demontavimas">'Darbų tipai'!$E$18:$E$19</definedName>
    <definedName name="OL_elementų_demontavimas">'Darbų tipai'!$F$18:$F$19</definedName>
    <definedName name="OL_jungtuvo_įrengimas">'Darbų tipai'!$H$18:$H$19</definedName>
    <definedName name="OL_keitimas_į_OKL">'Darbų tipai'!$D$18:$D$22</definedName>
    <definedName name="OL_keitimas_į_OLA">'Darbų tipai'!$J$18:$J$20</definedName>
    <definedName name="OL_naujo_tinklo_elemento_montavimas">'Darbų tipai'!$I$18:$I$19</definedName>
    <definedName name="Palikti_esamą_transformatorių">'Darbų tipai'!$Q$52:$Q$57</definedName>
    <definedName name="_xlnm.Print_Area" localSheetId="1">'2 lapas'!$B$1:$AM$52</definedName>
    <definedName name="_xlnm.Print_Area" localSheetId="4">Priedai!$A$1:$U$50</definedName>
    <definedName name="_xlnm.Print_Area" localSheetId="7">Table3[#All]</definedName>
    <definedName name="ST_iki_63_kVA_15.4.4">'Darbų tipai'!$L$35:$L$38</definedName>
    <definedName name="ST_montavimas">'Darbų tipai'!$D$35:$D$36</definedName>
    <definedName name="ST_MT_perkėlimas_į_kitą_vietą">'Darbų tipai'!$N$35:$N$36</definedName>
    <definedName name="ST_nuo_100_iki_400_kVA_15.4.5">'Darbų tipai'!$M$35:$M$39</definedName>
    <definedName name="TR">'Darbų tipai'!$B$35:$B$44</definedName>
    <definedName name="TR_KT_ST_MT_demontavimas">'Darbų tipai'!$H$35:$H$39</definedName>
    <definedName name="TR_Stacionariosios_rekonstravimas">'Darbų tipai'!$E$35:$E$37</definedName>
    <definedName name="TR_Stacionariosios_statybinės_dalies_rekonstrukcija">'Darbų tipai'!$F$35</definedName>
    <definedName name="Transformatorius_100_kVA">'Darbų tipai'!$J$52:$J$56</definedName>
    <definedName name="Transformatorius_1000_kVA">'Darbų tipai'!$O$52:$O$55</definedName>
    <definedName name="Transformatorius_160_kVA">'Darbų tipai'!$K$52:$K$56</definedName>
    <definedName name="Transformatorius_1600_kVA">'Darbų tipai'!$P$52:$P$55</definedName>
    <definedName name="Transformatorius_25_kVA">'Darbų tipai'!$G$52:$G$56</definedName>
    <definedName name="Transformatorius_250_kVA">'Darbų tipai'!$L$52:$L$55</definedName>
    <definedName name="Transformatorius_40_kVA">'Darbų tipai'!$H$52:$H$56</definedName>
    <definedName name="Transformatorius_400_kVA">'Darbų tipai'!$M$52:$M$55</definedName>
    <definedName name="Transformatorius_63_kVA">'Darbų tipai'!$I$52:$I$56</definedName>
    <definedName name="Transformatorius_630_kVA">'Darbų tipai'!$N$52:$N$55</definedName>
    <definedName name="Tranzitinės_MTT_montavimas">'Darbų tipai'!$K$35:$K$45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E7" i="13" l="1"/>
  <c r="AF7" i="13"/>
  <c r="AG7" i="13"/>
  <c r="AH7" i="13"/>
  <c r="AJ7" i="13"/>
  <c r="AN6" i="13"/>
  <c r="AN7"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36" i="13"/>
  <c r="AN37" i="13"/>
  <c r="AN38" i="13"/>
  <c r="AN39" i="13"/>
  <c r="AN40" i="13"/>
  <c r="AN41" i="13"/>
  <c r="AN42" i="13"/>
  <c r="AN43" i="13"/>
  <c r="AN44" i="13"/>
  <c r="AN45" i="13"/>
  <c r="AN46" i="13"/>
  <c r="AN47" i="13"/>
  <c r="AN48" i="13"/>
  <c r="AN49" i="13"/>
  <c r="AN50" i="13"/>
  <c r="AN51" i="13"/>
  <c r="AK6" i="13"/>
  <c r="Z25" i="13"/>
  <c r="Z26" i="13"/>
  <c r="Z27" i="13"/>
  <c r="Z28" i="13"/>
  <c r="Z29" i="13"/>
  <c r="Z30" i="13"/>
  <c r="Z31" i="13"/>
  <c r="Z32" i="13"/>
  <c r="Z33" i="13"/>
  <c r="Z34" i="13"/>
  <c r="Z35" i="13"/>
  <c r="Z36" i="13"/>
  <c r="Z37" i="13"/>
  <c r="Z38" i="13"/>
  <c r="Z39" i="13"/>
  <c r="Z40" i="13"/>
  <c r="Z41" i="13"/>
  <c r="Z42" i="13"/>
  <c r="Z43" i="13"/>
  <c r="Z44" i="13"/>
  <c r="Z45" i="13"/>
  <c r="Z46" i="13"/>
  <c r="Z47" i="13"/>
  <c r="Z48" i="13"/>
  <c r="Z49" i="13"/>
  <c r="Z50" i="13"/>
  <c r="Z51" i="13"/>
  <c r="Q6"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N6" i="13"/>
  <c r="O6" i="13"/>
  <c r="P6" i="13"/>
  <c r="T6" i="13"/>
  <c r="U6" i="13"/>
  <c r="V6" i="13"/>
  <c r="W6" i="13"/>
  <c r="AD6" i="13"/>
  <c r="K12" i="13"/>
  <c r="K13" i="13"/>
  <c r="K9"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C25" i="13"/>
  <c r="AC26" i="13"/>
  <c r="AC27" i="13"/>
  <c r="AC28" i="13"/>
  <c r="AC29" i="13"/>
  <c r="AC30" i="13"/>
  <c r="AC31" i="13"/>
  <c r="AC32" i="13"/>
  <c r="AC33" i="13"/>
  <c r="AC34" i="13"/>
  <c r="AC35" i="13"/>
  <c r="AC36" i="13"/>
  <c r="AC37" i="13"/>
  <c r="AC38" i="13"/>
  <c r="AC39" i="13"/>
  <c r="AC40" i="13"/>
  <c r="AC41" i="13"/>
  <c r="AC42" i="13"/>
  <c r="AC43" i="13"/>
  <c r="AC44" i="13"/>
  <c r="AC45" i="13"/>
  <c r="AC46" i="13"/>
  <c r="AC47" i="13"/>
  <c r="AC48" i="13"/>
  <c r="AC49" i="13"/>
  <c r="AC50" i="13"/>
  <c r="AC51" i="13"/>
  <c r="K10" i="13"/>
  <c r="K11"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AI6" i="13"/>
  <c r="M6" i="13"/>
  <c r="B51" i="13"/>
  <c r="B50" i="13"/>
  <c r="B49" i="13"/>
  <c r="B48" i="13"/>
  <c r="B47" i="13"/>
  <c r="B46" i="13"/>
  <c r="B45" i="13"/>
  <c r="B44" i="13"/>
  <c r="B43" i="13"/>
  <c r="B42" i="13"/>
  <c r="B41" i="13"/>
  <c r="B40" i="13"/>
  <c r="B39" i="13"/>
  <c r="B38" i="13"/>
  <c r="B37" i="13"/>
  <c r="B28" i="13"/>
  <c r="B29" i="13"/>
  <c r="B30" i="13"/>
  <c r="B31" i="13"/>
  <c r="B32" i="13"/>
  <c r="B33" i="13"/>
  <c r="B34" i="13"/>
  <c r="B35" i="13"/>
  <c r="B36" i="13"/>
  <c r="B10" i="13"/>
  <c r="B11" i="13"/>
  <c r="B12" i="13"/>
  <c r="B13" i="13"/>
  <c r="B14" i="13" s="1"/>
  <c r="B15" i="13"/>
  <c r="B16" i="13"/>
  <c r="B17" i="13" s="1"/>
  <c r="B18" i="13"/>
  <c r="B19" i="13" s="1"/>
  <c r="B20" i="13"/>
  <c r="B21" i="13"/>
  <c r="B22" i="13" s="1"/>
  <c r="B23" i="13"/>
  <c r="B24" i="13"/>
  <c r="B25" i="13"/>
  <c r="B26" i="13"/>
  <c r="B27" i="13"/>
  <c r="R6" i="13" l="1"/>
  <c r="Z6" i="13"/>
  <c r="S6" i="13"/>
  <c r="AB6" i="13"/>
  <c r="AA6" i="13"/>
  <c r="X6" i="13"/>
  <c r="AC6" i="13"/>
  <c r="Y6" i="13"/>
</calcChain>
</file>

<file path=xl/comments1.xml><?xml version="1.0" encoding="utf-8"?>
<comments xmlns="http://schemas.openxmlformats.org/spreadsheetml/2006/main">
  <authors>
    <author>Laimonas Ažubalis</author>
  </authors>
  <commentList>
    <comment ref="B5" authorId="0" shapeId="0">
      <text>
        <r>
          <rPr>
            <b/>
            <sz val="10"/>
            <color indexed="81"/>
            <rFont val="Tahoma"/>
            <family val="2"/>
            <charset val="186"/>
          </rPr>
          <t>Pildyti nereikia</t>
        </r>
        <r>
          <rPr>
            <sz val="10"/>
            <color indexed="81"/>
            <rFont val="Tahoma"/>
            <family val="2"/>
            <charset val="186"/>
          </rPr>
          <t>, automatiškai atsiranda eilės numeris.</t>
        </r>
      </text>
    </comment>
    <comment ref="C5" authorId="0" shapeId="0">
      <text>
        <r>
          <rPr>
            <sz val="10"/>
            <color indexed="81"/>
            <rFont val="Tahoma"/>
            <family val="2"/>
            <charset val="186"/>
          </rPr>
          <t xml:space="preserve">Nurodomas rekonstruojamo objekto pavadinimas. PVZ.
</t>
        </r>
        <r>
          <rPr>
            <b/>
            <sz val="10"/>
            <color indexed="81"/>
            <rFont val="Tahoma"/>
            <family val="2"/>
            <charset val="186"/>
          </rPr>
          <t>10 kV OL</t>
        </r>
        <r>
          <rPr>
            <sz val="10"/>
            <color indexed="81"/>
            <rFont val="Tahoma"/>
            <family val="2"/>
            <charset val="186"/>
          </rPr>
          <t xml:space="preserve">: 10 kV OL L-100 iš Vietovės TP
</t>
        </r>
        <r>
          <rPr>
            <b/>
            <sz val="10"/>
            <color indexed="81"/>
            <rFont val="Tahoma"/>
            <family val="2"/>
            <charset val="186"/>
          </rPr>
          <t>0,4 kV OL</t>
        </r>
        <r>
          <rPr>
            <sz val="10"/>
            <color indexed="81"/>
            <rFont val="Tahoma"/>
            <family val="2"/>
            <charset val="186"/>
          </rPr>
          <t xml:space="preserve">: 0,4 kV OL L-100 iš V-101
</t>
        </r>
        <r>
          <rPr>
            <b/>
            <sz val="10"/>
            <color indexed="81"/>
            <rFont val="Tahoma"/>
            <family val="2"/>
            <charset val="186"/>
          </rPr>
          <t>TR</t>
        </r>
        <r>
          <rPr>
            <sz val="10"/>
            <color indexed="81"/>
            <rFont val="Tahoma"/>
            <family val="2"/>
            <charset val="186"/>
          </rPr>
          <t>: V-101 ( L-100 iš Vietovės TP)</t>
        </r>
      </text>
    </comment>
    <comment ref="D5" authorId="0" shapeId="0">
      <text>
        <r>
          <rPr>
            <sz val="10"/>
            <color indexed="81"/>
            <rFont val="Tahoma"/>
            <family val="2"/>
            <charset val="186"/>
          </rPr>
          <t>Nurodomas TEVIS ID</t>
        </r>
      </text>
    </comment>
    <comment ref="E5" authorId="0" shapeId="0">
      <text>
        <r>
          <rPr>
            <sz val="10"/>
            <color indexed="81"/>
            <rFont val="Tahoma"/>
            <family val="2"/>
            <charset val="186"/>
          </rPr>
          <t>Pasirenkamas tipas:
OL- kai keičiama OL;
KL- kai montuojama nauja KL;
TR- kai keičiama ar statoma transformatorinė.</t>
        </r>
      </text>
    </comment>
    <comment ref="F5" authorId="0" shapeId="0">
      <text>
        <r>
          <rPr>
            <sz val="10"/>
            <color indexed="81"/>
            <rFont val="Tahoma"/>
            <family val="2"/>
            <charset val="186"/>
          </rPr>
          <t xml:space="preserve">Iš klasifikatoriaus pasirenkamas vykdomų darbų tipas. Priklausomai kas pasirinkta OL, TR ar KL </t>
        </r>
        <r>
          <rPr>
            <b/>
            <sz val="10"/>
            <color indexed="81"/>
            <rFont val="Tahoma"/>
            <family val="2"/>
            <charset val="186"/>
          </rPr>
          <t>atitinkamai duoda išsirinkti darbus iš klasifikatoriaus</t>
        </r>
      </text>
    </comment>
    <comment ref="G5" authorId="0" shapeId="0">
      <text>
        <r>
          <rPr>
            <sz val="10"/>
            <color indexed="81"/>
            <rFont val="Tahoma"/>
            <family val="2"/>
            <charset val="186"/>
          </rPr>
          <t>Pildoma kas bus vykdoma. Pvz. kabeliuojami tarpatramiai. Jei KL klojamas tarp atramų, nurodoma ar reikia pastatyti paramstį. Laukas be apribojimų</t>
        </r>
      </text>
    </comment>
    <comment ref="H5" authorId="0" shapeId="0">
      <text>
        <r>
          <rPr>
            <sz val="10"/>
            <color indexed="81"/>
            <rFont val="Tahoma"/>
            <family val="2"/>
            <charset val="186"/>
          </rPr>
          <t xml:space="preserve">Priklausomai kas pasirinkta prie </t>
        </r>
        <r>
          <rPr>
            <b/>
            <sz val="10"/>
            <color indexed="81"/>
            <rFont val="Tahoma"/>
            <family val="2"/>
            <charset val="186"/>
          </rPr>
          <t>Vykdomų darbų</t>
        </r>
        <r>
          <rPr>
            <sz val="10"/>
            <color indexed="81"/>
            <rFont val="Tahoma"/>
            <family val="2"/>
            <charset val="186"/>
          </rPr>
          <t xml:space="preserve"> atitinkamai iš klasifikatoriaus duoda išsirinkti charakteristikas</t>
        </r>
      </text>
    </comment>
    <comment ref="I5" authorId="0" shapeId="0">
      <text>
        <r>
          <rPr>
            <sz val="10"/>
            <color indexed="81"/>
            <rFont val="Tahoma"/>
            <family val="2"/>
            <charset val="186"/>
          </rPr>
          <t xml:space="preserve">Atitinkamai kas pasirinkta prie </t>
        </r>
        <r>
          <rPr>
            <b/>
            <sz val="10"/>
            <color indexed="81"/>
            <rFont val="Tahoma"/>
            <family val="2"/>
            <charset val="186"/>
          </rPr>
          <t>Charakteristika 1</t>
        </r>
        <r>
          <rPr>
            <sz val="10"/>
            <color indexed="81"/>
            <rFont val="Tahoma"/>
            <family val="2"/>
            <charset val="186"/>
          </rPr>
          <t xml:space="preserve"> iš pateikto sąrašo išsirinkti charakteristikas</t>
        </r>
      </text>
    </comment>
    <comment ref="J5" authorId="0" shapeId="0">
      <text>
        <r>
          <rPr>
            <sz val="10"/>
            <color indexed="81"/>
            <rFont val="Tahoma"/>
            <family val="2"/>
            <charset val="186"/>
          </rPr>
          <t xml:space="preserve">Atitinkamai kas pasirinkta prie </t>
        </r>
        <r>
          <rPr>
            <b/>
            <sz val="10"/>
            <color indexed="81"/>
            <rFont val="Tahoma"/>
            <family val="2"/>
            <charset val="186"/>
          </rPr>
          <t>Charakteristika 2</t>
        </r>
        <r>
          <rPr>
            <sz val="10"/>
            <color indexed="81"/>
            <rFont val="Tahoma"/>
            <family val="2"/>
            <charset val="186"/>
          </rPr>
          <t xml:space="preserve"> iš pateikto sąrašo išsirinkti charakteristikas</t>
        </r>
      </text>
    </comment>
    <comment ref="K5" authorId="0" shapeId="0">
      <text>
        <r>
          <rPr>
            <sz val="10"/>
            <color indexed="81"/>
            <rFont val="Tahoma"/>
            <family val="2"/>
            <charset val="186"/>
          </rPr>
          <t xml:space="preserve">Narvelių charakteristikos </t>
        </r>
        <r>
          <rPr>
            <b/>
            <sz val="10"/>
            <color indexed="81"/>
            <rFont val="Tahoma"/>
            <family val="2"/>
            <charset val="186"/>
          </rPr>
          <t xml:space="preserve">užsipildo automatiškai </t>
        </r>
        <r>
          <rPr>
            <sz val="10"/>
            <color indexed="81"/>
            <rFont val="Tahoma"/>
            <family val="2"/>
            <charset val="186"/>
          </rPr>
          <t>priklausomai kiek nurodoma montuoti narvelių</t>
        </r>
      </text>
    </comment>
    <comment ref="L5" authorId="0" shapeId="0">
      <text>
        <r>
          <rPr>
            <sz val="10"/>
            <color indexed="81"/>
            <rFont val="Tahoma"/>
            <family val="2"/>
            <charset val="186"/>
          </rPr>
          <t xml:space="preserve">Nurodoma ar reikia montuoti </t>
        </r>
        <r>
          <rPr>
            <b/>
            <sz val="10"/>
            <color indexed="81"/>
            <rFont val="Tahoma"/>
            <family val="2"/>
            <charset val="186"/>
          </rPr>
          <t xml:space="preserve">komercinę </t>
        </r>
        <r>
          <rPr>
            <sz val="10"/>
            <color indexed="81"/>
            <rFont val="Tahoma"/>
            <family val="2"/>
            <charset val="186"/>
          </rPr>
          <t>apskaitos spintą</t>
        </r>
      </text>
    </comment>
    <comment ref="M5" authorId="0" shapeId="0">
      <text>
        <r>
          <rPr>
            <sz val="10"/>
            <color indexed="81"/>
            <rFont val="Tahoma"/>
            <family val="2"/>
            <charset val="186"/>
          </rPr>
          <t>Nurodomas naujo KL ilgis.</t>
        </r>
      </text>
    </comment>
    <comment ref="N5" authorId="0" shapeId="0">
      <text>
        <r>
          <rPr>
            <sz val="10"/>
            <color indexed="81"/>
            <rFont val="Tahoma"/>
            <family val="2"/>
            <charset val="186"/>
          </rPr>
          <t>Nurodomas OL ar OLA ilgis</t>
        </r>
      </text>
    </comment>
    <comment ref="O5" authorId="0" shapeId="0">
      <text>
        <r>
          <rPr>
            <sz val="10"/>
            <color indexed="81"/>
            <rFont val="Tahoma"/>
            <family val="2"/>
            <charset val="186"/>
          </rPr>
          <t xml:space="preserve">Nurodomas 10 kV VKS be komutavimo (Kabeldon) kiekis toje pačioje eilutėje prie </t>
        </r>
        <r>
          <rPr>
            <b/>
            <sz val="10"/>
            <color indexed="81"/>
            <rFont val="Tahoma"/>
            <family val="2"/>
            <charset val="186"/>
          </rPr>
          <t>Naujo KL</t>
        </r>
        <r>
          <rPr>
            <sz val="10"/>
            <color indexed="81"/>
            <rFont val="Tahoma"/>
            <family val="2"/>
            <charset val="186"/>
          </rPr>
          <t xml:space="preserve"> klojimo.</t>
        </r>
      </text>
    </comment>
    <comment ref="P5" authorId="0" shapeId="0">
      <text>
        <r>
          <rPr>
            <sz val="10"/>
            <color indexed="81"/>
            <rFont val="Tahoma"/>
            <family val="2"/>
            <charset val="186"/>
          </rPr>
          <t xml:space="preserve">Nurodomas 10 kV VKS su komutavimo galimybe (Gevea) kiekis toje pačioje eilutėje prie </t>
        </r>
        <r>
          <rPr>
            <b/>
            <sz val="10"/>
            <color indexed="81"/>
            <rFont val="Tahoma"/>
            <family val="2"/>
            <charset val="186"/>
          </rPr>
          <t>Naujo KL</t>
        </r>
        <r>
          <rPr>
            <sz val="10"/>
            <color indexed="81"/>
            <rFont val="Tahoma"/>
            <family val="2"/>
            <charset val="186"/>
          </rPr>
          <t xml:space="preserve"> klojimo.</t>
        </r>
      </text>
    </comment>
    <comment ref="Q5" authorId="0" shapeId="0">
      <text>
        <r>
          <rPr>
            <sz val="10"/>
            <color indexed="81"/>
            <rFont val="Tahoma"/>
            <family val="2"/>
            <charset val="186"/>
          </rPr>
          <t>Nurodomas trumpojo jungimo indikatoriaus su perdavimu į SCADA įrengimas (vnt. komplektas)</t>
        </r>
      </text>
    </comment>
    <comment ref="R5" authorId="0" shapeId="0">
      <text>
        <r>
          <rPr>
            <sz val="10"/>
            <color indexed="81"/>
            <rFont val="Tahoma"/>
            <family val="2"/>
            <charset val="186"/>
          </rPr>
          <t xml:space="preserve">Nurodomas naujos ST montavimas. Jei montuojama (keičiama) vietoje esamos transformatorinės </t>
        </r>
        <r>
          <rPr>
            <b/>
            <sz val="10"/>
            <color indexed="81"/>
            <rFont val="Tahoma"/>
            <family val="2"/>
            <charset val="186"/>
          </rPr>
          <t>papildomai nurodomas transformatorinės demontavimas.</t>
        </r>
      </text>
    </comment>
    <comment ref="S5" authorId="0" shapeId="0">
      <text>
        <r>
          <rPr>
            <sz val="10"/>
            <color indexed="81"/>
            <rFont val="Tahoma"/>
            <family val="2"/>
            <charset val="186"/>
          </rPr>
          <t xml:space="preserve">Nurodomas naujos MT montavimas. Jei montuojama (keičiama) vietoje esamos transformatorinės </t>
        </r>
        <r>
          <rPr>
            <b/>
            <sz val="10"/>
            <color indexed="81"/>
            <rFont val="Tahoma"/>
            <family val="2"/>
            <charset val="186"/>
          </rPr>
          <t>papildomai nurodomas transformatorinės demontavimas.</t>
        </r>
      </text>
    </comment>
    <comment ref="T5" authorId="0" shapeId="0">
      <text>
        <r>
          <rPr>
            <sz val="10"/>
            <color indexed="81"/>
            <rFont val="Tahoma"/>
            <family val="2"/>
            <charset val="186"/>
          </rPr>
          <t>Nurodomas naujų nevaldomų narvelių kiekis. Priklausomai nuo nurodomų narvelių kiekio prie narvelių charakteristikų atsiranda įrašas.</t>
        </r>
      </text>
    </comment>
    <comment ref="U5" authorId="0" shapeId="0">
      <text>
        <r>
          <rPr>
            <sz val="10"/>
            <color indexed="81"/>
            <rFont val="Tahoma"/>
            <family val="2"/>
            <charset val="186"/>
          </rPr>
          <t>Nurodomas naujų valdomų narvelių kiekis. Priklausomai nuo nurodomų narvelių kiekio prie narvelių charakteristikų atsiranda įrašas.</t>
        </r>
      </text>
    </comment>
    <comment ref="V5" authorId="0" shapeId="0">
      <text>
        <r>
          <rPr>
            <sz val="10"/>
            <color indexed="81"/>
            <rFont val="Tahoma"/>
            <family val="2"/>
            <charset val="186"/>
          </rPr>
          <t>Nurodomas galios transformatorių keitimas iki 160 kVA</t>
        </r>
      </text>
    </comment>
    <comment ref="W5" authorId="0" shapeId="0">
      <text>
        <r>
          <rPr>
            <sz val="10"/>
            <color indexed="81"/>
            <rFont val="Tahoma"/>
            <family val="2"/>
            <charset val="186"/>
          </rPr>
          <t>Nurodomas galios transformatorių keitimas nuo 250 kVA</t>
        </r>
      </text>
    </comment>
    <comment ref="X5" authorId="0" shapeId="0">
      <text>
        <r>
          <rPr>
            <sz val="10"/>
            <color indexed="81"/>
            <rFont val="Tahoma"/>
            <family val="2"/>
            <charset val="186"/>
          </rPr>
          <t>Kiekis užsipildo automatiškai jei parenkamas MT ar TR rekonstravimas</t>
        </r>
      </text>
    </comment>
    <comment ref="Y5" authorId="0" shapeId="0">
      <text>
        <r>
          <rPr>
            <sz val="10"/>
            <color indexed="81"/>
            <rFont val="Tahoma"/>
            <family val="2"/>
            <charset val="186"/>
          </rPr>
          <t>Kiekis užsipildo automatiškai jei parenkamas TR statybinės dalies rekonstravimas</t>
        </r>
      </text>
    </comment>
    <comment ref="Z5" authorId="0" shapeId="0">
      <text>
        <r>
          <rPr>
            <sz val="10"/>
            <color indexed="81"/>
            <rFont val="Tahoma"/>
            <family val="2"/>
            <charset val="186"/>
          </rPr>
          <t xml:space="preserve">Nurodomas montuojamų OLS kiekis </t>
        </r>
      </text>
    </comment>
    <comment ref="AA5" authorId="0" shapeId="0">
      <text>
        <r>
          <rPr>
            <sz val="10"/>
            <color indexed="81"/>
            <rFont val="Tahoma"/>
            <family val="2"/>
            <charset val="186"/>
          </rPr>
          <t>Kiekis užsipildo automatiškai jei parenkamas OL jungtuvo be valdymo su AKĮ funkcija įrengimas</t>
        </r>
      </text>
    </comment>
    <comment ref="AB5" authorId="0" shapeId="0">
      <text>
        <r>
          <rPr>
            <sz val="10"/>
            <color indexed="81"/>
            <rFont val="Tahoma"/>
            <family val="2"/>
            <charset val="186"/>
          </rPr>
          <t>Kiekis užsipildo automatiškai jei parenkamas OL jungtuvo be valdymo su AKĮ funkcija įrengimas</t>
        </r>
      </text>
    </comment>
    <comment ref="AC5" authorId="0" shapeId="0">
      <text>
        <r>
          <rPr>
            <sz val="10"/>
            <color indexed="81"/>
            <rFont val="Tahoma"/>
            <family val="2"/>
            <charset val="186"/>
          </rPr>
          <t>Kiekis užsipildo automatiškai jei parenkamas transformatorinės demontavimas</t>
        </r>
      </text>
    </comment>
    <comment ref="AD5" authorId="0" shapeId="0">
      <text>
        <r>
          <rPr>
            <sz val="10"/>
            <color indexed="81"/>
            <rFont val="Tahoma"/>
            <family val="2"/>
            <charset val="186"/>
          </rPr>
          <t>Nurodomas 10 kV OL demontuojamų OL ilgis</t>
        </r>
      </text>
    </comment>
    <comment ref="AE5" authorId="0" shapeId="0">
      <text>
        <r>
          <rPr>
            <sz val="10"/>
            <color indexed="81"/>
            <rFont val="Tahoma"/>
            <family val="2"/>
            <charset val="186"/>
          </rPr>
          <t>Nurodomas naujai klojamo 0,4 kV KL ilgis</t>
        </r>
      </text>
    </comment>
    <comment ref="AF5" authorId="0" shapeId="0">
      <text>
        <r>
          <rPr>
            <sz val="10"/>
            <color indexed="81"/>
            <rFont val="Tahoma"/>
            <family val="2"/>
            <charset val="186"/>
          </rPr>
          <t xml:space="preserve">Nurodomas naujai tiesiamo 0,4 kV OKL ilgis </t>
        </r>
      </text>
    </comment>
    <comment ref="AG5" authorId="0" shapeId="0">
      <text>
        <r>
          <rPr>
            <sz val="10"/>
            <color indexed="81"/>
            <rFont val="Tahoma"/>
            <family val="2"/>
            <charset val="186"/>
          </rPr>
          <t>Nurodoma naujai montuojamų KS, KAS skaičius</t>
        </r>
      </text>
    </comment>
    <comment ref="AH5" authorId="0" shapeId="0">
      <text>
        <r>
          <rPr>
            <sz val="10"/>
            <color indexed="81"/>
            <rFont val="Tahoma"/>
            <family val="2"/>
            <charset val="186"/>
          </rPr>
          <t>Nurodomas demontuojamo 0,4 kV OL ilgis</t>
        </r>
      </text>
    </comment>
    <comment ref="AI5" authorId="0" shapeId="0">
      <text>
        <r>
          <rPr>
            <sz val="10"/>
            <color indexed="81"/>
            <rFont val="Tahoma"/>
            <family val="2"/>
            <charset val="186"/>
          </rPr>
          <t>Nurodoma 10 kV preliminari defektų šalinimo kaina</t>
        </r>
      </text>
    </comment>
    <comment ref="AJ5" authorId="0" shapeId="0">
      <text>
        <r>
          <rPr>
            <sz val="10"/>
            <color indexed="81"/>
            <rFont val="Tahoma"/>
            <family val="2"/>
            <charset val="186"/>
          </rPr>
          <t>Nurodoma 0,4 kV preliminari defektų šalinimo kaina</t>
        </r>
      </text>
    </comment>
    <comment ref="AK5" authorId="0" shapeId="0">
      <text>
        <r>
          <rPr>
            <sz val="10"/>
            <color indexed="81"/>
            <rFont val="Tahoma"/>
            <family val="2"/>
            <charset val="186"/>
          </rPr>
          <t>Nurodomas kompensacinės ritės montavimas</t>
        </r>
      </text>
    </comment>
    <comment ref="AL5" authorId="0" shapeId="0">
      <text>
        <r>
          <rPr>
            <sz val="10"/>
            <color indexed="81"/>
            <rFont val="Tahoma"/>
            <family val="2"/>
            <charset val="186"/>
          </rPr>
          <t xml:space="preserve">Nurodomas 0,4 ir 10 kV reikalingas atjungimų kiekis norint įvykdyti objektą. PVZ. Numatoma pakloti KL ir įrengti vieną MT - reikalingas vienas 10 kV atjungimas. Taip pat vartotojų perjungimui reikalingas vienas 0,4 kV atjungimas </t>
        </r>
      </text>
    </comment>
    <comment ref="AM5" authorId="0" shapeId="0">
      <text>
        <r>
          <rPr>
            <sz val="10"/>
            <color indexed="81"/>
            <rFont val="Tahoma"/>
            <family val="2"/>
            <charset val="186"/>
          </rPr>
          <t>Nurodomi priedai, kuriuose vizualiai atvaizduoti sprendiniai</t>
        </r>
      </text>
    </comment>
    <comment ref="A8" authorId="0" shapeId="0">
      <text>
        <r>
          <rPr>
            <sz val="9"/>
            <color indexed="81"/>
            <rFont val="Tahoma"/>
            <family val="2"/>
            <charset val="186"/>
          </rPr>
          <t xml:space="preserve">Nurodomas keičiamo ar išmontuojamo objekto inventorinis numeris
</t>
        </r>
      </text>
    </comment>
    <comment ref="B8" authorId="0" shapeId="0">
      <text>
        <r>
          <rPr>
            <b/>
            <sz val="10"/>
            <color indexed="81"/>
            <rFont val="Tahoma"/>
            <family val="2"/>
            <charset val="186"/>
          </rPr>
          <t>Pildyti nereikia</t>
        </r>
        <r>
          <rPr>
            <sz val="10"/>
            <color indexed="81"/>
            <rFont val="Tahoma"/>
            <family val="2"/>
            <charset val="186"/>
          </rPr>
          <t>, automatiškai atsiranda eilės numeris.</t>
        </r>
      </text>
    </comment>
    <comment ref="C8" authorId="0" shapeId="0">
      <text>
        <r>
          <rPr>
            <sz val="10"/>
            <color indexed="81"/>
            <rFont val="Tahoma"/>
            <family val="2"/>
            <charset val="186"/>
          </rPr>
          <t xml:space="preserve">Nurodomas rekonstruojamo objekto pavadinimas. PVZ.
</t>
        </r>
        <r>
          <rPr>
            <b/>
            <sz val="10"/>
            <color indexed="81"/>
            <rFont val="Tahoma"/>
            <family val="2"/>
            <charset val="186"/>
          </rPr>
          <t>10 kV OL</t>
        </r>
        <r>
          <rPr>
            <sz val="10"/>
            <color indexed="81"/>
            <rFont val="Tahoma"/>
            <family val="2"/>
            <charset val="186"/>
          </rPr>
          <t xml:space="preserve">: 10 kV OL L-100 iš Vietovės TP
</t>
        </r>
        <r>
          <rPr>
            <b/>
            <sz val="10"/>
            <color indexed="81"/>
            <rFont val="Tahoma"/>
            <family val="2"/>
            <charset val="186"/>
          </rPr>
          <t>0,4 kV OL</t>
        </r>
        <r>
          <rPr>
            <sz val="10"/>
            <color indexed="81"/>
            <rFont val="Tahoma"/>
            <family val="2"/>
            <charset val="186"/>
          </rPr>
          <t xml:space="preserve">: 0,4 kV OL L-100 iš V-101
</t>
        </r>
        <r>
          <rPr>
            <b/>
            <sz val="10"/>
            <color indexed="81"/>
            <rFont val="Tahoma"/>
            <family val="2"/>
            <charset val="186"/>
          </rPr>
          <t>TR</t>
        </r>
        <r>
          <rPr>
            <sz val="10"/>
            <color indexed="81"/>
            <rFont val="Tahoma"/>
            <family val="2"/>
            <charset val="186"/>
          </rPr>
          <t>: V-101 ( L-100 iš Vietovės TP)</t>
        </r>
      </text>
    </comment>
    <comment ref="D8" authorId="0" shapeId="0">
      <text>
        <r>
          <rPr>
            <sz val="10"/>
            <color indexed="81"/>
            <rFont val="Tahoma"/>
            <family val="2"/>
            <charset val="186"/>
          </rPr>
          <t>Nurodomas TEVIS ID</t>
        </r>
      </text>
    </comment>
    <comment ref="E8" authorId="0" shapeId="0">
      <text>
        <r>
          <rPr>
            <sz val="10"/>
            <color indexed="81"/>
            <rFont val="Tahoma"/>
            <family val="2"/>
            <charset val="186"/>
          </rPr>
          <t>Pasirenkamas tipas:
OL- kai keičiama OL;
KL- kai montuojama nauja KL;
TR- kai keičiama ar statoma transformatorinė.</t>
        </r>
      </text>
    </comment>
    <comment ref="F8" authorId="0" shapeId="0">
      <text>
        <r>
          <rPr>
            <sz val="10"/>
            <color indexed="81"/>
            <rFont val="Tahoma"/>
            <family val="2"/>
            <charset val="186"/>
          </rPr>
          <t xml:space="preserve">Iš klasifikatoriaus pasirenkamas vykdomų darbų tipas. Priklausomai kas pasirinkta OL, TR ar KL </t>
        </r>
        <r>
          <rPr>
            <b/>
            <sz val="10"/>
            <color indexed="81"/>
            <rFont val="Tahoma"/>
            <family val="2"/>
            <charset val="186"/>
          </rPr>
          <t>atitinkamai duoda išsirinkti darbus iš klasifikatoriaus</t>
        </r>
      </text>
    </comment>
    <comment ref="G8" authorId="0" shapeId="0">
      <text>
        <r>
          <rPr>
            <sz val="10"/>
            <color indexed="81"/>
            <rFont val="Tahoma"/>
            <family val="2"/>
            <charset val="186"/>
          </rPr>
          <t>Pildoma kas bus vykdoma. Pvz. kabeliuojami tarpatramiai. Jei KL klojamas tarp atramų, nurodoma ar reikia pastatyti paramstį. Laukas be apribojimų</t>
        </r>
      </text>
    </comment>
    <comment ref="H8" authorId="0" shapeId="0">
      <text>
        <r>
          <rPr>
            <sz val="10"/>
            <color indexed="81"/>
            <rFont val="Tahoma"/>
            <family val="2"/>
            <charset val="186"/>
          </rPr>
          <t xml:space="preserve">Priklausomai kas pasirinkta prie </t>
        </r>
        <r>
          <rPr>
            <b/>
            <sz val="10"/>
            <color indexed="81"/>
            <rFont val="Tahoma"/>
            <family val="2"/>
            <charset val="186"/>
          </rPr>
          <t>Vykdomų darbų</t>
        </r>
        <r>
          <rPr>
            <sz val="10"/>
            <color indexed="81"/>
            <rFont val="Tahoma"/>
            <family val="2"/>
            <charset val="186"/>
          </rPr>
          <t xml:space="preserve"> atitinkamai iš klasifikatoriaus duoda išsirinkti charakteristikas</t>
        </r>
      </text>
    </comment>
    <comment ref="I8" authorId="0" shapeId="0">
      <text>
        <r>
          <rPr>
            <sz val="10"/>
            <color indexed="81"/>
            <rFont val="Tahoma"/>
            <family val="2"/>
            <charset val="186"/>
          </rPr>
          <t xml:space="preserve">Atitinkamai kas pasirinkta prie </t>
        </r>
        <r>
          <rPr>
            <b/>
            <sz val="10"/>
            <color indexed="81"/>
            <rFont val="Tahoma"/>
            <family val="2"/>
            <charset val="186"/>
          </rPr>
          <t>Charakteristika 1</t>
        </r>
        <r>
          <rPr>
            <sz val="10"/>
            <color indexed="81"/>
            <rFont val="Tahoma"/>
            <family val="2"/>
            <charset val="186"/>
          </rPr>
          <t xml:space="preserve"> iš pateikto sąrašo išsirinkti charakteristikas</t>
        </r>
      </text>
    </comment>
    <comment ref="J8" authorId="0" shapeId="0">
      <text>
        <r>
          <rPr>
            <sz val="10"/>
            <color indexed="81"/>
            <rFont val="Tahoma"/>
            <family val="2"/>
            <charset val="186"/>
          </rPr>
          <t xml:space="preserve">Atitinkamai kas pasirinkta prie </t>
        </r>
        <r>
          <rPr>
            <b/>
            <sz val="10"/>
            <color indexed="81"/>
            <rFont val="Tahoma"/>
            <family val="2"/>
            <charset val="186"/>
          </rPr>
          <t>Charakteristika 2</t>
        </r>
        <r>
          <rPr>
            <sz val="10"/>
            <color indexed="81"/>
            <rFont val="Tahoma"/>
            <family val="2"/>
            <charset val="186"/>
          </rPr>
          <t xml:space="preserve"> iš pateikto sąrašo išsirinkti charakteristikas</t>
        </r>
      </text>
    </comment>
    <comment ref="K8" authorId="0" shapeId="0">
      <text>
        <r>
          <rPr>
            <sz val="10"/>
            <color indexed="81"/>
            <rFont val="Tahoma"/>
            <family val="2"/>
            <charset val="186"/>
          </rPr>
          <t xml:space="preserve">Narvelių charakteristikos </t>
        </r>
        <r>
          <rPr>
            <b/>
            <sz val="10"/>
            <color indexed="81"/>
            <rFont val="Tahoma"/>
            <family val="2"/>
            <charset val="186"/>
          </rPr>
          <t xml:space="preserve">užsipildo automatiškai </t>
        </r>
        <r>
          <rPr>
            <sz val="10"/>
            <color indexed="81"/>
            <rFont val="Tahoma"/>
            <family val="2"/>
            <charset val="186"/>
          </rPr>
          <t>priklausomai kiek nurodoma montuoti narvelių</t>
        </r>
      </text>
    </comment>
    <comment ref="L8" authorId="0" shapeId="0">
      <text>
        <r>
          <rPr>
            <sz val="10"/>
            <color indexed="81"/>
            <rFont val="Tahoma"/>
            <family val="2"/>
            <charset val="186"/>
          </rPr>
          <t xml:space="preserve">Nurodoma ar reikia montuoti </t>
        </r>
        <r>
          <rPr>
            <b/>
            <sz val="10"/>
            <color indexed="81"/>
            <rFont val="Tahoma"/>
            <family val="2"/>
            <charset val="186"/>
          </rPr>
          <t xml:space="preserve">komercinę </t>
        </r>
        <r>
          <rPr>
            <sz val="10"/>
            <color indexed="81"/>
            <rFont val="Tahoma"/>
            <family val="2"/>
            <charset val="186"/>
          </rPr>
          <t>apskaitos spintą</t>
        </r>
      </text>
    </comment>
    <comment ref="M8" authorId="0" shapeId="0">
      <text>
        <r>
          <rPr>
            <sz val="10"/>
            <color indexed="81"/>
            <rFont val="Tahoma"/>
            <family val="2"/>
            <charset val="186"/>
          </rPr>
          <t>Nurodomas naujo KL ilgis (ne kiekvienai gyslai)</t>
        </r>
      </text>
    </comment>
    <comment ref="N8" authorId="0" shapeId="0">
      <text>
        <r>
          <rPr>
            <sz val="10"/>
            <color indexed="81"/>
            <rFont val="Tahoma"/>
            <family val="2"/>
            <charset val="186"/>
          </rPr>
          <t>Nurodoma movos (komplektas trims gysloms)</t>
        </r>
      </text>
    </comment>
    <comment ref="O8" authorId="0" shapeId="0">
      <text>
        <r>
          <rPr>
            <sz val="10"/>
            <color indexed="81"/>
            <rFont val="Tahoma"/>
            <family val="2"/>
            <charset val="186"/>
          </rPr>
          <t>Nurodomi papildomų 10 kV darbų (OL, KL, TR) kurių nėra pasirinkime kaina. Pvz. Stacionarios transformatorinės išmontavimas, jei yra žinomi melioracijos darbai ir pan.</t>
        </r>
      </text>
    </comment>
    <comment ref="P8" authorId="0" shapeId="0">
      <text>
        <r>
          <rPr>
            <sz val="10"/>
            <color indexed="81"/>
            <rFont val="Tahoma"/>
            <family val="2"/>
            <charset val="186"/>
          </rPr>
          <t>Nurodoma jungiamųjų movų kiekis, Vnt.</t>
        </r>
      </text>
    </comment>
    <comment ref="Q8" authorId="0" shapeId="0">
      <text>
        <r>
          <rPr>
            <sz val="10"/>
            <color indexed="81"/>
            <rFont val="Tahoma"/>
            <family val="2"/>
            <charset val="186"/>
          </rPr>
          <t>Nurodomas trumpojo jungimo indikatoriaus su perdavimu į SCADA įrengimas (vnt. komplektas)</t>
        </r>
      </text>
    </comment>
    <comment ref="R8" authorId="0" shapeId="0">
      <text>
        <r>
          <rPr>
            <sz val="10"/>
            <color indexed="81"/>
            <rFont val="Tahoma"/>
            <family val="2"/>
            <charset val="186"/>
          </rPr>
          <t xml:space="preserve">Nurodomas naujos ST montavimas. Jei montuojama (keičiama) vietoje esamos transformatorinės </t>
        </r>
        <r>
          <rPr>
            <b/>
            <sz val="10"/>
            <color indexed="81"/>
            <rFont val="Tahoma"/>
            <family val="2"/>
            <charset val="186"/>
          </rPr>
          <t>papildomai nurodomas transformatorinės demontavimas.</t>
        </r>
      </text>
    </comment>
    <comment ref="S8" authorId="0" shapeId="0">
      <text>
        <r>
          <rPr>
            <sz val="10"/>
            <color indexed="81"/>
            <rFont val="Tahoma"/>
            <family val="2"/>
            <charset val="186"/>
          </rPr>
          <t xml:space="preserve">Nurodomas naujos MT montavimas. Jei montuojama (keičiama) vietoje esamos transformatorinės </t>
        </r>
        <r>
          <rPr>
            <b/>
            <sz val="10"/>
            <color indexed="81"/>
            <rFont val="Tahoma"/>
            <family val="2"/>
            <charset val="186"/>
          </rPr>
          <t>papildomai nurodomas transformatorinės demontavimas.</t>
        </r>
      </text>
    </comment>
    <comment ref="T8" authorId="0" shapeId="0">
      <text>
        <r>
          <rPr>
            <sz val="10"/>
            <color indexed="81"/>
            <rFont val="Tahoma"/>
            <family val="2"/>
            <charset val="186"/>
          </rPr>
          <t>Nurodomas naujų nevaldomų narvelių kiekis. Priklausomai nuo nurodomų narvelių kiekio prie narvelių charakteristikų atsiranda įrašas.</t>
        </r>
      </text>
    </comment>
    <comment ref="U8" authorId="0" shapeId="0">
      <text>
        <r>
          <rPr>
            <sz val="10"/>
            <color indexed="81"/>
            <rFont val="Tahoma"/>
            <family val="2"/>
            <charset val="186"/>
          </rPr>
          <t>Nurodomas naujų valdomų narvelių kiekis. Priklausomai nuo nurodomų narvelių kiekio prie narvelių charakteristikų atsiranda įrašas.</t>
        </r>
      </text>
    </comment>
    <comment ref="V8" authorId="0" shapeId="0">
      <text>
        <r>
          <rPr>
            <sz val="10"/>
            <color indexed="81"/>
            <rFont val="Tahoma"/>
            <family val="2"/>
            <charset val="186"/>
          </rPr>
          <t>Nurodomas galios transformatorių keitimas iki 160 kVA</t>
        </r>
      </text>
    </comment>
    <comment ref="W8" authorId="0" shapeId="0">
      <text>
        <r>
          <rPr>
            <sz val="10"/>
            <color indexed="81"/>
            <rFont val="Tahoma"/>
            <family val="2"/>
            <charset val="186"/>
          </rPr>
          <t>Nurodomas galios transformatorių keitimas nuo 250 kVA</t>
        </r>
      </text>
    </comment>
    <comment ref="X8" authorId="0" shapeId="0">
      <text>
        <r>
          <rPr>
            <sz val="10"/>
            <color indexed="81"/>
            <rFont val="Tahoma"/>
            <family val="2"/>
            <charset val="186"/>
          </rPr>
          <t>Kiekis užsipildo automatiškai jei parenkamas MT ar TR rekonstravimas</t>
        </r>
      </text>
    </comment>
    <comment ref="Y8" authorId="0" shapeId="0">
      <text>
        <r>
          <rPr>
            <sz val="10"/>
            <color indexed="81"/>
            <rFont val="Tahoma"/>
            <family val="2"/>
            <charset val="186"/>
          </rPr>
          <t>Kiekis užsipildo automatiškai jei parenkamas TR statybinės dalies rekonstravimas</t>
        </r>
      </text>
    </comment>
    <comment ref="Z8" authorId="0" shapeId="0">
      <text>
        <r>
          <rPr>
            <sz val="10"/>
            <color indexed="81"/>
            <rFont val="Tahoma"/>
            <family val="2"/>
            <charset val="186"/>
          </rPr>
          <t xml:space="preserve">Nurodomas montuojamų OLS kiekis </t>
        </r>
      </text>
    </comment>
    <comment ref="AA8" authorId="0" shapeId="0">
      <text>
        <r>
          <rPr>
            <sz val="10"/>
            <color indexed="81"/>
            <rFont val="Tahoma"/>
            <family val="2"/>
            <charset val="186"/>
          </rPr>
          <t>Kiekis užsipildo automatiškai jei parenkamas OL jungtuvo be valdymo su AKĮ funkcija įrengimas</t>
        </r>
      </text>
    </comment>
    <comment ref="AB8" authorId="0" shapeId="0">
      <text>
        <r>
          <rPr>
            <sz val="10"/>
            <color indexed="81"/>
            <rFont val="Tahoma"/>
            <family val="2"/>
            <charset val="186"/>
          </rPr>
          <t>Kiekis užsipildo automatiškai jei parenkamas OL jungtuvo be valdymo su AKĮ funkcija įrengimas</t>
        </r>
      </text>
    </comment>
    <comment ref="AC8" authorId="0" shapeId="0">
      <text>
        <r>
          <rPr>
            <sz val="10"/>
            <color indexed="81"/>
            <rFont val="Tahoma"/>
            <family val="2"/>
            <charset val="186"/>
          </rPr>
          <t>Kiekis užsipildo automatiškai jei parenkamas transformatorinės demontavimas</t>
        </r>
      </text>
    </comment>
    <comment ref="AD8" authorId="0" shapeId="0">
      <text>
        <r>
          <rPr>
            <sz val="10"/>
            <color indexed="81"/>
            <rFont val="Tahoma"/>
            <family val="2"/>
            <charset val="186"/>
          </rPr>
          <t>Nurodomas 10 kV OL demontuojamų OL ilgis</t>
        </r>
      </text>
    </comment>
    <comment ref="AE8" authorId="0" shapeId="0">
      <text>
        <r>
          <rPr>
            <sz val="10"/>
            <color indexed="81"/>
            <rFont val="Tahoma"/>
            <family val="2"/>
            <charset val="186"/>
          </rPr>
          <t>Nurodomas naujai klojamo 0,4 kV KL ilgis</t>
        </r>
      </text>
    </comment>
    <comment ref="AF8" authorId="0" shapeId="0">
      <text>
        <r>
          <rPr>
            <sz val="10"/>
            <color indexed="81"/>
            <rFont val="Tahoma"/>
            <family val="2"/>
            <charset val="186"/>
          </rPr>
          <t xml:space="preserve">Nurodomas naujai tiesiamo 0,4 kV OKL ilgis </t>
        </r>
      </text>
    </comment>
    <comment ref="AG8" authorId="0" shapeId="0">
      <text>
        <r>
          <rPr>
            <sz val="10"/>
            <color indexed="81"/>
            <rFont val="Tahoma"/>
            <family val="2"/>
            <charset val="186"/>
          </rPr>
          <t>Nurodoma naujai montuojamų KS, KAS skaičius</t>
        </r>
      </text>
    </comment>
    <comment ref="AH8" authorId="0" shapeId="0">
      <text>
        <r>
          <rPr>
            <sz val="10"/>
            <color indexed="81"/>
            <rFont val="Tahoma"/>
            <family val="2"/>
            <charset val="186"/>
          </rPr>
          <t>Nurodomas demontuojamo 0,4 kV OL ilgis</t>
        </r>
      </text>
    </comment>
    <comment ref="AI8" authorId="0" shapeId="0">
      <text>
        <r>
          <rPr>
            <sz val="10"/>
            <color indexed="81"/>
            <rFont val="Tahoma"/>
            <family val="2"/>
            <charset val="186"/>
          </rPr>
          <t>Nurodoma 10 kV preliminari defektų šalinimo kaina</t>
        </r>
      </text>
    </comment>
    <comment ref="AJ8" authorId="0" shapeId="0">
      <text>
        <r>
          <rPr>
            <sz val="10"/>
            <color indexed="81"/>
            <rFont val="Tahoma"/>
            <family val="2"/>
            <charset val="186"/>
          </rPr>
          <t>Nurodoma 0,4 kV preliminari defektų šalinimo kaina</t>
        </r>
      </text>
    </comment>
    <comment ref="AK8" authorId="0" shapeId="0">
      <text>
        <r>
          <rPr>
            <sz val="10"/>
            <color indexed="81"/>
            <rFont val="Tahoma"/>
            <family val="2"/>
            <charset val="186"/>
          </rPr>
          <t>Nurodomas kompensacinės ritės montavimas</t>
        </r>
      </text>
    </comment>
    <comment ref="AL8" authorId="0" shapeId="0">
      <text>
        <r>
          <rPr>
            <sz val="10"/>
            <color indexed="81"/>
            <rFont val="Tahoma"/>
            <family val="2"/>
            <charset val="186"/>
          </rPr>
          <t xml:space="preserve">Nurodomas 0,4 ir 10 kV reikalingas atjungimų kiekis norint įvykdyti objektą. PVZ. Numatoma pakloti KL ir įrengti vieną MT - reikalingas vienas 10 kV atjungimas. Taip pat vartotojų perjungimui reikalingas vienas 0,4 kV atjungimas </t>
        </r>
      </text>
    </comment>
    <comment ref="AM8" authorId="0" shapeId="0">
      <text>
        <r>
          <rPr>
            <sz val="10"/>
            <color indexed="81"/>
            <rFont val="Tahoma"/>
            <family val="2"/>
            <charset val="186"/>
          </rPr>
          <t>Nurodomi priedai, kuriuose vizualiai atvaizduoti sprendiniai</t>
        </r>
      </text>
    </comment>
  </commentList>
</comments>
</file>

<file path=xl/sharedStrings.xml><?xml version="1.0" encoding="utf-8"?>
<sst xmlns="http://schemas.openxmlformats.org/spreadsheetml/2006/main" count="754" uniqueCount="388">
  <si>
    <t>Tvirtinu</t>
  </si>
  <si>
    <t>AB „Energijos skirstymo operatorius“</t>
  </si>
  <si>
    <t>Tinklų eksploatavimo tarnybos direktorius</t>
  </si>
  <si>
    <t>Tinklų vystymo tarnybos direktorius</t>
  </si>
  <si>
    <t>20__ m.                         d.</t>
  </si>
  <si>
    <t>PROJEKTAVIMO - MONTAVIMO DARBŲ UŽDUOTIS</t>
  </si>
  <si>
    <t>1.</t>
  </si>
  <si>
    <t>PROJEKTO PAVADINIMAS</t>
  </si>
  <si>
    <t>Regionas:</t>
  </si>
  <si>
    <t>Objekto pavadinimas:</t>
  </si>
  <si>
    <t>Investicinis numeris:</t>
  </si>
  <si>
    <t>PROJEKTAVIMO DARBŲ SUDĖTIS</t>
  </si>
  <si>
    <t>1.1.</t>
  </si>
  <si>
    <t>TECHNINIS - DARBO PROJEKTAS</t>
  </si>
  <si>
    <t>Rengiant techninį - darbo projektą privaloma vadovautis AB "Energijos skirstymo operatoriaus" reikalavimų, techniniams ir darbo projektams, aktualia redakcija.</t>
  </si>
  <si>
    <t>1.2.</t>
  </si>
  <si>
    <t>STATINIO PROJEKTO VYKDYMO PRIEŽIŪRA</t>
  </si>
  <si>
    <t>2.</t>
  </si>
  <si>
    <t>UŽSAKOVAS</t>
  </si>
  <si>
    <t>AB "Energijos skirstymo operatorius" (toliau - ESO)</t>
  </si>
  <si>
    <t>3.</t>
  </si>
  <si>
    <t>STATYBOS RŪŠIS</t>
  </si>
  <si>
    <t>Rekonstravimas</t>
  </si>
  <si>
    <t>4. PAGRINDINĖ, REKONSTRUOJAMŲ ELEKTROS TINKLO OBJEKTŲ, INFORMACIJA</t>
  </si>
  <si>
    <t>Vykdant, lentelėje pateiktus, projektavimo ir rangos darbus privaloma įvertinti visus pateiktus priedus ir nuostatas, kurios pateiktos dalyje „Bendri techniniai reikalavimai“. Visi lentelėje pateikti kiekiai yra preliminarūs, konkretūs kiekiai turi būti nustatomi rengiant techninį - darbo projektą.</t>
  </si>
  <si>
    <t>Eil. Nr.</t>
  </si>
  <si>
    <t>Objekto pavadinimas</t>
  </si>
  <si>
    <t>Objekto TEVIS ID</t>
  </si>
  <si>
    <t>OL, TR, KL</t>
  </si>
  <si>
    <t>Vykdomi darbai</t>
  </si>
  <si>
    <t>OL, KL, TR rekonstrukcija</t>
  </si>
  <si>
    <t>Charakteristika 1</t>
  </si>
  <si>
    <t>Charakteristika 2</t>
  </si>
  <si>
    <t>Charakteristika 3</t>
  </si>
  <si>
    <t>Narvelių charakteristikos</t>
  </si>
  <si>
    <t>Komercinė apskaita Yra/Nėra</t>
  </si>
  <si>
    <t>Naujas 10 kV kabelis (KL) (km)</t>
  </si>
  <si>
    <t>Nauja 10 kV OL, OLI (km)</t>
  </si>
  <si>
    <t>Naujos 10 kV VKS be komutavimo mont. (vnt.)</t>
  </si>
  <si>
    <t>Naujos 10 kV VKS su komutavimu mont. (vnt.)</t>
  </si>
  <si>
    <t>Trumpojo jungimo indikat. mont. (vnt.)</t>
  </si>
  <si>
    <t>Naujos ST montavimas (vnt.)</t>
  </si>
  <si>
    <t>Naujos MT montavimas (vnt.)</t>
  </si>
  <si>
    <t>10 kV nauji narveliai (vnt.)</t>
  </si>
  <si>
    <t>10 kV nauji valdomi narveliai (vnt.)</t>
  </si>
  <si>
    <t>Nauji galios transf. nuo 25-160 kVA (vnt.)</t>
  </si>
  <si>
    <t>Nauji galios transf. nuo 250-630 kVA (vnt.)</t>
  </si>
  <si>
    <t>TR, MT rekonstravimas (vnt.)</t>
  </si>
  <si>
    <t>TR stacionarios statybinės dalies
 rekonst.</t>
  </si>
  <si>
    <t>OLS montavimas (vnt.)</t>
  </si>
  <si>
    <t>OLJ "Fusesaver"
montavimas (vnt.)</t>
  </si>
  <si>
    <t>OLJ "Recloser" montavimas (vnt.)</t>
  </si>
  <si>
    <t>TR, KT, MT, ST 
demontavimas (vnt.)</t>
  </si>
  <si>
    <t>Demontuojama 10 kV OL (km)</t>
  </si>
  <si>
    <t>Naujas 0,4 kV KL tinklas (km)</t>
  </si>
  <si>
    <t>Naujas 0,4 kV tinklas (OKL) (km)</t>
  </si>
  <si>
    <t>Naujai įrengiami 0,4 kV KS, KAS (vnt.)</t>
  </si>
  <si>
    <t>Demontuotas 0,4 kV OL tinklas (km)</t>
  </si>
  <si>
    <t>10 kV (Defektinis) SUMA</t>
  </si>
  <si>
    <t>0,4 kV (Defektinis) SUMA</t>
  </si>
  <si>
    <t>Kompensacinė ritė (vnt.)</t>
  </si>
  <si>
    <t>Atjungimų skaičius</t>
  </si>
  <si>
    <t>Priedai Nr.</t>
  </si>
  <si>
    <t>Investicinis numeris</t>
  </si>
  <si>
    <t>Preliminari 10 kV tinklo rekonstravimo kaina:</t>
  </si>
  <si>
    <t>Viso:</t>
  </si>
  <si>
    <t>X</t>
  </si>
  <si>
    <t>Preliminari 0,4 kV tinklo rekonstravimo kaina:</t>
  </si>
  <si>
    <t>Inventorinis Nr.</t>
  </si>
  <si>
    <t>Galinės 10 kV movos (kompl.)</t>
  </si>
  <si>
    <t>Jungiamoji/ pereinamoji 10 kV mova, Vnt.</t>
  </si>
  <si>
    <t>OLJA "Fusesaver"
montavimas (vnt.)</t>
  </si>
  <si>
    <t>5.</t>
  </si>
  <si>
    <t>BENDRIEJI TECHNINIAI REIKALAVIMAI PROJEKTAVIMUI IR RANGOS DARBŲ VYKDYMUI</t>
  </si>
  <si>
    <t>5.1. Rengiant techninį - darbo projektą ir vykdant rangos darbus privaloma vadovautis:</t>
  </si>
  <si>
    <t>5.1.1.</t>
  </si>
  <si>
    <t>Visi naudojami įrenginiai ir medžiagos turi tenkinti AB „Energijos skirstymo operatorius“ techninių reikalavimų, įrenginiams ir medžiagoms, aktualios redakcijos nuostatas galiojančias sutarties pasirašymo datai. Techninių reikalavimų aktualios redakcijos pateiktos Bendrovės internetiniame tinklalapyje http://www.eso.lt/lt/partneriams/elektros-darbu-tiekejams-ir-rangovams/projektu-techniniai-reikalavimai.html</t>
  </si>
  <si>
    <t>5.1.2.</t>
  </si>
  <si>
    <t>Naujo ar rekonstruojamo elektros tinklo projektavimas  ir rangos darbai turi būti vykdomi atsižvelgiant į AB "Energijos skirstymo operatorius" Elektros skirstomojo tinklo technologinės plėtros strategijos, aktualios redakcijos, nuostatas. Dokumento aktuali redakcija peteikta Bendrovės internetiniame tinklapyje http://www.eso.lt/lt/partneriams/elektros-darbu-tiekejams-ir-rangovams/techniniai-dokumentai-ir-formos_440.html</t>
  </si>
  <si>
    <t>5.1.3.</t>
  </si>
  <si>
    <t>Naujo ar rekonstruojamo elektros tinklo projektavimo ir rangos darbų metu atsiradę operatyviniai žymenys suteikiami vadovaujantis AB „Energijos skirstymo operatorius“  Elektros ir telekomunikacinių tinklų inžinerinių įrenginių operatyvinių ir technologinių pavadinimų sudarymo bei žymenų įrengimo tvarkos aktualia redakcija. Dokumento aktuali redakcija peteikta Bendrovės internetiniame tinklapyje http://www.eso.lt/lt/partneriams/elektros-darbu-tiekejams-ir-rangovams/techniniai-dokumentai-ir-formos_440.html</t>
  </si>
  <si>
    <t>5.1.4.</t>
  </si>
  <si>
    <t>Rekonstruojant 0,4 - 10 kV oro linijas į 0,4 - 10 kV kabelių linijas projektuojant ir vykdant rangos darbus įvertinti rekonstruojamo ruožo oro linijų demontavimą.</t>
  </si>
  <si>
    <t>5.1.5.</t>
  </si>
  <si>
    <t>Demontuotus įrenginius išardyti ir pristatyti į Užsakovo nurodytą metalo surinkimo aikštelę. Demontuotus transformatorius ir kitus tinkamus tolimesniam naudojimui įrenginius (saugiklių kirtiklių blokai ir pan.) pristatyti į užsakovo nurodytą sandėlį. Medžiagos, kurios nėra metalo laužas ir nėra tinkamos tolimesniam eksploatavimui privalo būti utilizuojamos įvykdžius rangos darbus.</t>
  </si>
  <si>
    <t>5.1.6.</t>
  </si>
  <si>
    <t>Rengiant techninį - darbo projektą ir vykdant rangos darbus privaloma vadovautis AB "Energijos skirstymo operatoriaus" technologinių kortų aktualia redakcija. Dokumento aktuali redakcija peteikta Bendrovės internetiniame tinklapyje https://www.eso.lt/lt/eso-partneriams/elektros-partneriams/sutarciu-valdymas_1954/techniniai-reikalavimai.html</t>
  </si>
  <si>
    <t>5.1.7.</t>
  </si>
  <si>
    <t>Naujų ar rekonstruojamų 0,4 - 10 kV elektros oro linijų elementų projektavimas ir įrengimas privalo būti vykdomas vadovaujantis AB „Energijos skirstymo operatorius“ patvirtintais 0,4 - 10 kV tipiniais projektais. Dokumento aktuali redakcija peteikta Bendrovės internetiniame tinklapyje http://www.eso.lt/lt/partneriams/elektros-darbu-tiekejams-ir-rangovams/projektu-techniniai-reikalavimai.html</t>
  </si>
  <si>
    <t>5.1.8.</t>
  </si>
  <si>
    <t>Rekonstruojant 0,4 kV elektros tinklus projektavimo metu numatyti vietas elektros energijos apskaitos prietaisų (elektros skaitiklių) įrengimui, suprojektuoti reikiamą kiekį skirstomų kabelių spintų su apskaita (toliau - KS) ir/ar komercinių apskaitų spintų (toliau - KAS) pagal AB „Energijos skirstymo operatorius“ techninių reikalavimų, įrenginiams ir medžiagoms, aktualios redakcijos nuostatas ir vartotojų liesintąsias naudoti galias. Elektros energijos apskaitos įrenginiai turi būti suprojektuoti vadovaujantis galiojančiais teisės aktų reikalavimais. Taip pat nuo vartotojų objektų vidaus 0,4 kV ar 0,23 kV elektros tinklų prijungimui, suprojektuoti reikiamo skerspjūvio 0,4 kV ar 0,23 kV elektros kabelių linijas nuo projektuojamų 0,4 kV KS ir/ar KAS.</t>
  </si>
  <si>
    <t>5.1.9.</t>
  </si>
  <si>
    <t>Rengiant techninį - darbo projektą privaloma vadovautis AB "Energijos skirstymo operatoriaus" reikalavimų, techniniams ir darbo projektams, aktualia redakcija. Dokumento aktuali redakcija peteikta Bendrovės internetiniame tinklapyje http://www.eso.lt/lt/partneriams/elektros-darbu-tiekejams-ir-rangovams/techniniai-dokumentai-ir-formos_440.html</t>
  </si>
  <si>
    <t>5.1.10.</t>
  </si>
  <si>
    <t>Stacionariosios transformatorinės (TR) rekonstrukcijos atveju rengiant techninį - darbo projektą ir vykdant rangos darbus privaloma vadovautis AB "Energijos skirstymo operatoriaus" techninių reikalavimų "Stacionarių transformatorinių (TR) iki 630 kVA rekonstravimo tipiniai reikalavimai" aktualia redakcija. Dokumento aktuali redakcija peteikta Bendrovės internetiniame tinklapyje http://www.eso.lt/lt/partneriams/elektros-darbu-tiekejams-ir-rangovams/projektu-techniniai-reikalavimai.html</t>
  </si>
  <si>
    <t>5.1.11.</t>
  </si>
  <si>
    <t xml:space="preserve">Projektuojant ir įrengiant valdymo įrenginius privaloma vadovautis AB "Energijos skirstymo operatoriaus" valdymo sistemų reikalavimų aktualia redakcija. </t>
  </si>
  <si>
    <t>5.1.12.</t>
  </si>
  <si>
    <t>Projektuojant ir įrengiant valdymo įrenginius transformatorinėse numatyti MICRO TSPĮ spintų įrengimą.</t>
  </si>
  <si>
    <t>5.1.13.</t>
  </si>
  <si>
    <t>Micro TSPĮ konfigūravimas ir testavimas</t>
  </si>
  <si>
    <t>5.1.13.1. Teikėjas vadovaujantis pridedamu Micro TSPĮ informacinių signalų sąrašu „Micro TSPĮ informacinių signalų sąrašas“, įrenginių kiekiu ir transformatorinės schema (prijunginių ir transformatorių kiekiu) turi atlikti siūlomo Micro TSPĮ įrenginio konfigūraciją;</t>
  </si>
  <si>
    <t>5.1.13.2. Tiekėjas turi atlikti informacinių signalų testavimo derino darbus su Užsakovo valdymo sistema (DMS/SCADA);</t>
  </si>
  <si>
    <t>5.1.13.3. Užsakovo valdymo sistemą (DMS/SCADA) derina ir plečia Užsakovo personalas;</t>
  </si>
  <si>
    <t xml:space="preserve">5.1.13.4. GPRS SIM kortelę pateikia Užsakovas; </t>
  </si>
  <si>
    <t>5.1.13.5. Tiekėjas Užsakovui turi pateikti Micro TSPĮ aktualią konfigūraciją kartu su programinės įrangos konfigūravimo įrankiais ir licencijomis, su galimybe Užsakovui redaguoti, keisti konfigūraciją.</t>
  </si>
  <si>
    <t xml:space="preserve">5.1.13.6. Tiekėjas turi numatyti Užsakovo personalo mokymus Micro TSPĮ įrenginių konfigūravimui ir aptarnavimui. </t>
  </si>
  <si>
    <t>5.1.14.</t>
  </si>
  <si>
    <t>Rangovas atlieka RAA nuostatų skaičiavimus (elementų selektyvumas visos grandinės elementų nuo maitinimo taškų iki valdomų elementų). Dėl duomenų RAA skaičiavimams kreiptis į AB „Energijos skirstymo operatorius“ projektų vadovą. Pagal suderintas RAA nuostatas Rangovas atlieka RAA nuostatų pakeitimus reikiamuose el. tinklo elementuose.</t>
  </si>
  <si>
    <t>5.1.15.</t>
  </si>
  <si>
    <t xml:space="preserve">Projektuojant ir įrengiant oro linijų jungtuvus prie oro linijos prijungti vadovaujantis Tipiniu projektu, izoliuotų laidų skerspjūviai turi būti ne mažesni nei oro linijos skerspjūviai, bet ne mažiau kaip 70 mm2 skerspjūvio. </t>
  </si>
  <si>
    <t>5.1.16.</t>
  </si>
  <si>
    <t>Kabelių skerspjūvis ir trasa  parenkama projektuojant. Prieduose nurodyta rekomenduojamas skerspjūvis ir pageidaujama KL trasa.</t>
  </si>
  <si>
    <t>5.1.17.</t>
  </si>
  <si>
    <t xml:space="preserve">Transformatorinėse 0,4 kV komutacinių aparatų gabaritas ir kiekis parenkamas pagal esamas linijas ir transformatorinės schemą, numatant rezervą (be komutacinių aparatų).
Jei prie naujai montuojamos transformatorinės keičiamas prijungiamų linijų skaičius, schema ar perjungiamos linijos iš kitų transformatorinių, suprojektuojamas 0,4 kV tinklo pajungimas prie transformatorinės.
</t>
  </si>
  <si>
    <t>5.1.18.</t>
  </si>
  <si>
    <t>Visose naujai montuojamose transformatorinėse turi būti įrengiamos vietos kontrolinei apskaitai.</t>
  </si>
  <si>
    <t>KL</t>
  </si>
  <si>
    <t>OL</t>
  </si>
  <si>
    <t>TR</t>
  </si>
  <si>
    <t>KL klojimas 10 kV</t>
  </si>
  <si>
    <t>KL elementų montavimas</t>
  </si>
  <si>
    <t>KL klojimas 04 kV</t>
  </si>
  <si>
    <t>KL klojimas</t>
  </si>
  <si>
    <t>KL skerspjūvis 50 mm2</t>
  </si>
  <si>
    <t>KS</t>
  </si>
  <si>
    <t>KL skerspjūvis 35 mm2</t>
  </si>
  <si>
    <t>KL skerspjūvis 120 mm2</t>
  </si>
  <si>
    <t>Kita</t>
  </si>
  <si>
    <t>KL skerspjūvis 70 mm2</t>
  </si>
  <si>
    <t>Parengtas projektas</t>
  </si>
  <si>
    <t>KL skerspjūvis 240 mm2</t>
  </si>
  <si>
    <t>KL skerspjūvis 500 mm2</t>
  </si>
  <si>
    <t>OL keitimas į OKL</t>
  </si>
  <si>
    <t>OL demontavimas</t>
  </si>
  <si>
    <t>OL elementų demontavimas</t>
  </si>
  <si>
    <t>OL defektų šalinimas ir trasų valymas</t>
  </si>
  <si>
    <t>OL jungtuvo įrengimas</t>
  </si>
  <si>
    <t>OL naujo tinklo elemento montavimas</t>
  </si>
  <si>
    <t>OL keitimas į OLA</t>
  </si>
  <si>
    <t>Keitimas į 3x25+35 OKL</t>
  </si>
  <si>
    <t>10 kV OL demontavimas</t>
  </si>
  <si>
    <t>Atramos</t>
  </si>
  <si>
    <t>Defektavimo bei darbo apimčių žinialapis</t>
  </si>
  <si>
    <t>OL jungtuvo be valdymo su AKĮ funkcija įrengimas</t>
  </si>
  <si>
    <t>Naujo OLS montavimas</t>
  </si>
  <si>
    <t>OL laidų keitimas į izoliuotus 35 mm2</t>
  </si>
  <si>
    <t>Keitimas į 3x35+50 OKL</t>
  </si>
  <si>
    <t>0,4 kV OL demontavimas</t>
  </si>
  <si>
    <t>OLS</t>
  </si>
  <si>
    <t>OL valdomo jungtuvo įrengimas</t>
  </si>
  <si>
    <t>OL Trumpojo jungimo indikatorių montavimas su perdavimu SCADA</t>
  </si>
  <si>
    <t>OL laidų keitimas į izoliuotus 70 mm2</t>
  </si>
  <si>
    <t>Keitimas į 3x50+70 OKL</t>
  </si>
  <si>
    <t>OL laidų keitimas į izoliuotus 120 mm2</t>
  </si>
  <si>
    <t>Keitimas į 3x70+95 OKL</t>
  </si>
  <si>
    <t>Keitimas į 3x120+95 OKL</t>
  </si>
  <si>
    <t>OL elektros tinklo optimizavimas</t>
  </si>
  <si>
    <t>MT montavimas</t>
  </si>
  <si>
    <t>ST montavimas</t>
  </si>
  <si>
    <t>TR Stacionariosios rekonstravimas</t>
  </si>
  <si>
    <t>TR Stacionariosios statybinės dalies rekonstrukcija</t>
  </si>
  <si>
    <t>MT rekonstravimas</t>
  </si>
  <si>
    <t>TR KT ST MT demontavimas</t>
  </si>
  <si>
    <t>Galios transformatoriaus keitimas</t>
  </si>
  <si>
    <t>Galinės MGT montavimas</t>
  </si>
  <si>
    <t>Tranzitinės MTT montavimas</t>
  </si>
  <si>
    <t>ST iki 63 kVA 15.4.4</t>
  </si>
  <si>
    <t>ST nuo 100 iki 400 kVA 15.4.5</t>
  </si>
  <si>
    <t>ST MT perkėlimas į kitą vietą</t>
  </si>
  <si>
    <t>15.7.1. Stacionarių transformatorinių (TR) iki 630 kVA galios (su 1 arba 2 galios transformatoriais) rekonstravimas (visos)</t>
  </si>
  <si>
    <t>Statybinės dalies defektavimo žinialapis</t>
  </si>
  <si>
    <t>Sumontuoti papildomus narvelius</t>
  </si>
  <si>
    <t>Demontuoti TR</t>
  </si>
  <si>
    <t>25 kVA</t>
  </si>
  <si>
    <t>MGT Transformatorius 25 kVA</t>
  </si>
  <si>
    <t>Transformatorius 25 kVA</t>
  </si>
  <si>
    <t>ST Transformatorius 25 kVA</t>
  </si>
  <si>
    <t>ST Transformatorius 100 kVA</t>
  </si>
  <si>
    <t>ST perkelti į kitą vietą</t>
  </si>
  <si>
    <t>15.7.1. 0,4 kV dalies Stacionarių transformatorinių (TR) iki 630 kVA galios (su 1 arba 2 galios transformatoriais) rekonstravimas</t>
  </si>
  <si>
    <t>Demontuoti KT</t>
  </si>
  <si>
    <t>40 kVA</t>
  </si>
  <si>
    <t>MGT Transformatorius 40 kVA</t>
  </si>
  <si>
    <t>Transformatorius 40 kVA</t>
  </si>
  <si>
    <t>ST Transformatorius 40 kVA</t>
  </si>
  <si>
    <t>ST Transformatorius 160 kVA</t>
  </si>
  <si>
    <t>MT perkelti į kitą vietą</t>
  </si>
  <si>
    <t>15.7.1. 10 kV dalies Stacionarių transformatorinių (TR) iki 630 kVA galios (su 1 arba 2 galios transformatoriais) rekonstravimas</t>
  </si>
  <si>
    <t>Demontuoti ST</t>
  </si>
  <si>
    <t>63 kVA</t>
  </si>
  <si>
    <t>MGT Transformatorius 63 kVA</t>
  </si>
  <si>
    <t>Transformatorius 63 kVA</t>
  </si>
  <si>
    <t>ST Transformatorius 63 kVA</t>
  </si>
  <si>
    <t>ST Transformatorius 250 kVA</t>
  </si>
  <si>
    <t>Demontuoti MT</t>
  </si>
  <si>
    <t>100 kVA</t>
  </si>
  <si>
    <t>MGT Transformatorius 100 kVA</t>
  </si>
  <si>
    <t>Transformatorius 100 kVA</t>
  </si>
  <si>
    <t>Palikti esamą transformatorių</t>
  </si>
  <si>
    <t>ST Transformatorius 400 kVA</t>
  </si>
  <si>
    <t>160 kVA</t>
  </si>
  <si>
    <t>MGT Transformatorius 160 kVA</t>
  </si>
  <si>
    <t>Transformatorius 160 kVA</t>
  </si>
  <si>
    <t>250 kVA</t>
  </si>
  <si>
    <t>MGT Transformatorius 250 kVA</t>
  </si>
  <si>
    <t>Transformatorius 250 kVA</t>
  </si>
  <si>
    <t>400 kVA</t>
  </si>
  <si>
    <t>MGT Transformatorius 400 kVA</t>
  </si>
  <si>
    <t>Transformatorius 400 kVA</t>
  </si>
  <si>
    <t>630 kVA</t>
  </si>
  <si>
    <t>MGT Transformatorius 630 kVA</t>
  </si>
  <si>
    <t>Transformatorius 630 kVA</t>
  </si>
  <si>
    <t>Trumpojo jungimo indikatorių montavimas su perdavimu SCADA</t>
  </si>
  <si>
    <t>1000 kVA</t>
  </si>
  <si>
    <t>Transformatorius 1000 kVA</t>
  </si>
  <si>
    <t>Kompensacinės ritės montavimas</t>
  </si>
  <si>
    <t>Transformatorius 1600 kVA</t>
  </si>
  <si>
    <t>TR Stacionariosios keitimas į MT</t>
  </si>
  <si>
    <t>Galinė MGT</t>
  </si>
  <si>
    <t>15.2.6 MT (Galinė) 160 kVA</t>
  </si>
  <si>
    <t>MT (Galinė) 160 kVA 15.2.6</t>
  </si>
  <si>
    <t>MTT 1x160 kVA mažo gabarito 15.6.1</t>
  </si>
  <si>
    <t>MTT 1x630 kVA mažo gabarito 15.6.2</t>
  </si>
  <si>
    <t>MT (Galinė) 630 kVA 15.2.10</t>
  </si>
  <si>
    <t>MTT 2x630 kVA mažo gabarito 15.6.3</t>
  </si>
  <si>
    <t>MT (Galinė) 160 kVA su OLS atramoje 15.2.11</t>
  </si>
  <si>
    <t>MTT 1x630 kVA neįgilinta SF6 15.2.10</t>
  </si>
  <si>
    <t>MTT 2x1600 kVA neįgilinta 15.2.9</t>
  </si>
  <si>
    <t>MT 160 kVA 15.2.6</t>
  </si>
  <si>
    <t>15.2.10 MT (Galinė) 630 kVA</t>
  </si>
  <si>
    <t xml:space="preserve">MT (Galinė) 630 kVA 15.2.10 </t>
  </si>
  <si>
    <t>Darbo pavadinimas</t>
  </si>
  <si>
    <t>Kaina</t>
  </si>
  <si>
    <t>Pastabos</t>
  </si>
  <si>
    <t>Elektros skirstomųjų tinklų įrengimo darbų vidutinės kainos priedo Nr. 1 Lyginamieji svoriai, naudojami pasiūlymų vertinimui ir laimėjusio tiekėjo nustatymui iki 145000 EUR įkainių išaiškinimai 2018 m.</t>
  </si>
  <si>
    <t>Be demontavimo darbų.</t>
  </si>
  <si>
    <t>VKS su montavimu.</t>
  </si>
  <si>
    <t>Indikatoriai su montavimu.</t>
  </si>
  <si>
    <t>ST konstrukcijos su įrengimu.</t>
  </si>
  <si>
    <t>MT montavimas + modulinė be 0,4 kV ir 10 kV KL MT prijungimui. Valdomos MT kaina prisideda per valdomų narvelių kainą.</t>
  </si>
  <si>
    <t>SF6 narveliai.</t>
  </si>
  <si>
    <t>Valdomai transformatorinei su MicroTSPĮ.</t>
  </si>
  <si>
    <t>Galios transformatorius</t>
  </si>
  <si>
    <t>TR stacionarios statybinės dalies rekonst. (Eur)</t>
  </si>
  <si>
    <t>OLS su montavimu</t>
  </si>
  <si>
    <t>OLJA „Fusesaver“ montavimas (vnt.)</t>
  </si>
  <si>
    <t>Montavimas + atkabikliai</t>
  </si>
  <si>
    <t>Montavimas + reclouseris</t>
  </si>
  <si>
    <t>TR, KT, MT, ST demontavimas (vnt.)</t>
  </si>
  <si>
    <t>TR išmontavimas išmontavimo kaina nurodoma papildomai prie 10 kV pinigų</t>
  </si>
  <si>
    <t>Laidai ir atramos.</t>
  </si>
  <si>
    <t>Be OL demontavimo darbų. Į kainą įskaičiuota ir 20 % pradūrimo darbų.</t>
  </si>
  <si>
    <t>AMKA + atramos viską montuojant naujai.</t>
  </si>
  <si>
    <t>Į kainą įskaičiuota ir atvadų iki vartotojo paklojimas. Vidutiniškai 2 vartotojams 100 metrų KL.</t>
  </si>
  <si>
    <t>Atramų su įrenginiais (KAS) + laidų demontavimas.</t>
  </si>
  <si>
    <t>Stulpelio pavadinimas</t>
  </si>
  <si>
    <t>Aprašymas</t>
  </si>
  <si>
    <t>Projektinės užduoties darbo aprašymo eilės numeris</t>
  </si>
  <si>
    <r>
      <t xml:space="preserve">Nurodomas rekonstruojamo objekto pavadinimas. PVZ.
</t>
    </r>
    <r>
      <rPr>
        <b/>
        <sz val="11"/>
        <color theme="1"/>
        <rFont val="Calibri"/>
        <family val="2"/>
        <charset val="186"/>
        <scheme val="minor"/>
      </rPr>
      <t xml:space="preserve">10 kV OL: </t>
    </r>
    <r>
      <rPr>
        <sz val="11"/>
        <color theme="1"/>
        <rFont val="Calibri"/>
        <family val="2"/>
        <charset val="186"/>
        <scheme val="minor"/>
      </rPr>
      <t xml:space="preserve">10 kV OL L-100 iš Vietovės TP
</t>
    </r>
    <r>
      <rPr>
        <b/>
        <sz val="11"/>
        <color theme="1"/>
        <rFont val="Calibri"/>
        <family val="2"/>
        <charset val="186"/>
        <scheme val="minor"/>
      </rPr>
      <t>0,4 kV OL:</t>
    </r>
    <r>
      <rPr>
        <sz val="11"/>
        <color theme="1"/>
        <rFont val="Calibri"/>
        <family val="2"/>
        <charset val="186"/>
        <scheme val="minor"/>
      </rPr>
      <t xml:space="preserve"> 0,4 kV OL L-100 iš V-101
</t>
    </r>
    <r>
      <rPr>
        <b/>
        <sz val="11"/>
        <color theme="1"/>
        <rFont val="Calibri"/>
        <family val="2"/>
        <charset val="186"/>
        <scheme val="minor"/>
      </rPr>
      <t>TR:</t>
    </r>
    <r>
      <rPr>
        <sz val="11"/>
        <color theme="1"/>
        <rFont val="Calibri"/>
        <family val="2"/>
        <charset val="186"/>
        <scheme val="minor"/>
      </rPr>
      <t xml:space="preserve"> V-101 (L-100 iš Vietovės TP)</t>
    </r>
  </si>
  <si>
    <t>Nurodomas TEVIS ID</t>
  </si>
  <si>
    <r>
      <t xml:space="preserve">Pasirenkamas tipas:
</t>
    </r>
    <r>
      <rPr>
        <b/>
        <sz val="11"/>
        <color theme="1"/>
        <rFont val="Calibri"/>
        <family val="2"/>
        <charset val="186"/>
        <scheme val="minor"/>
      </rPr>
      <t>OL-</t>
    </r>
    <r>
      <rPr>
        <sz val="11"/>
        <color theme="1"/>
        <rFont val="Calibri"/>
        <family val="2"/>
        <charset val="186"/>
        <scheme val="minor"/>
      </rPr>
      <t xml:space="preserve"> kai keičiama OL;
</t>
    </r>
    <r>
      <rPr>
        <b/>
        <sz val="11"/>
        <color theme="1"/>
        <rFont val="Calibri"/>
        <family val="2"/>
        <charset val="186"/>
        <scheme val="minor"/>
      </rPr>
      <t>KL-</t>
    </r>
    <r>
      <rPr>
        <sz val="11"/>
        <color theme="1"/>
        <rFont val="Calibri"/>
        <family val="2"/>
        <charset val="186"/>
        <scheme val="minor"/>
      </rPr>
      <t xml:space="preserve"> kai montuojama nauja KL;
</t>
    </r>
    <r>
      <rPr>
        <b/>
        <sz val="11"/>
        <color theme="1"/>
        <rFont val="Calibri"/>
        <family val="2"/>
        <charset val="186"/>
        <scheme val="minor"/>
      </rPr>
      <t>TR-</t>
    </r>
    <r>
      <rPr>
        <sz val="11"/>
        <color theme="1"/>
        <rFont val="Calibri"/>
        <family val="2"/>
        <charset val="186"/>
        <scheme val="minor"/>
      </rPr>
      <t xml:space="preserve"> kai keičiama ar statoma transformatorinė.</t>
    </r>
  </si>
  <si>
    <r>
      <t xml:space="preserve">Iš klasifikatoriaus pasirenkamas vykdomų darbų tipas. 
Priklausomai kas pasirinkta </t>
    </r>
    <r>
      <rPr>
        <b/>
        <sz val="11"/>
        <color theme="1"/>
        <rFont val="Calibri"/>
        <family val="2"/>
        <charset val="186"/>
        <scheme val="minor"/>
      </rPr>
      <t>OL, TR ar KL</t>
    </r>
    <r>
      <rPr>
        <sz val="11"/>
        <color theme="1"/>
        <rFont val="Calibri"/>
        <family val="2"/>
        <charset val="186"/>
        <scheme val="minor"/>
      </rPr>
      <t xml:space="preserve"> (Eil. Nr. 4)</t>
    </r>
    <r>
      <rPr>
        <b/>
        <sz val="11"/>
        <color theme="1"/>
        <rFont val="Calibri"/>
        <family val="2"/>
        <charset val="186"/>
        <scheme val="minor"/>
      </rPr>
      <t xml:space="preserve"> </t>
    </r>
    <r>
      <rPr>
        <sz val="11"/>
        <color theme="1"/>
        <rFont val="Calibri"/>
        <family val="2"/>
        <charset val="186"/>
        <scheme val="minor"/>
      </rPr>
      <t>atitinkamai duoda išsirinkti darbus iš klasifikatoriaus</t>
    </r>
  </si>
  <si>
    <t>Pildoma kas bus vykdoma. Pvz. kabeliuojami tarpatramiai. Jei KL klojamas tarp atramų, nurodoma ar reikia pastatyti paramstį. Laukas be apribojimų</t>
  </si>
  <si>
    <r>
      <t xml:space="preserve">Priklausomai kas pasirinkta prie </t>
    </r>
    <r>
      <rPr>
        <b/>
        <sz val="11"/>
        <color theme="1"/>
        <rFont val="Calibri"/>
        <family val="2"/>
        <charset val="186"/>
        <scheme val="minor"/>
      </rPr>
      <t>Vykdomi darbai</t>
    </r>
    <r>
      <rPr>
        <sz val="11"/>
        <color theme="1"/>
        <rFont val="Calibri"/>
        <family val="2"/>
        <charset val="186"/>
        <scheme val="minor"/>
      </rPr>
      <t xml:space="preserve"> (Eil. Nr. 5) atitinkamai iš klasifikatoriaus duoda išsirinkti charakteristikas</t>
    </r>
  </si>
  <si>
    <r>
      <t xml:space="preserve">Atitinkamai kas pasirinkta prie </t>
    </r>
    <r>
      <rPr>
        <b/>
        <sz val="11"/>
        <color theme="1"/>
        <rFont val="Calibri"/>
        <family val="2"/>
        <charset val="186"/>
        <scheme val="minor"/>
      </rPr>
      <t xml:space="preserve">Charakteristika 1 </t>
    </r>
    <r>
      <rPr>
        <sz val="11"/>
        <color theme="1"/>
        <rFont val="Calibri"/>
        <family val="2"/>
        <charset val="186"/>
        <scheme val="minor"/>
      </rPr>
      <t>(Eil. Nr. 7) iš pateikto sąrašo išsirinkti charakteristikas</t>
    </r>
  </si>
  <si>
    <r>
      <t xml:space="preserve">Atitinkamai kas pasirinkta prie </t>
    </r>
    <r>
      <rPr>
        <b/>
        <sz val="11"/>
        <color theme="1"/>
        <rFont val="Calibri"/>
        <family val="2"/>
        <charset val="186"/>
        <scheme val="minor"/>
      </rPr>
      <t xml:space="preserve">Charakteristika 2 </t>
    </r>
    <r>
      <rPr>
        <sz val="11"/>
        <color theme="1"/>
        <rFont val="Calibri"/>
        <family val="2"/>
        <charset val="186"/>
        <scheme val="minor"/>
      </rPr>
      <t>(Eil. Nr. 8) iš pateikto sąrašo išsirinkti charakteristikas</t>
    </r>
  </si>
  <si>
    <t>Narvelių charakteristikos užsipildo automatiškai priklausomai kiek nurodoma montuoti narvelių (Eil. Nr.  19, 20)</t>
  </si>
  <si>
    <t>Nurodoma ar reikia montuoti komercinę apskaitos spintą</t>
  </si>
  <si>
    <t>Nurodomas naujo KL ilgis</t>
  </si>
  <si>
    <t>Nurodomas OL ar OLA ilgis</t>
  </si>
  <si>
    <t>Nurodomas 10 kV VKS be komutavimo (Kabeldon) kiekis toje pačioje eilutėje prie Naujo KL klojimo.</t>
  </si>
  <si>
    <t>Nurodomas 10 kV VKS su komutavimo galimybe (Gevea) kiekis toje pačioje eilutėje prie Naujo KL klojimo.</t>
  </si>
  <si>
    <t>Nurodomas trumpojo jungimo indikatoriaus su perdavimu į SCADA įrengimas (vnt. komplektas)</t>
  </si>
  <si>
    <t>Nurodomas naujos ST montavimas. Jei montuojama (keičiama) vietoje esamos transformatorinės papildomai nurodomas transformatorinės demontavimas.</t>
  </si>
  <si>
    <t>Nurodomas naujos MT montavimas. Jei montuojama (keičiama) vietoje esamos transformatorinės papildomai nurodomas transformatorinės demontavimas.</t>
  </si>
  <si>
    <t>Nurodomas naujų nevaldomų narvelių kiekis. Priklausomai nuo nurodomų narvelių kiekio prie Narvelių charakteristikos (Eil. Nr. 9) atsiranda įrašas.</t>
  </si>
  <si>
    <t>Nurodomas naujų valdomų narvelių kiekis. Priklausomai nuo nurodomų narvelių kiekio prie narvelių charakteristikų atsiranda įrašas.</t>
  </si>
  <si>
    <t>Nurodomas galios transformatorių keitimas iki 160 kVA</t>
  </si>
  <si>
    <t>Nurodomas galios transformatorių keitimas nuo 250 kVA</t>
  </si>
  <si>
    <t>Kiekis užsipildo automatiškai jei parenkamas MT ar TR rekonstravimas</t>
  </si>
  <si>
    <t>Kiekis užsipildo automatiškai jei parenkamas TR statybinės dalies rekonstravimas</t>
  </si>
  <si>
    <t>Nurodomas montuojamų OLS kiekis</t>
  </si>
  <si>
    <t>OLJ "Fusesaver" montavimas (vnt.)</t>
  </si>
  <si>
    <t>Kiekis užsipildo automatiškai jei parenkamas OL jungtuvo be valdymo su AKĮ funkcija įrengimas</t>
  </si>
  <si>
    <t>Kiekis užsipildo automatiškai jei parenkamas transformatorinės demontavimas</t>
  </si>
  <si>
    <t>Nurodomas 10 kV OL demontuojamų OL ilgis</t>
  </si>
  <si>
    <t>Nurodomas naujai klojamo 0,4 kV KL ilgis</t>
  </si>
  <si>
    <t xml:space="preserve">Nurodomas naujai tiesiamo 0,4 kV OKL ilgis </t>
  </si>
  <si>
    <t>Nurodoma naujai montuojamų KS, KAS skaičius</t>
  </si>
  <si>
    <t>Nurodomas demontuojamo 0,4 kV OL ilgis</t>
  </si>
  <si>
    <t>Nurodoma 10 kV preliminari defektų šalinimo kaina</t>
  </si>
  <si>
    <t>Nurodoma 0,4 kV preliminari defektų šalinimo kaina</t>
  </si>
  <si>
    <t>Nurodomas kompensacinės ritės montavimas</t>
  </si>
  <si>
    <t xml:space="preserve">Nurodomas 0,4 ir 10 kV reikalingas atjungimų kiekis norint įvykdyti objektą. PVZ. Numatoma pakloti KL ir įrengti vieną MT - reikalingas vienas 10 kV atjungimas. Taip pat vartotojų perjungimui reikalingas vienas 0,4 kV atjungimas </t>
  </si>
  <si>
    <t>Nurodomi priedai, kuriuose vizualiai atvaizduoti sprendiniai</t>
  </si>
  <si>
    <t>0,4-10 kV tinklas</t>
  </si>
  <si>
    <t>Tipas</t>
  </si>
  <si>
    <t>Nr.</t>
  </si>
  <si>
    <t>Techninių reikalavimų pavadinimas</t>
  </si>
  <si>
    <t xml:space="preserve">15. Transformatorinės ir 10 kV skirstyklos </t>
  </si>
  <si>
    <t>15.2  Modulinės</t>
  </si>
  <si>
    <t>15.2.2</t>
  </si>
  <si>
    <t>10-0.4 kV itampos su dviem 800 - 1000 kVA galios transformatoriais tranzitinė modulinė transformatorinė</t>
  </si>
  <si>
    <t>http://www.eso.lt/lt/partneriams/elektros-darbu-tiekejams-ir-rangovams/projektu-techniniai-reikalavimai.html</t>
  </si>
  <si>
    <t>15.2.5</t>
  </si>
  <si>
    <t>10-0,4 kV modulinė transformatorinė su vienu iki 800 - 1000 kVA galios transformatoriumi (neįgilinta)</t>
  </si>
  <si>
    <t>15.2.6</t>
  </si>
  <si>
    <t>10-0.4 kV itampos su vienu iki 160 kVA galios transformatoriumi galinė modulinė transformatorinė</t>
  </si>
  <si>
    <t xml:space="preserve">15.2.9  </t>
  </si>
  <si>
    <t>10-0,4 kV modulinė transformatorinė su dviem 800 - 1600 kVA galios transformatoriais (neįgilinta)</t>
  </si>
  <si>
    <t>15.2.10</t>
  </si>
  <si>
    <t>10-0,4 kV įtampos modulinė transformatorinė su vienu iki 630 kVA galios transformatoriumi (neįgilinta)</t>
  </si>
  <si>
    <t>15.2.11</t>
  </si>
  <si>
    <t>10/0.4 kV modulinė galinė su vienu iki 160 kVA galios transformatoriumi transformatorinė (neįgilinta)</t>
  </si>
  <si>
    <t>15.3  Požeminės</t>
  </si>
  <si>
    <t>15.3.1</t>
  </si>
  <si>
    <t>10-0,4 kV įtampos su dviem iki 630 kVA galios transformatoriumi požeminė transformatorinė</t>
  </si>
  <si>
    <t>15.3.2</t>
  </si>
  <si>
    <t>10-0,4 kV įtampos su vienu iki 630 kVA galios transformatoriumi požeminė transformatorinė</t>
  </si>
  <si>
    <t>15.4  Stulpinės</t>
  </si>
  <si>
    <t>15.4.4</t>
  </si>
  <si>
    <t>10-0,4 kV įtampos 25-63 kVA galios stulpinė transformatorinė</t>
  </si>
  <si>
    <t xml:space="preserve">15.4.5  </t>
  </si>
  <si>
    <t>10-0,4 kV įtampos 100-400 kVA galios stulpinė transformatorinė</t>
  </si>
  <si>
    <t>15.5  10 kV SF6 dujų arba hermetizuoto oro izoliacijos skirstyklos</t>
  </si>
  <si>
    <t>15.5.2</t>
  </si>
  <si>
    <t>10 kV SF6 dujų arba hermetizuoto oro izoliacijos skirstyklos transformatorinėms su galios transformatoriais iki 630 kVA</t>
  </si>
  <si>
    <t xml:space="preserve">15.5.3  </t>
  </si>
  <si>
    <t xml:space="preserve">10 kV SF6 dujų arba hermetizuoto oro izoliacijos skirstyklos transformatorinėms su 800 kVA ir didesnės galios transformatoriais </t>
  </si>
  <si>
    <t>15.6  10 kV mažo gabarito modulinės transformatorinės</t>
  </si>
  <si>
    <t>15.6.1</t>
  </si>
  <si>
    <t>10/0,4 kV įtampos mažo gabarito modulinės tranzitinės transformatorinės su vienu iki 160 kVA galios transformatoriumi</t>
  </si>
  <si>
    <t>15.6.2</t>
  </si>
  <si>
    <t>10/0,4 kV įtampos mažo gabarito modulinės transformatorinės su vienu iki 630 kVA galios transformatoriumi</t>
  </si>
  <si>
    <t>15.6.3</t>
  </si>
  <si>
    <t>10/0,4 kV įtampos mažo gabarito modulinės transformatorinės su dviem iki 630 kVA galios transformatoriais</t>
  </si>
  <si>
    <t>15.6.4</t>
  </si>
  <si>
    <t>TSPĮ valdymo spintų įrengimo mažo gabarito 1x160 kVA, 1x630 kVA ir 2X630 kVA transformatorinėse techniniai reikalavimai
10 kV skirstyklų antrinės grandinės</t>
  </si>
  <si>
    <t>15.7  Stacionarios transformatorinės (TR)</t>
  </si>
  <si>
    <t>15.7.1</t>
  </si>
  <si>
    <t>Stacionarių transformatorinių (TR) iki 630 kVA galios (su 1 arba 2 galios transformatoriais) rekonstravimas</t>
  </si>
  <si>
    <t>Galinės 0,4-10 kV movos (kompl.)</t>
  </si>
  <si>
    <t>Jungiamoji/ pereinamoji 0,4-10 kV mova, Vnt.</t>
  </si>
  <si>
    <t>Dalies 10-0,4 kV elektros tinklo rekonstravimas</t>
  </si>
  <si>
    <t>Panevėžio</t>
  </si>
  <si>
    <t>E6P8900008</t>
  </si>
  <si>
    <t>KL intarpas nuo SP-100 iki JM-2</t>
  </si>
  <si>
    <t>KL intarpas nuo SP-100 sumovuojant ne arčiau kaip 2 m. iki pastato ribos (iš lauko pusės)</t>
  </si>
  <si>
    <t>R311939</t>
  </si>
  <si>
    <t>10 kV KL Kėdainių TP-SP100</t>
  </si>
  <si>
    <t>10 kV KL SP100-MT151</t>
  </si>
  <si>
    <t>R322713</t>
  </si>
  <si>
    <t>10 kV KL SP100-SP110</t>
  </si>
  <si>
    <t>R311811</t>
  </si>
  <si>
    <t>KL intarpas nuo SP-100 iki JM1</t>
  </si>
  <si>
    <t>10 kV KL SP85-SP100</t>
  </si>
  <si>
    <t>R311946</t>
  </si>
  <si>
    <t>KL intarpas nuo SP-100 iki sumovuojant už Mindaugo g. kaip ir 10 kV KL SP100-SP110</t>
  </si>
  <si>
    <t>10 kV KL Cukraus TP-SP100</t>
  </si>
  <si>
    <t>R311802</t>
  </si>
  <si>
    <t>KL intarpas nuo SP-100 iki JM2</t>
  </si>
  <si>
    <t>10 kV KL SP100-TR103</t>
  </si>
  <si>
    <t>R311981</t>
  </si>
  <si>
    <t>10 kV KL SP100-TR122</t>
  </si>
  <si>
    <t>R311982</t>
  </si>
  <si>
    <t>10 kV KL TR93-SP100</t>
  </si>
  <si>
    <t>R311950</t>
  </si>
  <si>
    <t>KL intarpas nuo SP-100 iki T1</t>
  </si>
  <si>
    <t>10 kV KL TR98-SP100</t>
  </si>
  <si>
    <t>R311954</t>
  </si>
  <si>
    <t>KL intarpas nuo SP-100 iki JM3</t>
  </si>
  <si>
    <t>0,4 kV KL SP100-KS1237</t>
  </si>
  <si>
    <t>R312194</t>
  </si>
  <si>
    <t>0,4 kV KL SP100-SP141</t>
  </si>
  <si>
    <t>0,4 kV KL SP100-SP142</t>
  </si>
  <si>
    <t>KL intarpas nuo SP-100 iki T1_CSP100-142</t>
  </si>
  <si>
    <t>0,4 kV KL SP100-SP155</t>
  </si>
  <si>
    <t>0,4 kV KL SP100-SP156-1</t>
  </si>
  <si>
    <t>Nuo SP-100 iki SP156. Keičiamas 0,4 kV skydas SP156.</t>
  </si>
  <si>
    <t>0,4 kV KL SP100-SP156-2</t>
  </si>
  <si>
    <t>Nuo SP-100 iki SP156.</t>
  </si>
  <si>
    <t>0,4 kV KL SP100-SP215</t>
  </si>
  <si>
    <t>0,4 kV KL SP100-SP223</t>
  </si>
  <si>
    <t>0,4 kV KL SP100-L-GAT</t>
  </si>
  <si>
    <t>Abonentinis KL, projektuotojui kreiptis pas KL savininką, kad persitvarkytų KL ir perkeltų esamą skydą esantį prie SP sienos taip, kad netrukdytų atlikti statybinės dalies remonto (KL intarpas sumovuojant ne arčiau kaip 2 m. iki pastato ribos (iš lauko pusės)</t>
  </si>
  <si>
    <t>Kėdainių miesto SP-100 10-04 kV KL rekonstrukcija</t>
  </si>
  <si>
    <t>http://vtic-gisweb-02/elektrostinklas/#projekto_nr=E6P8900008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</si>
</sst>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Lt&quot;_-;\-* #,##0.00\ &quot;Lt&quot;_-;_-* &quot;-&quot;??\ &quot;Lt&quot;_-;_-@_-"/>
    <numFmt numFmtId="165" formatCode="_-* #,##0.00\ _L_t_-;\-* #,##0.00\ _L_t_-;_-* &quot;-&quot;??\ _L_t_-;_-@_-"/>
    <numFmt numFmtId="166" formatCode="#,##0\ [$EUR]"/>
    <numFmt numFmtId="167" formatCode="_-* #,##0\ [$EUR]_-;\-* #,##0\ [$EUR]_-;_-* &quot;-&quot;??\ [$EUR]_-;_-@_-"/>
  </numFmts>
  <fonts count="26" x14ac:knownFonts="1">
    <font>
      <sz val="11"/>
      <color theme="1"/>
      <name val="Calibri"/>
      <family val="2"/>
      <charset val="186"/>
      <scheme val="minor"/>
    </font>
    <font>
      <sz val="11"/>
      <color theme="1"/>
      <name val="Arial"/>
      <family val="2"/>
      <charset val="186"/>
    </font>
    <font>
      <b/>
      <sz val="14"/>
      <color theme="1"/>
      <name val="Arial"/>
      <family val="2"/>
      <charset val="186"/>
    </font>
    <font>
      <b/>
      <sz val="11"/>
      <color theme="1"/>
      <name val="Arial"/>
      <family val="2"/>
      <charset val="186"/>
    </font>
    <font>
      <sz val="11"/>
      <color rgb="FFFF0000"/>
      <name val="Arial"/>
      <family val="2"/>
      <charset val="186"/>
    </font>
    <font>
      <sz val="12"/>
      <color theme="1"/>
      <name val="Calibri"/>
      <family val="2"/>
      <charset val="186"/>
      <scheme val="minor"/>
    </font>
    <font>
      <b/>
      <sz val="12"/>
      <color theme="1"/>
      <name val="Arial"/>
      <family val="2"/>
      <charset val="186"/>
    </font>
    <font>
      <b/>
      <sz val="13"/>
      <color theme="1"/>
      <name val="Arial"/>
      <family val="2"/>
      <charset val="186"/>
    </font>
    <font>
      <sz val="13"/>
      <color theme="1"/>
      <name val="Calibri"/>
      <family val="2"/>
      <charset val="186"/>
      <scheme val="minor"/>
    </font>
    <font>
      <b/>
      <sz val="13"/>
      <color theme="1"/>
      <name val="Calibri"/>
      <family val="2"/>
      <charset val="186"/>
      <scheme val="minor"/>
    </font>
    <font>
      <sz val="11"/>
      <color theme="1"/>
      <name val="Calibri"/>
      <family val="2"/>
      <charset val="186"/>
    </font>
    <font>
      <sz val="11"/>
      <color theme="1"/>
      <name val="Calibri"/>
      <family val="2"/>
      <charset val="186"/>
      <scheme val="minor"/>
    </font>
    <font>
      <b/>
      <sz val="11"/>
      <color theme="1"/>
      <name val="Calibri"/>
      <family val="2"/>
      <charset val="186"/>
      <scheme val="minor"/>
    </font>
    <font>
      <b/>
      <sz val="11"/>
      <color theme="1"/>
      <name val="Calibri"/>
      <family val="2"/>
      <charset val="186"/>
    </font>
    <font>
      <sz val="11"/>
      <name val="Arial"/>
      <family val="2"/>
      <charset val="186"/>
    </font>
    <font>
      <sz val="10"/>
      <name val="Arial"/>
      <family val="2"/>
      <charset val="186"/>
    </font>
    <font>
      <b/>
      <sz val="11"/>
      <color theme="0"/>
      <name val="Arial"/>
      <family val="2"/>
      <charset val="186"/>
    </font>
    <font>
      <b/>
      <sz val="11"/>
      <color theme="2"/>
      <name val="Arial"/>
      <family val="2"/>
      <charset val="186"/>
    </font>
    <font>
      <b/>
      <sz val="11"/>
      <color theme="0" tint="-4.9989318521683403E-2"/>
      <name val="Arial"/>
      <family val="2"/>
      <charset val="186"/>
    </font>
    <font>
      <sz val="10"/>
      <color indexed="81"/>
      <name val="Tahoma"/>
      <family val="2"/>
      <charset val="186"/>
    </font>
    <font>
      <b/>
      <sz val="10"/>
      <color indexed="81"/>
      <name val="Tahoma"/>
      <family val="2"/>
      <charset val="186"/>
    </font>
    <font>
      <u/>
      <sz val="11"/>
      <color theme="10"/>
      <name val="Calibri"/>
      <family val="2"/>
      <charset val="186"/>
      <scheme val="minor"/>
    </font>
    <font>
      <b/>
      <sz val="10"/>
      <color theme="1"/>
      <name val="Arial"/>
      <family val="2"/>
      <charset val="186"/>
    </font>
    <font>
      <b/>
      <sz val="11"/>
      <color theme="0" tint="-0.14999847407452621"/>
      <name val="Arial"/>
      <family val="2"/>
      <charset val="186"/>
    </font>
    <font>
      <sz val="9"/>
      <color indexed="81"/>
      <name val="Tahoma"/>
      <family val="2"/>
      <charset val="186"/>
    </font>
    <font>
      <b/>
      <sz val="11"/>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4" fontId="11" fillId="0" borderId="0" applyFont="0" applyFill="0" applyBorder="0" applyAlignment="0" applyProtection="0"/>
    <xf numFmtId="165" fontId="11" fillId="0" borderId="0" applyFont="0" applyFill="0" applyBorder="0" applyAlignment="0" applyProtection="0"/>
    <xf numFmtId="0" fontId="21" fillId="0" borderId="0" applyNumberFormat="0" applyFill="0" applyBorder="0" applyAlignment="0" applyProtection="0"/>
  </cellStyleXfs>
  <cellXfs count="155">
    <xf numFmtId="0" fontId="0" fillId="0" borderId="0" xfId="0"/>
    <xf numFmtId="0" fontId="0" fillId="0" borderId="0" xfId="0" applyFill="1"/>
    <xf numFmtId="0" fontId="0" fillId="2" borderId="0" xfId="0" applyFill="1"/>
    <xf numFmtId="0" fontId="1" fillId="0" borderId="0" xfId="0" applyFont="1"/>
    <xf numFmtId="0" fontId="1" fillId="2" borderId="0" xfId="0" applyFont="1" applyFill="1"/>
    <xf numFmtId="0" fontId="3" fillId="2" borderId="0" xfId="0" applyFont="1" applyFill="1"/>
    <xf numFmtId="0" fontId="4" fillId="2" borderId="0" xfId="0" applyFont="1" applyFill="1"/>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wrapText="1"/>
    </xf>
    <xf numFmtId="0" fontId="1" fillId="0" borderId="0" xfId="0" applyFont="1" applyFill="1"/>
    <xf numFmtId="0" fontId="6" fillId="2" borderId="0" xfId="0" applyFont="1" applyFill="1" applyAlignment="1"/>
    <xf numFmtId="0" fontId="5" fillId="2" borderId="0" xfId="0" applyFont="1" applyFill="1"/>
    <xf numFmtId="0" fontId="7" fillId="2" borderId="0" xfId="0" applyFont="1" applyFill="1" applyAlignment="1"/>
    <xf numFmtId="0" fontId="8" fillId="2" borderId="0" xfId="0" applyFont="1" applyFill="1"/>
    <xf numFmtId="0" fontId="9" fillId="2" borderId="0" xfId="0" applyFont="1" applyFill="1"/>
    <xf numFmtId="0" fontId="9" fillId="2" borderId="0" xfId="0" applyFont="1" applyFill="1" applyAlignment="1">
      <alignment horizontal="center" vertical="center"/>
    </xf>
    <xf numFmtId="0" fontId="8" fillId="2" borderId="0" xfId="0" applyFont="1" applyFill="1" applyAlignment="1">
      <alignment wrapText="1"/>
    </xf>
    <xf numFmtId="0" fontId="0" fillId="2" borderId="0" xfId="0" applyFill="1" applyAlignment="1">
      <alignment wrapText="1"/>
    </xf>
    <xf numFmtId="0" fontId="1" fillId="0" borderId="1" xfId="0" applyFont="1" applyBorder="1" applyAlignment="1">
      <alignment horizontal="center" vertical="center" wrapText="1"/>
    </xf>
    <xf numFmtId="0" fontId="0" fillId="0" borderId="1" xfId="0" applyFont="1" applyBorder="1" applyAlignment="1">
      <alignment wrapText="1"/>
    </xf>
    <xf numFmtId="0" fontId="0" fillId="0" borderId="1" xfId="0" applyBorder="1"/>
    <xf numFmtId="0" fontId="0" fillId="0" borderId="1" xfId="0" applyFont="1" applyBorder="1" applyAlignment="1">
      <alignment horizontal="left" vertical="top"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4" fillId="0" borderId="1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Border="1"/>
    <xf numFmtId="0" fontId="10" fillId="0" borderId="1" xfId="0" applyFont="1" applyFill="1" applyBorder="1" applyAlignment="1"/>
    <xf numFmtId="0" fontId="0" fillId="0" borderId="1" xfId="0" applyBorder="1" applyAlignment="1"/>
    <xf numFmtId="0" fontId="0" fillId="0" borderId="1" xfId="0" applyBorder="1" applyAlignment="1">
      <alignment horizontal="left"/>
    </xf>
    <xf numFmtId="0" fontId="0" fillId="0" borderId="1" xfId="0" applyFont="1" applyBorder="1" applyAlignment="1"/>
    <xf numFmtId="0" fontId="0" fillId="0" borderId="1" xfId="0" applyBorder="1" applyAlignment="1">
      <alignment horizontal="left" wrapText="1"/>
    </xf>
    <xf numFmtId="0" fontId="0" fillId="0" borderId="1" xfId="0" applyFont="1" applyBorder="1" applyAlignment="1">
      <alignment horizontal="left" wrapText="1"/>
    </xf>
    <xf numFmtId="0" fontId="0" fillId="0" borderId="1" xfId="0" applyFont="1" applyFill="1" applyBorder="1" applyAlignment="1"/>
    <xf numFmtId="0" fontId="0" fillId="0" borderId="1" xfId="0" applyFill="1" applyBorder="1" applyAlignment="1"/>
    <xf numFmtId="0" fontId="0" fillId="0" borderId="0" xfId="0" applyAlignme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3" fillId="3" borderId="13" xfId="0" applyFont="1" applyFill="1" applyBorder="1" applyAlignment="1">
      <alignment horizontal="right" vertical="center" wrapText="1"/>
    </xf>
    <xf numFmtId="0" fontId="0" fillId="0" borderId="0" xfId="0" applyBorder="1" applyAlignment="1">
      <alignment wrapText="1"/>
    </xf>
    <xf numFmtId="0" fontId="0" fillId="0" borderId="0" xfId="0" applyFont="1" applyBorder="1" applyAlignment="1">
      <alignment horizontal="left" wrapText="1"/>
    </xf>
    <xf numFmtId="0" fontId="12" fillId="5" borderId="1" xfId="0" applyFont="1" applyFill="1" applyBorder="1" applyAlignment="1"/>
    <xf numFmtId="0" fontId="12" fillId="5" borderId="1" xfId="0" applyFont="1" applyFill="1" applyBorder="1" applyAlignment="1">
      <alignment vertical="center" wrapText="1"/>
    </xf>
    <xf numFmtId="0" fontId="12" fillId="5" borderId="1" xfId="0" applyFont="1" applyFill="1" applyBorder="1" applyAlignment="1">
      <alignment vertical="center"/>
    </xf>
    <xf numFmtId="0" fontId="13" fillId="5" borderId="1" xfId="0" applyFont="1" applyFill="1" applyBorder="1" applyAlignment="1">
      <alignment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17" xfId="0" applyFont="1" applyFill="1" applyBorder="1" applyAlignment="1">
      <alignment horizontal="right"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xf>
    <xf numFmtId="166" fontId="3" fillId="3" borderId="19" xfId="0" applyNumberFormat="1" applyFont="1" applyFill="1" applyBorder="1" applyAlignment="1">
      <alignment horizontal="center" vertical="center" wrapText="1"/>
    </xf>
    <xf numFmtId="166" fontId="3" fillId="3" borderId="20" xfId="0" applyNumberFormat="1" applyFont="1" applyFill="1" applyBorder="1" applyAlignment="1">
      <alignment horizontal="center" vertical="center" wrapText="1"/>
    </xf>
    <xf numFmtId="0" fontId="3" fillId="3" borderId="19" xfId="0" applyFont="1" applyFill="1" applyBorder="1" applyAlignment="1">
      <alignment horizontal="right" vertical="center" wrapText="1"/>
    </xf>
    <xf numFmtId="0" fontId="3" fillId="3" borderId="20" xfId="0" applyFont="1" applyFill="1" applyBorder="1" applyAlignment="1">
      <alignment horizontal="right" vertical="center" wrapText="1"/>
    </xf>
    <xf numFmtId="0" fontId="0" fillId="4" borderId="1" xfId="0" applyFill="1" applyBorder="1" applyAlignment="1"/>
    <xf numFmtId="0" fontId="0" fillId="4" borderId="1" xfId="0" applyFill="1" applyBorder="1"/>
    <xf numFmtId="0" fontId="0" fillId="0" borderId="3" xfId="0" applyFont="1" applyBorder="1" applyAlignment="1">
      <alignment horizontal="left" wrapText="1"/>
    </xf>
    <xf numFmtId="0" fontId="13" fillId="5" borderId="1" xfId="0" applyFont="1" applyFill="1" applyBorder="1" applyAlignment="1"/>
    <xf numFmtId="0" fontId="12" fillId="5" borderId="1" xfId="0" applyFont="1" applyFill="1" applyBorder="1" applyAlignment="1">
      <alignment horizontal="left"/>
    </xf>
    <xf numFmtId="0" fontId="12" fillId="5" borderId="1" xfId="0" applyFont="1" applyFill="1" applyBorder="1"/>
    <xf numFmtId="0" fontId="12" fillId="5" borderId="1" xfId="0" applyFont="1" applyFill="1" applyBorder="1" applyAlignment="1">
      <alignment horizontal="left" vertical="center" wrapText="1"/>
    </xf>
    <xf numFmtId="0" fontId="12" fillId="5" borderId="1" xfId="0" applyFont="1" applyFill="1" applyBorder="1" applyAlignment="1">
      <alignment horizontal="left" wrapText="1"/>
    </xf>
    <xf numFmtId="0" fontId="0" fillId="0" borderId="0" xfId="0" applyBorder="1" applyAlignment="1"/>
    <xf numFmtId="167" fontId="3" fillId="3" borderId="13" xfId="0" applyNumberFormat="1" applyFont="1" applyFill="1" applyBorder="1" applyAlignment="1">
      <alignment horizontal="right" vertical="center" wrapText="1"/>
    </xf>
    <xf numFmtId="167" fontId="3" fillId="3" borderId="17" xfId="0" applyNumberFormat="1" applyFont="1" applyFill="1" applyBorder="1" applyAlignment="1">
      <alignment horizontal="right" vertical="center" wrapText="1"/>
    </xf>
    <xf numFmtId="0" fontId="1" fillId="0" borderId="9" xfId="0" applyFont="1" applyBorder="1" applyAlignment="1">
      <alignment horizontal="left" vertical="center" wrapText="1"/>
    </xf>
    <xf numFmtId="0" fontId="15" fillId="0" borderId="1" xfId="0" applyFont="1" applyBorder="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4" fillId="0" borderId="3" xfId="0" applyFont="1" applyBorder="1" applyAlignment="1">
      <alignment horizontal="center" vertical="center"/>
    </xf>
    <xf numFmtId="0" fontId="1" fillId="0" borderId="26" xfId="0" applyFont="1" applyBorder="1" applyAlignment="1">
      <alignment horizontal="center" vertical="center" wrapText="1"/>
    </xf>
    <xf numFmtId="0" fontId="14" fillId="0" borderId="3" xfId="0" applyFont="1" applyBorder="1" applyAlignment="1">
      <alignment horizontal="left" vertical="center" wrapText="1"/>
    </xf>
    <xf numFmtId="0" fontId="1" fillId="0" borderId="3" xfId="0" applyFont="1" applyBorder="1" applyAlignment="1">
      <alignment horizontal="center" vertical="center"/>
    </xf>
    <xf numFmtId="0" fontId="17" fillId="0" borderId="22" xfId="0" applyFont="1" applyBorder="1" applyAlignment="1">
      <alignment horizontal="center" vertical="center" wrapText="1"/>
    </xf>
    <xf numFmtId="0" fontId="18"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0" fillId="0" borderId="1" xfId="0" applyFill="1" applyBorder="1" applyAlignment="1">
      <alignment wrapText="1"/>
    </xf>
    <xf numFmtId="0" fontId="0" fillId="6" borderId="1" xfId="0" applyFill="1" applyBorder="1"/>
    <xf numFmtId="0" fontId="0" fillId="0" borderId="1" xfId="0" applyFill="1" applyBorder="1"/>
    <xf numFmtId="1" fontId="3" fillId="3" borderId="17" xfId="0" applyNumberFormat="1" applyFont="1" applyFill="1" applyBorder="1" applyAlignment="1">
      <alignment horizontal="center" vertical="center" wrapText="1"/>
    </xf>
    <xf numFmtId="0" fontId="3" fillId="0" borderId="27" xfId="0" applyFont="1" applyBorder="1" applyAlignment="1">
      <alignment horizontal="center" vertical="center" wrapText="1"/>
    </xf>
    <xf numFmtId="0" fontId="1" fillId="0" borderId="11" xfId="0" applyFont="1" applyBorder="1" applyAlignment="1" applyProtection="1">
      <alignment horizontal="center" vertical="center" wrapText="1"/>
    </xf>
    <xf numFmtId="0" fontId="18" fillId="0" borderId="23" xfId="0" applyFont="1" applyBorder="1" applyAlignment="1">
      <alignment horizontal="center" vertical="center" wrapText="1"/>
    </xf>
    <xf numFmtId="49" fontId="0" fillId="0" borderId="0" xfId="0" applyNumberFormat="1"/>
    <xf numFmtId="0" fontId="21" fillId="0" borderId="0" xfId="3"/>
    <xf numFmtId="0" fontId="3"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22" fillId="0" borderId="28" xfId="0" applyFont="1" applyBorder="1" applyAlignment="1">
      <alignment horizontal="center" vertical="center" wrapText="1"/>
    </xf>
    <xf numFmtId="0" fontId="12" fillId="2" borderId="0" xfId="0" applyFont="1" applyFill="1" applyBorder="1"/>
    <xf numFmtId="0" fontId="0" fillId="2" borderId="0" xfId="0" applyFill="1" applyBorder="1"/>
    <xf numFmtId="0" fontId="0" fillId="2" borderId="0" xfId="0" applyFill="1" applyAlignment="1">
      <alignment horizontal="center" vertical="center"/>
    </xf>
    <xf numFmtId="0" fontId="0" fillId="2" borderId="0" xfId="0" applyFill="1" applyAlignment="1">
      <alignment horizontal="left" vertical="center"/>
    </xf>
    <xf numFmtId="0" fontId="12" fillId="0" borderId="11" xfId="0" applyFont="1" applyBorder="1" applyAlignment="1">
      <alignment horizontal="left" vertical="center"/>
    </xf>
    <xf numFmtId="0" fontId="12" fillId="0" borderId="7" xfId="0" applyFont="1" applyBorder="1" applyAlignment="1">
      <alignment wrapText="1"/>
    </xf>
    <xf numFmtId="0" fontId="0" fillId="0" borderId="29" xfId="0" applyBorder="1" applyAlignment="1">
      <alignment horizontal="center" vertical="center"/>
    </xf>
    <xf numFmtId="0" fontId="0" fillId="0" borderId="1" xfId="0" applyBorder="1" applyAlignment="1">
      <alignment horizontal="left" vertical="center"/>
    </xf>
    <xf numFmtId="0" fontId="0" fillId="0" borderId="30" xfId="0" applyBorder="1" applyAlignment="1">
      <alignment vertical="top" wrapText="1"/>
    </xf>
    <xf numFmtId="0" fontId="0" fillId="0" borderId="1"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vertical="top" wrapText="1"/>
    </xf>
    <xf numFmtId="0" fontId="1"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11" xfId="0" applyFont="1" applyBorder="1" applyAlignment="1">
      <alignment horizontal="center" vertical="center"/>
    </xf>
    <xf numFmtId="0" fontId="23" fillId="0" borderId="22" xfId="0" applyFont="1" applyBorder="1" applyAlignment="1">
      <alignment horizontal="center" vertical="center" wrapText="1"/>
    </xf>
    <xf numFmtId="0" fontId="12" fillId="0" borderId="9" xfId="0" applyFont="1" applyBorder="1" applyAlignment="1">
      <alignment horizontal="left" vertical="center"/>
    </xf>
    <xf numFmtId="0" fontId="15" fillId="0" borderId="1" xfId="0" applyFont="1" applyFill="1" applyBorder="1" applyAlignment="1">
      <alignment horizontal="left" vertical="center" wrapText="1"/>
    </xf>
    <xf numFmtId="1" fontId="3" fillId="3" borderId="20"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33" xfId="0" applyFont="1" applyBorder="1" applyAlignment="1">
      <alignment horizontal="center"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0" fillId="0" borderId="34" xfId="0" applyBorder="1"/>
    <xf numFmtId="0" fontId="12" fillId="0" borderId="11" xfId="0" applyFont="1" applyBorder="1" applyAlignment="1">
      <alignment horizontal="center" vertical="center" wrapText="1"/>
    </xf>
    <xf numFmtId="0" fontId="1" fillId="0" borderId="1" xfId="0" applyFont="1" applyBorder="1"/>
    <xf numFmtId="0" fontId="14" fillId="0" borderId="1" xfId="0" applyFont="1" applyBorder="1"/>
    <xf numFmtId="0" fontId="14" fillId="0" borderId="1" xfId="0" applyFont="1" applyFill="1" applyBorder="1"/>
    <xf numFmtId="0" fontId="1" fillId="0" borderId="1" xfId="0" applyFont="1" applyBorder="1" applyAlignment="1">
      <alignment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15" fillId="0" borderId="26" xfId="0" applyFont="1" applyFill="1" applyBorder="1" applyAlignment="1">
      <alignment horizontal="left" vertical="center" wrapText="1"/>
    </xf>
    <xf numFmtId="0" fontId="14" fillId="0" borderId="1" xfId="0" applyFont="1" applyBorder="1" applyAlignment="1">
      <alignment wrapText="1"/>
    </xf>
    <xf numFmtId="0" fontId="1" fillId="0" borderId="1" xfId="0" applyFont="1" applyFill="1" applyBorder="1"/>
    <xf numFmtId="0" fontId="2" fillId="2" borderId="0" xfId="0" applyFont="1" applyFill="1" applyAlignment="1">
      <alignment horizontal="center"/>
    </xf>
    <xf numFmtId="0" fontId="3" fillId="2" borderId="0" xfId="0" applyFont="1" applyFill="1" applyAlignment="1">
      <alignment horizontal="right"/>
    </xf>
    <xf numFmtId="0" fontId="3" fillId="0" borderId="22" xfId="0" applyFont="1" applyFill="1" applyBorder="1" applyAlignment="1">
      <alignment horizontal="center" vertical="center" wrapText="1"/>
    </xf>
    <xf numFmtId="0" fontId="25" fillId="2" borderId="0" xfId="0" applyFont="1" applyFill="1"/>
    <xf numFmtId="0" fontId="0" fillId="0" borderId="1" xfId="0" applyBorder="1" applyAlignment="1">
      <alignment horizontal="center" vertical="center"/>
    </xf>
    <xf numFmtId="0" fontId="1" fillId="2" borderId="0" xfId="0" applyFont="1" applyFill="1" applyAlignment="1">
      <alignment horizontal="left" wrapText="1"/>
    </xf>
    <xf numFmtId="0" fontId="1" fillId="2" borderId="0" xfId="0" applyFont="1" applyFill="1" applyAlignment="1">
      <alignment horizontal="right" vertical="center"/>
    </xf>
    <xf numFmtId="0" fontId="2" fillId="2" borderId="0" xfId="0" applyFont="1" applyFill="1" applyAlignment="1">
      <alignment horizontal="center"/>
    </xf>
    <xf numFmtId="0" fontId="3" fillId="2" borderId="0" xfId="0" applyFont="1" applyFill="1" applyAlignment="1">
      <alignment horizontal="right"/>
    </xf>
    <xf numFmtId="0" fontId="3" fillId="2" borderId="0" xfId="0" applyFont="1" applyFill="1" applyAlignment="1">
      <alignment horizontal="left"/>
    </xf>
    <xf numFmtId="0" fontId="3" fillId="2" borderId="8" xfId="0" applyFont="1" applyFill="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0" fillId="0" borderId="0" xfId="0" applyBorder="1" applyAlignment="1">
      <alignment horizontal="center"/>
    </xf>
    <xf numFmtId="0" fontId="8" fillId="2" borderId="2" xfId="0" applyFont="1" applyFill="1" applyBorder="1" applyAlignment="1">
      <alignment horizontal="left" vertical="center" wrapText="1"/>
    </xf>
    <xf numFmtId="0" fontId="8" fillId="2" borderId="0" xfId="0" applyFont="1" applyFill="1" applyAlignment="1">
      <alignment horizontal="left" wrapText="1"/>
    </xf>
    <xf numFmtId="0" fontId="8" fillId="2" borderId="10" xfId="0" applyFont="1" applyFill="1" applyBorder="1" applyAlignment="1">
      <alignment horizontal="left" wrapText="1"/>
    </xf>
  </cellXfs>
  <cellStyles count="4">
    <cellStyle name="Comma 2" xfId="2"/>
    <cellStyle name="Currency 2" xfId="1"/>
    <cellStyle name="Hyperlink" xfId="3" builtinId="8"/>
    <cellStyle name="Normal" xfId="0" builtinId="0"/>
  </cellStyles>
  <dxfs count="111">
    <dxf>
      <numFmt numFmtId="30" formatCode="@"/>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medium">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numFmt numFmtId="166" formatCode="#,##0\ [$EUR]"/>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numFmt numFmtId="167" formatCode="_-* #,##0\ [$EUR]_-;\-* #,##0\ [$EUR]_-;_-* &quot;-&quot;??\ [$EUR]_-;_-@_-"/>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thin">
          <color indexed="64"/>
        </right>
        <top style="medium">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top style="medium">
          <color indexed="64"/>
        </top>
        <bottom style="thin">
          <color indexed="64"/>
        </bottom>
        <vertical/>
        <horizontal/>
      </border>
    </dxf>
    <dxf>
      <border outline="0">
        <left style="medium">
          <color indexed="64"/>
        </left>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border outline="0">
        <top style="medium">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340658</xdr:colOff>
      <xdr:row>0</xdr:row>
      <xdr:rowOff>44823</xdr:rowOff>
    </xdr:from>
    <xdr:to>
      <xdr:col>15</xdr:col>
      <xdr:colOff>349623</xdr:colOff>
      <xdr:row>47</xdr:row>
      <xdr:rowOff>86194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8658" y="44823"/>
          <a:ext cx="6104965" cy="84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PU" displayName="PU" ref="B8:AN51" totalsRowShown="0" headerRowDxfId="107" dataDxfId="105" headerRowBorderDxfId="106" tableBorderDxfId="104">
  <autoFilter ref="B8:AN51"/>
  <tableColumns count="39">
    <tableColumn id="1" name="Eil. Nr." dataDxfId="103">
      <calculatedColumnFormula>IF(C9&gt;0,B8+1,"")</calculatedColumnFormula>
    </tableColumn>
    <tableColumn id="2" name="Objekto pavadinimas" dataDxfId="102"/>
    <tableColumn id="29" name="Objekto TEVIS ID" dataDxfId="101"/>
    <tableColumn id="3" name="OL, TR, KL" dataDxfId="100"/>
    <tableColumn id="4" name="Vykdomi darbai" dataDxfId="99"/>
    <tableColumn id="5" name="OL, KL, TR rekonstrukcija" dataDxfId="98"/>
    <tableColumn id="6" name="Charakteristika 1" dataDxfId="97"/>
    <tableColumn id="7" name="Charakteristika 2" dataDxfId="96"/>
    <tableColumn id="8" name="Charakteristika 3" dataDxfId="95"/>
    <tableColumn id="9" name="Narvelių charakteristikos" dataDxfId="94">
      <calculatedColumnFormula>IF($T9+$U9=1,"LTs",IF($T9+$U9=2,"LLTs",IF($T9+$U9=3,"LLLTs",IF($T9+$U9=4,"LLLLTs",IF($T9+$U9=5,"LLLLLTs","")))))</calculatedColumnFormula>
    </tableColumn>
    <tableColumn id="10" name="Komercinė apskaita Yra/Nėra" dataDxfId="93"/>
    <tableColumn id="11" name="Naujas 10 kV kabelis (KL) (km)" dataDxfId="92"/>
    <tableColumn id="12" name="Galinės 0,4-10 kV movos (kompl.)" dataDxfId="91"/>
    <tableColumn id="13" name="Jungiamoji/ pereinamoji 10 kV mova, Vnt." dataDxfId="90"/>
    <tableColumn id="14" name="Jungiamoji/ pereinamoji 0,4-10 kV mova, Vnt." dataDxfId="89"/>
    <tableColumn id="15" name="Trumpojo jungimo indikat. mont. (vnt.)" dataDxfId="88"/>
    <tableColumn id="16" name="Naujos ST montavimas (vnt.)" dataDxfId="87">
      <calculatedColumnFormula>IF(F9="ST Montavimas",1,"")</calculatedColumnFormula>
    </tableColumn>
    <tableColumn id="17" name="Naujos MT montavimas (vnt.)" dataDxfId="86">
      <calculatedColumnFormula>IF(F9="MT montavimas",1,"")</calculatedColumnFormula>
    </tableColumn>
    <tableColumn id="18" name="10 kV nauji narveliai (vnt.)" dataDxfId="85"/>
    <tableColumn id="19" name="10 kV nauji valdomi narveliai (vnt.)" dataDxfId="84"/>
    <tableColumn id="20" name="Nauji galios transf. nuo 25-160 kVA (vnt.)" dataDxfId="83"/>
    <tableColumn id="21" name="Nauji galios transf. nuo 250-630 kVA (vnt.)" dataDxfId="82"/>
    <tableColumn id="22" name="TR, MT rekonstravimas (vnt.)" dataDxfId="81">
      <calculatedColumnFormula>IF(OR(F9="TR Stacionariosios rekonstravimas",F9="MT rekonstravimas"),1,"")</calculatedColumnFormula>
    </tableColumn>
    <tableColumn id="23" name="TR stacionarios statybinės dalies_x000a_ rekonst." dataDxfId="80">
      <calculatedColumnFormula>IF(F9="TR Stacionariosios statybinės dalies rekonstrukcija",1,"")</calculatedColumnFormula>
    </tableColumn>
    <tableColumn id="24" name="OLS montavimas (vnt.)" dataDxfId="79">
      <calculatedColumnFormula>IF(H9="OLS",1,"")</calculatedColumnFormula>
    </tableColumn>
    <tableColumn id="25" name="OLJA &quot;Fusesaver&quot;_x000a_montavimas (vnt.)" dataDxfId="78">
      <calculatedColumnFormula>IF(H9="OL jungtuvo be valdymo su AKĮ funkcija įrengimas",1,"")</calculatedColumnFormula>
    </tableColumn>
    <tableColumn id="26" name="OLJ &quot;Recloser&quot; montavimas (vnt.)" dataDxfId="77">
      <calculatedColumnFormula>IF(H9="OL valdomo jungtuvo įrengimas",1,"")</calculatedColumnFormula>
    </tableColumn>
    <tableColumn id="27" name="TR, KT, MT, ST _x000a_demontavimas (vnt.)" dataDxfId="76">
      <calculatedColumnFormula>IF(F9="TR KT ST MT demontavimas",1,"")</calculatedColumnFormula>
    </tableColumn>
    <tableColumn id="28" name="Demontuojama 10 kV OL (km)" dataDxfId="75"/>
    <tableColumn id="30" name="Naujas 0,4 kV KL tinklas (km)" dataDxfId="74"/>
    <tableColumn id="31" name="Naujas 0,4 kV tinklas (OKL) (km)" dataDxfId="73"/>
    <tableColumn id="32" name="Naujai įrengiami 0,4 kV KS, KAS (vnt.)" dataDxfId="72"/>
    <tableColumn id="33" name="Demontuotas 0,4 kV OL tinklas (km)" dataDxfId="71"/>
    <tableColumn id="34" name="10 kV (Defektinis) SUMA" dataDxfId="70"/>
    <tableColumn id="35" name="0,4 kV (Defektinis) SUMA" dataDxfId="69"/>
    <tableColumn id="37" name="Kompensacinė ritė (vnt.)" dataDxfId="68"/>
    <tableColumn id="38" name="Atjungimų skaičius" dataDxfId="67"/>
    <tableColumn id="36" name="Priedai Nr." dataDxfId="66"/>
    <tableColumn id="39" name="Investicinis numeris" dataDxfId="65">
      <calculatedColumnFormula>'1 lapas'!$D$15</calculatedColumnFormula>
    </tableColumn>
  </tableColumns>
  <tableStyleInfo name="TableStyleMedium7" showFirstColumn="0" showLastColumn="0" showRowStripes="1" showColumnStripes="0"/>
</table>
</file>

<file path=xl/tables/table2.xml><?xml version="1.0" encoding="utf-8"?>
<table xmlns="http://schemas.openxmlformats.org/spreadsheetml/2006/main" id="4" name="Apimtys" displayName="Apimtys" ref="B5:AN7" totalsRowShown="0" headerRowDxfId="64" tableBorderDxfId="63">
  <autoFilter ref="B5:AN7"/>
  <tableColumns count="39">
    <tableColumn id="1" name="Eil. Nr." dataDxfId="62"/>
    <tableColumn id="2" name="Objekto pavadinimas" dataDxfId="61"/>
    <tableColumn id="3" name="Objekto TEVIS ID" dataDxfId="60"/>
    <tableColumn id="4" name="OL, TR, KL" dataDxfId="59"/>
    <tableColumn id="5" name="Vykdomi darbai" dataDxfId="58">
      <calculatedColumnFormula>AE6*Kainos!B19+AF6*Kainos!B20+AG6*Kainos!B21+AH6*Kainos!B22+AJ6</calculatedColumnFormula>
    </tableColumn>
    <tableColumn id="6" name="OL, KL, TR rekonstrukcija" dataDxfId="57"/>
    <tableColumn id="7" name="Charakteristika 1" dataDxfId="56"/>
    <tableColumn id="8" name="Charakteristika 2" dataDxfId="55"/>
    <tableColumn id="9" name="Charakteristika 3" dataDxfId="54"/>
    <tableColumn id="10" name="Narvelių charakteristikos" dataDxfId="53"/>
    <tableColumn id="11" name="Komercinė apskaita Yra/Nėra" dataDxfId="52"/>
    <tableColumn id="12" name="Naujas 10 kV kabelis (KL) (km)" dataDxfId="51"/>
    <tableColumn id="13" name="Nauja 10 kV OL, OLI (km)"/>
    <tableColumn id="14" name="Naujos 10 kV VKS be komutavimo mont. (vnt.)"/>
    <tableColumn id="15" name="Naujos 10 kV VKS su komutavimu mont. (vnt.)"/>
    <tableColumn id="16" name="Trumpojo jungimo indikat. mont. (vnt.)"/>
    <tableColumn id="17" name="Naujos ST montavimas (vnt.)"/>
    <tableColumn id="18" name="Naujos MT montavimas (vnt.)"/>
    <tableColumn id="19" name="10 kV nauji narveliai (vnt.)"/>
    <tableColumn id="20" name="10 kV nauji valdomi narveliai (vnt.)"/>
    <tableColumn id="21" name="Nauji galios transf. nuo 25-160 kVA (vnt.)"/>
    <tableColumn id="22" name="Nauji galios transf. nuo 250-630 kVA (vnt.)"/>
    <tableColumn id="23" name="TR, MT rekonstravimas (vnt.)"/>
    <tableColumn id="24" name="TR stacionarios statybinės dalies_x000a_ rekonst."/>
    <tableColumn id="25" name="OLS montavimas (vnt.)"/>
    <tableColumn id="26" name="OLJ &quot;Fusesaver&quot;_x000a_montavimas (vnt.)"/>
    <tableColumn id="27" name="OLJ &quot;Recloser&quot; montavimas (vnt.)"/>
    <tableColumn id="28" name="TR, KT, MT, ST _x000a_demontavimas (vnt.)"/>
    <tableColumn id="29" name="Demontuojama 10 kV OL (km)"/>
    <tableColumn id="30" name="Naujas 0,4 kV KL tinklas (km)" dataDxfId="50">
      <calculatedColumnFormula>SUM(AE8:AE50)</calculatedColumnFormula>
    </tableColumn>
    <tableColumn id="31" name="Naujas 0,4 kV tinklas (OKL) (km)" dataDxfId="49">
      <calculatedColumnFormula>SUM(AF8:AF50)</calculatedColumnFormula>
    </tableColumn>
    <tableColumn id="32" name="Naujai įrengiami 0,4 kV KS, KAS (vnt.)" dataDxfId="48">
      <calculatedColumnFormula>SUM(AG8:AG50)</calculatedColumnFormula>
    </tableColumn>
    <tableColumn id="33" name="Demontuotas 0,4 kV OL tinklas (km)" dataDxfId="47">
      <calculatedColumnFormula>SUM(AH8:AH50)</calculatedColumnFormula>
    </tableColumn>
    <tableColumn id="34" name="10 kV (Defektinis) SUMA" dataDxfId="46"/>
    <tableColumn id="35" name="0,4 kV (Defektinis) SUMA">
      <calculatedColumnFormula>SUM(AJ8:AJ50)</calculatedColumnFormula>
    </tableColumn>
    <tableColumn id="36" name="Kompensacinė ritė (vnt.)"/>
    <tableColumn id="37" name="Atjungimų skaičius" dataDxfId="45"/>
    <tableColumn id="38" name="Priedai Nr." dataDxfId="44"/>
    <tableColumn id="39" name="Investicinis numeris" dataDxfId="43">
      <calculatedColumnFormula>'1 lapas'!$D$15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A1:C39" totalsRowShown="0" headerRowDxfId="7" headerRowBorderDxfId="6" tableBorderDxfId="5" totalsRowBorderDxfId="4">
  <autoFilter ref="A1:C39"/>
  <tableColumns count="3">
    <tableColumn id="1" name="Eil. Nr." dataDxfId="3"/>
    <tableColumn id="2" name="Stulpelio pavadinimas" dataDxfId="2"/>
    <tableColumn id="3" name="Aprašymas" dataDxfId="1"/>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A2:E20" totalsRowShown="0">
  <autoFilter ref="A2:E20"/>
  <tableColumns count="5">
    <tableColumn id="1" name="0,4-10 kV tinklas"/>
    <tableColumn id="2" name="Tipas"/>
    <tableColumn id="3" name="Nr." dataDxfId="0"/>
    <tableColumn id="4" name="Techninių reikalavimų pavadinimas"/>
    <tableColumn id="5" name="Pastabo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vtic-gisweb-02/elektrostinkla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8.bin"/><Relationship Id="rId1" Type="http://schemas.openxmlformats.org/officeDocument/2006/relationships/hyperlink" Target="http://www.eso.lt/lt/partneriams/elektros-darbu-tiekejams-ir-rangovams/projektu-techniniai-reikalavima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view="pageLayout" zoomScale="85" zoomScaleNormal="100" zoomScalePageLayoutView="85" workbookViewId="0">
      <selection activeCell="D15" sqref="D15"/>
    </sheetView>
  </sheetViews>
  <sheetFormatPr defaultColWidth="9.140625" defaultRowHeight="14.25" x14ac:dyDescent="0.2"/>
  <cols>
    <col min="1" max="1" width="4.85546875" style="3" customWidth="1"/>
    <col min="2" max="2" width="6.5703125" style="3" customWidth="1"/>
    <col min="3" max="3" width="14.85546875" style="3" customWidth="1"/>
    <col min="4" max="9" width="9.140625" style="3"/>
    <col min="10" max="10" width="6.5703125" style="3" customWidth="1"/>
    <col min="11" max="13" width="9.140625" style="3"/>
    <col min="14" max="14" width="5.140625" style="3" customWidth="1"/>
    <col min="15" max="15" width="9.140625" style="3"/>
    <col min="16" max="16" width="6.28515625" style="3" customWidth="1"/>
    <col min="17" max="17" width="21.5703125" style="3" customWidth="1"/>
    <col min="18" max="18" width="14.28515625" style="3" customWidth="1"/>
    <col min="19" max="19" width="9.140625" style="3"/>
    <col min="20" max="20" width="12.7109375" style="3" customWidth="1"/>
    <col min="21" max="21" width="15.28515625" style="3" customWidth="1"/>
    <col min="22" max="22" width="14.7109375" style="3" customWidth="1"/>
    <col min="23" max="16384" width="9.140625" style="3"/>
  </cols>
  <sheetData>
    <row r="1" spans="1:15" ht="15" customHeight="1" x14ac:dyDescent="0.2">
      <c r="A1" s="4"/>
      <c r="B1" s="142" t="s">
        <v>0</v>
      </c>
      <c r="C1" s="142"/>
      <c r="D1" s="142"/>
      <c r="E1" s="142"/>
      <c r="F1" s="4"/>
      <c r="G1" s="4"/>
      <c r="H1" s="4"/>
      <c r="I1" s="4"/>
      <c r="J1" s="4"/>
      <c r="K1" s="142" t="s">
        <v>0</v>
      </c>
      <c r="L1" s="142"/>
      <c r="M1" s="142"/>
      <c r="N1" s="142"/>
      <c r="O1" s="4"/>
    </row>
    <row r="2" spans="1:15" ht="19.5" customHeight="1" x14ac:dyDescent="0.2">
      <c r="A2" s="4"/>
      <c r="B2" s="142" t="s">
        <v>1</v>
      </c>
      <c r="C2" s="142"/>
      <c r="D2" s="142"/>
      <c r="E2" s="142"/>
      <c r="F2" s="4"/>
      <c r="G2" s="4"/>
      <c r="H2" s="4"/>
      <c r="I2" s="4"/>
      <c r="J2" s="4"/>
      <c r="K2" s="142" t="s">
        <v>1</v>
      </c>
      <c r="L2" s="142"/>
      <c r="M2" s="142"/>
      <c r="N2" s="142"/>
      <c r="O2" s="4"/>
    </row>
    <row r="3" spans="1:15" ht="19.5" customHeight="1" x14ac:dyDescent="0.2">
      <c r="A3" s="4"/>
      <c r="B3" s="142" t="s">
        <v>2</v>
      </c>
      <c r="C3" s="142"/>
      <c r="D3" s="142"/>
      <c r="E3" s="142"/>
      <c r="F3" s="4"/>
      <c r="G3" s="4"/>
      <c r="H3" s="4"/>
      <c r="I3" s="4"/>
      <c r="J3" s="4"/>
      <c r="K3" s="142" t="s">
        <v>3</v>
      </c>
      <c r="L3" s="142"/>
      <c r="M3" s="142"/>
      <c r="N3" s="142"/>
      <c r="O3" s="4"/>
    </row>
    <row r="4" spans="1:15" x14ac:dyDescent="0.2">
      <c r="A4" s="4"/>
      <c r="B4" s="142"/>
      <c r="C4" s="142"/>
      <c r="D4" s="142"/>
      <c r="E4" s="142"/>
      <c r="F4" s="4"/>
      <c r="G4" s="4"/>
      <c r="H4" s="4"/>
      <c r="I4" s="4"/>
      <c r="J4" s="4"/>
      <c r="K4" s="142"/>
      <c r="L4" s="142"/>
      <c r="M4" s="142"/>
      <c r="N4" s="142"/>
      <c r="O4" s="4"/>
    </row>
    <row r="5" spans="1:15" ht="28.5" customHeight="1" x14ac:dyDescent="0.2">
      <c r="A5" s="4"/>
      <c r="B5" s="142" t="s">
        <v>4</v>
      </c>
      <c r="C5" s="142"/>
      <c r="D5" s="142"/>
      <c r="E5" s="142"/>
      <c r="F5" s="4"/>
      <c r="G5" s="4"/>
      <c r="H5" s="4"/>
      <c r="I5" s="4"/>
      <c r="J5" s="4"/>
      <c r="K5" s="142" t="s">
        <v>4</v>
      </c>
      <c r="L5" s="142"/>
      <c r="M5" s="142"/>
      <c r="N5" s="142"/>
      <c r="O5" s="4"/>
    </row>
    <row r="6" spans="1:15" x14ac:dyDescent="0.2">
      <c r="A6" s="4"/>
      <c r="B6" s="4"/>
      <c r="C6" s="4"/>
      <c r="D6" s="4"/>
      <c r="E6" s="4"/>
      <c r="F6" s="4"/>
      <c r="G6" s="4"/>
      <c r="H6" s="4"/>
      <c r="I6" s="4"/>
      <c r="J6" s="4"/>
      <c r="K6" s="4"/>
      <c r="L6" s="4"/>
      <c r="M6" s="4"/>
      <c r="N6" s="4"/>
      <c r="O6" s="4"/>
    </row>
    <row r="7" spans="1:15" x14ac:dyDescent="0.2">
      <c r="A7" s="4"/>
      <c r="B7" s="4"/>
      <c r="C7" s="4"/>
      <c r="D7" s="4"/>
      <c r="E7" s="4"/>
      <c r="F7" s="4"/>
      <c r="G7" s="4"/>
      <c r="H7" s="4"/>
      <c r="I7" s="4"/>
      <c r="J7" s="4"/>
      <c r="K7" s="4"/>
      <c r="L7" s="4"/>
      <c r="M7" s="4"/>
      <c r="N7" s="4"/>
      <c r="O7" s="4"/>
    </row>
    <row r="8" spans="1:15" ht="18" x14ac:dyDescent="0.25">
      <c r="A8" s="143" t="s">
        <v>5</v>
      </c>
      <c r="B8" s="143"/>
      <c r="C8" s="143"/>
      <c r="D8" s="143"/>
      <c r="E8" s="143"/>
      <c r="F8" s="143"/>
      <c r="G8" s="143"/>
      <c r="H8" s="143"/>
      <c r="I8" s="143"/>
      <c r="J8" s="143"/>
      <c r="K8" s="143"/>
      <c r="L8" s="143"/>
      <c r="M8" s="143"/>
      <c r="N8" s="143"/>
      <c r="O8" s="4"/>
    </row>
    <row r="9" spans="1:15" ht="18" x14ac:dyDescent="0.25">
      <c r="A9" s="136"/>
      <c r="B9" s="136"/>
      <c r="C9" s="136"/>
      <c r="D9" s="136"/>
      <c r="E9" s="136"/>
      <c r="F9" s="136"/>
      <c r="G9" s="136"/>
      <c r="H9" s="136"/>
      <c r="I9" s="136"/>
      <c r="J9" s="136"/>
      <c r="K9" s="136"/>
      <c r="L9" s="136"/>
      <c r="M9" s="136"/>
      <c r="N9" s="136"/>
      <c r="O9" s="4"/>
    </row>
    <row r="10" spans="1:15" x14ac:dyDescent="0.2">
      <c r="A10" s="4"/>
      <c r="B10" s="4"/>
      <c r="C10" s="4"/>
      <c r="D10" s="4"/>
      <c r="E10" s="4"/>
      <c r="F10" s="4"/>
      <c r="G10" s="4"/>
      <c r="H10" s="4"/>
      <c r="I10" s="4"/>
      <c r="J10" s="4"/>
      <c r="K10" s="4"/>
      <c r="L10" s="4"/>
      <c r="M10" s="4"/>
      <c r="N10" s="4"/>
      <c r="O10" s="4"/>
    </row>
    <row r="11" spans="1:15" ht="15" x14ac:dyDescent="0.25">
      <c r="A11" s="5" t="s">
        <v>6</v>
      </c>
      <c r="B11" s="5" t="s">
        <v>7</v>
      </c>
      <c r="C11" s="5"/>
      <c r="D11" s="5"/>
      <c r="E11" s="4"/>
      <c r="F11" s="4"/>
      <c r="G11" s="4"/>
      <c r="H11" s="4"/>
      <c r="I11" s="4"/>
      <c r="J11" s="4"/>
      <c r="K11" s="4"/>
      <c r="L11" s="4"/>
      <c r="M11" s="4"/>
      <c r="N11" s="4"/>
      <c r="O11" s="4"/>
    </row>
    <row r="12" spans="1:15" ht="15" x14ac:dyDescent="0.25">
      <c r="A12" s="5"/>
      <c r="B12" s="5" t="s">
        <v>344</v>
      </c>
      <c r="C12" s="5"/>
      <c r="D12" s="5"/>
      <c r="E12" s="4"/>
      <c r="F12" s="4"/>
      <c r="G12" s="4"/>
      <c r="H12" s="4"/>
      <c r="I12" s="4"/>
      <c r="J12" s="4"/>
      <c r="K12" s="4"/>
      <c r="L12" s="4"/>
      <c r="M12" s="4"/>
      <c r="N12" s="4"/>
      <c r="O12" s="4"/>
    </row>
    <row r="13" spans="1:15" ht="15" x14ac:dyDescent="0.25">
      <c r="A13" s="5"/>
      <c r="B13" s="144" t="s">
        <v>8</v>
      </c>
      <c r="C13" s="144"/>
      <c r="D13" s="139" t="s">
        <v>345</v>
      </c>
      <c r="E13" s="4"/>
      <c r="F13" s="4"/>
      <c r="G13" s="4"/>
      <c r="H13" s="4"/>
      <c r="I13" s="4"/>
      <c r="J13" s="4"/>
      <c r="K13" s="4"/>
      <c r="L13" s="4"/>
      <c r="M13" s="4"/>
      <c r="N13" s="4"/>
      <c r="O13" s="4"/>
    </row>
    <row r="14" spans="1:15" ht="15" x14ac:dyDescent="0.25">
      <c r="A14" s="5"/>
      <c r="B14" s="144" t="s">
        <v>9</v>
      </c>
      <c r="C14" s="144"/>
      <c r="D14" s="139" t="s">
        <v>386</v>
      </c>
      <c r="E14" s="4"/>
      <c r="F14" s="4"/>
      <c r="G14" s="4"/>
      <c r="H14" s="4"/>
      <c r="I14" s="4"/>
      <c r="J14" s="4"/>
      <c r="K14" s="4"/>
      <c r="L14" s="4"/>
      <c r="M14" s="4"/>
      <c r="N14" s="4"/>
      <c r="O14" s="4"/>
    </row>
    <row r="15" spans="1:15" ht="15" x14ac:dyDescent="0.25">
      <c r="A15" s="5"/>
      <c r="B15" s="144" t="s">
        <v>10</v>
      </c>
      <c r="C15" s="144"/>
      <c r="D15" s="139" t="s">
        <v>346</v>
      </c>
      <c r="E15" s="4"/>
      <c r="F15" s="4"/>
      <c r="G15" s="4"/>
      <c r="H15" s="4"/>
      <c r="I15" s="4"/>
      <c r="J15" s="4"/>
      <c r="K15" s="4"/>
      <c r="L15" s="4"/>
      <c r="M15" s="4"/>
      <c r="N15" s="4"/>
      <c r="O15" s="4"/>
    </row>
    <row r="16" spans="1:15" ht="15" x14ac:dyDescent="0.25">
      <c r="A16" s="5"/>
      <c r="B16" s="137"/>
      <c r="C16" s="137"/>
      <c r="D16" s="6"/>
      <c r="E16" s="4"/>
      <c r="F16" s="4"/>
      <c r="G16" s="4"/>
      <c r="H16" s="4"/>
      <c r="I16" s="4"/>
      <c r="J16" s="4"/>
      <c r="K16" s="4"/>
      <c r="L16" s="4"/>
      <c r="M16" s="4"/>
      <c r="N16" s="4"/>
      <c r="O16" s="4"/>
    </row>
    <row r="17" spans="1:15" ht="15" x14ac:dyDescent="0.25">
      <c r="A17" s="5"/>
      <c r="B17" s="5"/>
      <c r="C17" s="5"/>
      <c r="D17" s="5"/>
      <c r="E17" s="4"/>
      <c r="F17" s="4"/>
      <c r="G17" s="4"/>
      <c r="H17" s="4"/>
      <c r="I17" s="4"/>
      <c r="J17" s="4"/>
      <c r="K17" s="4"/>
      <c r="L17" s="4"/>
      <c r="M17" s="4"/>
      <c r="N17" s="4"/>
      <c r="O17" s="4"/>
    </row>
    <row r="18" spans="1:15" ht="15" x14ac:dyDescent="0.25">
      <c r="A18" s="4"/>
      <c r="B18" s="5" t="s">
        <v>11</v>
      </c>
      <c r="C18" s="4"/>
      <c r="D18" s="4"/>
      <c r="E18" s="4"/>
      <c r="F18" s="4"/>
      <c r="G18" s="4"/>
      <c r="H18" s="4"/>
      <c r="I18" s="4"/>
      <c r="J18" s="4"/>
      <c r="K18" s="4"/>
      <c r="L18" s="4"/>
      <c r="M18" s="4"/>
      <c r="N18" s="4"/>
      <c r="O18" s="4"/>
    </row>
    <row r="19" spans="1:15" ht="15" x14ac:dyDescent="0.25">
      <c r="A19" s="5" t="s">
        <v>12</v>
      </c>
      <c r="B19" s="5" t="s">
        <v>13</v>
      </c>
      <c r="C19" s="4"/>
      <c r="D19" s="4"/>
      <c r="E19" s="4"/>
      <c r="F19" s="4"/>
      <c r="G19" s="4"/>
      <c r="H19" s="4"/>
      <c r="I19" s="4"/>
      <c r="J19" s="4"/>
      <c r="K19" s="4"/>
      <c r="L19" s="4"/>
      <c r="M19" s="4"/>
      <c r="N19" s="4"/>
      <c r="O19" s="4"/>
    </row>
    <row r="20" spans="1:15" x14ac:dyDescent="0.2">
      <c r="A20" s="4"/>
      <c r="B20" s="141" t="s">
        <v>14</v>
      </c>
      <c r="C20" s="141"/>
      <c r="D20" s="141"/>
      <c r="E20" s="141"/>
      <c r="F20" s="141"/>
      <c r="G20" s="141"/>
      <c r="H20" s="141"/>
      <c r="I20" s="141"/>
      <c r="J20" s="141"/>
      <c r="K20" s="141"/>
      <c r="L20" s="141"/>
      <c r="M20" s="141"/>
      <c r="N20" s="141"/>
      <c r="O20" s="4"/>
    </row>
    <row r="21" spans="1:15" x14ac:dyDescent="0.2">
      <c r="A21" s="4"/>
      <c r="B21" s="141"/>
      <c r="C21" s="141"/>
      <c r="D21" s="141"/>
      <c r="E21" s="141"/>
      <c r="F21" s="141"/>
      <c r="G21" s="141"/>
      <c r="H21" s="141"/>
      <c r="I21" s="141"/>
      <c r="J21" s="141"/>
      <c r="K21" s="141"/>
      <c r="L21" s="141"/>
      <c r="M21" s="141"/>
      <c r="N21" s="141"/>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ht="15" x14ac:dyDescent="0.25">
      <c r="A24" s="5" t="s">
        <v>15</v>
      </c>
      <c r="B24" s="5" t="s">
        <v>16</v>
      </c>
      <c r="C24" s="4"/>
      <c r="D24" s="4"/>
      <c r="E24" s="4"/>
      <c r="F24" s="4"/>
      <c r="G24" s="4"/>
      <c r="H24" s="4"/>
      <c r="I24" s="4"/>
      <c r="J24" s="4"/>
      <c r="K24" s="4"/>
      <c r="L24" s="4"/>
      <c r="M24" s="4"/>
      <c r="N24" s="4"/>
      <c r="O24" s="4"/>
    </row>
    <row r="25" spans="1:15" ht="15" x14ac:dyDescent="0.25">
      <c r="A25" s="5"/>
      <c r="B25" s="4"/>
      <c r="C25" s="4"/>
      <c r="D25" s="4"/>
      <c r="E25" s="4"/>
      <c r="F25" s="4"/>
      <c r="G25" s="4"/>
      <c r="H25" s="4"/>
      <c r="I25" s="4"/>
      <c r="J25" s="4"/>
      <c r="K25" s="4"/>
      <c r="L25" s="4"/>
      <c r="M25" s="4"/>
      <c r="N25" s="4"/>
      <c r="O25" s="4"/>
    </row>
    <row r="26" spans="1:15" ht="15" x14ac:dyDescent="0.25">
      <c r="A26" s="5" t="s">
        <v>17</v>
      </c>
      <c r="B26" s="5" t="s">
        <v>18</v>
      </c>
      <c r="C26" s="4"/>
      <c r="D26" s="4"/>
      <c r="E26" s="4"/>
      <c r="F26" s="4"/>
      <c r="G26" s="4"/>
      <c r="H26" s="4"/>
      <c r="I26" s="4"/>
      <c r="J26" s="4"/>
      <c r="K26" s="4"/>
      <c r="L26" s="4"/>
      <c r="M26" s="4"/>
      <c r="N26" s="4"/>
      <c r="O26" s="4"/>
    </row>
    <row r="27" spans="1:15" x14ac:dyDescent="0.2">
      <c r="A27" s="4"/>
      <c r="B27" s="4" t="s">
        <v>19</v>
      </c>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ht="15" x14ac:dyDescent="0.25">
      <c r="A29" s="5" t="s">
        <v>20</v>
      </c>
      <c r="B29" s="5" t="s">
        <v>21</v>
      </c>
      <c r="C29" s="4"/>
      <c r="D29" s="4"/>
      <c r="E29" s="4"/>
      <c r="F29" s="4"/>
      <c r="G29" s="4"/>
      <c r="H29" s="4"/>
      <c r="I29" s="4"/>
      <c r="J29" s="4"/>
      <c r="K29" s="4"/>
      <c r="L29" s="4"/>
      <c r="M29" s="4"/>
      <c r="N29" s="4"/>
      <c r="O29" s="4"/>
    </row>
    <row r="30" spans="1:15" x14ac:dyDescent="0.2">
      <c r="A30" s="4"/>
      <c r="B30" s="4" t="s">
        <v>22</v>
      </c>
      <c r="C30" s="4"/>
      <c r="D30" s="4"/>
      <c r="E30" s="4"/>
      <c r="F30" s="4"/>
      <c r="G30" s="4"/>
      <c r="H30" s="4"/>
      <c r="I30" s="4"/>
      <c r="J30" s="4"/>
      <c r="K30" s="4"/>
      <c r="L30" s="4"/>
      <c r="M30" s="4"/>
      <c r="N30" s="4"/>
      <c r="O30" s="4"/>
    </row>
    <row r="31" spans="1:15" x14ac:dyDescent="0.2">
      <c r="A31" s="4"/>
      <c r="B31" s="4"/>
      <c r="C31" s="4"/>
      <c r="D31" s="4"/>
      <c r="E31" s="4"/>
      <c r="F31" s="4"/>
      <c r="G31" s="4"/>
      <c r="H31" s="4"/>
      <c r="I31" s="4"/>
      <c r="J31" s="4"/>
      <c r="K31" s="4"/>
      <c r="L31" s="4"/>
      <c r="M31" s="4"/>
      <c r="N31" s="4"/>
      <c r="O31" s="4"/>
    </row>
    <row r="32" spans="1:15" x14ac:dyDescent="0.2">
      <c r="A32" s="4"/>
      <c r="B32" s="4"/>
      <c r="C32" s="4"/>
      <c r="D32" s="4"/>
      <c r="E32" s="4"/>
      <c r="F32" s="4"/>
      <c r="G32" s="4"/>
      <c r="H32" s="4"/>
      <c r="I32" s="4"/>
      <c r="J32" s="4"/>
      <c r="K32" s="4"/>
      <c r="L32" s="4"/>
      <c r="M32" s="4"/>
      <c r="N32" s="4"/>
      <c r="O32" s="4"/>
    </row>
  </sheetData>
  <mergeCells count="15">
    <mergeCell ref="B20:N21"/>
    <mergeCell ref="B1:E1"/>
    <mergeCell ref="B2:E2"/>
    <mergeCell ref="B3:E3"/>
    <mergeCell ref="B4:E4"/>
    <mergeCell ref="B5:E5"/>
    <mergeCell ref="K1:N1"/>
    <mergeCell ref="A8:N8"/>
    <mergeCell ref="B14:C14"/>
    <mergeCell ref="B15:C15"/>
    <mergeCell ref="B13:C13"/>
    <mergeCell ref="K2:N2"/>
    <mergeCell ref="K3:N3"/>
    <mergeCell ref="K5:N5"/>
    <mergeCell ref="K4:N4"/>
  </mergeCells>
  <pageMargins left="0.7" right="0.7" top="0.75" bottom="0.75" header="0.3" footer="0.3"/>
  <pageSetup paperSize="9"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1"/>
  <sheetViews>
    <sheetView topLeftCell="A49" zoomScale="70" zoomScaleNormal="70" workbookViewId="0">
      <selection activeCell="F7" sqref="F7"/>
    </sheetView>
  </sheetViews>
  <sheetFormatPr defaultRowHeight="15" outlineLevelRow="1" x14ac:dyDescent="0.25"/>
  <cols>
    <col min="1" max="1" width="13" customWidth="1"/>
    <col min="2" max="2" width="12" customWidth="1"/>
    <col min="3" max="3" width="31.7109375" bestFit="1" customWidth="1"/>
    <col min="4" max="5" width="12" customWidth="1"/>
    <col min="6" max="6" width="18.28515625" customWidth="1"/>
    <col min="7" max="7" width="32" style="29" customWidth="1"/>
    <col min="8" max="8" width="19" style="29" customWidth="1"/>
    <col min="9" max="9" width="18.7109375" style="29" customWidth="1"/>
    <col min="10" max="10" width="18.85546875" style="29" customWidth="1"/>
    <col min="11" max="11" width="13.28515625" style="29" hidden="1" customWidth="1"/>
    <col min="12" max="12" width="13.28515625" hidden="1" customWidth="1"/>
    <col min="13" max="13" width="13.28515625" customWidth="1"/>
    <col min="14" max="14" width="14.85546875" customWidth="1"/>
    <col min="15" max="15" width="13.28515625" hidden="1" customWidth="1"/>
    <col min="16" max="16" width="13.7109375" customWidth="1"/>
    <col min="17" max="30" width="13.28515625" hidden="1" customWidth="1"/>
    <col min="31" max="31" width="13.28515625" customWidth="1"/>
    <col min="32" max="32" width="16.28515625" hidden="1" customWidth="1"/>
    <col min="33" max="33" width="13.28515625" customWidth="1"/>
    <col min="34" max="37" width="13.28515625" hidden="1" customWidth="1"/>
    <col min="38" max="39" width="13.28515625" customWidth="1"/>
    <col min="40" max="40" width="31.85546875" hidden="1" customWidth="1"/>
  </cols>
  <sheetData>
    <row r="1" spans="1:46" x14ac:dyDescent="0.25">
      <c r="A1" s="151"/>
      <c r="B1" s="145" t="s">
        <v>23</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7"/>
      <c r="AO1" s="7"/>
      <c r="AP1" s="7"/>
      <c r="AQ1" s="7"/>
      <c r="AR1" s="7"/>
      <c r="AS1" s="7"/>
      <c r="AT1" s="1"/>
    </row>
    <row r="2" spans="1:46" x14ac:dyDescent="0.25">
      <c r="A2" s="151"/>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8"/>
      <c r="AO2" s="8"/>
      <c r="AP2" s="8"/>
      <c r="AQ2" s="8"/>
      <c r="AR2" s="8"/>
      <c r="AS2" s="8"/>
      <c r="AT2" s="1"/>
    </row>
    <row r="3" spans="1:46" ht="15" customHeight="1" x14ac:dyDescent="0.25">
      <c r="A3" s="151"/>
      <c r="B3" s="147" t="s">
        <v>24</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8"/>
      <c r="AN3" s="9"/>
      <c r="AO3" s="9"/>
      <c r="AP3" s="9"/>
      <c r="AQ3" s="9"/>
      <c r="AR3" s="9"/>
      <c r="AS3" s="9"/>
      <c r="AT3" s="1"/>
    </row>
    <row r="4" spans="1:46" ht="14.25" customHeight="1" thickBot="1" x14ac:dyDescent="0.3">
      <c r="A4" s="151"/>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50"/>
      <c r="AN4" s="9"/>
      <c r="AO4" s="9"/>
      <c r="AP4" s="9"/>
      <c r="AQ4" s="9"/>
      <c r="AR4" s="9"/>
      <c r="AS4" s="9"/>
      <c r="AT4" s="1"/>
    </row>
    <row r="5" spans="1:46" ht="27.75" hidden="1" customHeight="1" outlineLevel="1" thickBot="1" x14ac:dyDescent="0.3">
      <c r="B5" s="72" t="s">
        <v>25</v>
      </c>
      <c r="C5" s="95" t="s">
        <v>26</v>
      </c>
      <c r="D5" s="95" t="s">
        <v>27</v>
      </c>
      <c r="E5" s="90" t="s">
        <v>28</v>
      </c>
      <c r="F5" s="90" t="s">
        <v>29</v>
      </c>
      <c r="G5" s="73" t="s">
        <v>30</v>
      </c>
      <c r="H5" s="74" t="s">
        <v>31</v>
      </c>
      <c r="I5" s="74" t="s">
        <v>32</v>
      </c>
      <c r="J5" s="74" t="s">
        <v>33</v>
      </c>
      <c r="K5" s="92" t="s">
        <v>34</v>
      </c>
      <c r="L5" s="97" t="s">
        <v>35</v>
      </c>
      <c r="M5" s="75" t="s">
        <v>36</v>
      </c>
      <c r="N5" s="83" t="s">
        <v>37</v>
      </c>
      <c r="O5" s="73" t="s">
        <v>38</v>
      </c>
      <c r="P5" s="73" t="s">
        <v>39</v>
      </c>
      <c r="Q5" s="114" t="s">
        <v>40</v>
      </c>
      <c r="R5" s="114" t="s">
        <v>41</v>
      </c>
      <c r="S5" s="114" t="s">
        <v>42</v>
      </c>
      <c r="T5" s="73" t="s">
        <v>43</v>
      </c>
      <c r="U5" s="73" t="s">
        <v>44</v>
      </c>
      <c r="V5" s="73" t="s">
        <v>45</v>
      </c>
      <c r="W5" s="73" t="s">
        <v>46</v>
      </c>
      <c r="X5" s="82" t="s">
        <v>47</v>
      </c>
      <c r="Y5" s="81" t="s">
        <v>48</v>
      </c>
      <c r="Z5" s="114" t="s">
        <v>49</v>
      </c>
      <c r="AA5" s="114" t="s">
        <v>50</v>
      </c>
      <c r="AB5" s="81" t="s">
        <v>51</v>
      </c>
      <c r="AC5" s="81" t="s">
        <v>52</v>
      </c>
      <c r="AD5" s="73" t="s">
        <v>53</v>
      </c>
      <c r="AE5" s="73" t="s">
        <v>54</v>
      </c>
      <c r="AF5" s="73" t="s">
        <v>55</v>
      </c>
      <c r="AG5" s="73" t="s">
        <v>56</v>
      </c>
      <c r="AH5" s="73" t="s">
        <v>57</v>
      </c>
      <c r="AI5" s="73" t="s">
        <v>58</v>
      </c>
      <c r="AJ5" s="73" t="s">
        <v>59</v>
      </c>
      <c r="AK5" s="74" t="s">
        <v>60</v>
      </c>
      <c r="AL5" s="74" t="s">
        <v>61</v>
      </c>
      <c r="AM5" s="76" t="s">
        <v>62</v>
      </c>
      <c r="AN5" s="138" t="s">
        <v>63</v>
      </c>
      <c r="AO5" s="10"/>
      <c r="AP5" s="10"/>
      <c r="AQ5" s="10"/>
      <c r="AR5" s="10"/>
      <c r="AS5" s="10"/>
      <c r="AT5" s="1"/>
    </row>
    <row r="6" spans="1:46" ht="27" customHeight="1" outlineLevel="1" thickBot="1" x14ac:dyDescent="0.3">
      <c r="A6" s="125"/>
      <c r="B6" s="120" t="s">
        <v>64</v>
      </c>
      <c r="C6" s="50"/>
      <c r="D6" s="118"/>
      <c r="E6" s="43" t="s">
        <v>65</v>
      </c>
      <c r="F6" s="68"/>
      <c r="G6" s="43"/>
      <c r="H6" s="57"/>
      <c r="I6" s="57"/>
      <c r="J6" s="43"/>
      <c r="K6" s="57"/>
      <c r="L6" s="55" t="s">
        <v>66</v>
      </c>
      <c r="M6" s="118">
        <f>SUM(M9:M51)</f>
        <v>0.29499999999999998</v>
      </c>
      <c r="N6" s="118">
        <f t="shared" ref="N6:AD6" si="0">SUM(N9:N51)</f>
        <v>17</v>
      </c>
      <c r="O6" s="118">
        <f t="shared" si="0"/>
        <v>0</v>
      </c>
      <c r="P6" s="118">
        <f t="shared" si="0"/>
        <v>17</v>
      </c>
      <c r="Q6" s="118">
        <f t="shared" si="0"/>
        <v>0</v>
      </c>
      <c r="R6" s="118">
        <f t="shared" si="0"/>
        <v>0</v>
      </c>
      <c r="S6" s="118">
        <f t="shared" si="0"/>
        <v>0</v>
      </c>
      <c r="T6" s="118">
        <f t="shared" si="0"/>
        <v>0</v>
      </c>
      <c r="U6" s="118">
        <f t="shared" si="0"/>
        <v>0</v>
      </c>
      <c r="V6" s="118">
        <f>SUM(V9:V51)</f>
        <v>0</v>
      </c>
      <c r="W6" s="118">
        <f t="shared" si="0"/>
        <v>0</v>
      </c>
      <c r="X6" s="118">
        <f t="shared" si="0"/>
        <v>0</v>
      </c>
      <c r="Y6" s="118">
        <f t="shared" si="0"/>
        <v>0</v>
      </c>
      <c r="Z6" s="118">
        <f t="shared" si="0"/>
        <v>0</v>
      </c>
      <c r="AA6" s="118">
        <f t="shared" si="0"/>
        <v>0</v>
      </c>
      <c r="AB6" s="118">
        <f t="shared" si="0"/>
        <v>0</v>
      </c>
      <c r="AC6" s="118">
        <f t="shared" si="0"/>
        <v>0</v>
      </c>
      <c r="AD6" s="118">
        <f t="shared" si="0"/>
        <v>0</v>
      </c>
      <c r="AE6" s="50" t="s">
        <v>66</v>
      </c>
      <c r="AF6" s="50" t="s">
        <v>66</v>
      </c>
      <c r="AG6" s="50" t="s">
        <v>66</v>
      </c>
      <c r="AH6" s="50" t="s">
        <v>66</v>
      </c>
      <c r="AI6" s="50">
        <f>SUM(AI9:AI51)</f>
        <v>0</v>
      </c>
      <c r="AJ6" s="50" t="s">
        <v>66</v>
      </c>
      <c r="AK6" s="84">
        <f>SUM(PU[Kompensacinė ritė (vnt.)])</f>
        <v>0</v>
      </c>
      <c r="AL6" s="84"/>
      <c r="AM6" s="51" t="s">
        <v>66</v>
      </c>
      <c r="AN6" s="10" t="str">
        <f>'1 lapas'!$D$15</f>
        <v>E6P8900008</v>
      </c>
      <c r="AO6" s="10"/>
      <c r="AP6" s="10"/>
      <c r="AQ6" s="10"/>
      <c r="AR6" s="10"/>
      <c r="AS6" s="10"/>
      <c r="AT6" s="1"/>
    </row>
    <row r="7" spans="1:46" ht="75.75" thickBot="1" x14ac:dyDescent="0.3">
      <c r="A7" s="125"/>
      <c r="B7" s="121" t="s">
        <v>67</v>
      </c>
      <c r="C7" s="53"/>
      <c r="D7" s="119"/>
      <c r="E7" s="52" t="s">
        <v>65</v>
      </c>
      <c r="F7" s="69"/>
      <c r="G7" s="52"/>
      <c r="H7" s="58"/>
      <c r="I7" s="58"/>
      <c r="J7" s="52"/>
      <c r="K7" s="58"/>
      <c r="L7" s="56" t="s">
        <v>66</v>
      </c>
      <c r="M7" s="119" t="s">
        <v>66</v>
      </c>
      <c r="N7" s="53" t="s">
        <v>66</v>
      </c>
      <c r="O7" s="53" t="s">
        <v>66</v>
      </c>
      <c r="P7" s="53" t="s">
        <v>66</v>
      </c>
      <c r="Q7" s="53" t="s">
        <v>66</v>
      </c>
      <c r="R7" s="53" t="s">
        <v>66</v>
      </c>
      <c r="S7" s="53" t="s">
        <v>66</v>
      </c>
      <c r="T7" s="53" t="s">
        <v>66</v>
      </c>
      <c r="U7" s="53" t="s">
        <v>66</v>
      </c>
      <c r="V7" s="53" t="s">
        <v>66</v>
      </c>
      <c r="W7" s="53" t="s">
        <v>66</v>
      </c>
      <c r="X7" s="53" t="s">
        <v>66</v>
      </c>
      <c r="Y7" s="53" t="s">
        <v>66</v>
      </c>
      <c r="Z7" s="53" t="s">
        <v>66</v>
      </c>
      <c r="AA7" s="53" t="s">
        <v>66</v>
      </c>
      <c r="AB7" s="53" t="s">
        <v>66</v>
      </c>
      <c r="AC7" s="53" t="s">
        <v>66</v>
      </c>
      <c r="AD7" s="53" t="s">
        <v>66</v>
      </c>
      <c r="AE7" s="53">
        <f>SUM(AE9:AE51)</f>
        <v>0.21000000000000002</v>
      </c>
      <c r="AF7" s="53">
        <f t="shared" ref="AF7:AH7" si="1">SUM(AF9:AF51)</f>
        <v>0</v>
      </c>
      <c r="AG7" s="53">
        <f t="shared" si="1"/>
        <v>1</v>
      </c>
      <c r="AH7" s="53">
        <f t="shared" si="1"/>
        <v>0</v>
      </c>
      <c r="AI7" s="53" t="s">
        <v>66</v>
      </c>
      <c r="AJ7" s="89">
        <f>SUM(AJ9:AJ51)</f>
        <v>0</v>
      </c>
      <c r="AK7" s="117" t="s">
        <v>66</v>
      </c>
      <c r="AL7" s="85"/>
      <c r="AM7" s="54" t="s">
        <v>66</v>
      </c>
      <c r="AN7" s="10" t="str">
        <f>'1 lapas'!$D$15</f>
        <v>E6P8900008</v>
      </c>
      <c r="AO7" s="10"/>
      <c r="AP7" s="10"/>
      <c r="AQ7" s="10"/>
      <c r="AR7" s="10"/>
      <c r="AS7" s="10"/>
      <c r="AT7" s="1"/>
    </row>
    <row r="8" spans="1:46" ht="75.75" thickBot="1" x14ac:dyDescent="0.3">
      <c r="A8" s="126" t="s">
        <v>68</v>
      </c>
      <c r="B8" s="122" t="s">
        <v>25</v>
      </c>
      <c r="C8" s="95" t="s">
        <v>26</v>
      </c>
      <c r="D8" s="95" t="s">
        <v>27</v>
      </c>
      <c r="E8" s="90" t="s">
        <v>28</v>
      </c>
      <c r="F8" s="90" t="s">
        <v>29</v>
      </c>
      <c r="G8" s="73" t="s">
        <v>30</v>
      </c>
      <c r="H8" s="74" t="s">
        <v>31</v>
      </c>
      <c r="I8" s="74" t="s">
        <v>32</v>
      </c>
      <c r="J8" s="74" t="s">
        <v>33</v>
      </c>
      <c r="K8" s="92" t="s">
        <v>34</v>
      </c>
      <c r="L8" s="97" t="s">
        <v>35</v>
      </c>
      <c r="M8" s="95" t="s">
        <v>36</v>
      </c>
      <c r="N8" s="83" t="s">
        <v>342</v>
      </c>
      <c r="O8" s="73" t="s">
        <v>70</v>
      </c>
      <c r="P8" s="73" t="s">
        <v>343</v>
      </c>
      <c r="Q8" s="114" t="s">
        <v>40</v>
      </c>
      <c r="R8" s="114" t="s">
        <v>41</v>
      </c>
      <c r="S8" s="114" t="s">
        <v>42</v>
      </c>
      <c r="T8" s="73" t="s">
        <v>43</v>
      </c>
      <c r="U8" s="73" t="s">
        <v>44</v>
      </c>
      <c r="V8" s="73" t="s">
        <v>45</v>
      </c>
      <c r="W8" s="73" t="s">
        <v>46</v>
      </c>
      <c r="X8" s="82" t="s">
        <v>47</v>
      </c>
      <c r="Y8" s="81" t="s">
        <v>48</v>
      </c>
      <c r="Z8" s="114" t="s">
        <v>49</v>
      </c>
      <c r="AA8" s="114" t="s">
        <v>71</v>
      </c>
      <c r="AB8" s="81" t="s">
        <v>51</v>
      </c>
      <c r="AC8" s="81" t="s">
        <v>52</v>
      </c>
      <c r="AD8" s="73" t="s">
        <v>53</v>
      </c>
      <c r="AE8" s="73" t="s">
        <v>54</v>
      </c>
      <c r="AF8" s="73" t="s">
        <v>55</v>
      </c>
      <c r="AG8" s="73" t="s">
        <v>56</v>
      </c>
      <c r="AH8" s="73" t="s">
        <v>57</v>
      </c>
      <c r="AI8" s="73" t="s">
        <v>58</v>
      </c>
      <c r="AJ8" s="73" t="s">
        <v>59</v>
      </c>
      <c r="AK8" s="74" t="s">
        <v>60</v>
      </c>
      <c r="AL8" s="74" t="s">
        <v>61</v>
      </c>
      <c r="AM8" s="76" t="s">
        <v>62</v>
      </c>
      <c r="AN8" s="138" t="s">
        <v>63</v>
      </c>
    </row>
    <row r="9" spans="1:46" ht="42.75" x14ac:dyDescent="0.25">
      <c r="A9" s="140" t="s">
        <v>349</v>
      </c>
      <c r="B9" s="123">
        <v>1</v>
      </c>
      <c r="C9" s="110" t="s">
        <v>350</v>
      </c>
      <c r="D9" s="110">
        <v>263379</v>
      </c>
      <c r="E9" s="96" t="s">
        <v>117</v>
      </c>
      <c r="F9" s="96" t="s">
        <v>123</v>
      </c>
      <c r="G9" s="70" t="s">
        <v>348</v>
      </c>
      <c r="H9" s="23" t="s">
        <v>120</v>
      </c>
      <c r="I9" s="23" t="s">
        <v>131</v>
      </c>
      <c r="J9" s="23"/>
      <c r="K9" s="91" t="str">
        <f>IF($T9+$U9=1,"LTs",IF($T9+$U9=2,"LLTs",IF($T9+$U9=3,"LLLTs",IF($T9+$U9=4,"LLLLTs",IF($T9+$U9=5,"LLLLLTs","")))))</f>
        <v/>
      </c>
      <c r="L9" s="23"/>
      <c r="M9" s="24">
        <v>1.4999999999999999E-2</v>
      </c>
      <c r="N9" s="24">
        <v>1</v>
      </c>
      <c r="O9" s="25"/>
      <c r="P9" s="113">
        <v>1</v>
      </c>
      <c r="Q9" s="113"/>
      <c r="R9" s="24"/>
      <c r="S9" s="24"/>
      <c r="T9" s="24"/>
      <c r="U9" s="24"/>
      <c r="V9" s="24"/>
      <c r="W9" s="24"/>
      <c r="X9" s="24"/>
      <c r="Y9" s="24"/>
      <c r="Z9" s="24"/>
      <c r="AA9" s="24"/>
      <c r="AB9" s="24"/>
      <c r="AC9" s="24"/>
      <c r="AD9" s="24"/>
      <c r="AE9" s="24"/>
      <c r="AF9" s="24"/>
      <c r="AG9" s="24"/>
      <c r="AH9" s="24"/>
      <c r="AI9" s="24"/>
      <c r="AJ9" s="24"/>
      <c r="AK9" s="24"/>
      <c r="AL9" s="24">
        <v>1</v>
      </c>
      <c r="AM9" s="23">
        <v>1</v>
      </c>
      <c r="AN9" s="24" t="str">
        <f>'1 lapas'!$D$15</f>
        <v>E6P8900008</v>
      </c>
    </row>
    <row r="10" spans="1:46" ht="28.5" x14ac:dyDescent="0.25">
      <c r="A10" s="140" t="s">
        <v>352</v>
      </c>
      <c r="B10" s="123">
        <f>IF(C10&gt;0,B9+1,"")</f>
        <v>2</v>
      </c>
      <c r="C10" s="110" t="s">
        <v>351</v>
      </c>
      <c r="D10" s="110">
        <v>898953</v>
      </c>
      <c r="E10" s="23" t="s">
        <v>117</v>
      </c>
      <c r="F10" s="23" t="s">
        <v>123</v>
      </c>
      <c r="G10" s="70" t="s">
        <v>347</v>
      </c>
      <c r="H10" s="23" t="s">
        <v>120</v>
      </c>
      <c r="I10" s="23" t="s">
        <v>131</v>
      </c>
      <c r="J10" s="23"/>
      <c r="K10" s="91" t="str">
        <f t="shared" ref="K10:K51" si="2">IF($T10+$U10=1,"LTs",IF($T10+$U10=2,"LLTs",IF($T10+$U10=3,"LLLTs",IF($T10+$U10=4,"LLLLTs",IF($T10+$U10=5,"LLLLLTs","")))))</f>
        <v/>
      </c>
      <c r="L10" s="23"/>
      <c r="M10" s="26">
        <v>1.4999999999999999E-2</v>
      </c>
      <c r="N10" s="26">
        <v>1</v>
      </c>
      <c r="O10" s="26"/>
      <c r="P10" s="42">
        <v>1</v>
      </c>
      <c r="Q10" s="42"/>
      <c r="R10" s="24"/>
      <c r="S10" s="24"/>
      <c r="T10" s="24"/>
      <c r="U10" s="24"/>
      <c r="V10" s="26"/>
      <c r="W10" s="26"/>
      <c r="X10" s="24"/>
      <c r="Y10" s="24"/>
      <c r="Z10" s="24"/>
      <c r="AA10" s="24"/>
      <c r="AB10" s="24"/>
      <c r="AC10" s="24"/>
      <c r="AD10" s="26"/>
      <c r="AE10" s="26"/>
      <c r="AF10" s="26"/>
      <c r="AG10" s="26"/>
      <c r="AH10" s="26"/>
      <c r="AI10" s="26"/>
      <c r="AJ10" s="26"/>
      <c r="AK10" s="26"/>
      <c r="AL10" s="26">
        <v>1</v>
      </c>
      <c r="AM10" s="19">
        <v>1</v>
      </c>
      <c r="AN10" s="26" t="str">
        <f>'1 lapas'!$D$15</f>
        <v>E6P8900008</v>
      </c>
    </row>
    <row r="11" spans="1:46" ht="28.5" x14ac:dyDescent="0.25">
      <c r="A11" s="140" t="s">
        <v>354</v>
      </c>
      <c r="B11" s="123">
        <f t="shared" ref="B11:B36" si="3">IF(C11&gt;0,B10+1,"")</f>
        <v>3</v>
      </c>
      <c r="C11" s="110" t="s">
        <v>353</v>
      </c>
      <c r="D11" s="110">
        <v>264875</v>
      </c>
      <c r="E11" s="19" t="s">
        <v>117</v>
      </c>
      <c r="F11" s="23" t="s">
        <v>123</v>
      </c>
      <c r="G11" s="70" t="s">
        <v>355</v>
      </c>
      <c r="H11" s="23" t="s">
        <v>120</v>
      </c>
      <c r="I11" s="23" t="s">
        <v>127</v>
      </c>
      <c r="J11" s="23"/>
      <c r="K11" s="91" t="str">
        <f t="shared" si="2"/>
        <v/>
      </c>
      <c r="L11" s="23"/>
      <c r="M11" s="26">
        <v>4.4999999999999998E-2</v>
      </c>
      <c r="N11" s="26">
        <v>1</v>
      </c>
      <c r="O11" s="26"/>
      <c r="P11" s="42">
        <v>1</v>
      </c>
      <c r="Q11" s="42"/>
      <c r="R11" s="24"/>
      <c r="S11" s="24"/>
      <c r="T11" s="24"/>
      <c r="U11" s="24"/>
      <c r="V11" s="26"/>
      <c r="W11" s="26"/>
      <c r="X11" s="24"/>
      <c r="Y11" s="24"/>
      <c r="Z11" s="24"/>
      <c r="AA11" s="24"/>
      <c r="AB11" s="24"/>
      <c r="AC11" s="24"/>
      <c r="AD11" s="26"/>
      <c r="AE11" s="26"/>
      <c r="AF11" s="26"/>
      <c r="AG11" s="26"/>
      <c r="AH11" s="26"/>
      <c r="AI11" s="26"/>
      <c r="AJ11" s="26"/>
      <c r="AK11" s="26"/>
      <c r="AL11" s="26">
        <v>1</v>
      </c>
      <c r="AM11" s="19">
        <v>1</v>
      </c>
      <c r="AN11" s="26" t="str">
        <f>'1 lapas'!$D$15</f>
        <v>E6P8900008</v>
      </c>
    </row>
    <row r="12" spans="1:46" ht="42.75" x14ac:dyDescent="0.25">
      <c r="A12" s="140" t="s">
        <v>357</v>
      </c>
      <c r="B12" s="123">
        <f t="shared" si="3"/>
        <v>4</v>
      </c>
      <c r="C12" s="110" t="s">
        <v>356</v>
      </c>
      <c r="D12" s="110">
        <v>264607</v>
      </c>
      <c r="E12" s="19" t="s">
        <v>117</v>
      </c>
      <c r="F12" s="23" t="s">
        <v>123</v>
      </c>
      <c r="G12" s="70" t="s">
        <v>358</v>
      </c>
      <c r="H12" s="23" t="s">
        <v>120</v>
      </c>
      <c r="I12" s="23" t="s">
        <v>131</v>
      </c>
      <c r="J12" s="23"/>
      <c r="K12" s="91" t="str">
        <f t="shared" si="2"/>
        <v/>
      </c>
      <c r="L12" s="23"/>
      <c r="M12" s="26">
        <v>4.4999999999999998E-2</v>
      </c>
      <c r="N12" s="26">
        <v>1</v>
      </c>
      <c r="O12" s="26"/>
      <c r="P12" s="42">
        <v>1</v>
      </c>
      <c r="Q12" s="42"/>
      <c r="R12" s="24"/>
      <c r="S12" s="24"/>
      <c r="T12" s="24"/>
      <c r="U12" s="24"/>
      <c r="V12" s="26"/>
      <c r="W12" s="26"/>
      <c r="X12" s="24"/>
      <c r="Y12" s="24"/>
      <c r="Z12" s="24"/>
      <c r="AA12" s="24"/>
      <c r="AB12" s="24"/>
      <c r="AC12" s="24"/>
      <c r="AD12" s="26"/>
      <c r="AE12" s="26"/>
      <c r="AF12" s="26"/>
      <c r="AG12" s="26"/>
      <c r="AH12" s="26"/>
      <c r="AI12" s="26"/>
      <c r="AJ12" s="26"/>
      <c r="AK12" s="26"/>
      <c r="AL12" s="26">
        <v>1</v>
      </c>
      <c r="AM12" s="19">
        <v>1</v>
      </c>
      <c r="AN12" s="26" t="str">
        <f>'1 lapas'!$D$15</f>
        <v>E6P8900008</v>
      </c>
    </row>
    <row r="13" spans="1:46" ht="28.5" x14ac:dyDescent="0.25">
      <c r="A13" s="140" t="s">
        <v>360</v>
      </c>
      <c r="B13" s="123">
        <f>IF(C13&gt;0,B12+1,"")</f>
        <v>5</v>
      </c>
      <c r="C13" s="110" t="s">
        <v>359</v>
      </c>
      <c r="D13" s="110">
        <v>265013</v>
      </c>
      <c r="E13" s="19" t="s">
        <v>117</v>
      </c>
      <c r="F13" s="23" t="s">
        <v>123</v>
      </c>
      <c r="G13" s="70" t="s">
        <v>361</v>
      </c>
      <c r="H13" s="23" t="s">
        <v>120</v>
      </c>
      <c r="I13" s="23" t="s">
        <v>131</v>
      </c>
      <c r="J13" s="23"/>
      <c r="K13" s="91" t="str">
        <f t="shared" si="2"/>
        <v/>
      </c>
      <c r="L13" s="23"/>
      <c r="M13" s="26">
        <v>3.5000000000000003E-2</v>
      </c>
      <c r="N13" s="26">
        <v>1</v>
      </c>
      <c r="O13" s="26"/>
      <c r="P13" s="42">
        <v>1</v>
      </c>
      <c r="Q13" s="42"/>
      <c r="R13" s="24"/>
      <c r="S13" s="24"/>
      <c r="T13" s="24"/>
      <c r="U13" s="24"/>
      <c r="V13" s="26"/>
      <c r="W13" s="26"/>
      <c r="X13" s="24"/>
      <c r="Y13" s="24"/>
      <c r="Z13" s="24"/>
      <c r="AA13" s="24"/>
      <c r="AB13" s="24"/>
      <c r="AC13" s="24"/>
      <c r="AD13" s="26"/>
      <c r="AE13" s="26"/>
      <c r="AF13" s="26"/>
      <c r="AG13" s="26"/>
      <c r="AH13" s="26"/>
      <c r="AI13" s="26"/>
      <c r="AJ13" s="26"/>
      <c r="AK13" s="26"/>
      <c r="AL13" s="26">
        <v>1</v>
      </c>
      <c r="AM13" s="19">
        <v>1</v>
      </c>
      <c r="AN13" s="26" t="str">
        <f>'1 lapas'!$D$15</f>
        <v>E6P8900008</v>
      </c>
    </row>
    <row r="14" spans="1:46" ht="42.75" x14ac:dyDescent="0.25">
      <c r="A14" s="140" t="s">
        <v>363</v>
      </c>
      <c r="B14" s="123">
        <f t="shared" si="3"/>
        <v>6</v>
      </c>
      <c r="C14" s="110" t="s">
        <v>362</v>
      </c>
      <c r="D14" s="110">
        <v>264877</v>
      </c>
      <c r="E14" s="19" t="s">
        <v>117</v>
      </c>
      <c r="F14" s="23" t="s">
        <v>123</v>
      </c>
      <c r="G14" s="70" t="s">
        <v>348</v>
      </c>
      <c r="H14" s="23" t="s">
        <v>120</v>
      </c>
      <c r="I14" s="23" t="s">
        <v>127</v>
      </c>
      <c r="J14" s="23"/>
      <c r="K14" s="91" t="str">
        <f t="shared" si="2"/>
        <v/>
      </c>
      <c r="L14" s="23"/>
      <c r="M14" s="26">
        <v>1.4999999999999999E-2</v>
      </c>
      <c r="N14" s="26">
        <v>1</v>
      </c>
      <c r="O14" s="26"/>
      <c r="P14" s="42">
        <v>1</v>
      </c>
      <c r="Q14" s="42"/>
      <c r="R14" s="24"/>
      <c r="S14" s="24"/>
      <c r="T14" s="24"/>
      <c r="U14" s="24"/>
      <c r="V14" s="26"/>
      <c r="W14" s="26"/>
      <c r="X14" s="24"/>
      <c r="Y14" s="24"/>
      <c r="Z14" s="24"/>
      <c r="AA14" s="24"/>
      <c r="AB14" s="24"/>
      <c r="AC14" s="24"/>
      <c r="AD14" s="26"/>
      <c r="AE14" s="26"/>
      <c r="AF14" s="26"/>
      <c r="AG14" s="26"/>
      <c r="AH14" s="26"/>
      <c r="AI14" s="26"/>
      <c r="AJ14" s="26"/>
      <c r="AK14" s="26"/>
      <c r="AL14" s="26">
        <v>1</v>
      </c>
      <c r="AM14" s="19">
        <v>1</v>
      </c>
      <c r="AN14" s="26" t="str">
        <f>'1 lapas'!$D$15</f>
        <v>E6P8900008</v>
      </c>
    </row>
    <row r="15" spans="1:46" ht="28.5" x14ac:dyDescent="0.25">
      <c r="A15" s="140" t="s">
        <v>365</v>
      </c>
      <c r="B15" s="123">
        <f t="shared" si="3"/>
        <v>7</v>
      </c>
      <c r="C15" s="110" t="s">
        <v>364</v>
      </c>
      <c r="D15" s="110">
        <v>264879</v>
      </c>
      <c r="E15" s="19" t="s">
        <v>117</v>
      </c>
      <c r="F15" s="23" t="s">
        <v>123</v>
      </c>
      <c r="G15" s="70" t="s">
        <v>355</v>
      </c>
      <c r="H15" s="23" t="s">
        <v>120</v>
      </c>
      <c r="I15" s="23" t="s">
        <v>127</v>
      </c>
      <c r="J15" s="23"/>
      <c r="K15" s="91" t="str">
        <f t="shared" si="2"/>
        <v/>
      </c>
      <c r="L15" s="23"/>
      <c r="M15" s="26">
        <v>0.06</v>
      </c>
      <c r="N15" s="26">
        <v>1</v>
      </c>
      <c r="O15" s="26"/>
      <c r="P15" s="42">
        <v>1</v>
      </c>
      <c r="Q15" s="42"/>
      <c r="R15" s="24"/>
      <c r="S15" s="24"/>
      <c r="T15" s="24"/>
      <c r="U15" s="24"/>
      <c r="V15" s="26"/>
      <c r="W15" s="26"/>
      <c r="X15" s="24"/>
      <c r="Y15" s="24"/>
      <c r="Z15" s="24"/>
      <c r="AA15" s="24"/>
      <c r="AB15" s="24"/>
      <c r="AC15" s="24"/>
      <c r="AD15" s="26"/>
      <c r="AE15" s="26"/>
      <c r="AF15" s="26"/>
      <c r="AG15" s="26"/>
      <c r="AH15" s="26"/>
      <c r="AI15" s="26"/>
      <c r="AJ15" s="26"/>
      <c r="AK15" s="26"/>
      <c r="AL15" s="26">
        <v>1</v>
      </c>
      <c r="AM15" s="19">
        <v>1</v>
      </c>
      <c r="AN15" s="26" t="str">
        <f>'1 lapas'!$D$15</f>
        <v>E6P8900008</v>
      </c>
    </row>
    <row r="16" spans="1:46" ht="28.5" x14ac:dyDescent="0.25">
      <c r="A16" s="140" t="s">
        <v>367</v>
      </c>
      <c r="B16" s="123">
        <f t="shared" si="3"/>
        <v>8</v>
      </c>
      <c r="C16" s="110" t="s">
        <v>366</v>
      </c>
      <c r="D16" s="110">
        <v>264806</v>
      </c>
      <c r="E16" s="19" t="s">
        <v>117</v>
      </c>
      <c r="F16" s="23" t="s">
        <v>123</v>
      </c>
      <c r="G16" s="70" t="s">
        <v>368</v>
      </c>
      <c r="H16" s="23" t="s">
        <v>120</v>
      </c>
      <c r="I16" s="23" t="s">
        <v>127</v>
      </c>
      <c r="J16" s="23"/>
      <c r="K16" s="91" t="str">
        <f t="shared" si="2"/>
        <v/>
      </c>
      <c r="L16" s="23"/>
      <c r="M16" s="26">
        <v>0.05</v>
      </c>
      <c r="N16" s="26">
        <v>1</v>
      </c>
      <c r="O16" s="26"/>
      <c r="P16" s="42">
        <v>1</v>
      </c>
      <c r="Q16" s="42"/>
      <c r="R16" s="24"/>
      <c r="S16" s="24"/>
      <c r="T16" s="24"/>
      <c r="U16" s="24"/>
      <c r="V16" s="26"/>
      <c r="W16" s="26"/>
      <c r="X16" s="24"/>
      <c r="Y16" s="24"/>
      <c r="Z16" s="24"/>
      <c r="AA16" s="24"/>
      <c r="AB16" s="24"/>
      <c r="AC16" s="24"/>
      <c r="AD16" s="26"/>
      <c r="AE16" s="26"/>
      <c r="AF16" s="26"/>
      <c r="AG16" s="26"/>
      <c r="AH16" s="26"/>
      <c r="AI16" s="26"/>
      <c r="AJ16" s="26"/>
      <c r="AK16" s="26"/>
      <c r="AL16" s="26">
        <v>1</v>
      </c>
      <c r="AM16" s="19">
        <v>1</v>
      </c>
      <c r="AN16" s="26" t="str">
        <f>'1 lapas'!$D$15</f>
        <v>E6P8900008</v>
      </c>
    </row>
    <row r="17" spans="1:40" ht="28.5" x14ac:dyDescent="0.25">
      <c r="A17" s="140" t="s">
        <v>370</v>
      </c>
      <c r="B17" s="123">
        <f>IF(C17&gt;0,B16+1,"")</f>
        <v>9</v>
      </c>
      <c r="C17" s="110" t="s">
        <v>369</v>
      </c>
      <c r="D17" s="110">
        <v>396922</v>
      </c>
      <c r="E17" s="19" t="s">
        <v>117</v>
      </c>
      <c r="F17" s="23" t="s">
        <v>123</v>
      </c>
      <c r="G17" s="70" t="s">
        <v>371</v>
      </c>
      <c r="H17" s="23" t="s">
        <v>120</v>
      </c>
      <c r="I17" s="23" t="s">
        <v>127</v>
      </c>
      <c r="J17" s="23"/>
      <c r="K17" s="91" t="str">
        <f t="shared" si="2"/>
        <v/>
      </c>
      <c r="L17" s="23"/>
      <c r="M17" s="26">
        <v>1.4999999999999999E-2</v>
      </c>
      <c r="N17" s="26">
        <v>1</v>
      </c>
      <c r="O17" s="26"/>
      <c r="P17" s="42">
        <v>1</v>
      </c>
      <c r="Q17" s="42"/>
      <c r="R17" s="24"/>
      <c r="S17" s="24"/>
      <c r="T17" s="24"/>
      <c r="U17" s="24"/>
      <c r="V17" s="26"/>
      <c r="W17" s="26"/>
      <c r="X17" s="24"/>
      <c r="Y17" s="24"/>
      <c r="Z17" s="24"/>
      <c r="AA17" s="24"/>
      <c r="AB17" s="24"/>
      <c r="AC17" s="24"/>
      <c r="AD17" s="26"/>
      <c r="AE17" s="26"/>
      <c r="AF17" s="26"/>
      <c r="AG17" s="26"/>
      <c r="AH17" s="26"/>
      <c r="AI17" s="26"/>
      <c r="AJ17" s="26"/>
      <c r="AK17" s="26"/>
      <c r="AL17" s="26">
        <v>1</v>
      </c>
      <c r="AM17" s="19">
        <v>1</v>
      </c>
      <c r="AN17" s="26" t="str">
        <f>'1 lapas'!$D$15</f>
        <v>E6P8900008</v>
      </c>
    </row>
    <row r="18" spans="1:40" ht="42.75" x14ac:dyDescent="0.25">
      <c r="A18" s="140" t="s">
        <v>373</v>
      </c>
      <c r="B18" s="123">
        <f>IF(C18&gt;0,B17+1,"")</f>
        <v>10</v>
      </c>
      <c r="C18" s="110" t="s">
        <v>372</v>
      </c>
      <c r="D18" s="110">
        <v>15050288</v>
      </c>
      <c r="E18" s="40" t="s">
        <v>117</v>
      </c>
      <c r="F18" s="23" t="s">
        <v>123</v>
      </c>
      <c r="G18" s="70" t="s">
        <v>348</v>
      </c>
      <c r="H18" s="23" t="s">
        <v>122</v>
      </c>
      <c r="I18" s="23" t="s">
        <v>127</v>
      </c>
      <c r="J18" s="23"/>
      <c r="K18" s="91" t="str">
        <f t="shared" si="2"/>
        <v/>
      </c>
      <c r="L18" s="23"/>
      <c r="M18" s="26"/>
      <c r="N18" s="26">
        <v>1</v>
      </c>
      <c r="O18" s="26"/>
      <c r="P18" s="42">
        <v>1</v>
      </c>
      <c r="Q18" s="42"/>
      <c r="R18" s="24"/>
      <c r="S18" s="24"/>
      <c r="T18" s="24"/>
      <c r="U18" s="24"/>
      <c r="V18" s="26"/>
      <c r="W18" s="26"/>
      <c r="X18" s="24"/>
      <c r="Y18" s="24"/>
      <c r="Z18" s="24"/>
      <c r="AA18" s="24"/>
      <c r="AB18" s="24"/>
      <c r="AC18" s="24"/>
      <c r="AD18" s="26"/>
      <c r="AE18" s="26">
        <v>1.4999999999999999E-2</v>
      </c>
      <c r="AF18" s="26"/>
      <c r="AG18" s="26"/>
      <c r="AH18" s="26"/>
      <c r="AI18" s="26"/>
      <c r="AJ18" s="26"/>
      <c r="AK18" s="26"/>
      <c r="AL18" s="26">
        <v>1</v>
      </c>
      <c r="AM18" s="19">
        <v>1</v>
      </c>
      <c r="AN18" s="26" t="str">
        <f>'1 lapas'!$D$15</f>
        <v>E6P8900008</v>
      </c>
    </row>
    <row r="19" spans="1:40" ht="42.75" x14ac:dyDescent="0.25">
      <c r="A19" s="140" t="s">
        <v>373</v>
      </c>
      <c r="B19" s="123">
        <f>IF(C19&gt;0,B18+1,"")</f>
        <v>11</v>
      </c>
      <c r="C19" s="110" t="s">
        <v>374</v>
      </c>
      <c r="D19" s="110">
        <v>578318</v>
      </c>
      <c r="E19" s="40" t="s">
        <v>117</v>
      </c>
      <c r="F19" s="23" t="s">
        <v>123</v>
      </c>
      <c r="G19" s="70" t="s">
        <v>348</v>
      </c>
      <c r="H19" s="23" t="s">
        <v>122</v>
      </c>
      <c r="I19" s="23" t="s">
        <v>127</v>
      </c>
      <c r="J19" s="23"/>
      <c r="K19" s="91" t="str">
        <f t="shared" si="2"/>
        <v/>
      </c>
      <c r="L19" s="23"/>
      <c r="M19" s="26"/>
      <c r="N19" s="26">
        <v>1</v>
      </c>
      <c r="O19" s="26"/>
      <c r="P19" s="42">
        <v>1</v>
      </c>
      <c r="Q19" s="42"/>
      <c r="R19" s="24"/>
      <c r="S19" s="24"/>
      <c r="T19" s="24"/>
      <c r="U19" s="24"/>
      <c r="V19" s="26"/>
      <c r="W19" s="26"/>
      <c r="X19" s="24"/>
      <c r="Y19" s="24"/>
      <c r="Z19" s="24"/>
      <c r="AA19" s="24"/>
      <c r="AB19" s="24"/>
      <c r="AC19" s="24"/>
      <c r="AD19" s="26"/>
      <c r="AE19" s="26">
        <v>1.4999999999999999E-2</v>
      </c>
      <c r="AF19" s="26"/>
      <c r="AG19" s="26"/>
      <c r="AH19" s="26"/>
      <c r="AI19" s="26"/>
      <c r="AJ19" s="26"/>
      <c r="AK19" s="26"/>
      <c r="AL19" s="26">
        <v>1</v>
      </c>
      <c r="AM19" s="19">
        <v>1</v>
      </c>
      <c r="AN19" s="26" t="str">
        <f>'1 lapas'!$D$15</f>
        <v>E6P8900008</v>
      </c>
    </row>
    <row r="20" spans="1:40" ht="28.5" x14ac:dyDescent="0.25">
      <c r="A20" s="140" t="s">
        <v>373</v>
      </c>
      <c r="B20" s="123">
        <f>IF(C20&gt;0,B19+1,"")</f>
        <v>12</v>
      </c>
      <c r="C20" s="110" t="s">
        <v>375</v>
      </c>
      <c r="D20" s="110">
        <v>578194</v>
      </c>
      <c r="E20" s="40" t="s">
        <v>117</v>
      </c>
      <c r="F20" s="23" t="s">
        <v>123</v>
      </c>
      <c r="G20" s="70" t="s">
        <v>376</v>
      </c>
      <c r="H20" s="23" t="s">
        <v>122</v>
      </c>
      <c r="I20" s="23" t="s">
        <v>127</v>
      </c>
      <c r="J20" s="23"/>
      <c r="K20" s="91" t="str">
        <f t="shared" si="2"/>
        <v/>
      </c>
      <c r="L20" s="23"/>
      <c r="M20" s="26"/>
      <c r="N20" s="26">
        <v>1</v>
      </c>
      <c r="O20" s="26"/>
      <c r="P20" s="42">
        <v>1</v>
      </c>
      <c r="Q20" s="42"/>
      <c r="R20" s="24"/>
      <c r="S20" s="24"/>
      <c r="T20" s="24"/>
      <c r="U20" s="24"/>
      <c r="V20" s="26"/>
      <c r="W20" s="26"/>
      <c r="X20" s="24"/>
      <c r="Y20" s="24"/>
      <c r="Z20" s="24"/>
      <c r="AA20" s="24"/>
      <c r="AB20" s="24"/>
      <c r="AC20" s="24"/>
      <c r="AD20" s="26"/>
      <c r="AE20" s="26">
        <v>5.5E-2</v>
      </c>
      <c r="AF20" s="26"/>
      <c r="AG20" s="26"/>
      <c r="AH20" s="26"/>
      <c r="AI20" s="26"/>
      <c r="AJ20" s="26"/>
      <c r="AK20" s="26"/>
      <c r="AL20" s="26">
        <v>1</v>
      </c>
      <c r="AM20" s="19">
        <v>1</v>
      </c>
      <c r="AN20" s="26" t="str">
        <f>'1 lapas'!$D$15</f>
        <v>E6P8900008</v>
      </c>
    </row>
    <row r="21" spans="1:40" ht="42.75" x14ac:dyDescent="0.25">
      <c r="A21" s="140" t="s">
        <v>373</v>
      </c>
      <c r="B21" s="123">
        <f t="shared" si="3"/>
        <v>13</v>
      </c>
      <c r="C21" s="110" t="s">
        <v>377</v>
      </c>
      <c r="D21" s="110">
        <v>578364</v>
      </c>
      <c r="E21" s="40" t="s">
        <v>117</v>
      </c>
      <c r="F21" s="23" t="s">
        <v>123</v>
      </c>
      <c r="G21" s="70" t="s">
        <v>348</v>
      </c>
      <c r="H21" s="23" t="s">
        <v>122</v>
      </c>
      <c r="I21" s="23" t="s">
        <v>127</v>
      </c>
      <c r="J21" s="23"/>
      <c r="K21" s="91" t="str">
        <f t="shared" si="2"/>
        <v/>
      </c>
      <c r="L21" s="23"/>
      <c r="M21" s="26"/>
      <c r="N21" s="26">
        <v>1</v>
      </c>
      <c r="O21" s="26"/>
      <c r="P21" s="42">
        <v>1</v>
      </c>
      <c r="Q21" s="42"/>
      <c r="R21" s="24"/>
      <c r="S21" s="24"/>
      <c r="T21" s="24"/>
      <c r="U21" s="24"/>
      <c r="V21" s="26"/>
      <c r="W21" s="26"/>
      <c r="X21" s="24"/>
      <c r="Y21" s="24"/>
      <c r="Z21" s="24"/>
      <c r="AA21" s="24"/>
      <c r="AB21" s="24"/>
      <c r="AC21" s="24"/>
      <c r="AD21" s="26"/>
      <c r="AE21" s="26">
        <v>1.4999999999999999E-2</v>
      </c>
      <c r="AF21" s="26"/>
      <c r="AG21" s="26"/>
      <c r="AH21" s="26"/>
      <c r="AI21" s="26"/>
      <c r="AJ21" s="26"/>
      <c r="AK21" s="26"/>
      <c r="AL21" s="26">
        <v>1</v>
      </c>
      <c r="AM21" s="19">
        <v>1</v>
      </c>
      <c r="AN21" s="26" t="str">
        <f>'1 lapas'!$D$15</f>
        <v>E6P8900008</v>
      </c>
    </row>
    <row r="22" spans="1:40" ht="42.75" x14ac:dyDescent="0.25">
      <c r="A22" s="140" t="s">
        <v>373</v>
      </c>
      <c r="B22" s="123">
        <f t="shared" si="3"/>
        <v>14</v>
      </c>
      <c r="C22" s="110" t="s">
        <v>378</v>
      </c>
      <c r="D22" s="110">
        <v>578086</v>
      </c>
      <c r="E22" s="40" t="s">
        <v>117</v>
      </c>
      <c r="F22" s="23" t="s">
        <v>123</v>
      </c>
      <c r="G22" s="70" t="s">
        <v>379</v>
      </c>
      <c r="H22" s="23" t="s">
        <v>122</v>
      </c>
      <c r="I22" s="23" t="s">
        <v>127</v>
      </c>
      <c r="J22" s="23"/>
      <c r="K22" s="91" t="str">
        <f t="shared" si="2"/>
        <v/>
      </c>
      <c r="L22" s="23"/>
      <c r="M22" s="26"/>
      <c r="N22" s="26">
        <v>1</v>
      </c>
      <c r="O22" s="26"/>
      <c r="P22" s="42">
        <v>1</v>
      </c>
      <c r="Q22" s="42"/>
      <c r="R22" s="24"/>
      <c r="S22" s="24"/>
      <c r="T22" s="24"/>
      <c r="U22" s="24"/>
      <c r="V22" s="26"/>
      <c r="W22" s="26"/>
      <c r="X22" s="24"/>
      <c r="Y22" s="24"/>
      <c r="Z22" s="24"/>
      <c r="AA22" s="24"/>
      <c r="AB22" s="24"/>
      <c r="AC22" s="24"/>
      <c r="AD22" s="26"/>
      <c r="AE22" s="26">
        <v>0.04</v>
      </c>
      <c r="AF22" s="26"/>
      <c r="AG22" s="26">
        <v>1</v>
      </c>
      <c r="AH22" s="26"/>
      <c r="AI22" s="26"/>
      <c r="AJ22" s="26"/>
      <c r="AK22" s="26"/>
      <c r="AL22" s="26">
        <v>1</v>
      </c>
      <c r="AM22" s="19">
        <v>1</v>
      </c>
      <c r="AN22" s="26" t="str">
        <f>'1 lapas'!$D$15</f>
        <v>E6P8900008</v>
      </c>
    </row>
    <row r="23" spans="1:40" ht="28.5" x14ac:dyDescent="0.25">
      <c r="A23" s="140" t="s">
        <v>373</v>
      </c>
      <c r="B23" s="123">
        <f t="shared" si="3"/>
        <v>15</v>
      </c>
      <c r="C23" s="110" t="s">
        <v>380</v>
      </c>
      <c r="D23" s="110">
        <v>578089</v>
      </c>
      <c r="E23" s="40" t="s">
        <v>117</v>
      </c>
      <c r="F23" s="23" t="s">
        <v>123</v>
      </c>
      <c r="G23" s="70" t="s">
        <v>381</v>
      </c>
      <c r="H23" s="23" t="s">
        <v>122</v>
      </c>
      <c r="I23" s="23" t="s">
        <v>127</v>
      </c>
      <c r="J23" s="23"/>
      <c r="K23" s="91" t="str">
        <f t="shared" si="2"/>
        <v/>
      </c>
      <c r="L23" s="23"/>
      <c r="M23" s="26"/>
      <c r="N23" s="26">
        <v>1</v>
      </c>
      <c r="O23" s="26"/>
      <c r="P23" s="42">
        <v>1</v>
      </c>
      <c r="Q23" s="42"/>
      <c r="R23" s="24"/>
      <c r="S23" s="24"/>
      <c r="T23" s="24"/>
      <c r="U23" s="24"/>
      <c r="V23" s="26"/>
      <c r="W23" s="26"/>
      <c r="X23" s="24"/>
      <c r="Y23" s="24"/>
      <c r="Z23" s="24"/>
      <c r="AA23" s="24"/>
      <c r="AB23" s="24"/>
      <c r="AC23" s="24"/>
      <c r="AD23" s="26"/>
      <c r="AE23" s="26">
        <v>0.04</v>
      </c>
      <c r="AF23" s="26"/>
      <c r="AG23" s="26"/>
      <c r="AH23" s="26"/>
      <c r="AI23" s="26"/>
      <c r="AJ23" s="26"/>
      <c r="AK23" s="26"/>
      <c r="AL23" s="26">
        <v>1</v>
      </c>
      <c r="AM23" s="19">
        <v>1</v>
      </c>
      <c r="AN23" s="26" t="str">
        <f>'1 lapas'!$D$15</f>
        <v>E6P8900008</v>
      </c>
    </row>
    <row r="24" spans="1:40" ht="28.5" x14ac:dyDescent="0.25">
      <c r="A24" s="140" t="s">
        <v>373</v>
      </c>
      <c r="B24" s="123">
        <f t="shared" si="3"/>
        <v>16</v>
      </c>
      <c r="C24" s="110" t="s">
        <v>382</v>
      </c>
      <c r="D24" s="110">
        <v>578471</v>
      </c>
      <c r="E24" s="42" t="s">
        <v>117</v>
      </c>
      <c r="F24" s="23" t="s">
        <v>123</v>
      </c>
      <c r="G24" s="70" t="s">
        <v>347</v>
      </c>
      <c r="H24" s="23" t="s">
        <v>122</v>
      </c>
      <c r="I24" s="23" t="s">
        <v>129</v>
      </c>
      <c r="J24" s="23"/>
      <c r="K24" s="91" t="str">
        <f t="shared" si="2"/>
        <v/>
      </c>
      <c r="L24" s="23"/>
      <c r="M24" s="26"/>
      <c r="N24" s="26">
        <v>1</v>
      </c>
      <c r="O24" s="26"/>
      <c r="P24" s="42">
        <v>1</v>
      </c>
      <c r="Q24" s="42"/>
      <c r="R24" s="24"/>
      <c r="S24" s="24"/>
      <c r="T24" s="24"/>
      <c r="U24" s="24"/>
      <c r="V24" s="26"/>
      <c r="W24" s="26"/>
      <c r="X24" s="24"/>
      <c r="Y24" s="24"/>
      <c r="Z24" s="24"/>
      <c r="AA24" s="24"/>
      <c r="AB24" s="24"/>
      <c r="AC24" s="24"/>
      <c r="AD24" s="26"/>
      <c r="AE24" s="26">
        <v>1.4999999999999999E-2</v>
      </c>
      <c r="AF24" s="26"/>
      <c r="AG24" s="26"/>
      <c r="AH24" s="26"/>
      <c r="AI24" s="26"/>
      <c r="AJ24" s="26"/>
      <c r="AK24" s="26"/>
      <c r="AL24" s="26">
        <v>1</v>
      </c>
      <c r="AM24" s="19">
        <v>1</v>
      </c>
      <c r="AN24" s="26" t="str">
        <f>'1 lapas'!$D$15</f>
        <v>E6P8900008</v>
      </c>
    </row>
    <row r="25" spans="1:40" ht="42.75" x14ac:dyDescent="0.25">
      <c r="A25" s="140" t="s">
        <v>373</v>
      </c>
      <c r="B25" s="123">
        <f t="shared" si="3"/>
        <v>17</v>
      </c>
      <c r="C25" s="110" t="s">
        <v>383</v>
      </c>
      <c r="D25" s="110">
        <v>578434</v>
      </c>
      <c r="E25" s="42" t="s">
        <v>117</v>
      </c>
      <c r="F25" s="23" t="s">
        <v>123</v>
      </c>
      <c r="G25" s="70" t="s">
        <v>348</v>
      </c>
      <c r="H25" s="23" t="s">
        <v>122</v>
      </c>
      <c r="I25" s="23" t="s">
        <v>127</v>
      </c>
      <c r="J25" s="23"/>
      <c r="K25" s="91" t="str">
        <f t="shared" si="2"/>
        <v/>
      </c>
      <c r="L25" s="23"/>
      <c r="M25" s="26"/>
      <c r="N25" s="26">
        <v>1</v>
      </c>
      <c r="O25" s="26"/>
      <c r="P25" s="42">
        <v>1</v>
      </c>
      <c r="Q25" s="42"/>
      <c r="R25" s="24" t="str">
        <f t="shared" ref="R25:R51" si="4">IF(F25="ST Montavimas",1,"")</f>
        <v/>
      </c>
      <c r="S25" s="24" t="str">
        <f t="shared" ref="S25:S51" si="5">IF(F25="MT montavimas",1,"")</f>
        <v/>
      </c>
      <c r="T25" s="24"/>
      <c r="U25" s="24"/>
      <c r="V25" s="26"/>
      <c r="W25" s="26"/>
      <c r="X25" s="24" t="str">
        <f t="shared" ref="X25:X51" si="6">IF(OR(F25="TR Stacionariosios rekonstravimas",F25="MT rekonstravimas"),1,"")</f>
        <v/>
      </c>
      <c r="Y25" s="24" t="str">
        <f t="shared" ref="Y25:Y51" si="7">IF(F25="TR Stacionariosios statybinės dalies rekonstrukcija",1,"")</f>
        <v/>
      </c>
      <c r="Z25" s="24" t="str">
        <f t="shared" ref="Z25:Z51" si="8">IF(H25="OLS",1,"")</f>
        <v/>
      </c>
      <c r="AA25" s="24" t="str">
        <f t="shared" ref="AA25:AA51" si="9">IF(H25="OL jungtuvo be valdymo su AKĮ funkcija įrengimas",1,"")</f>
        <v/>
      </c>
      <c r="AB25" s="24" t="str">
        <f t="shared" ref="AB25:AB51" si="10">IF(H25="OL valdomo jungtuvo įrengimas",1,"")</f>
        <v/>
      </c>
      <c r="AC25" s="24" t="str">
        <f t="shared" ref="AC25:AC51" si="11">IF(F25="TR KT ST MT demontavimas",1,"")</f>
        <v/>
      </c>
      <c r="AD25" s="26"/>
      <c r="AE25" s="26">
        <v>1.4999999999999999E-2</v>
      </c>
      <c r="AF25" s="26"/>
      <c r="AG25" s="26"/>
      <c r="AH25" s="26"/>
      <c r="AI25" s="26"/>
      <c r="AJ25" s="26"/>
      <c r="AK25" s="26"/>
      <c r="AL25" s="26">
        <v>1</v>
      </c>
      <c r="AM25" s="19">
        <v>1</v>
      </c>
      <c r="AN25" s="26" t="str">
        <f>'1 lapas'!$D$15</f>
        <v>E6P8900008</v>
      </c>
    </row>
    <row r="26" spans="1:40" ht="128.25" x14ac:dyDescent="0.25">
      <c r="A26" s="140"/>
      <c r="B26" s="123">
        <f t="shared" si="3"/>
        <v>18</v>
      </c>
      <c r="C26" s="110" t="s">
        <v>384</v>
      </c>
      <c r="D26" s="40"/>
      <c r="E26" s="42" t="s">
        <v>117</v>
      </c>
      <c r="F26" s="23" t="s">
        <v>123</v>
      </c>
      <c r="G26" s="41" t="s">
        <v>385</v>
      </c>
      <c r="H26" s="23" t="s">
        <v>122</v>
      </c>
      <c r="I26" s="23"/>
      <c r="J26" s="23"/>
      <c r="K26" s="91" t="str">
        <f t="shared" si="2"/>
        <v/>
      </c>
      <c r="L26" s="23"/>
      <c r="M26" s="26"/>
      <c r="N26" s="26"/>
      <c r="O26" s="26"/>
      <c r="P26" s="42"/>
      <c r="Q26" s="42"/>
      <c r="R26" s="24" t="str">
        <f t="shared" si="4"/>
        <v/>
      </c>
      <c r="S26" s="24" t="str">
        <f t="shared" si="5"/>
        <v/>
      </c>
      <c r="T26" s="24"/>
      <c r="U26" s="24"/>
      <c r="V26" s="26"/>
      <c r="W26" s="26"/>
      <c r="X26" s="24" t="str">
        <f t="shared" si="6"/>
        <v/>
      </c>
      <c r="Y26" s="24" t="str">
        <f t="shared" si="7"/>
        <v/>
      </c>
      <c r="Z26" s="24" t="str">
        <f t="shared" si="8"/>
        <v/>
      </c>
      <c r="AA26" s="24" t="str">
        <f t="shared" si="9"/>
        <v/>
      </c>
      <c r="AB26" s="24" t="str">
        <f t="shared" si="10"/>
        <v/>
      </c>
      <c r="AC26" s="24" t="str">
        <f t="shared" si="11"/>
        <v/>
      </c>
      <c r="AD26" s="26"/>
      <c r="AE26" s="26"/>
      <c r="AF26" s="26"/>
      <c r="AG26" s="26"/>
      <c r="AH26" s="26"/>
      <c r="AI26" s="26"/>
      <c r="AJ26" s="26"/>
      <c r="AK26" s="26"/>
      <c r="AL26" s="26">
        <v>1</v>
      </c>
      <c r="AM26" s="19"/>
      <c r="AN26" s="26" t="str">
        <f>'1 lapas'!$D$15</f>
        <v>E6P8900008</v>
      </c>
    </row>
    <row r="27" spans="1:40" x14ac:dyDescent="0.25">
      <c r="A27" s="140"/>
      <c r="B27" s="123" t="str">
        <f t="shared" si="3"/>
        <v/>
      </c>
      <c r="C27" s="40"/>
      <c r="D27" s="40"/>
      <c r="E27" s="42"/>
      <c r="F27" s="23"/>
      <c r="G27" s="41"/>
      <c r="H27" s="23"/>
      <c r="I27" s="23"/>
      <c r="J27" s="23"/>
      <c r="K27" s="91" t="str">
        <f t="shared" si="2"/>
        <v/>
      </c>
      <c r="L27" s="23"/>
      <c r="M27" s="26"/>
      <c r="N27" s="26"/>
      <c r="O27" s="26"/>
      <c r="P27" s="42"/>
      <c r="Q27" s="42"/>
      <c r="R27" s="24" t="str">
        <f t="shared" si="4"/>
        <v/>
      </c>
      <c r="S27" s="24" t="str">
        <f t="shared" si="5"/>
        <v/>
      </c>
      <c r="T27" s="24"/>
      <c r="U27" s="24"/>
      <c r="V27" s="26"/>
      <c r="W27" s="26"/>
      <c r="X27" s="24" t="str">
        <f t="shared" si="6"/>
        <v/>
      </c>
      <c r="Y27" s="24" t="str">
        <f t="shared" si="7"/>
        <v/>
      </c>
      <c r="Z27" s="24" t="str">
        <f t="shared" si="8"/>
        <v/>
      </c>
      <c r="AA27" s="24" t="str">
        <f t="shared" si="9"/>
        <v/>
      </c>
      <c r="AB27" s="24" t="str">
        <f t="shared" si="10"/>
        <v/>
      </c>
      <c r="AC27" s="24" t="str">
        <f t="shared" si="11"/>
        <v/>
      </c>
      <c r="AD27" s="26"/>
      <c r="AE27" s="26"/>
      <c r="AF27" s="26"/>
      <c r="AG27" s="26"/>
      <c r="AH27" s="26"/>
      <c r="AI27" s="26"/>
      <c r="AJ27" s="26"/>
      <c r="AK27" s="26"/>
      <c r="AL27" s="26"/>
      <c r="AM27" s="19"/>
      <c r="AN27" s="26" t="str">
        <f>'1 lapas'!$D$15</f>
        <v>E6P8900008</v>
      </c>
    </row>
    <row r="28" spans="1:40" x14ac:dyDescent="0.25">
      <c r="A28" s="140"/>
      <c r="B28" s="123" t="str">
        <f t="shared" si="3"/>
        <v/>
      </c>
      <c r="C28" s="40"/>
      <c r="D28" s="40"/>
      <c r="E28" s="42"/>
      <c r="F28" s="23"/>
      <c r="G28" s="41"/>
      <c r="H28" s="23"/>
      <c r="I28" s="23"/>
      <c r="J28" s="23"/>
      <c r="K28" s="91" t="str">
        <f t="shared" si="2"/>
        <v/>
      </c>
      <c r="L28" s="23"/>
      <c r="M28" s="26"/>
      <c r="N28" s="26"/>
      <c r="O28" s="26"/>
      <c r="P28" s="42"/>
      <c r="Q28" s="42"/>
      <c r="R28" s="24" t="str">
        <f t="shared" si="4"/>
        <v/>
      </c>
      <c r="S28" s="24" t="str">
        <f t="shared" si="5"/>
        <v/>
      </c>
      <c r="T28" s="24"/>
      <c r="U28" s="24"/>
      <c r="V28" s="26"/>
      <c r="W28" s="26"/>
      <c r="X28" s="24" t="str">
        <f t="shared" si="6"/>
        <v/>
      </c>
      <c r="Y28" s="24" t="str">
        <f t="shared" si="7"/>
        <v/>
      </c>
      <c r="Z28" s="24" t="str">
        <f t="shared" si="8"/>
        <v/>
      </c>
      <c r="AA28" s="24" t="str">
        <f t="shared" si="9"/>
        <v/>
      </c>
      <c r="AB28" s="24" t="str">
        <f t="shared" si="10"/>
        <v/>
      </c>
      <c r="AC28" s="24" t="str">
        <f t="shared" si="11"/>
        <v/>
      </c>
      <c r="AD28" s="26"/>
      <c r="AE28" s="26"/>
      <c r="AF28" s="26"/>
      <c r="AG28" s="26"/>
      <c r="AH28" s="26"/>
      <c r="AI28" s="26"/>
      <c r="AJ28" s="26"/>
      <c r="AK28" s="26"/>
      <c r="AL28" s="26"/>
      <c r="AM28" s="19"/>
      <c r="AN28" s="26" t="str">
        <f>'1 lapas'!$D$15</f>
        <v>E6P8900008</v>
      </c>
    </row>
    <row r="29" spans="1:40" x14ac:dyDescent="0.25">
      <c r="A29" s="140"/>
      <c r="B29" s="123" t="str">
        <f t="shared" si="3"/>
        <v/>
      </c>
      <c r="C29" s="40"/>
      <c r="D29" s="40"/>
      <c r="E29" s="42"/>
      <c r="F29" s="23"/>
      <c r="G29" s="41"/>
      <c r="H29" s="23"/>
      <c r="I29" s="23"/>
      <c r="J29" s="23"/>
      <c r="K29" s="91" t="str">
        <f t="shared" si="2"/>
        <v/>
      </c>
      <c r="L29" s="23"/>
      <c r="M29" s="26"/>
      <c r="N29" s="26"/>
      <c r="O29" s="26"/>
      <c r="P29" s="42"/>
      <c r="Q29" s="42"/>
      <c r="R29" s="24" t="str">
        <f t="shared" si="4"/>
        <v/>
      </c>
      <c r="S29" s="24" t="str">
        <f t="shared" si="5"/>
        <v/>
      </c>
      <c r="T29" s="24"/>
      <c r="U29" s="24"/>
      <c r="V29" s="26"/>
      <c r="W29" s="26"/>
      <c r="X29" s="24" t="str">
        <f t="shared" si="6"/>
        <v/>
      </c>
      <c r="Y29" s="24" t="str">
        <f t="shared" si="7"/>
        <v/>
      </c>
      <c r="Z29" s="24" t="str">
        <f t="shared" si="8"/>
        <v/>
      </c>
      <c r="AA29" s="24" t="str">
        <f t="shared" si="9"/>
        <v/>
      </c>
      <c r="AB29" s="24" t="str">
        <f t="shared" si="10"/>
        <v/>
      </c>
      <c r="AC29" s="24" t="str">
        <f t="shared" si="11"/>
        <v/>
      </c>
      <c r="AD29" s="26"/>
      <c r="AE29" s="26"/>
      <c r="AF29" s="26"/>
      <c r="AG29" s="26"/>
      <c r="AH29" s="26"/>
      <c r="AI29" s="26"/>
      <c r="AJ29" s="26"/>
      <c r="AK29" s="26"/>
      <c r="AL29" s="26"/>
      <c r="AM29" s="19"/>
      <c r="AN29" s="26" t="str">
        <f>'1 lapas'!$D$15</f>
        <v>E6P8900008</v>
      </c>
    </row>
    <row r="30" spans="1:40" x14ac:dyDescent="0.25">
      <c r="A30" s="140"/>
      <c r="B30" s="123" t="str">
        <f t="shared" si="3"/>
        <v/>
      </c>
      <c r="C30" s="40"/>
      <c r="D30" s="40"/>
      <c r="E30" s="42"/>
      <c r="F30" s="23"/>
      <c r="G30" s="41"/>
      <c r="H30" s="23"/>
      <c r="I30" s="23"/>
      <c r="J30" s="23"/>
      <c r="K30" s="91" t="str">
        <f t="shared" si="2"/>
        <v/>
      </c>
      <c r="L30" s="23"/>
      <c r="M30" s="26"/>
      <c r="N30" s="26"/>
      <c r="O30" s="26"/>
      <c r="P30" s="42"/>
      <c r="Q30" s="42"/>
      <c r="R30" s="24" t="str">
        <f t="shared" si="4"/>
        <v/>
      </c>
      <c r="S30" s="24" t="str">
        <f t="shared" si="5"/>
        <v/>
      </c>
      <c r="T30" s="24"/>
      <c r="U30" s="24"/>
      <c r="V30" s="26"/>
      <c r="W30" s="26"/>
      <c r="X30" s="24" t="str">
        <f t="shared" si="6"/>
        <v/>
      </c>
      <c r="Y30" s="24" t="str">
        <f t="shared" si="7"/>
        <v/>
      </c>
      <c r="Z30" s="24" t="str">
        <f t="shared" si="8"/>
        <v/>
      </c>
      <c r="AA30" s="24" t="str">
        <f t="shared" si="9"/>
        <v/>
      </c>
      <c r="AB30" s="24" t="str">
        <f t="shared" si="10"/>
        <v/>
      </c>
      <c r="AC30" s="24" t="str">
        <f t="shared" si="11"/>
        <v/>
      </c>
      <c r="AD30" s="26"/>
      <c r="AE30" s="26"/>
      <c r="AF30" s="26"/>
      <c r="AG30" s="26"/>
      <c r="AH30" s="26"/>
      <c r="AI30" s="26"/>
      <c r="AJ30" s="26"/>
      <c r="AK30" s="26"/>
      <c r="AL30" s="26"/>
      <c r="AM30" s="19"/>
      <c r="AN30" s="26" t="str">
        <f>'1 lapas'!$D$15</f>
        <v>E6P8900008</v>
      </c>
    </row>
    <row r="31" spans="1:40" x14ac:dyDescent="0.25">
      <c r="A31" s="140"/>
      <c r="B31" s="123" t="str">
        <f t="shared" si="3"/>
        <v/>
      </c>
      <c r="C31" s="40"/>
      <c r="D31" s="40"/>
      <c r="E31" s="42"/>
      <c r="F31" s="23"/>
      <c r="G31" s="70"/>
      <c r="H31" s="23"/>
      <c r="I31" s="23"/>
      <c r="J31" s="23"/>
      <c r="K31" s="91" t="str">
        <f t="shared" si="2"/>
        <v/>
      </c>
      <c r="L31" s="23"/>
      <c r="M31" s="26"/>
      <c r="N31" s="26"/>
      <c r="O31" s="26"/>
      <c r="P31" s="42"/>
      <c r="Q31" s="42"/>
      <c r="R31" s="24" t="str">
        <f t="shared" si="4"/>
        <v/>
      </c>
      <c r="S31" s="24" t="str">
        <f t="shared" si="5"/>
        <v/>
      </c>
      <c r="T31" s="24"/>
      <c r="U31" s="24"/>
      <c r="V31" s="26"/>
      <c r="W31" s="26"/>
      <c r="X31" s="24" t="str">
        <f t="shared" si="6"/>
        <v/>
      </c>
      <c r="Y31" s="24" t="str">
        <f t="shared" si="7"/>
        <v/>
      </c>
      <c r="Z31" s="24" t="str">
        <f t="shared" si="8"/>
        <v/>
      </c>
      <c r="AA31" s="24" t="str">
        <f t="shared" si="9"/>
        <v/>
      </c>
      <c r="AB31" s="24" t="str">
        <f t="shared" si="10"/>
        <v/>
      </c>
      <c r="AC31" s="24" t="str">
        <f t="shared" si="11"/>
        <v/>
      </c>
      <c r="AD31" s="26"/>
      <c r="AE31" s="26"/>
      <c r="AF31" s="26"/>
      <c r="AG31" s="26"/>
      <c r="AH31" s="26"/>
      <c r="AI31" s="26"/>
      <c r="AJ31" s="26"/>
      <c r="AK31" s="26"/>
      <c r="AL31" s="26"/>
      <c r="AM31" s="19"/>
      <c r="AN31" s="26" t="str">
        <f>'1 lapas'!$D$15</f>
        <v>E6P8900008</v>
      </c>
    </row>
    <row r="32" spans="1:40" x14ac:dyDescent="0.25">
      <c r="A32" s="140"/>
      <c r="B32" s="123" t="str">
        <f t="shared" si="3"/>
        <v/>
      </c>
      <c r="C32" s="40"/>
      <c r="D32" s="40"/>
      <c r="E32" s="42"/>
      <c r="F32" s="23"/>
      <c r="G32" s="41"/>
      <c r="H32" s="23"/>
      <c r="I32" s="23"/>
      <c r="J32" s="23"/>
      <c r="K32" s="91" t="str">
        <f t="shared" si="2"/>
        <v/>
      </c>
      <c r="L32" s="23"/>
      <c r="M32" s="26"/>
      <c r="N32" s="26"/>
      <c r="O32" s="26"/>
      <c r="P32" s="42"/>
      <c r="Q32" s="42"/>
      <c r="R32" s="24" t="str">
        <f t="shared" si="4"/>
        <v/>
      </c>
      <c r="S32" s="24" t="str">
        <f t="shared" si="5"/>
        <v/>
      </c>
      <c r="T32" s="24"/>
      <c r="U32" s="24"/>
      <c r="V32" s="26"/>
      <c r="W32" s="26"/>
      <c r="X32" s="24" t="str">
        <f t="shared" si="6"/>
        <v/>
      </c>
      <c r="Y32" s="24" t="str">
        <f t="shared" si="7"/>
        <v/>
      </c>
      <c r="Z32" s="24" t="str">
        <f t="shared" si="8"/>
        <v/>
      </c>
      <c r="AA32" s="24" t="str">
        <f t="shared" si="9"/>
        <v/>
      </c>
      <c r="AB32" s="24" t="str">
        <f t="shared" si="10"/>
        <v/>
      </c>
      <c r="AC32" s="24" t="str">
        <f t="shared" si="11"/>
        <v/>
      </c>
      <c r="AD32" s="26"/>
      <c r="AE32" s="26"/>
      <c r="AF32" s="26"/>
      <c r="AG32" s="26"/>
      <c r="AH32" s="26"/>
      <c r="AI32" s="26"/>
      <c r="AJ32" s="26"/>
      <c r="AK32" s="26"/>
      <c r="AL32" s="26"/>
      <c r="AM32" s="19"/>
      <c r="AN32" s="26" t="str">
        <f>'1 lapas'!$D$15</f>
        <v>E6P8900008</v>
      </c>
    </row>
    <row r="33" spans="1:40" x14ac:dyDescent="0.25">
      <c r="A33" s="140"/>
      <c r="B33" s="123" t="str">
        <f t="shared" si="3"/>
        <v/>
      </c>
      <c r="C33" s="40"/>
      <c r="D33" s="40"/>
      <c r="E33" s="42"/>
      <c r="F33" s="23"/>
      <c r="G33" s="41"/>
      <c r="H33" s="23"/>
      <c r="I33" s="23"/>
      <c r="J33" s="23"/>
      <c r="K33" s="91" t="str">
        <f t="shared" si="2"/>
        <v/>
      </c>
      <c r="L33" s="23"/>
      <c r="M33" s="26"/>
      <c r="N33" s="26"/>
      <c r="O33" s="26"/>
      <c r="P33" s="42"/>
      <c r="Q33" s="42"/>
      <c r="R33" s="24" t="str">
        <f t="shared" si="4"/>
        <v/>
      </c>
      <c r="S33" s="24" t="str">
        <f t="shared" si="5"/>
        <v/>
      </c>
      <c r="T33" s="24"/>
      <c r="U33" s="24"/>
      <c r="V33" s="26"/>
      <c r="W33" s="26"/>
      <c r="X33" s="24" t="str">
        <f t="shared" si="6"/>
        <v/>
      </c>
      <c r="Y33" s="24" t="str">
        <f t="shared" si="7"/>
        <v/>
      </c>
      <c r="Z33" s="24" t="str">
        <f t="shared" si="8"/>
        <v/>
      </c>
      <c r="AA33" s="24" t="str">
        <f t="shared" si="9"/>
        <v/>
      </c>
      <c r="AB33" s="24" t="str">
        <f t="shared" si="10"/>
        <v/>
      </c>
      <c r="AC33" s="24" t="str">
        <f t="shared" si="11"/>
        <v/>
      </c>
      <c r="AD33" s="26"/>
      <c r="AE33" s="26"/>
      <c r="AF33" s="26"/>
      <c r="AG33" s="26"/>
      <c r="AH33" s="26"/>
      <c r="AI33" s="26"/>
      <c r="AJ33" s="26"/>
      <c r="AK33" s="26"/>
      <c r="AL33" s="26"/>
      <c r="AM33" s="19"/>
      <c r="AN33" s="26" t="str">
        <f>'1 lapas'!$D$15</f>
        <v>E6P8900008</v>
      </c>
    </row>
    <row r="34" spans="1:40" x14ac:dyDescent="0.25">
      <c r="A34" s="140"/>
      <c r="B34" s="123" t="str">
        <f t="shared" si="3"/>
        <v/>
      </c>
      <c r="C34" s="40"/>
      <c r="D34" s="40"/>
      <c r="E34" s="42"/>
      <c r="F34" s="23"/>
      <c r="G34" s="41"/>
      <c r="H34" s="23"/>
      <c r="I34" s="23"/>
      <c r="J34" s="23"/>
      <c r="K34" s="91" t="str">
        <f t="shared" si="2"/>
        <v/>
      </c>
      <c r="L34" s="23"/>
      <c r="M34" s="26"/>
      <c r="N34" s="26"/>
      <c r="O34" s="26"/>
      <c r="P34" s="42"/>
      <c r="Q34" s="42"/>
      <c r="R34" s="24" t="str">
        <f t="shared" si="4"/>
        <v/>
      </c>
      <c r="S34" s="24" t="str">
        <f t="shared" si="5"/>
        <v/>
      </c>
      <c r="T34" s="24"/>
      <c r="U34" s="24"/>
      <c r="V34" s="26"/>
      <c r="W34" s="26"/>
      <c r="X34" s="24" t="str">
        <f t="shared" si="6"/>
        <v/>
      </c>
      <c r="Y34" s="24" t="str">
        <f t="shared" si="7"/>
        <v/>
      </c>
      <c r="Z34" s="24" t="str">
        <f t="shared" si="8"/>
        <v/>
      </c>
      <c r="AA34" s="24" t="str">
        <f t="shared" si="9"/>
        <v/>
      </c>
      <c r="AB34" s="24" t="str">
        <f t="shared" si="10"/>
        <v/>
      </c>
      <c r="AC34" s="24" t="str">
        <f t="shared" si="11"/>
        <v/>
      </c>
      <c r="AD34" s="26"/>
      <c r="AE34" s="26"/>
      <c r="AF34" s="26"/>
      <c r="AG34" s="26"/>
      <c r="AH34" s="26"/>
      <c r="AI34" s="26"/>
      <c r="AJ34" s="26"/>
      <c r="AK34" s="26"/>
      <c r="AL34" s="26"/>
      <c r="AM34" s="19"/>
      <c r="AN34" s="26" t="str">
        <f>'1 lapas'!$D$15</f>
        <v>E6P8900008</v>
      </c>
    </row>
    <row r="35" spans="1:40" x14ac:dyDescent="0.25">
      <c r="A35" s="140"/>
      <c r="B35" s="123" t="str">
        <f t="shared" si="3"/>
        <v/>
      </c>
      <c r="C35" s="40"/>
      <c r="D35" s="40"/>
      <c r="E35" s="42"/>
      <c r="F35" s="23"/>
      <c r="G35" s="41"/>
      <c r="H35" s="23"/>
      <c r="I35" s="23"/>
      <c r="J35" s="23"/>
      <c r="K35" s="91" t="str">
        <f t="shared" si="2"/>
        <v/>
      </c>
      <c r="L35" s="23"/>
      <c r="M35" s="26"/>
      <c r="N35" s="26"/>
      <c r="O35" s="26"/>
      <c r="P35" s="42"/>
      <c r="Q35" s="42"/>
      <c r="R35" s="24" t="str">
        <f t="shared" si="4"/>
        <v/>
      </c>
      <c r="S35" s="24" t="str">
        <f t="shared" si="5"/>
        <v/>
      </c>
      <c r="T35" s="24"/>
      <c r="U35" s="24"/>
      <c r="V35" s="26"/>
      <c r="W35" s="26"/>
      <c r="X35" s="24" t="str">
        <f t="shared" si="6"/>
        <v/>
      </c>
      <c r="Y35" s="24" t="str">
        <f t="shared" si="7"/>
        <v/>
      </c>
      <c r="Z35" s="24" t="str">
        <f t="shared" si="8"/>
        <v/>
      </c>
      <c r="AA35" s="24" t="str">
        <f t="shared" si="9"/>
        <v/>
      </c>
      <c r="AB35" s="24" t="str">
        <f t="shared" si="10"/>
        <v/>
      </c>
      <c r="AC35" s="24" t="str">
        <f t="shared" si="11"/>
        <v/>
      </c>
      <c r="AD35" s="26"/>
      <c r="AE35" s="26"/>
      <c r="AF35" s="26"/>
      <c r="AG35" s="26"/>
      <c r="AH35" s="26"/>
      <c r="AI35" s="26"/>
      <c r="AJ35" s="26"/>
      <c r="AK35" s="26"/>
      <c r="AL35" s="26"/>
      <c r="AM35" s="19"/>
      <c r="AN35" s="26" t="str">
        <f>'1 lapas'!$D$15</f>
        <v>E6P8900008</v>
      </c>
    </row>
    <row r="36" spans="1:40" x14ac:dyDescent="0.25">
      <c r="A36" s="140"/>
      <c r="B36" s="123" t="str">
        <f t="shared" si="3"/>
        <v/>
      </c>
      <c r="C36" s="40"/>
      <c r="D36" s="40"/>
      <c r="E36" s="42"/>
      <c r="F36" s="23"/>
      <c r="G36" s="41"/>
      <c r="H36" s="23"/>
      <c r="I36" s="23"/>
      <c r="J36" s="23"/>
      <c r="K36" s="91" t="str">
        <f t="shared" si="2"/>
        <v/>
      </c>
      <c r="L36" s="23"/>
      <c r="M36" s="26"/>
      <c r="N36" s="26"/>
      <c r="O36" s="26"/>
      <c r="P36" s="42"/>
      <c r="Q36" s="42"/>
      <c r="R36" s="24" t="str">
        <f t="shared" si="4"/>
        <v/>
      </c>
      <c r="S36" s="24" t="str">
        <f t="shared" si="5"/>
        <v/>
      </c>
      <c r="T36" s="24"/>
      <c r="U36" s="24"/>
      <c r="V36" s="26"/>
      <c r="W36" s="26"/>
      <c r="X36" s="24" t="str">
        <f t="shared" si="6"/>
        <v/>
      </c>
      <c r="Y36" s="24" t="str">
        <f t="shared" si="7"/>
        <v/>
      </c>
      <c r="Z36" s="24" t="str">
        <f t="shared" si="8"/>
        <v/>
      </c>
      <c r="AA36" s="24" t="str">
        <f t="shared" si="9"/>
        <v/>
      </c>
      <c r="AB36" s="24" t="str">
        <f t="shared" si="10"/>
        <v/>
      </c>
      <c r="AC36" s="24" t="str">
        <f t="shared" si="11"/>
        <v/>
      </c>
      <c r="AD36" s="26"/>
      <c r="AE36" s="26"/>
      <c r="AF36" s="26"/>
      <c r="AG36" s="26"/>
      <c r="AH36" s="26"/>
      <c r="AI36" s="26"/>
      <c r="AJ36" s="26"/>
      <c r="AK36" s="26"/>
      <c r="AL36" s="26"/>
      <c r="AM36" s="19"/>
      <c r="AN36" s="26" t="str">
        <f>'1 lapas'!$D$15</f>
        <v>E6P8900008</v>
      </c>
    </row>
    <row r="37" spans="1:40" x14ac:dyDescent="0.25">
      <c r="A37" s="140"/>
      <c r="B37" s="123" t="str">
        <f t="shared" ref="B37:B51" si="12">IF(C37&gt;0,B36+1,"")</f>
        <v/>
      </c>
      <c r="C37" s="40"/>
      <c r="D37" s="40"/>
      <c r="E37" s="42"/>
      <c r="F37" s="23"/>
      <c r="G37" s="41"/>
      <c r="H37" s="23"/>
      <c r="I37" s="23"/>
      <c r="J37" s="23"/>
      <c r="K37" s="91" t="str">
        <f t="shared" si="2"/>
        <v/>
      </c>
      <c r="L37" s="23"/>
      <c r="M37" s="26"/>
      <c r="N37" s="26"/>
      <c r="O37" s="26"/>
      <c r="P37" s="42"/>
      <c r="Q37" s="42"/>
      <c r="R37" s="24" t="str">
        <f t="shared" si="4"/>
        <v/>
      </c>
      <c r="S37" s="24" t="str">
        <f t="shared" si="5"/>
        <v/>
      </c>
      <c r="T37" s="24"/>
      <c r="U37" s="24"/>
      <c r="V37" s="26"/>
      <c r="W37" s="26"/>
      <c r="X37" s="24" t="str">
        <f t="shared" si="6"/>
        <v/>
      </c>
      <c r="Y37" s="24" t="str">
        <f t="shared" si="7"/>
        <v/>
      </c>
      <c r="Z37" s="24" t="str">
        <f t="shared" si="8"/>
        <v/>
      </c>
      <c r="AA37" s="24" t="str">
        <f t="shared" si="9"/>
        <v/>
      </c>
      <c r="AB37" s="24" t="str">
        <f t="shared" si="10"/>
        <v/>
      </c>
      <c r="AC37" s="24" t="str">
        <f t="shared" si="11"/>
        <v/>
      </c>
      <c r="AD37" s="26"/>
      <c r="AE37" s="26"/>
      <c r="AF37" s="26"/>
      <c r="AG37" s="26"/>
      <c r="AH37" s="26"/>
      <c r="AI37" s="26"/>
      <c r="AJ37" s="26"/>
      <c r="AK37" s="26"/>
      <c r="AL37" s="26"/>
      <c r="AM37" s="19"/>
      <c r="AN37" s="26" t="str">
        <f>'1 lapas'!$D$15</f>
        <v>E6P8900008</v>
      </c>
    </row>
    <row r="38" spans="1:40" x14ac:dyDescent="0.25">
      <c r="A38" s="140"/>
      <c r="B38" s="123" t="str">
        <f t="shared" si="12"/>
        <v/>
      </c>
      <c r="C38" s="40"/>
      <c r="D38" s="40"/>
      <c r="E38" s="42"/>
      <c r="F38" s="23"/>
      <c r="G38" s="41"/>
      <c r="H38" s="23"/>
      <c r="I38" s="23"/>
      <c r="J38" s="23"/>
      <c r="K38" s="91" t="str">
        <f t="shared" si="2"/>
        <v/>
      </c>
      <c r="L38" s="23"/>
      <c r="M38" s="26"/>
      <c r="N38" s="26"/>
      <c r="O38" s="26"/>
      <c r="P38" s="42"/>
      <c r="Q38" s="42"/>
      <c r="R38" s="24" t="str">
        <f t="shared" si="4"/>
        <v/>
      </c>
      <c r="S38" s="24" t="str">
        <f t="shared" si="5"/>
        <v/>
      </c>
      <c r="T38" s="24"/>
      <c r="U38" s="24"/>
      <c r="V38" s="26"/>
      <c r="W38" s="26"/>
      <c r="X38" s="24" t="str">
        <f t="shared" si="6"/>
        <v/>
      </c>
      <c r="Y38" s="24" t="str">
        <f t="shared" si="7"/>
        <v/>
      </c>
      <c r="Z38" s="24" t="str">
        <f t="shared" si="8"/>
        <v/>
      </c>
      <c r="AA38" s="24" t="str">
        <f t="shared" si="9"/>
        <v/>
      </c>
      <c r="AB38" s="24" t="str">
        <f t="shared" si="10"/>
        <v/>
      </c>
      <c r="AC38" s="24" t="str">
        <f t="shared" si="11"/>
        <v/>
      </c>
      <c r="AD38" s="26"/>
      <c r="AE38" s="26"/>
      <c r="AF38" s="26"/>
      <c r="AG38" s="26"/>
      <c r="AH38" s="26"/>
      <c r="AI38" s="26"/>
      <c r="AJ38" s="26"/>
      <c r="AK38" s="26"/>
      <c r="AL38" s="26"/>
      <c r="AM38" s="19"/>
      <c r="AN38" s="26" t="str">
        <f>'1 lapas'!$D$15</f>
        <v>E6P8900008</v>
      </c>
    </row>
    <row r="39" spans="1:40" x14ac:dyDescent="0.25">
      <c r="A39" s="140"/>
      <c r="B39" s="123" t="str">
        <f t="shared" si="12"/>
        <v/>
      </c>
      <c r="C39" s="40"/>
      <c r="D39" s="40"/>
      <c r="E39" s="42"/>
      <c r="F39" s="23"/>
      <c r="G39" s="41"/>
      <c r="H39" s="23"/>
      <c r="I39" s="23"/>
      <c r="J39" s="23"/>
      <c r="K39" s="91" t="str">
        <f t="shared" si="2"/>
        <v/>
      </c>
      <c r="L39" s="23"/>
      <c r="M39" s="26"/>
      <c r="N39" s="26"/>
      <c r="O39" s="26"/>
      <c r="P39" s="42"/>
      <c r="Q39" s="42"/>
      <c r="R39" s="24" t="str">
        <f t="shared" si="4"/>
        <v/>
      </c>
      <c r="S39" s="24" t="str">
        <f t="shared" si="5"/>
        <v/>
      </c>
      <c r="T39" s="24"/>
      <c r="U39" s="24"/>
      <c r="V39" s="26"/>
      <c r="W39" s="26"/>
      <c r="X39" s="24" t="str">
        <f t="shared" si="6"/>
        <v/>
      </c>
      <c r="Y39" s="24" t="str">
        <f t="shared" si="7"/>
        <v/>
      </c>
      <c r="Z39" s="24" t="str">
        <f t="shared" si="8"/>
        <v/>
      </c>
      <c r="AA39" s="24" t="str">
        <f t="shared" si="9"/>
        <v/>
      </c>
      <c r="AB39" s="24" t="str">
        <f t="shared" si="10"/>
        <v/>
      </c>
      <c r="AC39" s="24" t="str">
        <f t="shared" si="11"/>
        <v/>
      </c>
      <c r="AD39" s="26"/>
      <c r="AE39" s="26"/>
      <c r="AF39" s="26"/>
      <c r="AG39" s="26"/>
      <c r="AH39" s="26"/>
      <c r="AI39" s="26"/>
      <c r="AJ39" s="26"/>
      <c r="AK39" s="26"/>
      <c r="AL39" s="26"/>
      <c r="AM39" s="19"/>
      <c r="AN39" s="26" t="str">
        <f>'1 lapas'!$D$15</f>
        <v>E6P8900008</v>
      </c>
    </row>
    <row r="40" spans="1:40" x14ac:dyDescent="0.25">
      <c r="A40" s="140"/>
      <c r="B40" s="123" t="str">
        <f t="shared" si="12"/>
        <v/>
      </c>
      <c r="C40" s="40"/>
      <c r="D40" s="40"/>
      <c r="E40" s="42"/>
      <c r="F40" s="23"/>
      <c r="G40" s="41"/>
      <c r="H40" s="23"/>
      <c r="I40" s="23"/>
      <c r="J40" s="23"/>
      <c r="K40" s="91" t="str">
        <f t="shared" si="2"/>
        <v/>
      </c>
      <c r="L40" s="23"/>
      <c r="M40" s="26"/>
      <c r="N40" s="26"/>
      <c r="O40" s="26"/>
      <c r="P40" s="42"/>
      <c r="Q40" s="42"/>
      <c r="R40" s="24" t="str">
        <f t="shared" si="4"/>
        <v/>
      </c>
      <c r="S40" s="24" t="str">
        <f t="shared" si="5"/>
        <v/>
      </c>
      <c r="T40" s="24"/>
      <c r="U40" s="24"/>
      <c r="V40" s="26"/>
      <c r="W40" s="26"/>
      <c r="X40" s="24" t="str">
        <f t="shared" si="6"/>
        <v/>
      </c>
      <c r="Y40" s="24" t="str">
        <f t="shared" si="7"/>
        <v/>
      </c>
      <c r="Z40" s="24" t="str">
        <f t="shared" si="8"/>
        <v/>
      </c>
      <c r="AA40" s="24" t="str">
        <f t="shared" si="9"/>
        <v/>
      </c>
      <c r="AB40" s="24" t="str">
        <f t="shared" si="10"/>
        <v/>
      </c>
      <c r="AC40" s="24" t="str">
        <f t="shared" si="11"/>
        <v/>
      </c>
      <c r="AD40" s="26"/>
      <c r="AE40" s="26"/>
      <c r="AF40" s="26"/>
      <c r="AG40" s="26"/>
      <c r="AH40" s="26"/>
      <c r="AI40" s="26"/>
      <c r="AJ40" s="26"/>
      <c r="AK40" s="26"/>
      <c r="AL40" s="26"/>
      <c r="AM40" s="19"/>
      <c r="AN40" s="26" t="str">
        <f>'1 lapas'!$D$15</f>
        <v>E6P8900008</v>
      </c>
    </row>
    <row r="41" spans="1:40" x14ac:dyDescent="0.25">
      <c r="A41" s="140"/>
      <c r="B41" s="123" t="str">
        <f t="shared" si="12"/>
        <v/>
      </c>
      <c r="C41" s="40"/>
      <c r="D41" s="40"/>
      <c r="E41" s="42"/>
      <c r="F41" s="23"/>
      <c r="G41" s="41"/>
      <c r="H41" s="23"/>
      <c r="I41" s="23"/>
      <c r="J41" s="23"/>
      <c r="K41" s="91" t="str">
        <f t="shared" si="2"/>
        <v/>
      </c>
      <c r="L41" s="23"/>
      <c r="M41" s="26"/>
      <c r="N41" s="26"/>
      <c r="O41" s="26"/>
      <c r="P41" s="42"/>
      <c r="Q41" s="42"/>
      <c r="R41" s="24" t="str">
        <f t="shared" si="4"/>
        <v/>
      </c>
      <c r="S41" s="24" t="str">
        <f t="shared" si="5"/>
        <v/>
      </c>
      <c r="T41" s="24"/>
      <c r="U41" s="24"/>
      <c r="V41" s="26"/>
      <c r="W41" s="26"/>
      <c r="X41" s="24" t="str">
        <f t="shared" si="6"/>
        <v/>
      </c>
      <c r="Y41" s="24" t="str">
        <f t="shared" si="7"/>
        <v/>
      </c>
      <c r="Z41" s="24" t="str">
        <f t="shared" si="8"/>
        <v/>
      </c>
      <c r="AA41" s="24" t="str">
        <f t="shared" si="9"/>
        <v/>
      </c>
      <c r="AB41" s="24" t="str">
        <f t="shared" si="10"/>
        <v/>
      </c>
      <c r="AC41" s="24" t="str">
        <f t="shared" si="11"/>
        <v/>
      </c>
      <c r="AD41" s="26"/>
      <c r="AE41" s="26"/>
      <c r="AF41" s="26"/>
      <c r="AG41" s="26"/>
      <c r="AH41" s="26"/>
      <c r="AI41" s="26"/>
      <c r="AJ41" s="26"/>
      <c r="AK41" s="26"/>
      <c r="AL41" s="26"/>
      <c r="AM41" s="19"/>
      <c r="AN41" s="26" t="str">
        <f>'1 lapas'!$D$15</f>
        <v>E6P8900008</v>
      </c>
    </row>
    <row r="42" spans="1:40" x14ac:dyDescent="0.25">
      <c r="A42" s="140"/>
      <c r="B42" s="123" t="str">
        <f t="shared" si="12"/>
        <v/>
      </c>
      <c r="C42" s="40"/>
      <c r="D42" s="40"/>
      <c r="E42" s="42"/>
      <c r="F42" s="23"/>
      <c r="G42" s="41"/>
      <c r="H42" s="23"/>
      <c r="I42" s="23"/>
      <c r="J42" s="23"/>
      <c r="K42" s="91" t="str">
        <f t="shared" si="2"/>
        <v/>
      </c>
      <c r="L42" s="23"/>
      <c r="M42" s="26"/>
      <c r="N42" s="26"/>
      <c r="O42" s="26"/>
      <c r="P42" s="26"/>
      <c r="Q42" s="42"/>
      <c r="R42" s="24" t="str">
        <f t="shared" si="4"/>
        <v/>
      </c>
      <c r="S42" s="24" t="str">
        <f t="shared" si="5"/>
        <v/>
      </c>
      <c r="T42" s="24"/>
      <c r="U42" s="24"/>
      <c r="V42" s="26"/>
      <c r="W42" s="26"/>
      <c r="X42" s="24" t="str">
        <f t="shared" si="6"/>
        <v/>
      </c>
      <c r="Y42" s="24" t="str">
        <f t="shared" si="7"/>
        <v/>
      </c>
      <c r="Z42" s="24" t="str">
        <f t="shared" si="8"/>
        <v/>
      </c>
      <c r="AA42" s="24" t="str">
        <f t="shared" si="9"/>
        <v/>
      </c>
      <c r="AB42" s="24" t="str">
        <f t="shared" si="10"/>
        <v/>
      </c>
      <c r="AC42" s="24" t="str">
        <f t="shared" si="11"/>
        <v/>
      </c>
      <c r="AD42" s="26"/>
      <c r="AE42" s="26"/>
      <c r="AF42" s="26"/>
      <c r="AG42" s="26"/>
      <c r="AH42" s="26"/>
      <c r="AI42" s="26"/>
      <c r="AJ42" s="26"/>
      <c r="AK42" s="26"/>
      <c r="AL42" s="26"/>
      <c r="AM42" s="19"/>
      <c r="AN42" s="26" t="str">
        <f>'1 lapas'!$D$15</f>
        <v>E6P8900008</v>
      </c>
    </row>
    <row r="43" spans="1:40" x14ac:dyDescent="0.25">
      <c r="A43" s="140"/>
      <c r="B43" s="123" t="str">
        <f t="shared" si="12"/>
        <v/>
      </c>
      <c r="C43" s="40"/>
      <c r="D43" s="40"/>
      <c r="E43" s="42"/>
      <c r="F43" s="23"/>
      <c r="G43" s="41"/>
      <c r="H43" s="23"/>
      <c r="I43" s="23"/>
      <c r="J43" s="23"/>
      <c r="K43" s="91" t="str">
        <f t="shared" si="2"/>
        <v/>
      </c>
      <c r="L43" s="23"/>
      <c r="M43" s="26"/>
      <c r="N43" s="26"/>
      <c r="O43" s="26"/>
      <c r="P43" s="26"/>
      <c r="Q43" s="42"/>
      <c r="R43" s="24" t="str">
        <f t="shared" si="4"/>
        <v/>
      </c>
      <c r="S43" s="24" t="str">
        <f t="shared" si="5"/>
        <v/>
      </c>
      <c r="T43" s="24"/>
      <c r="U43" s="24"/>
      <c r="V43" s="26"/>
      <c r="W43" s="26"/>
      <c r="X43" s="24" t="str">
        <f t="shared" si="6"/>
        <v/>
      </c>
      <c r="Y43" s="24" t="str">
        <f t="shared" si="7"/>
        <v/>
      </c>
      <c r="Z43" s="24" t="str">
        <f t="shared" si="8"/>
        <v/>
      </c>
      <c r="AA43" s="24" t="str">
        <f t="shared" si="9"/>
        <v/>
      </c>
      <c r="AB43" s="24" t="str">
        <f t="shared" si="10"/>
        <v/>
      </c>
      <c r="AC43" s="24" t="str">
        <f t="shared" si="11"/>
        <v/>
      </c>
      <c r="AD43" s="26"/>
      <c r="AE43" s="26"/>
      <c r="AF43" s="26"/>
      <c r="AG43" s="26"/>
      <c r="AH43" s="26"/>
      <c r="AI43" s="26"/>
      <c r="AJ43" s="26"/>
      <c r="AK43" s="26"/>
      <c r="AL43" s="26"/>
      <c r="AM43" s="19"/>
      <c r="AN43" s="26" t="str">
        <f>'1 lapas'!$D$15</f>
        <v>E6P8900008</v>
      </c>
    </row>
    <row r="44" spans="1:40" x14ac:dyDescent="0.25">
      <c r="A44" s="140"/>
      <c r="B44" s="123" t="str">
        <f t="shared" si="12"/>
        <v/>
      </c>
      <c r="C44" s="40"/>
      <c r="D44" s="40"/>
      <c r="E44" s="42"/>
      <c r="F44" s="23"/>
      <c r="G44" s="41"/>
      <c r="H44" s="23"/>
      <c r="I44" s="23"/>
      <c r="J44" s="23"/>
      <c r="K44" s="91" t="str">
        <f t="shared" si="2"/>
        <v/>
      </c>
      <c r="L44" s="23"/>
      <c r="M44" s="26"/>
      <c r="N44" s="26"/>
      <c r="O44" s="26"/>
      <c r="P44" s="26"/>
      <c r="Q44" s="42"/>
      <c r="R44" s="24" t="str">
        <f t="shared" si="4"/>
        <v/>
      </c>
      <c r="S44" s="24" t="str">
        <f t="shared" si="5"/>
        <v/>
      </c>
      <c r="T44" s="24"/>
      <c r="U44" s="24"/>
      <c r="V44" s="26"/>
      <c r="W44" s="26"/>
      <c r="X44" s="24" t="str">
        <f t="shared" si="6"/>
        <v/>
      </c>
      <c r="Y44" s="24" t="str">
        <f t="shared" si="7"/>
        <v/>
      </c>
      <c r="Z44" s="24" t="str">
        <f t="shared" si="8"/>
        <v/>
      </c>
      <c r="AA44" s="24" t="str">
        <f t="shared" si="9"/>
        <v/>
      </c>
      <c r="AB44" s="24" t="str">
        <f t="shared" si="10"/>
        <v/>
      </c>
      <c r="AC44" s="24" t="str">
        <f t="shared" si="11"/>
        <v/>
      </c>
      <c r="AD44" s="26"/>
      <c r="AE44" s="26"/>
      <c r="AF44" s="26"/>
      <c r="AG44" s="26"/>
      <c r="AH44" s="26"/>
      <c r="AI44" s="26"/>
      <c r="AJ44" s="26"/>
      <c r="AK44" s="26"/>
      <c r="AL44" s="26"/>
      <c r="AM44" s="19"/>
      <c r="AN44" s="26" t="str">
        <f>'1 lapas'!$D$15</f>
        <v>E6P8900008</v>
      </c>
    </row>
    <row r="45" spans="1:40" x14ac:dyDescent="0.25">
      <c r="A45" s="140"/>
      <c r="B45" s="123" t="str">
        <f t="shared" si="12"/>
        <v/>
      </c>
      <c r="C45" s="40"/>
      <c r="D45" s="40"/>
      <c r="E45" s="42"/>
      <c r="F45" s="23"/>
      <c r="G45" s="41"/>
      <c r="H45" s="23"/>
      <c r="I45" s="23"/>
      <c r="J45" s="23"/>
      <c r="K45" s="91" t="str">
        <f t="shared" si="2"/>
        <v/>
      </c>
      <c r="L45" s="23"/>
      <c r="M45" s="26"/>
      <c r="N45" s="26"/>
      <c r="O45" s="26"/>
      <c r="P45" s="26"/>
      <c r="Q45" s="42"/>
      <c r="R45" s="24" t="str">
        <f t="shared" si="4"/>
        <v/>
      </c>
      <c r="S45" s="24" t="str">
        <f t="shared" si="5"/>
        <v/>
      </c>
      <c r="T45" s="24"/>
      <c r="U45" s="24"/>
      <c r="V45" s="26"/>
      <c r="W45" s="26"/>
      <c r="X45" s="24" t="str">
        <f t="shared" si="6"/>
        <v/>
      </c>
      <c r="Y45" s="24" t="str">
        <f t="shared" si="7"/>
        <v/>
      </c>
      <c r="Z45" s="24" t="str">
        <f t="shared" si="8"/>
        <v/>
      </c>
      <c r="AA45" s="24" t="str">
        <f t="shared" si="9"/>
        <v/>
      </c>
      <c r="AB45" s="24" t="str">
        <f t="shared" si="10"/>
        <v/>
      </c>
      <c r="AC45" s="24" t="str">
        <f t="shared" si="11"/>
        <v/>
      </c>
      <c r="AD45" s="26"/>
      <c r="AE45" s="26"/>
      <c r="AF45" s="26"/>
      <c r="AG45" s="26"/>
      <c r="AH45" s="26"/>
      <c r="AI45" s="26"/>
      <c r="AJ45" s="26"/>
      <c r="AK45" s="26"/>
      <c r="AL45" s="26"/>
      <c r="AM45" s="19"/>
      <c r="AN45" s="26" t="str">
        <f>'1 lapas'!$D$15</f>
        <v>E6P8900008</v>
      </c>
    </row>
    <row r="46" spans="1:40" x14ac:dyDescent="0.25">
      <c r="A46" s="140"/>
      <c r="B46" s="123" t="str">
        <f t="shared" si="12"/>
        <v/>
      </c>
      <c r="C46" s="40"/>
      <c r="D46" s="40"/>
      <c r="E46" s="42"/>
      <c r="F46" s="23"/>
      <c r="G46" s="41"/>
      <c r="H46" s="23"/>
      <c r="I46" s="23"/>
      <c r="J46" s="23"/>
      <c r="K46" s="91" t="str">
        <f t="shared" si="2"/>
        <v/>
      </c>
      <c r="L46" s="23"/>
      <c r="M46" s="26"/>
      <c r="N46" s="26"/>
      <c r="O46" s="26"/>
      <c r="P46" s="26"/>
      <c r="Q46" s="42"/>
      <c r="R46" s="24" t="str">
        <f t="shared" si="4"/>
        <v/>
      </c>
      <c r="S46" s="24" t="str">
        <f t="shared" si="5"/>
        <v/>
      </c>
      <c r="T46" s="24"/>
      <c r="U46" s="24"/>
      <c r="V46" s="26"/>
      <c r="W46" s="26"/>
      <c r="X46" s="24" t="str">
        <f t="shared" si="6"/>
        <v/>
      </c>
      <c r="Y46" s="24" t="str">
        <f t="shared" si="7"/>
        <v/>
      </c>
      <c r="Z46" s="24" t="str">
        <f t="shared" si="8"/>
        <v/>
      </c>
      <c r="AA46" s="24" t="str">
        <f t="shared" si="9"/>
        <v/>
      </c>
      <c r="AB46" s="24" t="str">
        <f t="shared" si="10"/>
        <v/>
      </c>
      <c r="AC46" s="24" t="str">
        <f t="shared" si="11"/>
        <v/>
      </c>
      <c r="AD46" s="26"/>
      <c r="AE46" s="26"/>
      <c r="AF46" s="26"/>
      <c r="AG46" s="26"/>
      <c r="AH46" s="26"/>
      <c r="AI46" s="26"/>
      <c r="AJ46" s="26"/>
      <c r="AK46" s="26"/>
      <c r="AL46" s="26"/>
      <c r="AM46" s="19"/>
      <c r="AN46" s="26" t="str">
        <f>'1 lapas'!$D$15</f>
        <v>E6P8900008</v>
      </c>
    </row>
    <row r="47" spans="1:40" x14ac:dyDescent="0.25">
      <c r="A47" s="140"/>
      <c r="B47" s="123" t="str">
        <f t="shared" si="12"/>
        <v/>
      </c>
      <c r="C47" s="40"/>
      <c r="D47" s="40"/>
      <c r="E47" s="42"/>
      <c r="F47" s="23"/>
      <c r="G47" s="41"/>
      <c r="H47" s="23"/>
      <c r="I47" s="23"/>
      <c r="J47" s="23"/>
      <c r="K47" s="91" t="str">
        <f t="shared" si="2"/>
        <v/>
      </c>
      <c r="L47" s="23"/>
      <c r="M47" s="26"/>
      <c r="N47" s="26"/>
      <c r="O47" s="26"/>
      <c r="P47" s="26"/>
      <c r="Q47" s="42"/>
      <c r="R47" s="24" t="str">
        <f t="shared" si="4"/>
        <v/>
      </c>
      <c r="S47" s="24" t="str">
        <f t="shared" si="5"/>
        <v/>
      </c>
      <c r="T47" s="24"/>
      <c r="U47" s="24"/>
      <c r="V47" s="26"/>
      <c r="W47" s="26"/>
      <c r="X47" s="24" t="str">
        <f t="shared" si="6"/>
        <v/>
      </c>
      <c r="Y47" s="24" t="str">
        <f t="shared" si="7"/>
        <v/>
      </c>
      <c r="Z47" s="24" t="str">
        <f t="shared" si="8"/>
        <v/>
      </c>
      <c r="AA47" s="24" t="str">
        <f t="shared" si="9"/>
        <v/>
      </c>
      <c r="AB47" s="24" t="str">
        <f t="shared" si="10"/>
        <v/>
      </c>
      <c r="AC47" s="24" t="str">
        <f t="shared" si="11"/>
        <v/>
      </c>
      <c r="AD47" s="26"/>
      <c r="AE47" s="26"/>
      <c r="AF47" s="26"/>
      <c r="AG47" s="26"/>
      <c r="AH47" s="26"/>
      <c r="AI47" s="26"/>
      <c r="AJ47" s="26"/>
      <c r="AK47" s="26"/>
      <c r="AL47" s="26"/>
      <c r="AM47" s="19"/>
      <c r="AN47" s="26" t="str">
        <f>'1 lapas'!$D$15</f>
        <v>E6P8900008</v>
      </c>
    </row>
    <row r="48" spans="1:40" x14ac:dyDescent="0.25">
      <c r="A48" s="140"/>
      <c r="B48" s="123" t="str">
        <f t="shared" si="12"/>
        <v/>
      </c>
      <c r="C48" s="40"/>
      <c r="D48" s="40"/>
      <c r="E48" s="42"/>
      <c r="F48" s="23"/>
      <c r="G48" s="41"/>
      <c r="H48" s="23"/>
      <c r="I48" s="23"/>
      <c r="J48" s="23"/>
      <c r="K48" s="91" t="str">
        <f t="shared" si="2"/>
        <v/>
      </c>
      <c r="L48" s="23"/>
      <c r="M48" s="26"/>
      <c r="N48" s="26"/>
      <c r="O48" s="26"/>
      <c r="P48" s="26"/>
      <c r="Q48" s="42"/>
      <c r="R48" s="24" t="str">
        <f t="shared" si="4"/>
        <v/>
      </c>
      <c r="S48" s="24" t="str">
        <f t="shared" si="5"/>
        <v/>
      </c>
      <c r="T48" s="24"/>
      <c r="U48" s="24"/>
      <c r="V48" s="26"/>
      <c r="W48" s="26"/>
      <c r="X48" s="24" t="str">
        <f t="shared" si="6"/>
        <v/>
      </c>
      <c r="Y48" s="24" t="str">
        <f t="shared" si="7"/>
        <v/>
      </c>
      <c r="Z48" s="24" t="str">
        <f t="shared" si="8"/>
        <v/>
      </c>
      <c r="AA48" s="24" t="str">
        <f t="shared" si="9"/>
        <v/>
      </c>
      <c r="AB48" s="24" t="str">
        <f t="shared" si="10"/>
        <v/>
      </c>
      <c r="AC48" s="24" t="str">
        <f t="shared" si="11"/>
        <v/>
      </c>
      <c r="AD48" s="26"/>
      <c r="AE48" s="26"/>
      <c r="AF48" s="26"/>
      <c r="AG48" s="26"/>
      <c r="AH48" s="26"/>
      <c r="AI48" s="26"/>
      <c r="AJ48" s="26"/>
      <c r="AK48" s="26"/>
      <c r="AL48" s="26"/>
      <c r="AM48" s="19"/>
      <c r="AN48" s="26" t="str">
        <f>'1 lapas'!$D$15</f>
        <v>E6P8900008</v>
      </c>
    </row>
    <row r="49" spans="1:40" x14ac:dyDescent="0.25">
      <c r="A49" s="140"/>
      <c r="B49" s="123" t="str">
        <f t="shared" si="12"/>
        <v/>
      </c>
      <c r="C49" s="40"/>
      <c r="D49" s="40"/>
      <c r="E49" s="42"/>
      <c r="F49" s="23"/>
      <c r="G49" s="41"/>
      <c r="H49" s="23"/>
      <c r="I49" s="23"/>
      <c r="J49" s="23"/>
      <c r="K49" s="91" t="str">
        <f t="shared" si="2"/>
        <v/>
      </c>
      <c r="L49" s="23"/>
      <c r="M49" s="26"/>
      <c r="N49" s="26"/>
      <c r="O49" s="26"/>
      <c r="P49" s="26"/>
      <c r="Q49" s="42"/>
      <c r="R49" s="24" t="str">
        <f t="shared" si="4"/>
        <v/>
      </c>
      <c r="S49" s="24" t="str">
        <f t="shared" si="5"/>
        <v/>
      </c>
      <c r="T49" s="24"/>
      <c r="U49" s="24"/>
      <c r="V49" s="26"/>
      <c r="W49" s="26"/>
      <c r="X49" s="24" t="str">
        <f t="shared" si="6"/>
        <v/>
      </c>
      <c r="Y49" s="24" t="str">
        <f t="shared" si="7"/>
        <v/>
      </c>
      <c r="Z49" s="24" t="str">
        <f t="shared" si="8"/>
        <v/>
      </c>
      <c r="AA49" s="24" t="str">
        <f t="shared" si="9"/>
        <v/>
      </c>
      <c r="AB49" s="24" t="str">
        <f t="shared" si="10"/>
        <v/>
      </c>
      <c r="AC49" s="24" t="str">
        <f t="shared" si="11"/>
        <v/>
      </c>
      <c r="AD49" s="26"/>
      <c r="AE49" s="26"/>
      <c r="AF49" s="26"/>
      <c r="AG49" s="26"/>
      <c r="AH49" s="26"/>
      <c r="AI49" s="26"/>
      <c r="AJ49" s="26"/>
      <c r="AK49" s="26"/>
      <c r="AL49" s="26"/>
      <c r="AM49" s="19"/>
      <c r="AN49" s="26" t="str">
        <f>'1 lapas'!$D$15</f>
        <v>E6P8900008</v>
      </c>
    </row>
    <row r="50" spans="1:40" x14ac:dyDescent="0.25">
      <c r="A50" s="140"/>
      <c r="B50" s="123" t="str">
        <f t="shared" si="12"/>
        <v/>
      </c>
      <c r="C50" s="40"/>
      <c r="D50" s="40"/>
      <c r="E50" s="42"/>
      <c r="F50" s="23"/>
      <c r="G50" s="41"/>
      <c r="H50" s="23"/>
      <c r="I50" s="23"/>
      <c r="J50" s="23"/>
      <c r="K50" s="91" t="str">
        <f t="shared" si="2"/>
        <v/>
      </c>
      <c r="L50" s="23"/>
      <c r="M50" s="26"/>
      <c r="N50" s="26"/>
      <c r="O50" s="26"/>
      <c r="P50" s="26"/>
      <c r="Q50" s="42"/>
      <c r="R50" s="24" t="str">
        <f t="shared" si="4"/>
        <v/>
      </c>
      <c r="S50" s="24" t="str">
        <f t="shared" si="5"/>
        <v/>
      </c>
      <c r="T50" s="24"/>
      <c r="U50" s="24"/>
      <c r="V50" s="26"/>
      <c r="W50" s="26"/>
      <c r="X50" s="24" t="str">
        <f t="shared" si="6"/>
        <v/>
      </c>
      <c r="Y50" s="24" t="str">
        <f t="shared" si="7"/>
        <v/>
      </c>
      <c r="Z50" s="24" t="str">
        <f t="shared" si="8"/>
        <v/>
      </c>
      <c r="AA50" s="24" t="str">
        <f t="shared" si="9"/>
        <v/>
      </c>
      <c r="AB50" s="24" t="str">
        <f t="shared" si="10"/>
        <v/>
      </c>
      <c r="AC50" s="24" t="str">
        <f t="shared" si="11"/>
        <v/>
      </c>
      <c r="AD50" s="26"/>
      <c r="AE50" s="26"/>
      <c r="AF50" s="26"/>
      <c r="AG50" s="26"/>
      <c r="AH50" s="26"/>
      <c r="AI50" s="26"/>
      <c r="AJ50" s="26"/>
      <c r="AK50" s="26"/>
      <c r="AL50" s="26"/>
      <c r="AM50" s="19"/>
      <c r="AN50" s="26" t="str">
        <f>'1 lapas'!$D$15</f>
        <v>E6P8900008</v>
      </c>
    </row>
    <row r="51" spans="1:40" x14ac:dyDescent="0.25">
      <c r="A51" s="140"/>
      <c r="B51" s="124" t="str">
        <f t="shared" si="12"/>
        <v/>
      </c>
      <c r="C51" s="111"/>
      <c r="D51" s="111"/>
      <c r="E51" s="77"/>
      <c r="F51" s="78"/>
      <c r="G51" s="79"/>
      <c r="H51" s="78"/>
      <c r="I51" s="78"/>
      <c r="J51" s="23"/>
      <c r="K51" s="91" t="str">
        <f t="shared" si="2"/>
        <v/>
      </c>
      <c r="L51" s="78"/>
      <c r="M51" s="80"/>
      <c r="N51" s="80"/>
      <c r="O51" s="80"/>
      <c r="P51" s="80"/>
      <c r="Q51" s="77"/>
      <c r="R51" s="24" t="str">
        <f t="shared" si="4"/>
        <v/>
      </c>
      <c r="S51" s="24" t="str">
        <f t="shared" si="5"/>
        <v/>
      </c>
      <c r="T51" s="24"/>
      <c r="U51" s="24"/>
      <c r="V51" s="80"/>
      <c r="W51" s="80"/>
      <c r="X51" s="24" t="str">
        <f t="shared" si="6"/>
        <v/>
      </c>
      <c r="Y51" s="24" t="str">
        <f t="shared" si="7"/>
        <v/>
      </c>
      <c r="Z51" s="24" t="str">
        <f t="shared" si="8"/>
        <v/>
      </c>
      <c r="AA51" s="24" t="str">
        <f t="shared" si="9"/>
        <v/>
      </c>
      <c r="AB51" s="24" t="str">
        <f t="shared" si="10"/>
        <v/>
      </c>
      <c r="AC51" s="24" t="str">
        <f t="shared" si="11"/>
        <v/>
      </c>
      <c r="AD51" s="80"/>
      <c r="AE51" s="80"/>
      <c r="AF51" s="80"/>
      <c r="AG51" s="80"/>
      <c r="AH51" s="80"/>
      <c r="AI51" s="80"/>
      <c r="AJ51" s="80"/>
      <c r="AK51" s="80"/>
      <c r="AL51" s="80"/>
      <c r="AM51" s="112"/>
      <c r="AN51" s="80" t="str">
        <f>'1 lapas'!$D$15</f>
        <v>E6P8900008</v>
      </c>
    </row>
  </sheetData>
  <sheetProtection formatCells="0" formatColumns="0" formatRows="0" insertColumns="0" insertRows="0" insertHyperlinks="0" deleteColumns="0" deleteRows="0" sort="0" autoFilter="0" pivotTables="0"/>
  <autoFilter ref="A8"/>
  <dataConsolidate/>
  <mergeCells count="3">
    <mergeCell ref="B1:AM2"/>
    <mergeCell ref="B3:AM4"/>
    <mergeCell ref="A1:A4"/>
  </mergeCells>
  <conditionalFormatting sqref="AM7 AJ7:AK7 M6:AM6 M7:AH7">
    <cfRule type="cellIs" dxfId="110" priority="10" operator="equal">
      <formula>0</formula>
    </cfRule>
  </conditionalFormatting>
  <conditionalFormatting sqref="E9:F9 E10:E23 F10:F51">
    <cfRule type="cellIs" dxfId="109" priority="2" operator="notEqual">
      <formula>0</formula>
    </cfRule>
  </conditionalFormatting>
  <conditionalFormatting sqref="E9:F9 E10:E23 F10:F51">
    <cfRule type="notContainsBlanks" dxfId="108" priority="3">
      <formula>LEN(TRIM(E9))&gt;0</formula>
    </cfRule>
  </conditionalFormatting>
  <dataValidations count="6">
    <dataValidation type="list" allowBlank="1" showInputMessage="1" showErrorMessage="1" sqref="F9:F51">
      <formula1>INDIRECT($E9)</formula1>
    </dataValidation>
    <dataValidation type="list" allowBlank="1" showInputMessage="1" showErrorMessage="1" sqref="H9:H51">
      <formula1>INDIRECT(SUBSTITUTE($F9," ","_"))</formula1>
    </dataValidation>
    <dataValidation type="list" allowBlank="1" showInputMessage="1" showErrorMessage="1" sqref="I9:I51">
      <formula1>INDIRECT(SUBSTITUTE($H9," ","_"))</formula1>
    </dataValidation>
    <dataValidation type="list" allowBlank="1" showInputMessage="1" showErrorMessage="1" sqref="J9:J51">
      <formula1>INDIRECT(SUBSTITUTE($I9," ","_"))</formula1>
    </dataValidation>
    <dataValidation type="list" allowBlank="1" showInputMessage="1" showErrorMessage="1" sqref="L9:L51">
      <formula1>"Yra, Nėra"</formula1>
    </dataValidation>
    <dataValidation type="list" allowBlank="1" showInputMessage="1" showErrorMessage="1" sqref="T9:U51">
      <formula1>"1,2,3,4,5"</formula1>
    </dataValidation>
  </dataValidations>
  <pageMargins left="0.25" right="0.25" top="0.75" bottom="0.75" header="0.3" footer="0.3"/>
  <pageSetup paperSize="9" scale="60" fitToHeight="0" orientation="landscape" r:id="rId1"/>
  <headerFooter>
    <oddHeader>&amp;R&amp;"Calibri"&amp;11&amp;K000000VIDAUS NAUDOJIMO&amp;1#</oddHeader>
  </headerFooter>
  <ignoredErrors>
    <ignoredError sqref="B9" calculatedColumn="1"/>
    <ignoredError sqref="K9:K34" listDataValidation="1"/>
  </ignoredErrors>
  <legacy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'Darbų tipai'!$B$1:$B$3</xm:f>
          </x14:formula1>
          <xm:sqref>E9:E51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Layout" zoomScale="85" zoomScaleNormal="100" zoomScalePageLayoutView="85" workbookViewId="0">
      <selection activeCell="E30" sqref="E30"/>
    </sheetView>
  </sheetViews>
  <sheetFormatPr defaultColWidth="9.140625" defaultRowHeight="15" x14ac:dyDescent="0.25"/>
  <cols>
    <col min="1" max="1" width="3.85546875" customWidth="1"/>
    <col min="2" max="2" width="9.42578125" customWidth="1"/>
    <col min="6" max="7" width="7.28515625" customWidth="1"/>
    <col min="8" max="8" width="11.5703125" customWidth="1"/>
    <col min="9" max="12" width="7.28515625" customWidth="1"/>
    <col min="13" max="13" width="9.140625" customWidth="1"/>
    <col min="14" max="14" width="19.5703125" customWidth="1"/>
    <col min="15" max="15" width="5.7109375" customWidth="1"/>
  </cols>
  <sheetData>
    <row r="1" spans="1:15" ht="17.25" x14ac:dyDescent="0.3">
      <c r="A1" s="11" t="s">
        <v>72</v>
      </c>
      <c r="B1" s="13" t="s">
        <v>73</v>
      </c>
      <c r="C1" s="13"/>
      <c r="D1" s="13"/>
      <c r="E1" s="13"/>
      <c r="F1" s="13"/>
      <c r="G1" s="13"/>
      <c r="H1" s="13"/>
      <c r="I1" s="13"/>
      <c r="J1" s="13"/>
      <c r="K1" s="13"/>
      <c r="L1" s="13"/>
      <c r="M1" s="13"/>
      <c r="N1" s="14"/>
      <c r="O1" s="2"/>
    </row>
    <row r="2" spans="1:15" ht="17.25" x14ac:dyDescent="0.3">
      <c r="A2" s="12"/>
      <c r="B2" s="15" t="s">
        <v>74</v>
      </c>
      <c r="C2" s="17"/>
      <c r="D2" s="17"/>
      <c r="E2" s="17"/>
      <c r="F2" s="17"/>
      <c r="G2" s="17"/>
      <c r="H2" s="17"/>
      <c r="I2" s="17"/>
      <c r="J2" s="17"/>
      <c r="K2" s="17"/>
      <c r="L2" s="17"/>
      <c r="M2" s="17"/>
      <c r="N2" s="17"/>
      <c r="O2" s="2"/>
    </row>
    <row r="3" spans="1:15" ht="75" customHeight="1" x14ac:dyDescent="0.25">
      <c r="A3" s="12"/>
      <c r="B3" s="16" t="s">
        <v>75</v>
      </c>
      <c r="C3" s="152" t="s">
        <v>76</v>
      </c>
      <c r="D3" s="152"/>
      <c r="E3" s="152"/>
      <c r="F3" s="152"/>
      <c r="G3" s="152"/>
      <c r="H3" s="152"/>
      <c r="I3" s="152"/>
      <c r="J3" s="152"/>
      <c r="K3" s="152"/>
      <c r="L3" s="152"/>
      <c r="M3" s="152"/>
      <c r="N3" s="152"/>
      <c r="O3" s="2"/>
    </row>
    <row r="4" spans="1:15" ht="91.5" customHeight="1" x14ac:dyDescent="0.25">
      <c r="A4" s="12"/>
      <c r="B4" s="16" t="s">
        <v>77</v>
      </c>
      <c r="C4" s="152" t="s">
        <v>78</v>
      </c>
      <c r="D4" s="152"/>
      <c r="E4" s="152"/>
      <c r="F4" s="152"/>
      <c r="G4" s="152"/>
      <c r="H4" s="152"/>
      <c r="I4" s="152"/>
      <c r="J4" s="152"/>
      <c r="K4" s="152"/>
      <c r="L4" s="152"/>
      <c r="M4" s="152"/>
      <c r="N4" s="152"/>
      <c r="O4" s="2"/>
    </row>
    <row r="5" spans="1:15" ht="109.5" customHeight="1" x14ac:dyDescent="0.25">
      <c r="A5" s="12"/>
      <c r="B5" s="16" t="s">
        <v>79</v>
      </c>
      <c r="C5" s="152" t="s">
        <v>80</v>
      </c>
      <c r="D5" s="152"/>
      <c r="E5" s="152"/>
      <c r="F5" s="152"/>
      <c r="G5" s="152"/>
      <c r="H5" s="152"/>
      <c r="I5" s="152"/>
      <c r="J5" s="152"/>
      <c r="K5" s="152"/>
      <c r="L5" s="152"/>
      <c r="M5" s="152"/>
      <c r="N5" s="152"/>
      <c r="O5" s="2"/>
    </row>
    <row r="6" spans="1:15" ht="39.75" customHeight="1" x14ac:dyDescent="0.25">
      <c r="A6" s="12"/>
      <c r="B6" s="16" t="s">
        <v>81</v>
      </c>
      <c r="C6" s="152" t="s">
        <v>82</v>
      </c>
      <c r="D6" s="152"/>
      <c r="E6" s="152"/>
      <c r="F6" s="152"/>
      <c r="G6" s="152"/>
      <c r="H6" s="152"/>
      <c r="I6" s="152"/>
      <c r="J6" s="152"/>
      <c r="K6" s="152"/>
      <c r="L6" s="152"/>
      <c r="M6" s="152"/>
      <c r="N6" s="152"/>
      <c r="O6" s="2"/>
    </row>
    <row r="7" spans="1:15" ht="75" customHeight="1" x14ac:dyDescent="0.25">
      <c r="A7" s="12"/>
      <c r="B7" s="16" t="s">
        <v>83</v>
      </c>
      <c r="C7" s="152" t="s">
        <v>84</v>
      </c>
      <c r="D7" s="152"/>
      <c r="E7" s="152"/>
      <c r="F7" s="152"/>
      <c r="G7" s="152"/>
      <c r="H7" s="152"/>
      <c r="I7" s="152"/>
      <c r="J7" s="152"/>
      <c r="K7" s="152"/>
      <c r="L7" s="152"/>
      <c r="M7" s="152"/>
      <c r="N7" s="152"/>
      <c r="O7" s="2"/>
    </row>
    <row r="8" spans="1:15" ht="77.25" customHeight="1" x14ac:dyDescent="0.25">
      <c r="A8" s="12"/>
      <c r="B8" s="16" t="s">
        <v>85</v>
      </c>
      <c r="C8" s="152" t="s">
        <v>86</v>
      </c>
      <c r="D8" s="152"/>
      <c r="E8" s="152"/>
      <c r="F8" s="152"/>
      <c r="G8" s="152"/>
      <c r="H8" s="152"/>
      <c r="I8" s="152"/>
      <c r="J8" s="152"/>
      <c r="K8" s="152"/>
      <c r="L8" s="152"/>
      <c r="M8" s="152"/>
      <c r="N8" s="152"/>
      <c r="O8" s="2"/>
    </row>
    <row r="9" spans="1:15" ht="75" customHeight="1" x14ac:dyDescent="0.25">
      <c r="A9" s="12"/>
      <c r="B9" s="16" t="s">
        <v>87</v>
      </c>
      <c r="C9" s="152" t="s">
        <v>88</v>
      </c>
      <c r="D9" s="152"/>
      <c r="E9" s="152"/>
      <c r="F9" s="152"/>
      <c r="G9" s="152"/>
      <c r="H9" s="152"/>
      <c r="I9" s="152"/>
      <c r="J9" s="152"/>
      <c r="K9" s="152"/>
      <c r="L9" s="152"/>
      <c r="M9" s="152"/>
      <c r="N9" s="152"/>
      <c r="O9" s="2"/>
    </row>
    <row r="10" spans="1:15" ht="131.25" customHeight="1" x14ac:dyDescent="0.25">
      <c r="A10" s="12"/>
      <c r="B10" s="16" t="s">
        <v>89</v>
      </c>
      <c r="C10" s="152" t="s">
        <v>90</v>
      </c>
      <c r="D10" s="152"/>
      <c r="E10" s="152"/>
      <c r="F10" s="152"/>
      <c r="G10" s="152"/>
      <c r="H10" s="152"/>
      <c r="I10" s="152"/>
      <c r="J10" s="152"/>
      <c r="K10" s="152"/>
      <c r="L10" s="152"/>
      <c r="M10" s="152"/>
      <c r="N10" s="152"/>
      <c r="O10" s="2"/>
    </row>
    <row r="11" spans="1:15" ht="77.25" customHeight="1" x14ac:dyDescent="0.25">
      <c r="A11" s="12"/>
      <c r="B11" s="16" t="s">
        <v>91</v>
      </c>
      <c r="C11" s="152" t="s">
        <v>92</v>
      </c>
      <c r="D11" s="152"/>
      <c r="E11" s="152"/>
      <c r="F11" s="152"/>
      <c r="G11" s="152"/>
      <c r="H11" s="152"/>
      <c r="I11" s="152"/>
      <c r="J11" s="152"/>
      <c r="K11" s="152"/>
      <c r="L11" s="152"/>
      <c r="M11" s="152"/>
      <c r="N11" s="152"/>
      <c r="O11" s="2"/>
    </row>
    <row r="12" spans="1:15" ht="90.75" customHeight="1" x14ac:dyDescent="0.25">
      <c r="A12" s="2"/>
      <c r="B12" s="16" t="s">
        <v>93</v>
      </c>
      <c r="C12" s="152" t="s">
        <v>94</v>
      </c>
      <c r="D12" s="152"/>
      <c r="E12" s="152"/>
      <c r="F12" s="152"/>
      <c r="G12" s="152"/>
      <c r="H12" s="152"/>
      <c r="I12" s="152"/>
      <c r="J12" s="152"/>
      <c r="K12" s="152"/>
      <c r="L12" s="152"/>
      <c r="M12" s="152"/>
      <c r="N12" s="152"/>
      <c r="O12" s="2"/>
    </row>
    <row r="13" spans="1:15" ht="36.75" customHeight="1" x14ac:dyDescent="0.25">
      <c r="A13" s="2"/>
      <c r="B13" s="16" t="s">
        <v>95</v>
      </c>
      <c r="C13" s="152" t="s">
        <v>96</v>
      </c>
      <c r="D13" s="152"/>
      <c r="E13" s="152"/>
      <c r="F13" s="152"/>
      <c r="G13" s="152"/>
      <c r="H13" s="152"/>
      <c r="I13" s="152"/>
      <c r="J13" s="152"/>
      <c r="K13" s="152"/>
      <c r="L13" s="152"/>
      <c r="M13" s="152"/>
      <c r="N13" s="152"/>
      <c r="O13" s="2"/>
    </row>
    <row r="14" spans="1:15" ht="17.25" customHeight="1" x14ac:dyDescent="0.25">
      <c r="A14" s="2"/>
      <c r="B14" s="16" t="s">
        <v>97</v>
      </c>
      <c r="C14" s="152" t="s">
        <v>98</v>
      </c>
      <c r="D14" s="152"/>
      <c r="E14" s="152"/>
      <c r="F14" s="152"/>
      <c r="G14" s="152"/>
      <c r="H14" s="152"/>
      <c r="I14" s="152"/>
      <c r="J14" s="152"/>
      <c r="K14" s="152"/>
      <c r="L14" s="152"/>
      <c r="M14" s="152"/>
      <c r="N14" s="152"/>
      <c r="O14" s="2"/>
    </row>
    <row r="15" spans="1:15" ht="17.25" customHeight="1" x14ac:dyDescent="0.3">
      <c r="A15" s="2"/>
      <c r="B15" s="16" t="s">
        <v>99</v>
      </c>
      <c r="C15" s="154" t="s">
        <v>100</v>
      </c>
      <c r="D15" s="154"/>
      <c r="E15" s="154"/>
      <c r="F15" s="154"/>
      <c r="G15" s="154"/>
      <c r="H15" s="154"/>
      <c r="I15" s="154"/>
      <c r="J15" s="154"/>
      <c r="K15" s="154"/>
      <c r="L15" s="154"/>
      <c r="M15" s="154"/>
      <c r="N15" s="154"/>
      <c r="O15" s="2"/>
    </row>
    <row r="16" spans="1:15" ht="58.5" customHeight="1" x14ac:dyDescent="0.3">
      <c r="A16" s="2"/>
      <c r="B16" s="2"/>
      <c r="C16" s="153" t="s">
        <v>101</v>
      </c>
      <c r="D16" s="153"/>
      <c r="E16" s="153"/>
      <c r="F16" s="153"/>
      <c r="G16" s="153"/>
      <c r="H16" s="153"/>
      <c r="I16" s="153"/>
      <c r="J16" s="153"/>
      <c r="K16" s="153"/>
      <c r="L16" s="153"/>
      <c r="M16" s="153"/>
      <c r="N16" s="153"/>
      <c r="O16" s="2"/>
    </row>
    <row r="17" spans="1:15" ht="17.25" customHeight="1" x14ac:dyDescent="0.3">
      <c r="A17" s="2"/>
      <c r="B17" s="2"/>
      <c r="C17" s="153" t="s">
        <v>102</v>
      </c>
      <c r="D17" s="153"/>
      <c r="E17" s="153"/>
      <c r="F17" s="153"/>
      <c r="G17" s="153"/>
      <c r="H17" s="153"/>
      <c r="I17" s="153"/>
      <c r="J17" s="153"/>
      <c r="K17" s="153"/>
      <c r="L17" s="153"/>
      <c r="M17" s="153"/>
      <c r="N17" s="153"/>
      <c r="O17" s="2"/>
    </row>
    <row r="18" spans="1:15" ht="17.25" customHeight="1" x14ac:dyDescent="0.3">
      <c r="A18" s="2"/>
      <c r="B18" s="2"/>
      <c r="C18" s="153" t="s">
        <v>103</v>
      </c>
      <c r="D18" s="153"/>
      <c r="E18" s="153"/>
      <c r="F18" s="153"/>
      <c r="G18" s="153"/>
      <c r="H18" s="153"/>
      <c r="I18" s="153"/>
      <c r="J18" s="153"/>
      <c r="K18" s="153"/>
      <c r="L18" s="153"/>
      <c r="M18" s="153"/>
      <c r="N18" s="153"/>
      <c r="O18" s="2"/>
    </row>
    <row r="19" spans="1:15" ht="17.25" customHeight="1" x14ac:dyDescent="0.3">
      <c r="A19" s="2"/>
      <c r="B19" s="2"/>
      <c r="C19" s="153" t="s">
        <v>104</v>
      </c>
      <c r="D19" s="153"/>
      <c r="E19" s="153"/>
      <c r="F19" s="153"/>
      <c r="G19" s="153"/>
      <c r="H19" s="153"/>
      <c r="I19" s="153"/>
      <c r="J19" s="153"/>
      <c r="K19" s="153"/>
      <c r="L19" s="153"/>
      <c r="M19" s="153"/>
      <c r="N19" s="153"/>
      <c r="O19" s="2"/>
    </row>
    <row r="20" spans="1:15" ht="33.75" customHeight="1" x14ac:dyDescent="0.3">
      <c r="A20" s="2"/>
      <c r="B20" s="2"/>
      <c r="C20" s="153" t="s">
        <v>105</v>
      </c>
      <c r="D20" s="153"/>
      <c r="E20" s="153"/>
      <c r="F20" s="153"/>
      <c r="G20" s="153"/>
      <c r="H20" s="153"/>
      <c r="I20" s="153"/>
      <c r="J20" s="153"/>
      <c r="K20" s="153"/>
      <c r="L20" s="153"/>
      <c r="M20" s="153"/>
      <c r="N20" s="153"/>
      <c r="O20" s="2"/>
    </row>
    <row r="21" spans="1:15" ht="17.25" customHeight="1" x14ac:dyDescent="0.25">
      <c r="A21" s="2"/>
      <c r="B21" s="2"/>
      <c r="C21" s="152" t="s">
        <v>106</v>
      </c>
      <c r="D21" s="152"/>
      <c r="E21" s="152"/>
      <c r="F21" s="152"/>
      <c r="G21" s="152"/>
      <c r="H21" s="152"/>
      <c r="I21" s="152"/>
      <c r="J21" s="152"/>
      <c r="K21" s="152"/>
      <c r="L21" s="152"/>
      <c r="M21" s="152"/>
      <c r="N21" s="152"/>
      <c r="O21" s="2"/>
    </row>
    <row r="22" spans="1:15" ht="68.25" customHeight="1" x14ac:dyDescent="0.25">
      <c r="A22" s="2"/>
      <c r="B22" s="16" t="s">
        <v>107</v>
      </c>
      <c r="C22" s="152" t="s">
        <v>108</v>
      </c>
      <c r="D22" s="152"/>
      <c r="E22" s="152"/>
      <c r="F22" s="152"/>
      <c r="G22" s="152"/>
      <c r="H22" s="152"/>
      <c r="I22" s="152"/>
      <c r="J22" s="152"/>
      <c r="K22" s="152"/>
      <c r="L22" s="152"/>
      <c r="M22" s="152"/>
      <c r="N22" s="152"/>
      <c r="O22" s="2"/>
    </row>
    <row r="23" spans="1:15" ht="40.5" customHeight="1" x14ac:dyDescent="0.25">
      <c r="A23" s="2"/>
      <c r="B23" s="16" t="s">
        <v>109</v>
      </c>
      <c r="C23" s="152" t="s">
        <v>110</v>
      </c>
      <c r="D23" s="152"/>
      <c r="E23" s="152"/>
      <c r="F23" s="152"/>
      <c r="G23" s="152"/>
      <c r="H23" s="152"/>
      <c r="I23" s="152"/>
      <c r="J23" s="152"/>
      <c r="K23" s="152"/>
      <c r="L23" s="152"/>
      <c r="M23" s="152"/>
      <c r="N23" s="152"/>
      <c r="O23" s="2"/>
    </row>
    <row r="24" spans="1:15" ht="41.25" customHeight="1" x14ac:dyDescent="0.25">
      <c r="A24" s="2"/>
      <c r="B24" s="16" t="s">
        <v>111</v>
      </c>
      <c r="C24" s="152" t="s">
        <v>112</v>
      </c>
      <c r="D24" s="152"/>
      <c r="E24" s="152"/>
      <c r="F24" s="152"/>
      <c r="G24" s="152"/>
      <c r="H24" s="152"/>
      <c r="I24" s="152"/>
      <c r="J24" s="152"/>
      <c r="K24" s="152"/>
      <c r="L24" s="152"/>
      <c r="M24" s="152"/>
      <c r="N24" s="152"/>
      <c r="O24" s="2"/>
    </row>
    <row r="25" spans="1:15" ht="79.5" customHeight="1" x14ac:dyDescent="0.25">
      <c r="A25" s="2"/>
      <c r="B25" s="16" t="s">
        <v>113</v>
      </c>
      <c r="C25" s="152" t="s">
        <v>114</v>
      </c>
      <c r="D25" s="152"/>
      <c r="E25" s="152"/>
      <c r="F25" s="152"/>
      <c r="G25" s="152"/>
      <c r="H25" s="152"/>
      <c r="I25" s="152"/>
      <c r="J25" s="152"/>
      <c r="K25" s="152"/>
      <c r="L25" s="152"/>
      <c r="M25" s="152"/>
      <c r="N25" s="152"/>
      <c r="O25" s="2"/>
    </row>
    <row r="26" spans="1:15" ht="17.25" x14ac:dyDescent="0.25">
      <c r="A26" s="2"/>
      <c r="B26" s="16" t="s">
        <v>115</v>
      </c>
      <c r="C26" s="152" t="s">
        <v>116</v>
      </c>
      <c r="D26" s="152"/>
      <c r="E26" s="152"/>
      <c r="F26" s="152"/>
      <c r="G26" s="152"/>
      <c r="H26" s="152"/>
      <c r="I26" s="152"/>
      <c r="J26" s="152"/>
      <c r="K26" s="152"/>
      <c r="L26" s="152"/>
      <c r="M26" s="152"/>
      <c r="N26" s="152"/>
      <c r="O26" s="2"/>
    </row>
    <row r="27" spans="1:15" x14ac:dyDescent="0.25">
      <c r="A27" s="2"/>
      <c r="B27" s="2"/>
      <c r="C27" s="18"/>
      <c r="D27" s="18"/>
      <c r="E27" s="18"/>
      <c r="F27" s="18"/>
      <c r="G27" s="18"/>
      <c r="H27" s="18"/>
      <c r="I27" s="18"/>
      <c r="J27" s="18"/>
      <c r="K27" s="18"/>
      <c r="L27" s="18"/>
      <c r="M27" s="18"/>
      <c r="N27" s="18"/>
      <c r="O27" s="2"/>
    </row>
    <row r="28" spans="1:15" x14ac:dyDescent="0.25">
      <c r="A28" s="2"/>
      <c r="B28" s="2"/>
      <c r="C28" s="2"/>
      <c r="D28" s="2"/>
      <c r="E28" s="2"/>
      <c r="F28" s="2"/>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row r="30" spans="1:15" x14ac:dyDescent="0.25">
      <c r="A30" s="2"/>
      <c r="B30" s="2"/>
      <c r="C30" s="2"/>
      <c r="D30" s="2"/>
      <c r="E30" s="2"/>
      <c r="F30" s="2"/>
      <c r="G30" s="2"/>
      <c r="H30" s="2"/>
      <c r="I30" s="2"/>
      <c r="J30" s="2"/>
      <c r="K30" s="2"/>
      <c r="L30" s="2"/>
      <c r="M30" s="2"/>
      <c r="N30" s="2"/>
      <c r="O30" s="2"/>
    </row>
    <row r="31" spans="1:15" x14ac:dyDescent="0.25">
      <c r="A31" s="2"/>
      <c r="B31" s="2"/>
      <c r="C31" s="2"/>
      <c r="D31" s="2"/>
      <c r="E31" s="2"/>
      <c r="F31" s="2"/>
      <c r="G31" s="2"/>
      <c r="H31" s="2"/>
      <c r="I31" s="2"/>
      <c r="J31" s="2"/>
      <c r="K31" s="2"/>
      <c r="L31" s="2"/>
      <c r="M31" s="2"/>
      <c r="N31" s="2"/>
      <c r="O31" s="2"/>
    </row>
    <row r="32" spans="1:15" x14ac:dyDescent="0.25">
      <c r="A32" s="2"/>
      <c r="B32" s="2"/>
      <c r="C32" s="2"/>
      <c r="D32" s="2"/>
      <c r="E32" s="2"/>
      <c r="F32" s="2"/>
      <c r="G32" s="2"/>
      <c r="H32" s="2"/>
      <c r="I32" s="2"/>
      <c r="J32" s="2"/>
      <c r="K32" s="2"/>
      <c r="L32" s="2"/>
      <c r="M32" s="2"/>
      <c r="N32" s="2"/>
      <c r="O32" s="2"/>
    </row>
    <row r="33" spans="1:15" x14ac:dyDescent="0.25">
      <c r="A33" s="2"/>
      <c r="B33" s="2"/>
      <c r="C33" s="2"/>
      <c r="D33" s="2"/>
      <c r="E33" s="2"/>
      <c r="F33" s="2"/>
      <c r="G33" s="2"/>
      <c r="H33" s="2"/>
      <c r="I33" s="2"/>
      <c r="J33" s="2"/>
      <c r="K33" s="2"/>
      <c r="L33" s="2"/>
      <c r="M33" s="2"/>
      <c r="N33" s="2"/>
      <c r="O33" s="2"/>
    </row>
    <row r="34" spans="1:15" x14ac:dyDescent="0.25">
      <c r="A34" s="2"/>
      <c r="B34" s="2"/>
      <c r="C34" s="2"/>
      <c r="D34" s="2"/>
      <c r="E34" s="2"/>
      <c r="F34" s="2"/>
      <c r="G34" s="2"/>
      <c r="H34" s="2"/>
      <c r="I34" s="2"/>
      <c r="J34" s="2"/>
      <c r="K34" s="2"/>
      <c r="L34" s="2"/>
      <c r="M34" s="2"/>
      <c r="N34" s="2"/>
      <c r="O34" s="2"/>
    </row>
    <row r="35" spans="1:15" x14ac:dyDescent="0.25">
      <c r="A35" s="2"/>
      <c r="B35" s="2"/>
      <c r="C35" s="2"/>
      <c r="D35" s="2"/>
      <c r="E35" s="2"/>
      <c r="F35" s="2"/>
      <c r="G35" s="2"/>
      <c r="H35" s="2"/>
      <c r="I35" s="2"/>
      <c r="J35" s="2"/>
      <c r="K35" s="2"/>
      <c r="L35" s="2"/>
      <c r="M35" s="2"/>
      <c r="N35" s="2"/>
      <c r="O35" s="2"/>
    </row>
    <row r="36" spans="1:15" x14ac:dyDescent="0.25">
      <c r="A36" s="1"/>
      <c r="B36" s="1"/>
      <c r="C36" s="1"/>
      <c r="D36" s="1"/>
      <c r="E36" s="1"/>
      <c r="F36" s="1"/>
      <c r="G36" s="1"/>
      <c r="H36" s="1"/>
      <c r="I36" s="1"/>
      <c r="J36" s="1"/>
      <c r="K36" s="1"/>
      <c r="L36" s="1"/>
      <c r="M36" s="1"/>
      <c r="N36" s="1"/>
      <c r="O36" s="1"/>
    </row>
    <row r="37" spans="1:15" x14ac:dyDescent="0.25">
      <c r="A37" s="1"/>
      <c r="B37" s="1"/>
      <c r="C37" s="1"/>
      <c r="D37" s="1"/>
      <c r="E37" s="1"/>
      <c r="F37" s="1"/>
      <c r="G37" s="1"/>
      <c r="H37" s="1"/>
      <c r="I37" s="1"/>
      <c r="J37" s="1"/>
      <c r="K37" s="1"/>
      <c r="L37" s="1"/>
      <c r="M37" s="1"/>
      <c r="N37" s="1"/>
      <c r="O37" s="1"/>
    </row>
    <row r="38" spans="1:15" x14ac:dyDescent="0.25">
      <c r="A38" s="1"/>
      <c r="B38" s="1"/>
      <c r="C38" s="1"/>
      <c r="D38" s="1"/>
      <c r="E38" s="1"/>
      <c r="F38" s="1"/>
      <c r="G38" s="1"/>
      <c r="H38" s="1"/>
      <c r="I38" s="1"/>
      <c r="J38" s="1"/>
      <c r="K38" s="1"/>
      <c r="L38" s="1"/>
      <c r="M38" s="1"/>
      <c r="N38" s="1"/>
      <c r="O38" s="1"/>
    </row>
    <row r="39" spans="1:15" x14ac:dyDescent="0.25">
      <c r="A39" s="1"/>
      <c r="B39" s="1"/>
      <c r="C39" s="1"/>
      <c r="D39" s="1"/>
      <c r="E39" s="1"/>
      <c r="F39" s="1"/>
      <c r="G39" s="1"/>
      <c r="H39" s="1"/>
      <c r="I39" s="1"/>
      <c r="J39" s="1"/>
      <c r="K39" s="1"/>
      <c r="L39" s="1"/>
      <c r="M39" s="1"/>
      <c r="N39" s="1"/>
      <c r="O39" s="1"/>
    </row>
    <row r="40" spans="1:15" x14ac:dyDescent="0.25">
      <c r="A40" s="1"/>
      <c r="B40" s="1"/>
      <c r="C40" s="1"/>
      <c r="D40" s="1"/>
      <c r="E40" s="1"/>
      <c r="F40" s="1"/>
      <c r="G40" s="1"/>
      <c r="H40" s="1"/>
      <c r="I40" s="1"/>
      <c r="J40" s="1"/>
      <c r="K40" s="1"/>
      <c r="L40" s="1"/>
      <c r="M40" s="1"/>
      <c r="N40" s="1"/>
      <c r="O40" s="1"/>
    </row>
    <row r="41" spans="1:15" x14ac:dyDescent="0.25">
      <c r="A41" s="1"/>
      <c r="B41" s="1"/>
      <c r="C41" s="1"/>
      <c r="D41" s="1"/>
      <c r="E41" s="1"/>
      <c r="F41" s="1"/>
      <c r="G41" s="1"/>
      <c r="H41" s="1"/>
      <c r="I41" s="1"/>
      <c r="J41" s="1"/>
      <c r="K41" s="1"/>
      <c r="L41" s="1"/>
      <c r="M41" s="1"/>
      <c r="N41" s="1"/>
      <c r="O41" s="1"/>
    </row>
    <row r="42" spans="1:15" x14ac:dyDescent="0.25">
      <c r="A42" s="1"/>
      <c r="B42" s="1"/>
      <c r="C42" s="1"/>
      <c r="D42" s="1"/>
      <c r="E42" s="1"/>
      <c r="F42" s="1"/>
      <c r="G42" s="1"/>
      <c r="H42" s="1"/>
      <c r="I42" s="1"/>
      <c r="J42" s="1"/>
      <c r="K42" s="1"/>
      <c r="L42" s="1"/>
      <c r="M42" s="1"/>
      <c r="N42" s="1"/>
      <c r="O42" s="1"/>
    </row>
    <row r="43" spans="1:15" x14ac:dyDescent="0.25">
      <c r="A43" s="1"/>
      <c r="B43" s="1"/>
      <c r="C43" s="1"/>
      <c r="D43" s="1"/>
      <c r="E43" s="1"/>
      <c r="F43" s="1"/>
      <c r="G43" s="1"/>
      <c r="H43" s="1"/>
      <c r="I43" s="1"/>
      <c r="J43" s="1"/>
      <c r="K43" s="1"/>
      <c r="L43" s="1"/>
      <c r="M43" s="1"/>
      <c r="N43" s="1"/>
      <c r="O43" s="1"/>
    </row>
    <row r="44" spans="1:15" x14ac:dyDescent="0.25">
      <c r="A44" s="1"/>
      <c r="B44" s="1"/>
      <c r="C44" s="1"/>
      <c r="D44" s="1"/>
      <c r="E44" s="1"/>
      <c r="F44" s="1"/>
      <c r="G44" s="1"/>
      <c r="H44" s="1"/>
      <c r="I44" s="1"/>
      <c r="J44" s="1"/>
      <c r="K44" s="1"/>
      <c r="L44" s="1"/>
      <c r="M44" s="1"/>
      <c r="N44" s="1"/>
      <c r="O44" s="1"/>
    </row>
    <row r="45" spans="1:15" x14ac:dyDescent="0.25">
      <c r="A45" s="1"/>
      <c r="B45" s="1"/>
      <c r="C45" s="1"/>
      <c r="D45" s="1"/>
      <c r="E45" s="1"/>
      <c r="F45" s="1"/>
      <c r="G45" s="1"/>
      <c r="H45" s="1"/>
      <c r="I45" s="1"/>
      <c r="J45" s="1"/>
      <c r="K45" s="1"/>
      <c r="L45" s="1"/>
      <c r="M45" s="1"/>
      <c r="N45" s="1"/>
      <c r="O45" s="1"/>
    </row>
    <row r="46" spans="1:15" x14ac:dyDescent="0.25">
      <c r="A46" s="1"/>
      <c r="B46" s="1"/>
      <c r="C46" s="1"/>
      <c r="D46" s="1"/>
      <c r="E46" s="1"/>
      <c r="F46" s="1"/>
      <c r="G46" s="1"/>
      <c r="H46" s="1"/>
      <c r="I46" s="1"/>
      <c r="J46" s="1"/>
      <c r="K46" s="1"/>
      <c r="L46" s="1"/>
      <c r="M46" s="1"/>
      <c r="N46" s="1"/>
      <c r="O46" s="1"/>
    </row>
  </sheetData>
  <mergeCells count="24">
    <mergeCell ref="C14:N14"/>
    <mergeCell ref="C15:N15"/>
    <mergeCell ref="C24:N24"/>
    <mergeCell ref="C25:N25"/>
    <mergeCell ref="C22:N22"/>
    <mergeCell ref="C23:N23"/>
    <mergeCell ref="C20:N20"/>
    <mergeCell ref="C21:N21"/>
    <mergeCell ref="C26:N26"/>
    <mergeCell ref="C5:N5"/>
    <mergeCell ref="C4:N4"/>
    <mergeCell ref="C3:N3"/>
    <mergeCell ref="C12:N12"/>
    <mergeCell ref="C11:N11"/>
    <mergeCell ref="C10:N10"/>
    <mergeCell ref="C9:N9"/>
    <mergeCell ref="C7:N7"/>
    <mergeCell ref="C6:N6"/>
    <mergeCell ref="C8:N8"/>
    <mergeCell ref="C16:N16"/>
    <mergeCell ref="C17:N17"/>
    <mergeCell ref="C18:N18"/>
    <mergeCell ref="C19:N19"/>
    <mergeCell ref="C13:N13"/>
  </mergeCells>
  <pageMargins left="0.7" right="0.7" top="0.75" bottom="0.75" header="0.3" footer="0.3"/>
  <pageSetup paperSize="9" orientation="landscape" r:id="rId1"/>
  <headerFooter>
    <oddHeader>&amp;R&amp;"Calibri"&amp;11&amp;K000000VIDAUS NAUDOJIMO&amp;1#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topLeftCell="A19" zoomScale="85" zoomScaleNormal="85" workbookViewId="0">
      <selection activeCell="C53" sqref="C53"/>
    </sheetView>
  </sheetViews>
  <sheetFormatPr defaultRowHeight="15" x14ac:dyDescent="0.25"/>
  <cols>
    <col min="1" max="1" width="5.140625" style="39" customWidth="1"/>
    <col min="2" max="2" width="47.42578125" style="39" customWidth="1"/>
    <col min="3" max="3" width="33.7109375" style="39" customWidth="1"/>
    <col min="4" max="4" width="27.28515625" customWidth="1"/>
    <col min="5" max="5" width="28.5703125" customWidth="1"/>
    <col min="6" max="6" width="29.28515625" customWidth="1"/>
    <col min="7" max="7" width="34.85546875" style="28" customWidth="1"/>
    <col min="8" max="8" width="36.28515625" customWidth="1"/>
    <col min="9" max="9" width="41.42578125" customWidth="1"/>
    <col min="10" max="10" width="35.42578125" customWidth="1"/>
    <col min="11" max="11" width="36.28515625" customWidth="1"/>
    <col min="12" max="12" width="35" customWidth="1"/>
    <col min="13" max="13" width="34" customWidth="1"/>
    <col min="14" max="14" width="38.5703125" customWidth="1"/>
    <col min="15" max="15" width="33.85546875" customWidth="1"/>
    <col min="16" max="16" width="36.28515625" customWidth="1"/>
    <col min="17" max="17" width="34.85546875" customWidth="1"/>
    <col min="18" max="18" width="26.5703125" customWidth="1"/>
    <col min="19" max="19" width="16.85546875" customWidth="1"/>
    <col min="20" max="20" width="19.42578125" customWidth="1"/>
    <col min="21" max="21" width="17.42578125" customWidth="1"/>
  </cols>
  <sheetData>
    <row r="1" spans="1:8" x14ac:dyDescent="0.25">
      <c r="B1" s="87" t="s">
        <v>117</v>
      </c>
      <c r="C1"/>
    </row>
    <row r="2" spans="1:8" x14ac:dyDescent="0.25">
      <c r="B2" s="87" t="s">
        <v>118</v>
      </c>
      <c r="C2"/>
    </row>
    <row r="3" spans="1:8" x14ac:dyDescent="0.25">
      <c r="B3" s="87" t="s">
        <v>119</v>
      </c>
      <c r="C3"/>
      <c r="E3" s="30"/>
      <c r="F3" s="30"/>
      <c r="G3" s="44"/>
      <c r="H3" s="30"/>
    </row>
    <row r="4" spans="1:8" x14ac:dyDescent="0.25">
      <c r="B4" s="46" t="s">
        <v>117</v>
      </c>
      <c r="C4" s="62" t="s">
        <v>120</v>
      </c>
      <c r="D4" s="63" t="s">
        <v>121</v>
      </c>
      <c r="E4" s="62" t="s">
        <v>122</v>
      </c>
      <c r="F4" s="62" t="s">
        <v>123</v>
      </c>
      <c r="G4" s="44"/>
      <c r="H4" s="30"/>
    </row>
    <row r="5" spans="1:8" x14ac:dyDescent="0.25">
      <c r="A5" s="67"/>
      <c r="B5" s="31" t="s">
        <v>123</v>
      </c>
      <c r="C5" s="36" t="s">
        <v>124</v>
      </c>
      <c r="D5" s="36" t="s">
        <v>125</v>
      </c>
      <c r="E5" s="36" t="s">
        <v>126</v>
      </c>
      <c r="F5" s="36" t="s">
        <v>120</v>
      </c>
      <c r="G5" s="45"/>
      <c r="H5" s="45"/>
    </row>
    <row r="6" spans="1:8" x14ac:dyDescent="0.25">
      <c r="A6" s="67"/>
      <c r="B6" s="33" t="s">
        <v>121</v>
      </c>
      <c r="C6" s="36" t="s">
        <v>127</v>
      </c>
      <c r="D6" s="21" t="s">
        <v>128</v>
      </c>
      <c r="E6" s="36" t="s">
        <v>129</v>
      </c>
      <c r="F6" s="36" t="s">
        <v>122</v>
      </c>
      <c r="G6" s="44"/>
      <c r="H6" s="30"/>
    </row>
    <row r="7" spans="1:8" x14ac:dyDescent="0.25">
      <c r="B7" s="21" t="s">
        <v>130</v>
      </c>
      <c r="C7" s="36" t="s">
        <v>131</v>
      </c>
      <c r="D7" s="21"/>
      <c r="E7" s="36" t="s">
        <v>127</v>
      </c>
      <c r="F7" s="36"/>
      <c r="G7" s="44"/>
      <c r="H7" s="30"/>
    </row>
    <row r="8" spans="1:8" x14ac:dyDescent="0.25">
      <c r="B8" s="21"/>
      <c r="C8" s="61" t="s">
        <v>132</v>
      </c>
      <c r="D8" s="21"/>
      <c r="E8" s="36" t="s">
        <v>131</v>
      </c>
      <c r="F8" s="36"/>
    </row>
    <row r="9" spans="1:8" x14ac:dyDescent="0.25">
      <c r="B9" s="21"/>
      <c r="C9" s="36"/>
      <c r="D9" s="21"/>
      <c r="E9" s="61" t="s">
        <v>132</v>
      </c>
      <c r="F9" s="61"/>
    </row>
    <row r="10" spans="1:8" x14ac:dyDescent="0.25">
      <c r="B10" s="21"/>
      <c r="C10" s="61"/>
      <c r="D10" s="21"/>
      <c r="E10" s="36"/>
      <c r="F10" s="36"/>
    </row>
    <row r="11" spans="1:8" x14ac:dyDescent="0.25">
      <c r="B11" s="60" t="s">
        <v>117</v>
      </c>
      <c r="C11" s="59" t="s">
        <v>123</v>
      </c>
      <c r="D11" s="60" t="s">
        <v>124</v>
      </c>
    </row>
    <row r="12" spans="1:8" x14ac:dyDescent="0.25">
      <c r="B12"/>
    </row>
    <row r="13" spans="1:8" x14ac:dyDescent="0.25">
      <c r="B13"/>
    </row>
    <row r="14" spans="1:8" x14ac:dyDescent="0.25">
      <c r="B14"/>
      <c r="C14"/>
    </row>
    <row r="15" spans="1:8" x14ac:dyDescent="0.25">
      <c r="B15"/>
      <c r="C15"/>
    </row>
    <row r="16" spans="1:8" x14ac:dyDescent="0.25">
      <c r="B16"/>
      <c r="C16"/>
    </row>
    <row r="17" spans="2:10" x14ac:dyDescent="0.25">
      <c r="B17" s="65" t="s">
        <v>118</v>
      </c>
      <c r="C17" s="65" t="s">
        <v>123</v>
      </c>
      <c r="D17" s="65" t="s">
        <v>133</v>
      </c>
      <c r="E17" s="65" t="s">
        <v>134</v>
      </c>
      <c r="F17" s="65" t="s">
        <v>135</v>
      </c>
      <c r="G17" s="65" t="s">
        <v>136</v>
      </c>
      <c r="H17" s="65" t="s">
        <v>137</v>
      </c>
      <c r="I17" s="65" t="s">
        <v>138</v>
      </c>
      <c r="J17" s="65" t="s">
        <v>139</v>
      </c>
    </row>
    <row r="18" spans="2:10" ht="30" x14ac:dyDescent="0.25">
      <c r="B18" s="20" t="s">
        <v>123</v>
      </c>
      <c r="C18" s="36" t="s">
        <v>126</v>
      </c>
      <c r="D18" s="86" t="s">
        <v>140</v>
      </c>
      <c r="E18" s="27" t="s">
        <v>141</v>
      </c>
      <c r="F18" s="27" t="s">
        <v>142</v>
      </c>
      <c r="G18" s="27" t="s">
        <v>143</v>
      </c>
      <c r="H18" s="27" t="s">
        <v>144</v>
      </c>
      <c r="I18" s="27" t="s">
        <v>145</v>
      </c>
      <c r="J18" s="27" t="s">
        <v>146</v>
      </c>
    </row>
    <row r="19" spans="2:10" ht="30" x14ac:dyDescent="0.25">
      <c r="B19" s="20" t="s">
        <v>133</v>
      </c>
      <c r="C19" s="36" t="s">
        <v>124</v>
      </c>
      <c r="D19" s="86" t="s">
        <v>147</v>
      </c>
      <c r="E19" s="27" t="s">
        <v>148</v>
      </c>
      <c r="F19" s="27" t="s">
        <v>149</v>
      </c>
      <c r="G19" s="27"/>
      <c r="H19" s="20" t="s">
        <v>150</v>
      </c>
      <c r="I19" s="27" t="s">
        <v>151</v>
      </c>
      <c r="J19" s="27" t="s">
        <v>152</v>
      </c>
    </row>
    <row r="20" spans="2:10" x14ac:dyDescent="0.25">
      <c r="B20" s="20" t="s">
        <v>139</v>
      </c>
      <c r="C20" s="36" t="s">
        <v>129</v>
      </c>
      <c r="D20" s="86" t="s">
        <v>153</v>
      </c>
      <c r="E20" s="21"/>
      <c r="F20" s="21"/>
      <c r="G20" s="27"/>
      <c r="H20" s="21"/>
      <c r="I20" s="21"/>
      <c r="J20" s="27" t="s">
        <v>154</v>
      </c>
    </row>
    <row r="21" spans="2:10" x14ac:dyDescent="0.25">
      <c r="B21" s="20" t="s">
        <v>134</v>
      </c>
      <c r="C21" s="36" t="s">
        <v>127</v>
      </c>
      <c r="D21" s="86" t="s">
        <v>155</v>
      </c>
      <c r="E21" s="27"/>
      <c r="F21" s="27"/>
      <c r="G21" s="27"/>
      <c r="H21" s="27"/>
      <c r="I21" s="27"/>
      <c r="J21" s="27"/>
    </row>
    <row r="22" spans="2:10" x14ac:dyDescent="0.25">
      <c r="B22" s="35" t="s">
        <v>135</v>
      </c>
      <c r="C22" s="36" t="s">
        <v>131</v>
      </c>
      <c r="D22" s="27" t="s">
        <v>156</v>
      </c>
      <c r="E22" s="27"/>
      <c r="F22" s="27"/>
      <c r="G22" s="27"/>
      <c r="H22" s="27"/>
      <c r="I22" s="27"/>
      <c r="J22" s="27"/>
    </row>
    <row r="23" spans="2:10" x14ac:dyDescent="0.25">
      <c r="B23" s="35" t="s">
        <v>136</v>
      </c>
      <c r="C23" s="36" t="s">
        <v>132</v>
      </c>
      <c r="D23" s="27"/>
      <c r="E23" s="27"/>
      <c r="F23" s="27"/>
      <c r="G23" s="27"/>
      <c r="H23" s="27"/>
      <c r="I23" s="27"/>
      <c r="J23" s="27"/>
    </row>
    <row r="24" spans="2:10" x14ac:dyDescent="0.25">
      <c r="B24" s="20" t="s">
        <v>137</v>
      </c>
      <c r="D24" s="27"/>
      <c r="E24" s="27"/>
      <c r="F24" s="27"/>
      <c r="G24" s="27"/>
      <c r="H24" s="27"/>
      <c r="I24" s="27"/>
      <c r="J24" s="27"/>
    </row>
    <row r="25" spans="2:10" x14ac:dyDescent="0.25">
      <c r="B25" s="20" t="s">
        <v>157</v>
      </c>
      <c r="C25" s="28"/>
      <c r="D25" s="28"/>
      <c r="E25" s="28"/>
      <c r="F25" s="28"/>
      <c r="H25" s="28"/>
      <c r="I25" s="28"/>
    </row>
    <row r="26" spans="2:10" x14ac:dyDescent="0.25">
      <c r="B26" s="35" t="s">
        <v>138</v>
      </c>
    </row>
    <row r="28" spans="2:10" x14ac:dyDescent="0.25">
      <c r="B28"/>
    </row>
    <row r="29" spans="2:10" x14ac:dyDescent="0.25">
      <c r="B29" s="59" t="s">
        <v>118</v>
      </c>
      <c r="C29" s="59" t="s">
        <v>135</v>
      </c>
      <c r="D29" s="60" t="s">
        <v>142</v>
      </c>
    </row>
    <row r="34" spans="2:14" x14ac:dyDescent="0.25">
      <c r="B34" s="46" t="s">
        <v>119</v>
      </c>
      <c r="C34" s="47" t="s">
        <v>158</v>
      </c>
      <c r="D34" s="47" t="s">
        <v>159</v>
      </c>
      <c r="E34" s="48" t="s">
        <v>160</v>
      </c>
      <c r="F34" s="48" t="s">
        <v>161</v>
      </c>
      <c r="G34" s="48" t="s">
        <v>162</v>
      </c>
      <c r="H34" s="49" t="s">
        <v>163</v>
      </c>
      <c r="I34" s="48" t="s">
        <v>164</v>
      </c>
      <c r="J34" s="46" t="s">
        <v>165</v>
      </c>
      <c r="K34" s="46" t="s">
        <v>166</v>
      </c>
      <c r="L34" s="66" t="s">
        <v>167</v>
      </c>
      <c r="M34" s="66" t="s">
        <v>168</v>
      </c>
      <c r="N34" s="66" t="s">
        <v>169</v>
      </c>
    </row>
    <row r="35" spans="2:14" x14ac:dyDescent="0.25">
      <c r="B35" s="22" t="s">
        <v>158</v>
      </c>
      <c r="C35" s="32" t="s">
        <v>165</v>
      </c>
      <c r="D35" s="36" t="s">
        <v>167</v>
      </c>
      <c r="E35" s="21" t="s">
        <v>170</v>
      </c>
      <c r="F35" s="21" t="s">
        <v>171</v>
      </c>
      <c r="G35" s="21" t="s">
        <v>172</v>
      </c>
      <c r="H35" s="32" t="s">
        <v>173</v>
      </c>
      <c r="I35" s="32" t="s">
        <v>174</v>
      </c>
      <c r="J35" s="32" t="s">
        <v>175</v>
      </c>
      <c r="K35" s="32" t="s">
        <v>176</v>
      </c>
      <c r="L35" s="32" t="s">
        <v>177</v>
      </c>
      <c r="M35" s="38" t="s">
        <v>178</v>
      </c>
      <c r="N35" s="38" t="s">
        <v>179</v>
      </c>
    </row>
    <row r="36" spans="2:14" ht="15.75" customHeight="1" x14ac:dyDescent="0.25">
      <c r="B36" s="22" t="s">
        <v>159</v>
      </c>
      <c r="C36" s="32" t="s">
        <v>166</v>
      </c>
      <c r="D36" s="36" t="s">
        <v>168</v>
      </c>
      <c r="E36" s="21" t="s">
        <v>180</v>
      </c>
      <c r="F36" s="36"/>
      <c r="G36" s="21"/>
      <c r="H36" s="21" t="s">
        <v>181</v>
      </c>
      <c r="I36" s="21" t="s">
        <v>182</v>
      </c>
      <c r="J36" s="21" t="s">
        <v>183</v>
      </c>
      <c r="K36" s="21" t="s">
        <v>184</v>
      </c>
      <c r="L36" s="32" t="s">
        <v>185</v>
      </c>
      <c r="M36" s="38" t="s">
        <v>186</v>
      </c>
      <c r="N36" s="38" t="s">
        <v>187</v>
      </c>
    </row>
    <row r="37" spans="2:14" x14ac:dyDescent="0.25">
      <c r="B37" s="34" t="s">
        <v>169</v>
      </c>
      <c r="C37" s="32"/>
      <c r="D37" s="21"/>
      <c r="E37" s="21" t="s">
        <v>188</v>
      </c>
      <c r="F37" s="21"/>
      <c r="G37" s="21"/>
      <c r="H37" s="21" t="s">
        <v>189</v>
      </c>
      <c r="I37" s="21" t="s">
        <v>190</v>
      </c>
      <c r="J37" s="21" t="s">
        <v>191</v>
      </c>
      <c r="K37" s="21" t="s">
        <v>192</v>
      </c>
      <c r="L37" s="32" t="s">
        <v>193</v>
      </c>
      <c r="M37" s="38" t="s">
        <v>194</v>
      </c>
      <c r="N37" s="38"/>
    </row>
    <row r="38" spans="2:14" x14ac:dyDescent="0.25">
      <c r="B38" s="34" t="s">
        <v>160</v>
      </c>
      <c r="C38" s="32"/>
      <c r="D38" s="21"/>
      <c r="E38" s="21"/>
      <c r="F38" s="21"/>
      <c r="G38" s="21"/>
      <c r="H38" s="21" t="s">
        <v>195</v>
      </c>
      <c r="I38" s="21" t="s">
        <v>196</v>
      </c>
      <c r="J38" s="21" t="s">
        <v>197</v>
      </c>
      <c r="K38" s="21" t="s">
        <v>198</v>
      </c>
      <c r="L38" s="88" t="s">
        <v>199</v>
      </c>
      <c r="M38" s="38" t="s">
        <v>200</v>
      </c>
      <c r="N38" s="38"/>
    </row>
    <row r="39" spans="2:14" x14ac:dyDescent="0.25">
      <c r="B39" s="34" t="s">
        <v>161</v>
      </c>
      <c r="C39" s="32"/>
      <c r="D39" s="21"/>
      <c r="E39" s="21"/>
      <c r="F39" s="21"/>
      <c r="G39" s="21"/>
      <c r="H39" s="21"/>
      <c r="I39" s="21" t="s">
        <v>201</v>
      </c>
      <c r="J39" s="21" t="s">
        <v>202</v>
      </c>
      <c r="K39" s="21" t="s">
        <v>203</v>
      </c>
      <c r="M39" s="88" t="s">
        <v>199</v>
      </c>
      <c r="N39" s="88"/>
    </row>
    <row r="40" spans="2:14" x14ac:dyDescent="0.25">
      <c r="B40" s="37" t="s">
        <v>162</v>
      </c>
      <c r="C40" s="32"/>
      <c r="D40" s="21"/>
      <c r="E40" s="21"/>
      <c r="F40" s="21"/>
      <c r="G40" s="21"/>
      <c r="H40" s="21"/>
      <c r="I40" s="21" t="s">
        <v>204</v>
      </c>
      <c r="J40" s="21" t="s">
        <v>205</v>
      </c>
      <c r="K40" s="21" t="s">
        <v>206</v>
      </c>
    </row>
    <row r="41" spans="2:14" x14ac:dyDescent="0.25">
      <c r="B41" s="31" t="s">
        <v>163</v>
      </c>
      <c r="C41" s="32"/>
      <c r="D41" s="21"/>
      <c r="E41" s="21"/>
      <c r="F41" s="21"/>
      <c r="G41" s="21"/>
      <c r="H41" s="21"/>
      <c r="I41" s="21" t="s">
        <v>207</v>
      </c>
      <c r="J41" s="21" t="s">
        <v>208</v>
      </c>
      <c r="K41" s="21" t="s">
        <v>209</v>
      </c>
    </row>
    <row r="42" spans="2:14" x14ac:dyDescent="0.25">
      <c r="B42" s="33" t="s">
        <v>164</v>
      </c>
      <c r="C42" s="32"/>
      <c r="D42" s="21"/>
      <c r="E42" s="21"/>
      <c r="F42" s="21"/>
      <c r="G42" s="21"/>
      <c r="H42" s="21"/>
      <c r="I42" s="21" t="s">
        <v>210</v>
      </c>
      <c r="J42" s="21" t="s">
        <v>211</v>
      </c>
      <c r="K42" s="21" t="s">
        <v>212</v>
      </c>
    </row>
    <row r="43" spans="2:14" x14ac:dyDescent="0.25">
      <c r="B43" s="33" t="s">
        <v>213</v>
      </c>
      <c r="C43" s="32"/>
      <c r="D43" s="21"/>
      <c r="E43" s="21"/>
      <c r="F43" s="21"/>
      <c r="G43" s="21"/>
      <c r="H43" s="21"/>
      <c r="I43" s="21" t="s">
        <v>214</v>
      </c>
      <c r="J43" s="21" t="s">
        <v>199</v>
      </c>
      <c r="K43" s="21" t="s">
        <v>215</v>
      </c>
    </row>
    <row r="44" spans="2:14" x14ac:dyDescent="0.25">
      <c r="B44" s="33" t="s">
        <v>216</v>
      </c>
      <c r="G44"/>
      <c r="K44" s="21" t="s">
        <v>217</v>
      </c>
    </row>
    <row r="45" spans="2:14" x14ac:dyDescent="0.25">
      <c r="K45" s="88" t="s">
        <v>199</v>
      </c>
    </row>
    <row r="49" spans="2:17" x14ac:dyDescent="0.25">
      <c r="B49" s="59" t="s">
        <v>119</v>
      </c>
      <c r="C49" s="59" t="s">
        <v>218</v>
      </c>
      <c r="D49" s="60" t="s">
        <v>219</v>
      </c>
      <c r="E49" s="60" t="s">
        <v>175</v>
      </c>
      <c r="F49" s="60" t="s">
        <v>220</v>
      </c>
    </row>
    <row r="51" spans="2:17" x14ac:dyDescent="0.25">
      <c r="B51" s="46" t="s">
        <v>175</v>
      </c>
      <c r="C51" s="64" t="s">
        <v>183</v>
      </c>
      <c r="D51" s="64" t="s">
        <v>191</v>
      </c>
      <c r="E51" s="64" t="s">
        <v>197</v>
      </c>
      <c r="F51" s="64" t="s">
        <v>202</v>
      </c>
      <c r="G51" s="46" t="s">
        <v>176</v>
      </c>
      <c r="H51" s="64" t="s">
        <v>184</v>
      </c>
      <c r="I51" s="64" t="s">
        <v>192</v>
      </c>
      <c r="J51" s="64" t="s">
        <v>198</v>
      </c>
      <c r="K51" s="64" t="s">
        <v>203</v>
      </c>
      <c r="L51" s="64" t="s">
        <v>206</v>
      </c>
      <c r="M51" s="64" t="s">
        <v>209</v>
      </c>
      <c r="N51" s="64" t="s">
        <v>212</v>
      </c>
      <c r="O51" s="64" t="s">
        <v>215</v>
      </c>
      <c r="P51" s="64" t="s">
        <v>217</v>
      </c>
      <c r="Q51" s="64" t="s">
        <v>199</v>
      </c>
    </row>
    <row r="52" spans="2:17" x14ac:dyDescent="0.25">
      <c r="B52" s="27" t="s">
        <v>221</v>
      </c>
      <c r="C52" s="27" t="s">
        <v>221</v>
      </c>
      <c r="D52" s="27" t="s">
        <v>221</v>
      </c>
      <c r="E52" s="27" t="s">
        <v>221</v>
      </c>
      <c r="F52" s="27" t="s">
        <v>221</v>
      </c>
      <c r="G52" s="27" t="s">
        <v>222</v>
      </c>
      <c r="H52" s="27" t="s">
        <v>222</v>
      </c>
      <c r="I52" s="27" t="s">
        <v>222</v>
      </c>
      <c r="J52" s="27" t="s">
        <v>222</v>
      </c>
      <c r="K52" s="27" t="s">
        <v>222</v>
      </c>
      <c r="L52" s="27" t="s">
        <v>223</v>
      </c>
      <c r="M52" s="27" t="s">
        <v>223</v>
      </c>
      <c r="N52" s="27" t="s">
        <v>223</v>
      </c>
      <c r="O52" s="27" t="s">
        <v>223</v>
      </c>
      <c r="P52" s="27" t="s">
        <v>223</v>
      </c>
      <c r="Q52" s="27" t="s">
        <v>222</v>
      </c>
    </row>
    <row r="53" spans="2:17" x14ac:dyDescent="0.25">
      <c r="B53" s="27" t="s">
        <v>224</v>
      </c>
      <c r="C53" s="27" t="s">
        <v>224</v>
      </c>
      <c r="D53" s="27" t="s">
        <v>224</v>
      </c>
      <c r="E53" s="27" t="s">
        <v>224</v>
      </c>
      <c r="F53" s="27" t="s">
        <v>224</v>
      </c>
      <c r="G53" s="27" t="s">
        <v>223</v>
      </c>
      <c r="H53" s="27" t="s">
        <v>223</v>
      </c>
      <c r="I53" s="27" t="s">
        <v>223</v>
      </c>
      <c r="J53" s="27" t="s">
        <v>223</v>
      </c>
      <c r="K53" s="27" t="s">
        <v>223</v>
      </c>
      <c r="L53" s="27" t="s">
        <v>225</v>
      </c>
      <c r="M53" s="27" t="s">
        <v>225</v>
      </c>
      <c r="N53" s="27" t="s">
        <v>225</v>
      </c>
      <c r="O53" s="27" t="s">
        <v>225</v>
      </c>
      <c r="P53" s="27" t="s">
        <v>225</v>
      </c>
      <c r="Q53" s="27" t="s">
        <v>223</v>
      </c>
    </row>
    <row r="54" spans="2:17" ht="30" x14ac:dyDescent="0.25">
      <c r="B54" s="27" t="s">
        <v>226</v>
      </c>
      <c r="C54" s="27" t="s">
        <v>226</v>
      </c>
      <c r="D54" s="27" t="s">
        <v>226</v>
      </c>
      <c r="E54" s="27" t="s">
        <v>226</v>
      </c>
      <c r="F54" s="27" t="s">
        <v>226</v>
      </c>
      <c r="G54" s="27" t="s">
        <v>225</v>
      </c>
      <c r="H54" s="27" t="s">
        <v>225</v>
      </c>
      <c r="I54" s="27" t="s">
        <v>225</v>
      </c>
      <c r="J54" s="27" t="s">
        <v>225</v>
      </c>
      <c r="K54" s="27" t="s">
        <v>225</v>
      </c>
      <c r="L54" s="27" t="s">
        <v>227</v>
      </c>
      <c r="M54" s="27" t="s">
        <v>227</v>
      </c>
      <c r="N54" s="27" t="s">
        <v>227</v>
      </c>
      <c r="O54" s="27" t="s">
        <v>227</v>
      </c>
      <c r="P54" s="27" t="s">
        <v>227</v>
      </c>
      <c r="Q54" s="27" t="s">
        <v>225</v>
      </c>
    </row>
    <row r="55" spans="2:17" x14ac:dyDescent="0.25">
      <c r="G55" s="27" t="s">
        <v>227</v>
      </c>
      <c r="H55" s="27" t="s">
        <v>227</v>
      </c>
      <c r="I55" s="27" t="s">
        <v>227</v>
      </c>
      <c r="J55" s="27" t="s">
        <v>227</v>
      </c>
      <c r="K55" s="27" t="s">
        <v>227</v>
      </c>
      <c r="L55" s="27" t="s">
        <v>228</v>
      </c>
      <c r="M55" s="27" t="s">
        <v>228</v>
      </c>
      <c r="N55" s="27" t="s">
        <v>228</v>
      </c>
      <c r="O55" s="27" t="s">
        <v>228</v>
      </c>
      <c r="P55" s="27" t="s">
        <v>228</v>
      </c>
      <c r="Q55" s="27" t="s">
        <v>227</v>
      </c>
    </row>
    <row r="56" spans="2:17" x14ac:dyDescent="0.25">
      <c r="G56" s="27" t="s">
        <v>228</v>
      </c>
      <c r="H56" s="27" t="s">
        <v>228</v>
      </c>
      <c r="I56" s="27" t="s">
        <v>228</v>
      </c>
      <c r="J56" s="27" t="s">
        <v>228</v>
      </c>
      <c r="K56" s="27" t="s">
        <v>228</v>
      </c>
      <c r="Q56" s="27" t="s">
        <v>228</v>
      </c>
    </row>
    <row r="57" spans="2:17" x14ac:dyDescent="0.25">
      <c r="Q57" s="21" t="s">
        <v>229</v>
      </c>
    </row>
    <row r="59" spans="2:17" x14ac:dyDescent="0.25">
      <c r="B59" s="46" t="s">
        <v>205</v>
      </c>
      <c r="C59" s="64" t="s">
        <v>208</v>
      </c>
      <c r="D59" s="64" t="s">
        <v>211</v>
      </c>
    </row>
    <row r="60" spans="2:17" ht="30" x14ac:dyDescent="0.25">
      <c r="B60" s="27" t="s">
        <v>223</v>
      </c>
      <c r="C60" s="27" t="s">
        <v>223</v>
      </c>
      <c r="D60" s="27" t="s">
        <v>223</v>
      </c>
    </row>
    <row r="61" spans="2:17" x14ac:dyDescent="0.25">
      <c r="B61" s="27" t="s">
        <v>230</v>
      </c>
      <c r="C61" s="27" t="s">
        <v>231</v>
      </c>
      <c r="D61" s="27" t="s">
        <v>231</v>
      </c>
    </row>
  </sheetData>
  <dataConsolidate/>
  <conditionalFormatting sqref="H5">
    <cfRule type="cellIs" dxfId="42" priority="35" operator="notEqual">
      <formula>0</formula>
    </cfRule>
  </conditionalFormatting>
  <conditionalFormatting sqref="C5:D5">
    <cfRule type="cellIs" dxfId="41" priority="38" operator="notEqual">
      <formula>0</formula>
    </cfRule>
  </conditionalFormatting>
  <conditionalFormatting sqref="C19:C21">
    <cfRule type="cellIs" dxfId="40" priority="29" operator="notEqual">
      <formula>0</formula>
    </cfRule>
  </conditionalFormatting>
  <conditionalFormatting sqref="G5">
    <cfRule type="cellIs" dxfId="39" priority="36" operator="notEqual">
      <formula>0</formula>
    </cfRule>
  </conditionalFormatting>
  <conditionalFormatting sqref="C23">
    <cfRule type="cellIs" dxfId="38" priority="26" operator="notEqual">
      <formula>0</formula>
    </cfRule>
  </conditionalFormatting>
  <conditionalFormatting sqref="C10">
    <cfRule type="cellIs" dxfId="37" priority="31" operator="notEqual">
      <formula>0</formula>
    </cfRule>
  </conditionalFormatting>
  <conditionalFormatting sqref="C6:C8">
    <cfRule type="cellIs" dxfId="36" priority="34" operator="notEqual">
      <formula>0</formula>
    </cfRule>
  </conditionalFormatting>
  <conditionalFormatting sqref="C8">
    <cfRule type="cellIs" dxfId="35" priority="33" operator="notEqual">
      <formula>0</formula>
    </cfRule>
  </conditionalFormatting>
  <conditionalFormatting sqref="C9">
    <cfRule type="cellIs" dxfId="34" priority="32" operator="notEqual">
      <formula>0</formula>
    </cfRule>
  </conditionalFormatting>
  <conditionalFormatting sqref="C18">
    <cfRule type="cellIs" dxfId="33" priority="30" operator="notEqual">
      <formula>0</formula>
    </cfRule>
  </conditionalFormatting>
  <conditionalFormatting sqref="C21">
    <cfRule type="cellIs" dxfId="32" priority="28" operator="notEqual">
      <formula>0</formula>
    </cfRule>
  </conditionalFormatting>
  <conditionalFormatting sqref="C22">
    <cfRule type="cellIs" dxfId="31" priority="27" operator="notEqual">
      <formula>0</formula>
    </cfRule>
  </conditionalFormatting>
  <conditionalFormatting sqref="D36">
    <cfRule type="cellIs" dxfId="30" priority="25" operator="notEqual">
      <formula>0</formula>
    </cfRule>
  </conditionalFormatting>
  <conditionalFormatting sqref="M34">
    <cfRule type="cellIs" dxfId="29" priority="23" operator="notEqual">
      <formula>0</formula>
    </cfRule>
  </conditionalFormatting>
  <conditionalFormatting sqref="F36">
    <cfRule type="cellIs" dxfId="28" priority="21" operator="notEqual">
      <formula>0</formula>
    </cfRule>
  </conditionalFormatting>
  <conditionalFormatting sqref="E5">
    <cfRule type="cellIs" dxfId="27" priority="20" operator="notEqual">
      <formula>0</formula>
    </cfRule>
  </conditionalFormatting>
  <conditionalFormatting sqref="E10">
    <cfRule type="cellIs" dxfId="26" priority="16" operator="notEqual">
      <formula>0</formula>
    </cfRule>
  </conditionalFormatting>
  <conditionalFormatting sqref="E6:E8">
    <cfRule type="cellIs" dxfId="25" priority="19" operator="notEqual">
      <formula>0</formula>
    </cfRule>
  </conditionalFormatting>
  <conditionalFormatting sqref="E8">
    <cfRule type="cellIs" dxfId="24" priority="18" operator="notEqual">
      <formula>0</formula>
    </cfRule>
  </conditionalFormatting>
  <conditionalFormatting sqref="E9">
    <cfRule type="cellIs" dxfId="23" priority="17" operator="notEqual">
      <formula>0</formula>
    </cfRule>
  </conditionalFormatting>
  <conditionalFormatting sqref="C8">
    <cfRule type="cellIs" dxfId="22" priority="13" operator="notEqual">
      <formula>0</formula>
    </cfRule>
  </conditionalFormatting>
  <conditionalFormatting sqref="C6">
    <cfRule type="cellIs" dxfId="21" priority="15" operator="notEqual">
      <formula>0</formula>
    </cfRule>
  </conditionalFormatting>
  <conditionalFormatting sqref="C7">
    <cfRule type="cellIs" dxfId="20" priority="14" operator="notEqual">
      <formula>0</formula>
    </cfRule>
  </conditionalFormatting>
  <conditionalFormatting sqref="E9">
    <cfRule type="cellIs" dxfId="19" priority="10" operator="notEqual">
      <formula>0</formula>
    </cfRule>
  </conditionalFormatting>
  <conditionalFormatting sqref="E7">
    <cfRule type="cellIs" dxfId="18" priority="12" operator="notEqual">
      <formula>0</formula>
    </cfRule>
  </conditionalFormatting>
  <conditionalFormatting sqref="E8">
    <cfRule type="cellIs" dxfId="17" priority="11" operator="notEqual">
      <formula>0</formula>
    </cfRule>
  </conditionalFormatting>
  <conditionalFormatting sqref="F5">
    <cfRule type="cellIs" dxfId="16" priority="9" operator="notEqual">
      <formula>0</formula>
    </cfRule>
  </conditionalFormatting>
  <conditionalFormatting sqref="F10">
    <cfRule type="cellIs" dxfId="15" priority="5" operator="notEqual">
      <formula>0</formula>
    </cfRule>
  </conditionalFormatting>
  <conditionalFormatting sqref="F6:F8">
    <cfRule type="cellIs" dxfId="14" priority="8" operator="notEqual">
      <formula>0</formula>
    </cfRule>
  </conditionalFormatting>
  <conditionalFormatting sqref="F8">
    <cfRule type="cellIs" dxfId="13" priority="7" operator="notEqual">
      <formula>0</formula>
    </cfRule>
  </conditionalFormatting>
  <conditionalFormatting sqref="F9">
    <cfRule type="cellIs" dxfId="12" priority="6" operator="notEqual">
      <formula>0</formula>
    </cfRule>
  </conditionalFormatting>
  <conditionalFormatting sqref="F9">
    <cfRule type="cellIs" dxfId="11" priority="2" operator="notEqual">
      <formula>0</formula>
    </cfRule>
  </conditionalFormatting>
  <conditionalFormatting sqref="F7">
    <cfRule type="cellIs" dxfId="10" priority="4" operator="notEqual">
      <formula>0</formula>
    </cfRule>
  </conditionalFormatting>
  <conditionalFormatting sqref="F8">
    <cfRule type="cellIs" dxfId="9" priority="3" operator="notEqual">
      <formula>0</formula>
    </cfRule>
  </conditionalFormatting>
  <conditionalFormatting sqref="N34">
    <cfRule type="cellIs" dxfId="8" priority="1" operator="notEqual">
      <formula>0</formula>
    </cfRule>
  </conditionalFormatting>
  <dataValidations count="5">
    <dataValidation type="list" allowBlank="1" showInputMessage="1" showErrorMessage="1" sqref="C11 C29 C49">
      <formula1>INDIRECT($B11)</formula1>
    </dataValidation>
    <dataValidation type="list" allowBlank="1" showInputMessage="1" showErrorMessage="1" sqref="D11 D29 D49">
      <formula1>INDIRECT(SUBSTITUTE($C11," ","_"))</formula1>
    </dataValidation>
    <dataValidation type="list" allowBlank="1" showInputMessage="1" showErrorMessage="1" sqref="B11 B29 B49">
      <formula1>$B$1:$B$3</formula1>
    </dataValidation>
    <dataValidation type="list" allowBlank="1" showInputMessage="1" showErrorMessage="1" sqref="E49">
      <formula1>INDIRECT(SUBSTITUTE($D49," ","_"))</formula1>
    </dataValidation>
    <dataValidation type="list" allowBlank="1" showInputMessage="1" showErrorMessage="1" sqref="F49">
      <formula1>INDIRECT(SUBSTITUTE($E49," ","_"))</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9:B102"/>
  <sheetViews>
    <sheetView view="pageBreakPreview" zoomScale="85" zoomScaleNormal="100" zoomScaleSheetLayoutView="85" workbookViewId="0">
      <selection activeCell="A50" sqref="A50"/>
    </sheetView>
  </sheetViews>
  <sheetFormatPr defaultRowHeight="15" x14ac:dyDescent="0.25"/>
  <sheetData>
    <row r="49" spans="1:2" x14ac:dyDescent="0.25">
      <c r="A49" s="94" t="s">
        <v>387</v>
      </c>
      <c r="B49" s="94"/>
    </row>
    <row r="102" spans="1:1" x14ac:dyDescent="0.25">
      <c r="A102" s="94"/>
    </row>
  </sheetData>
  <hyperlinks>
    <hyperlink ref="A49" r:id="rId1" location="projekto_nr=E6P8900008"/>
  </hyperlinks>
  <pageMargins left="0.70866141732283472" right="0.70866141732283472" top="0.74803149606299213" bottom="0.74803149606299213" header="0.31496062992125984" footer="0.31496062992125984"/>
  <pageSetup paperSize="8" orientation="landscape" useFirstPageNumber="1" r:id="rId2"/>
  <headerFooter differentFirst="1">
    <oddHeader>&amp;LPriedas Nr. &amp;P&amp;R&amp;"Calibri"&amp;11&amp;K000000VIDAUS NAUDOJIMO&amp;1#</oddHeader>
    <firstHeader>&amp;R&amp;"Calibri"&amp;11&amp;K000000VIDAUS NAUDOJIMO&amp;1#</first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C3" sqref="C3"/>
    </sheetView>
  </sheetViews>
  <sheetFormatPr defaultRowHeight="15" x14ac:dyDescent="0.25"/>
  <cols>
    <col min="1" max="1" width="41.140625" customWidth="1"/>
    <col min="3" max="3" width="32.42578125" style="28" customWidth="1"/>
    <col min="4" max="4" width="172.28515625" customWidth="1"/>
  </cols>
  <sheetData>
    <row r="1" spans="1:4" ht="30" x14ac:dyDescent="0.25">
      <c r="A1" s="131" t="s">
        <v>232</v>
      </c>
      <c r="B1" s="131" t="s">
        <v>233</v>
      </c>
      <c r="C1" s="132" t="s">
        <v>234</v>
      </c>
      <c r="D1" s="132" t="s">
        <v>235</v>
      </c>
    </row>
    <row r="2" spans="1:4" x14ac:dyDescent="0.25">
      <c r="A2" s="71" t="s">
        <v>36</v>
      </c>
      <c r="B2" s="127">
        <v>40000</v>
      </c>
      <c r="C2" s="130" t="s">
        <v>236</v>
      </c>
      <c r="D2" s="130"/>
    </row>
    <row r="3" spans="1:4" x14ac:dyDescent="0.25">
      <c r="A3" s="71" t="s">
        <v>69</v>
      </c>
      <c r="B3" s="127">
        <v>400</v>
      </c>
      <c r="C3" s="130"/>
      <c r="D3" s="130"/>
    </row>
    <row r="4" spans="1:4" x14ac:dyDescent="0.25">
      <c r="A4" s="116"/>
      <c r="B4" s="135"/>
      <c r="C4" s="130"/>
      <c r="D4" s="130"/>
    </row>
    <row r="5" spans="1:4" x14ac:dyDescent="0.25">
      <c r="A5" s="116" t="s">
        <v>70</v>
      </c>
      <c r="B5" s="127">
        <v>1000</v>
      </c>
      <c r="C5" s="130" t="s">
        <v>237</v>
      </c>
      <c r="D5" s="130"/>
    </row>
    <row r="6" spans="1:4" x14ac:dyDescent="0.25">
      <c r="A6" s="71" t="s">
        <v>40</v>
      </c>
      <c r="B6" s="127">
        <v>1300</v>
      </c>
      <c r="C6" s="130" t="s">
        <v>238</v>
      </c>
      <c r="D6" s="130"/>
    </row>
    <row r="7" spans="1:4" x14ac:dyDescent="0.25">
      <c r="A7" s="71" t="s">
        <v>41</v>
      </c>
      <c r="B7" s="127">
        <v>9000</v>
      </c>
      <c r="C7" s="130" t="s">
        <v>239</v>
      </c>
      <c r="D7" s="130"/>
    </row>
    <row r="8" spans="1:4" ht="60" customHeight="1" x14ac:dyDescent="0.25">
      <c r="A8" s="71" t="s">
        <v>42</v>
      </c>
      <c r="B8" s="127">
        <v>15000</v>
      </c>
      <c r="C8" s="130" t="s">
        <v>240</v>
      </c>
      <c r="D8" s="130"/>
    </row>
    <row r="9" spans="1:4" x14ac:dyDescent="0.25">
      <c r="A9" s="71" t="s">
        <v>43</v>
      </c>
      <c r="B9" s="127">
        <v>2300</v>
      </c>
      <c r="C9" s="130" t="s">
        <v>241</v>
      </c>
      <c r="D9" s="130"/>
    </row>
    <row r="10" spans="1:4" ht="29.25" x14ac:dyDescent="0.25">
      <c r="A10" s="71" t="s">
        <v>44</v>
      </c>
      <c r="B10" s="128">
        <v>3500</v>
      </c>
      <c r="C10" s="130" t="s">
        <v>242</v>
      </c>
      <c r="D10" s="130"/>
    </row>
    <row r="11" spans="1:4" x14ac:dyDescent="0.25">
      <c r="A11" s="71" t="s">
        <v>45</v>
      </c>
      <c r="B11" s="127">
        <v>3000</v>
      </c>
      <c r="C11" s="130" t="s">
        <v>243</v>
      </c>
      <c r="D11" s="130"/>
    </row>
    <row r="12" spans="1:4" x14ac:dyDescent="0.25">
      <c r="A12" s="71" t="s">
        <v>46</v>
      </c>
      <c r="B12" s="127">
        <v>4000</v>
      </c>
      <c r="C12" s="130" t="s">
        <v>243</v>
      </c>
      <c r="D12" s="130"/>
    </row>
    <row r="13" spans="1:4" x14ac:dyDescent="0.25">
      <c r="A13" s="71" t="s">
        <v>47</v>
      </c>
      <c r="B13" s="128">
        <v>30000</v>
      </c>
      <c r="C13" s="130"/>
      <c r="D13" s="130"/>
    </row>
    <row r="14" spans="1:4" ht="25.5" x14ac:dyDescent="0.25">
      <c r="A14" s="71" t="s">
        <v>244</v>
      </c>
      <c r="B14" s="128">
        <v>10000</v>
      </c>
      <c r="C14" s="130"/>
      <c r="D14" s="130"/>
    </row>
    <row r="15" spans="1:4" x14ac:dyDescent="0.25">
      <c r="A15" s="71" t="s">
        <v>49</v>
      </c>
      <c r="B15" s="127">
        <v>1900</v>
      </c>
      <c r="C15" s="130" t="s">
        <v>245</v>
      </c>
      <c r="D15" s="130"/>
    </row>
    <row r="16" spans="1:4" x14ac:dyDescent="0.25">
      <c r="A16" s="71" t="s">
        <v>246</v>
      </c>
      <c r="B16" s="127">
        <v>10000</v>
      </c>
      <c r="C16" s="130" t="s">
        <v>247</v>
      </c>
      <c r="D16" s="130"/>
    </row>
    <row r="17" spans="1:4" x14ac:dyDescent="0.25">
      <c r="A17" s="71" t="s">
        <v>51</v>
      </c>
      <c r="B17" s="127">
        <v>15000</v>
      </c>
      <c r="C17" s="130" t="s">
        <v>248</v>
      </c>
      <c r="D17" s="130"/>
    </row>
    <row r="18" spans="1:4" ht="43.5" x14ac:dyDescent="0.25">
      <c r="A18" s="71" t="s">
        <v>249</v>
      </c>
      <c r="B18" s="127">
        <v>1500</v>
      </c>
      <c r="C18" s="134" t="s">
        <v>250</v>
      </c>
      <c r="D18" s="130"/>
    </row>
    <row r="19" spans="1:4" x14ac:dyDescent="0.25">
      <c r="A19" s="71" t="s">
        <v>53</v>
      </c>
      <c r="B19" s="127">
        <v>4000</v>
      </c>
      <c r="C19" s="130" t="s">
        <v>251</v>
      </c>
      <c r="D19" s="130"/>
    </row>
    <row r="20" spans="1:4" ht="43.5" x14ac:dyDescent="0.25">
      <c r="A20" s="71" t="s">
        <v>54</v>
      </c>
      <c r="B20" s="127">
        <v>27000</v>
      </c>
      <c r="C20" s="130" t="s">
        <v>252</v>
      </c>
      <c r="D20" s="130"/>
    </row>
    <row r="21" spans="1:4" ht="29.25" x14ac:dyDescent="0.25">
      <c r="A21" s="71" t="s">
        <v>55</v>
      </c>
      <c r="B21" s="128">
        <v>20000</v>
      </c>
      <c r="C21" s="130" t="s">
        <v>253</v>
      </c>
      <c r="D21" s="130"/>
    </row>
    <row r="22" spans="1:4" ht="43.5" x14ac:dyDescent="0.25">
      <c r="A22" s="71" t="s">
        <v>56</v>
      </c>
      <c r="B22" s="127">
        <v>2600</v>
      </c>
      <c r="C22" s="130" t="s">
        <v>254</v>
      </c>
      <c r="D22" s="130"/>
    </row>
    <row r="23" spans="1:4" ht="29.25" x14ac:dyDescent="0.25">
      <c r="A23" s="71" t="s">
        <v>57</v>
      </c>
      <c r="B23" s="127">
        <v>3200</v>
      </c>
      <c r="C23" s="130" t="s">
        <v>255</v>
      </c>
      <c r="D23" s="130"/>
    </row>
    <row r="24" spans="1:4" x14ac:dyDescent="0.25">
      <c r="A24" s="116" t="s">
        <v>216</v>
      </c>
      <c r="B24" s="129">
        <v>60000</v>
      </c>
      <c r="C24" s="134"/>
      <c r="D24" s="130"/>
    </row>
    <row r="25" spans="1:4" x14ac:dyDescent="0.25">
      <c r="A25" s="133"/>
    </row>
  </sheetData>
  <autoFilter ref="A1:A23"/>
  <pageMargins left="0.7" right="0.7" top="0.75" bottom="0.75" header="0.3" footer="0.3"/>
  <pageSetup paperSize="9" orientation="portrait" r:id="rId1"/>
  <headerFooter>
    <oddHeader>&amp;R&amp;"Calibri"&amp;11&amp;K000000VIDAUS NAUDOJIMO&amp;1#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85" zoomScaleNormal="85" workbookViewId="0">
      <selection activeCell="C42" sqref="C42"/>
    </sheetView>
  </sheetViews>
  <sheetFormatPr defaultColWidth="9.140625" defaultRowHeight="15" x14ac:dyDescent="0.25"/>
  <cols>
    <col min="1" max="1" width="9.7109375" style="100" customWidth="1"/>
    <col min="2" max="2" width="46.140625" style="101" customWidth="1"/>
    <col min="3" max="3" width="58" style="18" customWidth="1"/>
    <col min="4" max="16384" width="9.140625" style="99"/>
  </cols>
  <sheetData>
    <row r="1" spans="1:3" s="98" customFormat="1" x14ac:dyDescent="0.25">
      <c r="A1" s="115" t="s">
        <v>25</v>
      </c>
      <c r="B1" s="102" t="s">
        <v>256</v>
      </c>
      <c r="C1" s="103" t="s">
        <v>257</v>
      </c>
    </row>
    <row r="2" spans="1:3" x14ac:dyDescent="0.25">
      <c r="A2" s="104">
        <v>1</v>
      </c>
      <c r="B2" s="105" t="s">
        <v>25</v>
      </c>
      <c r="C2" s="106" t="s">
        <v>258</v>
      </c>
    </row>
    <row r="3" spans="1:3" ht="60" x14ac:dyDescent="0.25">
      <c r="A3" s="104">
        <v>2</v>
      </c>
      <c r="B3" s="105" t="s">
        <v>26</v>
      </c>
      <c r="C3" s="106" t="s">
        <v>259</v>
      </c>
    </row>
    <row r="4" spans="1:3" x14ac:dyDescent="0.25">
      <c r="A4" s="104">
        <v>3</v>
      </c>
      <c r="B4" s="105" t="s">
        <v>27</v>
      </c>
      <c r="C4" s="106" t="s">
        <v>260</v>
      </c>
    </row>
    <row r="5" spans="1:3" ht="60" x14ac:dyDescent="0.25">
      <c r="A5" s="104">
        <v>4</v>
      </c>
      <c r="B5" s="105" t="s">
        <v>28</v>
      </c>
      <c r="C5" s="106" t="s">
        <v>261</v>
      </c>
    </row>
    <row r="6" spans="1:3" ht="45" x14ac:dyDescent="0.25">
      <c r="A6" s="104">
        <v>5</v>
      </c>
      <c r="B6" s="105" t="s">
        <v>29</v>
      </c>
      <c r="C6" s="106" t="s">
        <v>262</v>
      </c>
    </row>
    <row r="7" spans="1:3" ht="45" x14ac:dyDescent="0.25">
      <c r="A7" s="104">
        <v>6</v>
      </c>
      <c r="B7" s="105" t="s">
        <v>30</v>
      </c>
      <c r="C7" s="106" t="s">
        <v>263</v>
      </c>
    </row>
    <row r="8" spans="1:3" ht="36.75" customHeight="1" x14ac:dyDescent="0.25">
      <c r="A8" s="104">
        <v>7</v>
      </c>
      <c r="B8" s="105" t="s">
        <v>31</v>
      </c>
      <c r="C8" s="106" t="s">
        <v>264</v>
      </c>
    </row>
    <row r="9" spans="1:3" ht="30" x14ac:dyDescent="0.25">
      <c r="A9" s="104">
        <v>8</v>
      </c>
      <c r="B9" s="105" t="s">
        <v>32</v>
      </c>
      <c r="C9" s="106" t="s">
        <v>265</v>
      </c>
    </row>
    <row r="10" spans="1:3" ht="30" x14ac:dyDescent="0.25">
      <c r="A10" s="104">
        <v>9</v>
      </c>
      <c r="B10" s="105" t="s">
        <v>33</v>
      </c>
      <c r="C10" s="106" t="s">
        <v>266</v>
      </c>
    </row>
    <row r="11" spans="1:3" ht="30" x14ac:dyDescent="0.25">
      <c r="A11" s="104">
        <v>10</v>
      </c>
      <c r="B11" s="105" t="s">
        <v>34</v>
      </c>
      <c r="C11" s="106" t="s">
        <v>267</v>
      </c>
    </row>
    <row r="12" spans="1:3" x14ac:dyDescent="0.25">
      <c r="A12" s="104">
        <v>11</v>
      </c>
      <c r="B12" s="105" t="s">
        <v>35</v>
      </c>
      <c r="C12" s="106" t="s">
        <v>268</v>
      </c>
    </row>
    <row r="13" spans="1:3" x14ac:dyDescent="0.25">
      <c r="A13" s="104">
        <v>12</v>
      </c>
      <c r="B13" s="105" t="s">
        <v>36</v>
      </c>
      <c r="C13" s="106" t="s">
        <v>269</v>
      </c>
    </row>
    <row r="14" spans="1:3" x14ac:dyDescent="0.25">
      <c r="A14" s="104">
        <v>13</v>
      </c>
      <c r="B14" s="107" t="s">
        <v>37</v>
      </c>
      <c r="C14" s="106" t="s">
        <v>270</v>
      </c>
    </row>
    <row r="15" spans="1:3" ht="30" x14ac:dyDescent="0.25">
      <c r="A15" s="104">
        <v>14</v>
      </c>
      <c r="B15" s="105" t="s">
        <v>38</v>
      </c>
      <c r="C15" s="106" t="s">
        <v>271</v>
      </c>
    </row>
    <row r="16" spans="1:3" ht="30" x14ac:dyDescent="0.25">
      <c r="A16" s="104">
        <v>15</v>
      </c>
      <c r="B16" s="105" t="s">
        <v>39</v>
      </c>
      <c r="C16" s="106" t="s">
        <v>272</v>
      </c>
    </row>
    <row r="17" spans="1:3" ht="30" x14ac:dyDescent="0.25">
      <c r="A17" s="104">
        <v>16</v>
      </c>
      <c r="B17" s="105" t="s">
        <v>40</v>
      </c>
      <c r="C17" s="106" t="s">
        <v>273</v>
      </c>
    </row>
    <row r="18" spans="1:3" ht="45" x14ac:dyDescent="0.25">
      <c r="A18" s="104">
        <v>17</v>
      </c>
      <c r="B18" s="105" t="s">
        <v>41</v>
      </c>
      <c r="C18" s="106" t="s">
        <v>274</v>
      </c>
    </row>
    <row r="19" spans="1:3" ht="45" x14ac:dyDescent="0.25">
      <c r="A19" s="104">
        <v>18</v>
      </c>
      <c r="B19" s="105" t="s">
        <v>42</v>
      </c>
      <c r="C19" s="106" t="s">
        <v>275</v>
      </c>
    </row>
    <row r="20" spans="1:3" ht="45" x14ac:dyDescent="0.25">
      <c r="A20" s="104">
        <v>19</v>
      </c>
      <c r="B20" s="105" t="s">
        <v>43</v>
      </c>
      <c r="C20" s="106" t="s">
        <v>276</v>
      </c>
    </row>
    <row r="21" spans="1:3" ht="45" x14ac:dyDescent="0.25">
      <c r="A21" s="104">
        <v>20</v>
      </c>
      <c r="B21" s="105" t="s">
        <v>44</v>
      </c>
      <c r="C21" s="106" t="s">
        <v>277</v>
      </c>
    </row>
    <row r="22" spans="1:3" x14ac:dyDescent="0.25">
      <c r="A22" s="104">
        <v>21</v>
      </c>
      <c r="B22" s="105" t="s">
        <v>45</v>
      </c>
      <c r="C22" s="106" t="s">
        <v>278</v>
      </c>
    </row>
    <row r="23" spans="1:3" x14ac:dyDescent="0.25">
      <c r="A23" s="104">
        <v>22</v>
      </c>
      <c r="B23" s="105" t="s">
        <v>46</v>
      </c>
      <c r="C23" s="106" t="s">
        <v>279</v>
      </c>
    </row>
    <row r="24" spans="1:3" ht="30" x14ac:dyDescent="0.25">
      <c r="A24" s="104">
        <v>23</v>
      </c>
      <c r="B24" s="105" t="s">
        <v>47</v>
      </c>
      <c r="C24" s="106" t="s">
        <v>280</v>
      </c>
    </row>
    <row r="25" spans="1:3" ht="30" x14ac:dyDescent="0.25">
      <c r="A25" s="104">
        <v>24</v>
      </c>
      <c r="B25" s="107" t="s">
        <v>48</v>
      </c>
      <c r="C25" s="106" t="s">
        <v>281</v>
      </c>
    </row>
    <row r="26" spans="1:3" x14ac:dyDescent="0.25">
      <c r="A26" s="104">
        <v>25</v>
      </c>
      <c r="B26" s="105" t="s">
        <v>49</v>
      </c>
      <c r="C26" s="106" t="s">
        <v>282</v>
      </c>
    </row>
    <row r="27" spans="1:3" ht="30" x14ac:dyDescent="0.25">
      <c r="A27" s="104">
        <v>26</v>
      </c>
      <c r="B27" s="107" t="s">
        <v>283</v>
      </c>
      <c r="C27" s="106" t="s">
        <v>284</v>
      </c>
    </row>
    <row r="28" spans="1:3" ht="30" x14ac:dyDescent="0.25">
      <c r="A28" s="104">
        <v>27</v>
      </c>
      <c r="B28" s="105" t="s">
        <v>51</v>
      </c>
      <c r="C28" s="106" t="s">
        <v>284</v>
      </c>
    </row>
    <row r="29" spans="1:3" ht="30" x14ac:dyDescent="0.25">
      <c r="A29" s="104">
        <v>28</v>
      </c>
      <c r="B29" s="105" t="s">
        <v>52</v>
      </c>
      <c r="C29" s="106" t="s">
        <v>285</v>
      </c>
    </row>
    <row r="30" spans="1:3" x14ac:dyDescent="0.25">
      <c r="A30" s="104">
        <v>29</v>
      </c>
      <c r="B30" s="105" t="s">
        <v>53</v>
      </c>
      <c r="C30" s="106" t="s">
        <v>286</v>
      </c>
    </row>
    <row r="31" spans="1:3" x14ac:dyDescent="0.25">
      <c r="A31" s="104">
        <v>30</v>
      </c>
      <c r="B31" s="105" t="s">
        <v>54</v>
      </c>
      <c r="C31" s="106" t="s">
        <v>287</v>
      </c>
    </row>
    <row r="32" spans="1:3" x14ac:dyDescent="0.25">
      <c r="A32" s="104">
        <v>31</v>
      </c>
      <c r="B32" s="105" t="s">
        <v>55</v>
      </c>
      <c r="C32" s="106" t="s">
        <v>288</v>
      </c>
    </row>
    <row r="33" spans="1:3" x14ac:dyDescent="0.25">
      <c r="A33" s="104">
        <v>32</v>
      </c>
      <c r="B33" s="105" t="s">
        <v>56</v>
      </c>
      <c r="C33" s="106" t="s">
        <v>289</v>
      </c>
    </row>
    <row r="34" spans="1:3" x14ac:dyDescent="0.25">
      <c r="A34" s="104">
        <v>33</v>
      </c>
      <c r="B34" s="105" t="s">
        <v>57</v>
      </c>
      <c r="C34" s="106" t="s">
        <v>290</v>
      </c>
    </row>
    <row r="35" spans="1:3" x14ac:dyDescent="0.25">
      <c r="A35" s="104">
        <v>34</v>
      </c>
      <c r="B35" s="105" t="s">
        <v>58</v>
      </c>
      <c r="C35" s="106" t="s">
        <v>291</v>
      </c>
    </row>
    <row r="36" spans="1:3" x14ac:dyDescent="0.25">
      <c r="A36" s="104">
        <v>35</v>
      </c>
      <c r="B36" s="105" t="s">
        <v>59</v>
      </c>
      <c r="C36" s="106" t="s">
        <v>292</v>
      </c>
    </row>
    <row r="37" spans="1:3" x14ac:dyDescent="0.25">
      <c r="A37" s="104">
        <v>36</v>
      </c>
      <c r="B37" s="105" t="s">
        <v>216</v>
      </c>
      <c r="C37" s="106" t="s">
        <v>293</v>
      </c>
    </row>
    <row r="38" spans="1:3" ht="60" x14ac:dyDescent="0.25">
      <c r="A38" s="104">
        <v>37</v>
      </c>
      <c r="B38" s="105" t="s">
        <v>61</v>
      </c>
      <c r="C38" s="106" t="s">
        <v>294</v>
      </c>
    </row>
    <row r="39" spans="1:3" x14ac:dyDescent="0.25">
      <c r="A39" s="104">
        <v>38</v>
      </c>
      <c r="B39" s="108" t="s">
        <v>62</v>
      </c>
      <c r="C39" s="109" t="s">
        <v>295</v>
      </c>
    </row>
  </sheetData>
  <pageMargins left="0.7" right="0.7" top="0.75" bottom="0.75" header="0.3" footer="0.3"/>
  <pageSetup paperSize="9" orientation="portrait" r:id="rId1"/>
  <headerFooter>
    <oddHeader>&amp;R&amp;"Calibri"&amp;11&amp;K000000VIDAUS NAUDOJIMO&amp;1#</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
  <sheetViews>
    <sheetView workbookViewId="0">
      <selection activeCell="B23" sqref="B23"/>
    </sheetView>
  </sheetViews>
  <sheetFormatPr defaultRowHeight="15" x14ac:dyDescent="0.25"/>
  <cols>
    <col min="1" max="1" width="38.28515625" bestFit="1" customWidth="1"/>
    <col min="2" max="2" width="58.85546875" bestFit="1" customWidth="1"/>
    <col min="3" max="3" width="7.140625" style="93" bestFit="1" customWidth="1"/>
    <col min="4" max="4" width="113.42578125" customWidth="1"/>
    <col min="5" max="5" width="17.42578125" customWidth="1"/>
  </cols>
  <sheetData>
    <row r="2" spans="1:5" x14ac:dyDescent="0.25">
      <c r="A2" t="s">
        <v>296</v>
      </c>
      <c r="B2" t="s">
        <v>297</v>
      </c>
      <c r="C2" s="93" t="s">
        <v>298</v>
      </c>
      <c r="D2" t="s">
        <v>299</v>
      </c>
      <c r="E2" t="s">
        <v>234</v>
      </c>
    </row>
    <row r="3" spans="1:5" x14ac:dyDescent="0.25">
      <c r="A3" t="s">
        <v>300</v>
      </c>
      <c r="B3" t="s">
        <v>301</v>
      </c>
      <c r="C3" s="93" t="s">
        <v>302</v>
      </c>
      <c r="D3" t="s">
        <v>303</v>
      </c>
      <c r="E3" s="94" t="s">
        <v>304</v>
      </c>
    </row>
    <row r="4" spans="1:5" x14ac:dyDescent="0.25">
      <c r="A4" t="s">
        <v>300</v>
      </c>
      <c r="B4" t="s">
        <v>301</v>
      </c>
      <c r="C4" s="93" t="s">
        <v>305</v>
      </c>
      <c r="D4" t="s">
        <v>306</v>
      </c>
    </row>
    <row r="5" spans="1:5" x14ac:dyDescent="0.25">
      <c r="A5" t="s">
        <v>300</v>
      </c>
      <c r="B5" t="s">
        <v>301</v>
      </c>
      <c r="C5" s="93" t="s">
        <v>307</v>
      </c>
      <c r="D5" t="s">
        <v>308</v>
      </c>
    </row>
    <row r="6" spans="1:5" x14ac:dyDescent="0.25">
      <c r="A6" t="s">
        <v>300</v>
      </c>
      <c r="B6" t="s">
        <v>301</v>
      </c>
      <c r="C6" s="93" t="s">
        <v>309</v>
      </c>
      <c r="D6" t="s">
        <v>310</v>
      </c>
    </row>
    <row r="7" spans="1:5" x14ac:dyDescent="0.25">
      <c r="A7" t="s">
        <v>300</v>
      </c>
      <c r="B7" t="s">
        <v>301</v>
      </c>
      <c r="C7" s="93" t="s">
        <v>311</v>
      </c>
      <c r="D7" t="s">
        <v>312</v>
      </c>
    </row>
    <row r="8" spans="1:5" x14ac:dyDescent="0.25">
      <c r="A8" t="s">
        <v>300</v>
      </c>
      <c r="B8" t="s">
        <v>301</v>
      </c>
      <c r="C8" s="93" t="s">
        <v>313</v>
      </c>
      <c r="D8" t="s">
        <v>314</v>
      </c>
    </row>
    <row r="9" spans="1:5" x14ac:dyDescent="0.25">
      <c r="A9" t="s">
        <v>300</v>
      </c>
      <c r="B9" t="s">
        <v>315</v>
      </c>
      <c r="C9" s="93" t="s">
        <v>316</v>
      </c>
      <c r="D9" t="s">
        <v>317</v>
      </c>
    </row>
    <row r="10" spans="1:5" x14ac:dyDescent="0.25">
      <c r="A10" t="s">
        <v>300</v>
      </c>
      <c r="B10" t="s">
        <v>315</v>
      </c>
      <c r="C10" s="93" t="s">
        <v>318</v>
      </c>
      <c r="D10" t="s">
        <v>319</v>
      </c>
    </row>
    <row r="11" spans="1:5" x14ac:dyDescent="0.25">
      <c r="A11" t="s">
        <v>300</v>
      </c>
      <c r="B11" t="s">
        <v>320</v>
      </c>
      <c r="C11" s="93" t="s">
        <v>321</v>
      </c>
      <c r="D11" t="s">
        <v>322</v>
      </c>
    </row>
    <row r="12" spans="1:5" x14ac:dyDescent="0.25">
      <c r="A12" t="s">
        <v>300</v>
      </c>
      <c r="B12" t="s">
        <v>320</v>
      </c>
      <c r="C12" s="93" t="s">
        <v>323</v>
      </c>
      <c r="D12" t="s">
        <v>324</v>
      </c>
    </row>
    <row r="13" spans="1:5" x14ac:dyDescent="0.25">
      <c r="A13" t="s">
        <v>300</v>
      </c>
      <c r="B13" t="s">
        <v>325</v>
      </c>
      <c r="C13" s="93" t="s">
        <v>326</v>
      </c>
      <c r="D13" t="s">
        <v>327</v>
      </c>
    </row>
    <row r="14" spans="1:5" x14ac:dyDescent="0.25">
      <c r="A14" t="s">
        <v>300</v>
      </c>
      <c r="B14" t="s">
        <v>325</v>
      </c>
      <c r="C14" s="93" t="s">
        <v>328</v>
      </c>
      <c r="D14" t="s">
        <v>329</v>
      </c>
    </row>
    <row r="15" spans="1:5" x14ac:dyDescent="0.25">
      <c r="A15" t="s">
        <v>300</v>
      </c>
      <c r="B15" t="s">
        <v>330</v>
      </c>
      <c r="C15" s="93" t="s">
        <v>331</v>
      </c>
      <c r="D15" t="s">
        <v>332</v>
      </c>
    </row>
    <row r="16" spans="1:5" x14ac:dyDescent="0.25">
      <c r="A16" t="s">
        <v>300</v>
      </c>
      <c r="B16" t="s">
        <v>330</v>
      </c>
      <c r="C16" s="93" t="s">
        <v>333</v>
      </c>
      <c r="D16" t="s">
        <v>334</v>
      </c>
    </row>
    <row r="17" spans="1:4" x14ac:dyDescent="0.25">
      <c r="A17" t="s">
        <v>300</v>
      </c>
      <c r="B17" t="s">
        <v>330</v>
      </c>
      <c r="C17" s="93" t="s">
        <v>335</v>
      </c>
      <c r="D17" t="s">
        <v>336</v>
      </c>
    </row>
    <row r="18" spans="1:4" ht="30" x14ac:dyDescent="0.25">
      <c r="A18" t="s">
        <v>300</v>
      </c>
      <c r="B18" t="s">
        <v>330</v>
      </c>
      <c r="C18" s="93" t="s">
        <v>337</v>
      </c>
      <c r="D18" s="28" t="s">
        <v>338</v>
      </c>
    </row>
    <row r="19" spans="1:4" x14ac:dyDescent="0.25">
      <c r="A19" t="s">
        <v>300</v>
      </c>
      <c r="B19" t="s">
        <v>339</v>
      </c>
      <c r="C19" s="93" t="s">
        <v>340</v>
      </c>
      <c r="D19" t="s">
        <v>341</v>
      </c>
    </row>
  </sheetData>
  <hyperlinks>
    <hyperlink ref="E3" r:id="rId1"/>
  </hyperlinks>
  <pageMargins left="0.7" right="0.7" top="0.75" bottom="0.75" header="0.3" footer="0.3"/>
  <pageSetup paperSize="9" orientation="portrait" r:id="rId2"/>
  <headerFooter>
    <oddHeader>&amp;R&amp;"Calibri"&amp;11&amp;K000000VIDAUS NAUDOJIMO&amp;1#</oddHeader>
  </headerFooter>
  <ignoredErrors>
    <ignoredError sqref="C8:C19 C3:C7" twoDigitTextYear="1"/>
  </ignoredError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7ADE91675E24B9D99CD994416A021" ma:contentTypeVersion="4" ma:contentTypeDescription="Create a new document." ma:contentTypeScope="" ma:versionID="42b2b771be471ca705554cf38e454054">
  <xsd:schema xmlns:xsd="http://www.w3.org/2001/XMLSchema" xmlns:xs="http://www.w3.org/2001/XMLSchema" xmlns:p="http://schemas.microsoft.com/office/2006/metadata/properties" xmlns:ns2="d35839da-4517-454a-a2d2-d2741177ed74" targetNamespace="http://schemas.microsoft.com/office/2006/metadata/properties" ma:root="true" ma:fieldsID="43e7f628dd43b67402ea059b6e7d2c8e" ns2:_="">
    <xsd:import namespace="d35839da-4517-454a-a2d2-d2741177ed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839da-4517-454a-a2d2-d2741177e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31C07-733B-4474-880D-EA4505E5D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839da-4517-454a-a2d2-d2741177e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E83A67-E7F7-4897-B693-CEE1DE72D37D}">
  <ds:schemaRefs>
    <ds:schemaRef ds:uri="http://schemas.microsoft.com/sharepoint/v3/contenttype/forms"/>
  </ds:schemaRefs>
</ds:datastoreItem>
</file>

<file path=customXml/itemProps3.xml><?xml version="1.0" encoding="utf-8"?>
<ds:datastoreItem xmlns:ds="http://schemas.openxmlformats.org/officeDocument/2006/customXml" ds:itemID="{3A0A7CED-1885-4E86-A0D2-72D79F3BB56E}">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d35839da-4517-454a-a2d2-d2741177ed7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48</vt:i4>
      </vt:variant>
    </vt:vector>
  </HeadingPairs>
  <TitlesOfParts>
    <vt:vector size="56" baseType="lpstr">
      <vt:lpstr>1 lapas</vt:lpstr>
      <vt:lpstr>2 lapas</vt:lpstr>
      <vt:lpstr>3 lapas</vt:lpstr>
      <vt:lpstr>Darbų tipai</vt:lpstr>
      <vt:lpstr>Priedai</vt:lpstr>
      <vt:lpstr>Kainos</vt:lpstr>
      <vt:lpstr>Lentelės pildymo aprašymas</vt:lpstr>
      <vt:lpstr>Techniniai reikalavimai</vt:lpstr>
      <vt:lpstr>Galinės_MGT_montavimas</vt:lpstr>
      <vt:lpstr>Galios_transformatoriaus_keitimas</vt:lpstr>
      <vt:lpstr>KL</vt:lpstr>
      <vt:lpstr>KL_elementų_montavimas</vt:lpstr>
      <vt:lpstr>KL_klojimas</vt:lpstr>
      <vt:lpstr>KL_klojimas_04_kV</vt:lpstr>
      <vt:lpstr>KL_klojimas_10_kV</vt:lpstr>
      <vt:lpstr>MGT_Transformatorius_100_kVA</vt:lpstr>
      <vt:lpstr>MGT_Transformatorius_160_kVA</vt:lpstr>
      <vt:lpstr>MGT_Transformatorius_25_kVA</vt:lpstr>
      <vt:lpstr>MGT_Transformatorius_250_kVA</vt:lpstr>
      <vt:lpstr>MGT_Transformatorius_40_kVA</vt:lpstr>
      <vt:lpstr>MGT_Transformatorius_400_kVA</vt:lpstr>
      <vt:lpstr>MGT_Transformatorius_63_kVA</vt:lpstr>
      <vt:lpstr>MGT_Transformatorius_630_kVA</vt:lpstr>
      <vt:lpstr>MT_montavimas</vt:lpstr>
      <vt:lpstr>MT_rekonstravimas</vt:lpstr>
      <vt:lpstr>OL</vt:lpstr>
      <vt:lpstr>OL_defektų_šalinimas_ir_trasų_valymas</vt:lpstr>
      <vt:lpstr>OL_demontavimas</vt:lpstr>
      <vt:lpstr>OL_elementų_demontavimas</vt:lpstr>
      <vt:lpstr>OL_jungtuvo_įrengimas</vt:lpstr>
      <vt:lpstr>OL_keitimas_į_OKL</vt:lpstr>
      <vt:lpstr>OL_keitimas_į_OLA</vt:lpstr>
      <vt:lpstr>OL_naujo_tinklo_elemento_montavimas</vt:lpstr>
      <vt:lpstr>Palikti_esamą_transformatorių</vt:lpstr>
      <vt:lpstr>'2 lapas'!Print_Area</vt:lpstr>
      <vt:lpstr>Priedai!Print_Area</vt:lpstr>
      <vt:lpstr>'Techniniai reikalavimai'!Print_Area</vt:lpstr>
      <vt:lpstr>ST_iki_63_kVA_15.4.4</vt:lpstr>
      <vt:lpstr>ST_montavimas</vt:lpstr>
      <vt:lpstr>ST_MT_perkėlimas_į_kitą_vietą</vt:lpstr>
      <vt:lpstr>ST_nuo_100_iki_400_kVA_15.4.5</vt:lpstr>
      <vt:lpstr>TR</vt:lpstr>
      <vt:lpstr>TR_KT_ST_MT_demontavimas</vt:lpstr>
      <vt:lpstr>TR_Stacionariosios_rekonstravimas</vt:lpstr>
      <vt:lpstr>TR_Stacionariosios_statybinės_dalies_rekonstrukcija</vt:lpstr>
      <vt:lpstr>Transformatorius_100_kVA</vt:lpstr>
      <vt:lpstr>Transformatorius_1000_kVA</vt:lpstr>
      <vt:lpstr>Transformatorius_160_kVA</vt:lpstr>
      <vt:lpstr>Transformatorius_1600_kVA</vt:lpstr>
      <vt:lpstr>Transformatorius_25_kVA</vt:lpstr>
      <vt:lpstr>Transformatorius_250_kVA</vt:lpstr>
      <vt:lpstr>Transformatorius_40_kVA</vt:lpstr>
      <vt:lpstr>Transformatorius_400_kVA</vt:lpstr>
      <vt:lpstr>Transformatorius_63_kVA</vt:lpstr>
      <vt:lpstr>Transformatorius_630_kVA</vt:lpstr>
      <vt:lpstr>Tranzitinės_MTT_montavimas</vt:lpstr>
    </vt:vector>
  </TitlesOfParts>
  <Manager/>
  <Company>UAB TIC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Monika Šlekytė</cp:lastModifiedBy>
  <cp:revision/>
  <dcterms:created xsi:type="dcterms:W3CDTF">2017-04-17T06:26:02Z</dcterms:created>
  <dcterms:modified xsi:type="dcterms:W3CDTF">2019-05-20T05:04:39Z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0x0101005447ADE91675E24B9D99CD994416A021</vt:lpwstr>
  </property>
  <property fmtid="{D5CDD505-2E9C-101B-9397-08002B2CF9AE}" pid="3" name="MSIP_Label_c72f41c3-e13f-459e-b97d-f5bcb1a697c0_Enabled">
    <vt:lpwstr>True</vt:lpwstr>
  </property>
  <property fmtid="{D5CDD505-2E9C-101B-9397-08002B2CF9AE}" pid="4" name="MSIP_Label_c72f41c3-e13f-459e-b97d-f5bcb1a697c0_SiteId">
    <vt:lpwstr>ea88e983-d65a-47b3-adb4-3e1c6d2110d2</vt:lpwstr>
  </property>
  <property fmtid="{D5CDD505-2E9C-101B-9397-08002B2CF9AE}" pid="5" name="MSIP_Label_c72f41c3-e13f-459e-b97d-f5bcb1a697c0_Owner">
    <vt:lpwstr>Laimonas.Azubalis@eso.lt</vt:lpwstr>
  </property>
  <property fmtid="{D5CDD505-2E9C-101B-9397-08002B2CF9AE}" pid="6" name="MSIP_Label_c72f41c3-e13f-459e-b97d-f5bcb1a697c0_SetDate">
    <vt:lpwstr>2019-01-11T07:49:14.2005079Z</vt:lpwstr>
  </property>
  <property fmtid="{D5CDD505-2E9C-101B-9397-08002B2CF9AE}" pid="7" name="MSIP_Label_c72f41c3-e13f-459e-b97d-f5bcb1a697c0_Name">
    <vt:lpwstr>Vidaus naudojimo</vt:lpwstr>
  </property>
  <property fmtid="{D5CDD505-2E9C-101B-9397-08002B2CF9AE}" pid="8" name="MSIP_Label_c72f41c3-e13f-459e-b97d-f5bcb1a697c0_Application">
    <vt:lpwstr>Microsoft Azure Information Protection</vt:lpwstr>
  </property>
  <property fmtid="{D5CDD505-2E9C-101B-9397-08002B2CF9AE}" pid="9" name="MSIP_Label_c72f41c3-e13f-459e-b97d-f5bcb1a697c0_Extended_MSFT_Method">
    <vt:lpwstr>Automatic</vt:lpwstr>
  </property>
  <property fmtid="{D5CDD505-2E9C-101B-9397-08002B2CF9AE}" pid="10" name="MSIP_Label_39c4488a-2382-4e02-93af-ef5dabf4b71d_Enabled">
    <vt:lpwstr>True</vt:lpwstr>
  </property>
  <property fmtid="{D5CDD505-2E9C-101B-9397-08002B2CF9AE}" pid="11" name="MSIP_Label_39c4488a-2382-4e02-93af-ef5dabf4b71d_SiteId">
    <vt:lpwstr>ea88e983-d65a-47b3-adb4-3e1c6d2110d2</vt:lpwstr>
  </property>
  <property fmtid="{D5CDD505-2E9C-101B-9397-08002B2CF9AE}" pid="12" name="MSIP_Label_39c4488a-2382-4e02-93af-ef5dabf4b71d_Owner">
    <vt:lpwstr>Laimonas.Azubalis@eso.lt</vt:lpwstr>
  </property>
  <property fmtid="{D5CDD505-2E9C-101B-9397-08002B2CF9AE}" pid="13" name="MSIP_Label_39c4488a-2382-4e02-93af-ef5dabf4b71d_SetDate">
    <vt:lpwstr>2019-01-11T07:49:14.2005079Z</vt:lpwstr>
  </property>
  <property fmtid="{D5CDD505-2E9C-101B-9397-08002B2CF9AE}" pid="14" name="MSIP_Label_39c4488a-2382-4e02-93af-ef5dabf4b71d_Name">
    <vt:lpwstr>Vidaus naudojimo</vt:lpwstr>
  </property>
  <property fmtid="{D5CDD505-2E9C-101B-9397-08002B2CF9AE}" pid="15" name="MSIP_Label_39c4488a-2382-4e02-93af-ef5dabf4b71d_Application">
    <vt:lpwstr>Microsoft Azure Information Protection</vt:lpwstr>
  </property>
  <property fmtid="{D5CDD505-2E9C-101B-9397-08002B2CF9AE}" pid="16" name="MSIP_Label_39c4488a-2382-4e02-93af-ef5dabf4b71d_Parent">
    <vt:lpwstr>c72f41c3-e13f-459e-b97d-f5bcb1a697c0</vt:lpwstr>
  </property>
  <property fmtid="{D5CDD505-2E9C-101B-9397-08002B2CF9AE}" pid="17" name="MSIP_Label_39c4488a-2382-4e02-93af-ef5dabf4b71d_Extended_MSFT_Method">
    <vt:lpwstr>Automatic</vt:lpwstr>
  </property>
  <property fmtid="{D5CDD505-2E9C-101B-9397-08002B2CF9AE}" pid="18" name="Sensitivity">
    <vt:lpwstr>Vidaus naudojimo Vidaus naudojimo</vt:lpwstr>
  </property>
</Properties>
</file>