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5" windowWidth="19425" windowHeight="10305" activeTab="3"/>
  </bookViews>
  <sheets>
    <sheet name="DKŽ_1" sheetId="1" r:id="rId1"/>
    <sheet name="DKŽ_2" sheetId="5" r:id="rId2"/>
    <sheet name="DKŽ_3" sheetId="7" r:id="rId3"/>
    <sheet name="santrauka" sheetId="2" r:id="rId4"/>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5" i="1" l="1"/>
  <c r="G40" i="1"/>
  <c r="G38" i="1"/>
  <c r="G16" i="7"/>
  <c r="I16" i="7" s="1"/>
  <c r="G13" i="7"/>
  <c r="E7" i="7"/>
  <c r="G7" i="7" s="1"/>
  <c r="E5" i="7"/>
  <c r="G5" i="7" s="1"/>
  <c r="G15" i="7"/>
  <c r="G14" i="7"/>
  <c r="G12" i="7"/>
  <c r="G11" i="7"/>
  <c r="G10" i="7"/>
  <c r="G9" i="7"/>
  <c r="G14" i="1"/>
  <c r="E6" i="7" l="1"/>
  <c r="G6" i="7" s="1"/>
  <c r="I15" i="7" s="1"/>
  <c r="E8" i="7"/>
  <c r="G8" i="7" s="1"/>
  <c r="G78" i="1"/>
  <c r="G17" i="7" l="1"/>
  <c r="C6" i="2" s="1"/>
  <c r="G16" i="5"/>
  <c r="G15" i="5"/>
  <c r="G14" i="5"/>
  <c r="G13" i="5"/>
  <c r="G12" i="5"/>
  <c r="G11" i="5"/>
  <c r="G10" i="5"/>
  <c r="G9" i="5"/>
  <c r="G8" i="5"/>
  <c r="G7" i="5"/>
  <c r="G20" i="5"/>
  <c r="G19" i="5"/>
  <c r="G18" i="5"/>
  <c r="G17" i="5"/>
  <c r="G6" i="5"/>
  <c r="G88" i="1"/>
  <c r="G82" i="1"/>
  <c r="G81" i="1"/>
  <c r="G80" i="1"/>
  <c r="G79" i="1"/>
  <c r="G77" i="1"/>
  <c r="G76" i="1"/>
  <c r="G75" i="1"/>
  <c r="G74" i="1"/>
  <c r="G85" i="1"/>
  <c r="G84" i="1"/>
  <c r="G83" i="1"/>
  <c r="G68" i="1"/>
  <c r="G67" i="1"/>
  <c r="G66" i="1"/>
  <c r="G65" i="1"/>
  <c r="G64" i="1"/>
  <c r="G63" i="1"/>
  <c r="G62" i="1"/>
  <c r="G61" i="1"/>
  <c r="G60" i="1"/>
  <c r="G59" i="1"/>
  <c r="G70" i="1"/>
  <c r="G69" i="1"/>
  <c r="G58" i="1"/>
  <c r="G57" i="1"/>
  <c r="G44" i="1"/>
  <c r="G43" i="1"/>
  <c r="G42" i="1"/>
  <c r="G41" i="1"/>
  <c r="G30" i="1"/>
  <c r="G29" i="1"/>
  <c r="G28" i="1"/>
  <c r="G27" i="1"/>
  <c r="G26" i="1"/>
  <c r="G25" i="1"/>
  <c r="G24" i="1"/>
  <c r="G23" i="1"/>
  <c r="G34" i="1"/>
  <c r="G33" i="1"/>
  <c r="G32" i="1"/>
  <c r="G31" i="1"/>
  <c r="G35" i="1"/>
  <c r="G11" i="1"/>
  <c r="G16" i="1" l="1"/>
  <c r="G15" i="1"/>
  <c r="G13" i="1"/>
  <c r="G12" i="1"/>
  <c r="G20" i="1"/>
  <c r="G19" i="1"/>
  <c r="G18" i="1"/>
  <c r="G17" i="1"/>
  <c r="G89" i="1"/>
  <c r="G87" i="1"/>
  <c r="G56" i="1"/>
  <c r="G55" i="1"/>
  <c r="G54" i="1"/>
  <c r="G48" i="1"/>
  <c r="G47" i="1"/>
  <c r="G46" i="1"/>
  <c r="G45" i="1"/>
  <c r="G39" i="1"/>
  <c r="G37" i="1"/>
  <c r="I89" i="1" l="1"/>
  <c r="I48" i="1"/>
  <c r="G10" i="1"/>
  <c r="G21" i="5" l="1"/>
  <c r="G5" i="5"/>
  <c r="I21" i="5" s="1"/>
  <c r="G86" i="1"/>
  <c r="G73" i="1"/>
  <c r="G72" i="1"/>
  <c r="G51" i="1"/>
  <c r="G9" i="1"/>
  <c r="G8" i="1"/>
  <c r="G7" i="1"/>
  <c r="G21" i="1"/>
  <c r="G22" i="5" l="1"/>
  <c r="C5" i="2" s="1"/>
  <c r="I86" i="1"/>
  <c r="G52" i="1"/>
  <c r="G50" i="1"/>
  <c r="G49" i="1"/>
  <c r="I52" i="1" l="1"/>
  <c r="G71" i="1" l="1"/>
  <c r="G36" i="1" l="1"/>
  <c r="G53" i="1"/>
  <c r="G22" i="1"/>
  <c r="I36" i="1" l="1"/>
  <c r="I71" i="1"/>
  <c r="G6" i="1"/>
  <c r="I21" i="1" l="1"/>
  <c r="G90" i="1"/>
  <c r="C4" i="2"/>
  <c r="C8" i="2" s="1"/>
</calcChain>
</file>

<file path=xl/sharedStrings.xml><?xml version="1.0" encoding="utf-8"?>
<sst xmlns="http://schemas.openxmlformats.org/spreadsheetml/2006/main" count="511" uniqueCount="251">
  <si>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</si>
  <si>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</si>
  <si>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</si>
  <si>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</si>
  <si>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</si>
  <si>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</si>
  <si>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</si>
  <si>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</si>
  <si>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</si>
  <si>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</si>
  <si>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</si>
  <si>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6.1</t>
  </si>
  <si>
    <t>1.1</t>
  </si>
  <si>
    <t>1.2</t>
  </si>
  <si>
    <t>1.4</t>
  </si>
  <si>
    <t>1.5</t>
  </si>
  <si>
    <t>1.6</t>
  </si>
  <si>
    <t>1.8</t>
  </si>
  <si>
    <t>vnt.</t>
  </si>
  <si>
    <t>2.1</t>
  </si>
  <si>
    <t>2.2</t>
  </si>
  <si>
    <t>2.3</t>
  </si>
  <si>
    <t>2.4</t>
  </si>
  <si>
    <t>2.5</t>
  </si>
  <si>
    <t>2.6</t>
  </si>
  <si>
    <t>2.7</t>
  </si>
  <si>
    <t>2.8</t>
  </si>
  <si>
    <t>2.9</t>
  </si>
  <si>
    <t>5.1</t>
  </si>
  <si>
    <t>5.2</t>
  </si>
  <si>
    <t>5.3</t>
  </si>
  <si>
    <t>5.4</t>
  </si>
  <si>
    <t>5.5</t>
  </si>
  <si>
    <t>5.6</t>
  </si>
  <si>
    <t>3.1</t>
  </si>
  <si>
    <t>Skyrius</t>
  </si>
  <si>
    <t>Iš viso skyriuje 1, Eur be PVM</t>
  </si>
  <si>
    <t>Iš viso skyriuje 2, Eur be PVM</t>
  </si>
  <si>
    <t>Iš viso skyriuje 3, Eur be PVM</t>
  </si>
  <si>
    <t>Iš viso skyriuje 5, Eur be PVM</t>
  </si>
  <si>
    <t>Iš viso skyriuje 7, Eur be PVM</t>
  </si>
  <si>
    <t>IŠ VISO ŽINIARAŠTYJE 1, EUR BE PVM</t>
  </si>
  <si>
    <t>2. Žemės darbai</t>
  </si>
  <si>
    <t>1.11</t>
  </si>
  <si>
    <t>5.7</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</si>
  <si>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</si>
  <si>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</si>
  <si>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</si>
  <si>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</si>
  <si>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</si>
  <si>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</si>
  <si>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</si>
  <si>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</si>
  <si>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</si>
  <si>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</si>
  <si>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</si>
  <si>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skyriuje 6, Eur be PVM</t>
  </si>
  <si>
    <t>1.9</t>
  </si>
  <si>
    <t>1.10</t>
  </si>
  <si>
    <t>1.12</t>
  </si>
  <si>
    <t>7.1</t>
  </si>
  <si>
    <t>2.10</t>
  </si>
  <si>
    <t>2.11</t>
  </si>
  <si>
    <t>2.12</t>
  </si>
  <si>
    <t>4.1</t>
  </si>
  <si>
    <t>4.2</t>
  </si>
  <si>
    <t>4.3</t>
  </si>
  <si>
    <t>4.4</t>
  </si>
  <si>
    <t>Iš viso skyriuje 4, Eur be PVM</t>
  </si>
  <si>
    <t>6.2</t>
  </si>
  <si>
    <t>6.3</t>
  </si>
  <si>
    <t>6.4</t>
  </si>
  <si>
    <t>6.5</t>
  </si>
  <si>
    <t>6.6</t>
  </si>
  <si>
    <t>6.7</t>
  </si>
  <si>
    <t>6.8</t>
  </si>
  <si>
    <t>6.9</t>
  </si>
  <si>
    <t>6.10</t>
  </si>
  <si>
    <t>6.11</t>
  </si>
  <si>
    <t>6.12</t>
  </si>
  <si>
    <t>IŠ VISO ŽINIARAŠTYJE 2, EUR BE PVM</t>
  </si>
  <si>
    <t>1.13</t>
  </si>
  <si>
    <t>1.14</t>
  </si>
  <si>
    <t>1.15</t>
  </si>
  <si>
    <t>1.16</t>
  </si>
  <si>
    <t>1.17</t>
  </si>
  <si>
    <t>IŠ VISO ŽINIARAŠTYJE 3, EUR BE PVM</t>
  </si>
  <si>
    <t>2.13</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</si>
  <si>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</si>
  <si>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1. Darbai</t>
  </si>
  <si>
    <t>2. Medžiagos</t>
  </si>
  <si>
    <t>*Pastaba dėl AB „ESO“: Rangovas savo pasiūlyme turi įsivertinti eilutėje nurodytą sumą. Rangovas pasirašęs sutartį su Kelių direkcija dėl kelio rekonstravimo/remonto, turės sudaryti sutartį su AB „ESO“ dėl jiems priklausančių tinklų pertvarkymo. Kelių direkcija Rangovui už AB „ESO“ priklausančių tinklų pertvarkymą apmokės už faktiškai atliktus darbus.</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</si>
  <si>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</si>
  <si>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5.8</t>
  </si>
  <si>
    <t>6.13</t>
  </si>
  <si>
    <t>6.14</t>
  </si>
  <si>
    <t>7.2</t>
  </si>
  <si>
    <t>Valstybinės reikšmės rajoninio kelio Nr. 2303 Kretinga–Kūlupėnai ruožo 2,04-3,54 km rekonstravimas, nutiesiant pėsčiųjų ir dviračių taką</t>
  </si>
  <si>
    <t>vnt</t>
  </si>
  <si>
    <t>Minkštų veislių medžių kirtimas, kelmų rovimas ir šakų genėjimas, kai kamieno skersmuo nuo 24 cm iki 32 cm</t>
  </si>
  <si>
    <t>Minkštų veislių medžių kirtimas, kelmų rovimas ir šakų genėjimas, kai kamieno skersmuo daugiau nei 32 cm</t>
  </si>
  <si>
    <t>Kietų veislių medžių kirtimas, kelmų rovimas ir šakų genėjimas, kai kamieno skersmuo nuo 24 cm iki 32 cm</t>
  </si>
  <si>
    <t>Kietų veislių medžių kirtimas, kelmų rovimas ir šakų genėjimas, kai kamieno skersmuo nei 32 cm</t>
  </si>
  <si>
    <t>Nukirstų medžių vilkimas 100 m atstumu laikinam sandėliavimui, kai medžiai nugenėti</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</si>
  <si>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(53 vnt.)</t>
  </si>
  <si>
    <t>Šakų, nupjautų krūmų ir smulkaus miško smulkinimas šakų smulkintuvu ir išvežimas utilizavimui rangovo pasirinktu atstumu</t>
  </si>
  <si>
    <t>Kelmų pakrovimas į autosavivarčius ir išvežimas utilizavimui rangovo pasirinktu atstumu</t>
  </si>
  <si>
    <t>Betoninės dangos išardymas mechanizuotai, pakrovimas į autosarvivarčius ir išvežimas (žiūrėti žiniaraščio priedą dėl išvežimo)</t>
  </si>
  <si>
    <t>Suolų išardymas, pakrovimas į autosarvivarčius ir išvežimas (žiūrėti žiniaraščio priedą dėl išvežimo)</t>
  </si>
  <si>
    <t>Šiukšlių  dėžės demontavimas, pakrovimas į autosarvivarčius ir išvežimas (žiūrėti žiniaraščio priedą dėl išvežimo)</t>
  </si>
  <si>
    <t>Kelio ženklų su metalinėmis atramomis demontavimas (stiebų skaičius atramoje 1 vnt). Pakrovimas į autosarvivarčius ir išvežimas (žiūrėti žiniaraščio priedą dėl išvežimo)</t>
  </si>
  <si>
    <t>Kelio ženklų su metalinėmis atramomis demontavimas (stiebų skaičius atramoje 2 vnt). Pakrovimas į autosarvivarčius ir išvežimas (žiūrėti žiniaraščio priedą dėl išvežimo)</t>
  </si>
  <si>
    <t>Metalinių ramsčių kelio ženklams demontavimas. Pakrovimas į autosarvivarčius ir išvežimas (žiūrėti žiniaraščio priedą dėl išvežimo)</t>
  </si>
  <si>
    <t>Autobusų-troleibusų stotelių paviljonų demontavimas, kai stulpai tvirtinami inkariniais varžtais. Pakrovimas į autosarvivarčius ir išvežimas (žiūrėti žiniaraščio priedą dėl išvežimo)</t>
  </si>
  <si>
    <t>Dirvožemio sluoksnio pašalinimas buldozeriais</t>
  </si>
  <si>
    <t xml:space="preserve">Grunto kasimas ekskavatoriais, suverčiant gruntą į sankasą , kai gruntas I grupės </t>
  </si>
  <si>
    <t>Iškasto grunto transportavimas autosavivarčiais, pakraunant ekskavatoriumi  gruntas I grupės, transportavimo atstumas  1 km) (į sandėliavimo aikštelę ir atgal)</t>
  </si>
  <si>
    <t xml:space="preserve">Grunto kasimas ekskavatoriais, pakraunant gruntą į autosavivarčius, kai gruntas II grupės </t>
  </si>
  <si>
    <t>Iškasto grunto transportavimas autosavivarčiais, pakraunant ekskavatoriumi (gruntas II grupės, transportavimo atstumas 1 km, į pylimus)</t>
  </si>
  <si>
    <t>Sampylų išlyginimas buldozeriais, perstumiant gruntą (atstumas 10 m , gruntas I-II grupės)</t>
  </si>
  <si>
    <t>Supilto grunto tankinimas savaeigiais volais, kai volo masė 10t, praėjimų skaičius viena vėže 6 kartai</t>
  </si>
  <si>
    <t xml:space="preserve">Pylimų tankinamo grunto drėkinimas, laistant per išpurškimo tūtas </t>
  </si>
  <si>
    <t>Pirminis plotų planiravimas buldozeriais</t>
  </si>
  <si>
    <t>Galutinis plotų planiravimas buldozeriais</t>
  </si>
  <si>
    <t>Iškasų arba pylimų šlaitų planiravimas ekskavatoriais (gruntas II grupės)</t>
  </si>
  <si>
    <t>Griovio dugno ir šlaitų planiravimas rankiniu būdu (gruntas II grupės)</t>
  </si>
  <si>
    <t xml:space="preserve">Griovių šlaitų tvirtinimas, apsėjant daugiametėmis žolėmis rankiniu būdu, užpilant gruntą </t>
  </si>
  <si>
    <t>Iškasto grunto transportavimasautosavivarčiais, pakraunant ekskavatoriumi (gruntas II grupės, Į užsakovo nurodytą vietą arba rangovo pasirinktu atstumu)</t>
  </si>
  <si>
    <t>Iškasto grunto transportavimas autosavivarčiais, pakraunant ekskavatoriumi (gruntas II grupės, Į užsakovo nurodytą vietą arba rangovo pasirinktu atstumu)</t>
  </si>
  <si>
    <t>Nuotekų vamzdyno prijungimas prie esamų tinklų, iškertant šulinio sienelę sausame grunte, kai vamzdžių skersmuo iki 600 mm  k8=1.03,k9=1.15</t>
  </si>
  <si>
    <t>Aklių pastatymas ant vamzdynų, kai skersmuo iki 150 mm</t>
  </si>
  <si>
    <t xml:space="preserve">Pralaidų iš plastikinių gofruotų vamzdžių montavimas, kai vamzdžių skersmuo  300 mm </t>
  </si>
  <si>
    <t>Pralaidų iš plastikinių gofruotų vamzdžių montavimas , kai vamzdžių skersmuo 400 mm</t>
  </si>
  <si>
    <t xml:space="preserve">Kelio važiuojamosios dalies (kelkraščiuose) drenažo iš plastikinių gofruotų vamzdžių su filtru įrengimas, kai vamzdžių skersmuo 113/126 mm </t>
  </si>
  <si>
    <t>Geotekstilės paklojimas</t>
  </si>
  <si>
    <t>Apvalių surenkamų gelžbetoninių  D=0,7 m normalaus tipo vandens surinkimo šulinių įrengimas</t>
  </si>
  <si>
    <t>Drenažo ištekamojo antgalio B-6 įrengimas</t>
  </si>
  <si>
    <t>Griovių šlaitų tvirtinimas, apsėjant daugiametėmis žolėmis rankiniu būdu , užpilant gruntą</t>
  </si>
  <si>
    <t>Skaldos pagrindo įrengimas iš nesurištojo mineralinių medžiagų mišinio 0/45 (storis 15 cm , viensluoksnis)</t>
  </si>
  <si>
    <t>Išorinės kelkraščio dalies sustiprinimas, užsėjant žolę</t>
  </si>
  <si>
    <t>Šalčiui nejautrių medžiagų pagrindo sluoksnių įrengimas, naudojant savaeigius plentvolius, kai pagrindas smėlio</t>
  </si>
  <si>
    <t>Sandūros tarp bordiūrų ir gatvės dangos užtaisymas amortizacine (sandarinimo) juosta</t>
  </si>
  <si>
    <t>Suolų įrengimas stotelėse</t>
  </si>
  <si>
    <t>Šiukšlių  dėžės NR.7 įrengimas</t>
  </si>
  <si>
    <t xml:space="preserve">Kelio skaldos pagrindo įrengimas iš nesurištojo mineralinių medžiagų mišinio 0/45 (storis 20 cm , viensluoksnis) </t>
  </si>
  <si>
    <t>Kelkraščio sustiprinimas 80 % skaldytos mineralinės medžiagos 16/32 ir 20 % dirvožemio mišiniu ( sluoksnio storis 10 cm)</t>
  </si>
  <si>
    <t>Asfaltbetonio dangos technologinių siūlių apdorojimas bitumo emulsija</t>
  </si>
  <si>
    <t>Skaldos pagrindo įrengimas iš nesurištojo mineralinių medžiagų mišinio 0/45 (storis 15 cm, viensluoksnis)</t>
  </si>
  <si>
    <t>Skaldos atsijų pasluoksnio įrengimas (nesurištojo mineralinių medžiagų mišinio 0/5, sluoksnio storis 3 cm)</t>
  </si>
  <si>
    <t>Grindinio įrengimas iš betono trinkelių rankiniu būdu, užpilant siūles akmens atsijomis</t>
  </si>
  <si>
    <t>Betono bordiūrų įrengimas ant betono pagrindo, kai bordiūrai 80x200x1000 mm</t>
  </si>
  <si>
    <t>Autobusų - troleibusų stotelių paviljonų montavimas, kai stulpai tvirtinami inkariniais varžtais</t>
  </si>
  <si>
    <t>Betono bordiūrų įrengimas ant betono pagrindo, kai bordiūrai 150x300x1000 mm</t>
  </si>
  <si>
    <t>Betono dangos įrengimas mažosios mechanizacijos priemonėmis (sluoksnio storis  20 cm)</t>
  </si>
  <si>
    <t xml:space="preserve">Kelkraščių apsėjimas daugiametėmis žolėmis rankiniu būdu </t>
  </si>
  <si>
    <t>Metalinių vienpusių kelio atitvarų ant metalinių statramsčių įrengimas, gręžiant duobes (N2 W5)</t>
  </si>
  <si>
    <t>Metalinių kelio atitvarų PGK elementų montavimas (N2 W5)</t>
  </si>
  <si>
    <t>Metalinių kelio atitvarų galinių elementų montavimas ( vienpusių)</t>
  </si>
  <si>
    <t>Grindinio įrengimas iš betono trinkelių rankiniu būdu, užpilant siūles akmens atsijomis (neregių vedimo sistema)</t>
  </si>
  <si>
    <t>Kelio dangos ženklinimas šaltu plastiku su stiklo rutuliukais ištisine linija kelių ženklinimo mašinomis (linijos plotis 5 cm) (neregių vedimo paviršius)</t>
  </si>
  <si>
    <t>Kelio dangos ženklinimas termoplastu su stiklo rutuliukais ištisine linija iki 30cm pločio kelių ženklinimo mašinomis (linijos plotis 12 cm)</t>
  </si>
  <si>
    <t xml:space="preserve">Kelio dangos ženklinimas termoplastu su stiklo rutuliukais ištisine linija iki 30cm pločio kelių ženklinimo mašinomis (linijos plotis 25 cm) </t>
  </si>
  <si>
    <t>Kelio ženklų su metalinėmis atramomis įrengimas, gręžiant duobes ir betonuojant pamatus (stiebų skaičius atramoje 2 vnt)</t>
  </si>
  <si>
    <t xml:space="preserve">Kelio ženklų su metalinėmis atramomis įrengimas, gręžiant duobes ir betonuojant pamatus (stiebų skaičius atramoje 1 vnt) </t>
  </si>
  <si>
    <t>Signalinių stulpelių pastatymas, kai stulpeliai plastikiniai</t>
  </si>
  <si>
    <t>Darbo projekto parengimas</t>
  </si>
  <si>
    <t>Šulinio landos pritaikymas prie projektuojamo dangos aukščio</t>
  </si>
  <si>
    <t>1. Melioracija</t>
  </si>
  <si>
    <t>Nukirstų drenų galų užtaisymas PE drenažo galiniais kamsčiais PK-5 50</t>
  </si>
  <si>
    <t xml:space="preserve">DARBŲ KIEKIŲ ŽINIARAŠTIS NR. 2 – MELIORACIJOS DALIS </t>
  </si>
  <si>
    <t>Drenažo linijų ieškojimas vienakaušiais ekskavatoriais</t>
  </si>
  <si>
    <t xml:space="preserve">II gr.grunto kasimas rank. būdu iki 2 m pločio ir iki 2 m gylio nesutvirtintose tranšėjose ir iki 1,5m gylio duobių kasimas (komunikacijų zonoje) </t>
  </si>
  <si>
    <t>Drenažo rinktuvų iš PVC 126/113mm skers.poliet.vamzd.įrengimas molio,priem., durp.grunte.,kasant tr.vienak.eksk.iki 2m gylio</t>
  </si>
  <si>
    <t xml:space="preserve">Drenažo sausintuvų įrengimas iš PVC gofruotų 63/54 mm mm skersmens vamzdžių, apvyniotų filtracine medžiaga </t>
  </si>
  <si>
    <t xml:space="preserve">Vamzdynų pirminis (apsauginis) užpylimas smėlio-žvyro mišiniu rankiniu būdu, sutankinant gruntą </t>
  </si>
  <si>
    <t>Drenažo rinktuvų iš PVC 110x3,2mm skers. (N klasės) vamzdžių įrengimas molio,priem.,durp.grunte.,kasant tr.vienak.eksk.iki 2m gylio</t>
  </si>
  <si>
    <t xml:space="preserve">Drenažo rinktuvų iš PVC 160x4,0mm skers. (N klasės) vamzd.įrengimas molio,priem.,durp.grunte.,kasant tr.vienak.eksk.iki 2m gylio </t>
  </si>
  <si>
    <t>Drenažo rinktuvų iš PVC 315x7,7mm skers. (N klasės).vamzd. įrengimas molio,priem.,durp.grunte.,kasant tr.vienak.eksk.iki 2m gylio</t>
  </si>
  <si>
    <t>Dėklų rinktuvams iš PVC 200mm skers. (N klasės) vamzdžių įrengimas vienakaušiais ekskavatoriais</t>
  </si>
  <si>
    <t>Dėklų galų užtaisymas sandarinimo rankovėmis (DN125x200) (2 dėklo galai)</t>
  </si>
  <si>
    <t>Paviršinio vandens nuleistuvo PN-42 įrengimas griovyje</t>
  </si>
  <si>
    <t>Polietileninio paslėpto drenažo šulinio PE-ŠP-40 įrengimas</t>
  </si>
  <si>
    <t xml:space="preserve">Esamų keram. d 50mm drenažo sausintuvų prijungimas prie naujo rinktuvo,kuris yra žemiau sausintuvo &gt;10cm </t>
  </si>
  <si>
    <t>Esamų keram. d 75mm drenažo sausintuvų prijungimas prie naujo rinktuvo,kuris yra žemiau sausintuvo&gt;10cm</t>
  </si>
  <si>
    <t>250 mm skersmens drenažo sausintuvų prijungimas prie naujų rinktuvų</t>
  </si>
  <si>
    <t>Esamo gelžbetoninio nuleistuvo demontavimas, pakrovimas į autosarvivarčius ir išvežimas (žiūrėti žiniaraščio priedą dėl išvežimo)</t>
  </si>
  <si>
    <t>2.14</t>
  </si>
  <si>
    <t>2.15</t>
  </si>
  <si>
    <t>3. Vandens nuvedimas</t>
  </si>
  <si>
    <t>3.2</t>
  </si>
  <si>
    <t>3.3</t>
  </si>
  <si>
    <t>3.4</t>
  </si>
  <si>
    <t>3.5</t>
  </si>
  <si>
    <t>3.6</t>
  </si>
  <si>
    <t>3.7</t>
  </si>
  <si>
    <t>3.8</t>
  </si>
  <si>
    <t>3.9</t>
  </si>
  <si>
    <t>3.10</t>
  </si>
  <si>
    <t>4. Tako danga</t>
  </si>
  <si>
    <t>5. Kitos dangos</t>
  </si>
  <si>
    <t>5.9</t>
  </si>
  <si>
    <t>5.10</t>
  </si>
  <si>
    <t>5.11</t>
  </si>
  <si>
    <t>5.12</t>
  </si>
  <si>
    <t>5.13</t>
  </si>
  <si>
    <t>5.14</t>
  </si>
  <si>
    <t>5.15</t>
  </si>
  <si>
    <t>5.16</t>
  </si>
  <si>
    <t>5.17</t>
  </si>
  <si>
    <t>5.18</t>
  </si>
  <si>
    <t>5.19</t>
  </si>
  <si>
    <t>6. Saugaus eismo organizavimas</t>
  </si>
  <si>
    <t>7. Kiti darbai</t>
  </si>
  <si>
    <t>7.3</t>
  </si>
  <si>
    <t>Sudedamas PVC vamzdis Ø 110</t>
  </si>
  <si>
    <t>Sandarinimo putos (visiems metų laikams)</t>
  </si>
  <si>
    <t>l</t>
  </si>
  <si>
    <t>DARBŲ KIEKIŲ ŽINIARAŠTIS NR. 3 – ELEKTRONINIŲ RYŠIŲ DALIS</t>
  </si>
  <si>
    <t>Tranšėjų užpylimas rankiniu būdu 1-2 kabeliams I-II grupės grunte</t>
  </si>
  <si>
    <t>Pakloto kabeliui įrengimas, kai tranšėjoje tiesiamas vienas kabelis</t>
  </si>
  <si>
    <t>Signalinės juostos paklojimas tranšėjoje virš pakloto kabelio</t>
  </si>
  <si>
    <t>Vamzdigalių sandarinimas</t>
  </si>
  <si>
    <t>Paklotų kabelių apsauga surenkamais gaubtais, atkasant kabelius, kai surenkamo gaubto skersmuo  110 mm</t>
  </si>
  <si>
    <t>DARBŲ KIEKIŲ ŽINIARAŠTIS NR. 1 – SUSISIEKIMO DALIS</t>
  </si>
  <si>
    <t>SUSISIEKIMO DALIS</t>
  </si>
  <si>
    <t>MELIORACIJOS DALIS</t>
  </si>
  <si>
    <t>ELEKTRONINIŲ RYŠIŲ DALIS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</si>
  <si>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Raseinių kelių tarnybos Pagrybio meistrija, Aušrinės g. 2, Iždonų k., Kaltinėnų sen., Šilalės r.</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</si>
  <si>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Daugiau kaip 50 mm storio asfaltbetonio dangos sluoksnio frezavimas freza, kai frezuojamas plotas iki 1m2</t>
  </si>
  <si>
    <t>6.15</t>
  </si>
  <si>
    <t>Medžių kamienų išvežimas į Užsakovo nurodytą vietą arba Rangovo pasirinktu atstumu</t>
  </si>
  <si>
    <t>t</t>
  </si>
  <si>
    <t>Tranšėjų 1m gylio kasimas ekskavatoriais I-II grupės grunte (232x0,6)=139,2</t>
  </si>
  <si>
    <t>Tranšėjų 1m gylio  užpylimas buldozeriais I-II grupės grunte iš sankasos</t>
  </si>
  <si>
    <t>Tranšėjų kasimas rankiniu būdu I-II grupės grunte iki 1m gylio (232x0,4)=92,8</t>
  </si>
  <si>
    <t>Gelžbetoninių stulpelių  (sargelių) montavimas</t>
  </si>
  <si>
    <t>Kontrolinė geodezinė nuotrauka</t>
  </si>
  <si>
    <t>3. Kiti darbai</t>
  </si>
  <si>
    <t>ESO DALIS</t>
  </si>
  <si>
    <t>Grįžtamosios medžiagos (nufrezuotas asfaltas), įkainis  9,58 Eur/m3 (sąmatoje įvertinamas su minuso ženklu)</t>
  </si>
  <si>
    <t>3.1.1</t>
  </si>
  <si>
    <t>Pralaidų kai vamzdžių skersmuo  300 mm apykaklinių antgalių įrengimas</t>
  </si>
  <si>
    <t>3.2.1</t>
  </si>
  <si>
    <t>Pralaidų kai vamzdžių skersmuo  400 mm apykaklinių antgalių įrengimas</t>
  </si>
  <si>
    <r>
      <t xml:space="preserve">Viensluoksnės kelio dangos įrengimas iš pagrindo - dangos sluoksnio asfaltbetonio </t>
    </r>
    <r>
      <rPr>
        <sz val="11"/>
        <color rgb="FFFF0000"/>
        <rFont val="Times New Roman"/>
        <family val="1"/>
        <charset val="186"/>
      </rPr>
      <t>AC 16 PD</t>
    </r>
    <r>
      <rPr>
        <sz val="11"/>
        <rFont val="Times New Roman"/>
        <family val="1"/>
        <charset val="186"/>
      </rPr>
      <t xml:space="preserve"> (sluoksnis 6 cm storio)</t>
    </r>
  </si>
  <si>
    <r>
      <t>Viensluoksnės kelio dangos įrengimas iš pagrindo - dangos sluoksnio asfaltbetonio</t>
    </r>
    <r>
      <rPr>
        <sz val="11"/>
        <color rgb="FFFF0000"/>
        <rFont val="Times New Roman"/>
        <family val="1"/>
        <charset val="186"/>
      </rPr>
      <t xml:space="preserve"> AC 16 PD </t>
    </r>
    <r>
      <rPr>
        <sz val="11"/>
        <rFont val="Times New Roman"/>
        <family val="1"/>
        <charset val="186"/>
      </rPr>
      <t>(sluoksnis 6 cm storio)</t>
    </r>
  </si>
  <si>
    <r>
      <t xml:space="preserve">Griovių dugnų tvirtinimas </t>
    </r>
    <r>
      <rPr>
        <sz val="11"/>
        <color rgb="FFFF0000"/>
        <rFont val="Times New Roman"/>
        <family val="1"/>
        <charset val="186"/>
      </rPr>
      <t>frakciniu</t>
    </r>
    <r>
      <rPr>
        <sz val="11"/>
        <rFont val="Times New Roman"/>
        <family val="1"/>
        <charset val="186"/>
      </rPr>
      <t xml:space="preserve"> žvyru </t>
    </r>
    <r>
      <rPr>
        <sz val="11"/>
        <color rgb="FFFF0000"/>
        <rFont val="Times New Roman"/>
        <family val="1"/>
        <charset val="186"/>
      </rPr>
      <t>22/32 arba 22/45</t>
    </r>
  </si>
  <si>
    <r>
      <t xml:space="preserve">Pjautuvo profilio kelio dangos įrengimas iš žvyro mišinio </t>
    </r>
    <r>
      <rPr>
        <sz val="11"/>
        <color rgb="FFFF0000"/>
        <rFont val="Times New Roman"/>
        <family val="1"/>
        <charset val="186"/>
      </rPr>
      <t>0/45</t>
    </r>
    <r>
      <rPr>
        <sz val="11"/>
        <rFont val="Times New Roman"/>
        <family val="1"/>
        <charset val="186"/>
      </rPr>
      <t xml:space="preserve"> (sluoksnio storis 20 cm)</t>
    </r>
  </si>
  <si>
    <t>1.1a</t>
  </si>
  <si>
    <t>km</t>
  </si>
  <si>
    <t>Pėsčiųjų ir dviratininkų tako trasos nužymėjimas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</si>
</sst>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18"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sz val="11"/>
      <color rgb="FF0070C0"/>
      <name val="Times New Roman"/>
      <family val="1"/>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70">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Fill="1" applyBorder="1" applyAlignment="1">
      <alignment horizontal="left" vertical="center" wrapText="1"/>
    </xf>
    <xf numFmtId="0" fontId="2" fillId="0" borderId="0" xfId="1" applyNumberFormat="1" applyFont="1" applyAlignment="1" applyProtection="1">
      <alignment horizontal="center" vertical="center" wrapText="1"/>
    </xf>
    <xf numFmtId="0" fontId="5" fillId="0" borderId="1" xfId="0" applyNumberFormat="1" applyFont="1" applyFill="1" applyBorder="1" applyAlignment="1">
      <alignment horizontal="center" vertical="center"/>
    </xf>
    <xf numFmtId="0" fontId="4" fillId="0" borderId="0" xfId="4" applyNumberFormat="1" applyFont="1" applyAlignment="1">
      <alignment vertical="center"/>
    </xf>
    <xf numFmtId="0" fontId="7" fillId="0" borderId="0" xfId="0" applyNumberFormat="1" applyFont="1"/>
    <xf numFmtId="0" fontId="8" fillId="0" borderId="0" xfId="0" applyNumberFormat="1" applyFont="1" applyAlignment="1">
      <alignment vertical="center"/>
    </xf>
    <xf numFmtId="0" fontId="8" fillId="0" borderId="0" xfId="0" applyNumberFormat="1" applyFont="1" applyAlignment="1">
      <alignment horizontal="left" vertical="center" wrapText="1"/>
    </xf>
    <xf numFmtId="4" fontId="4" fillId="4" borderId="1" xfId="4" applyNumberFormat="1" applyFont="1" applyFill="1" applyBorder="1" applyAlignment="1" applyProtection="1">
      <alignment horizontal="center" vertical="center" wrapText="1"/>
      <protection locked="0"/>
    </xf>
    <xf numFmtId="0"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NumberFormat="1" applyFont="1" applyBorder="1" applyAlignment="1">
      <alignment horizontal="center" vertical="center"/>
    </xf>
    <xf numFmtId="4" fontId="4" fillId="4"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Border="1" applyAlignment="1" applyProtection="1">
      <alignment horizontal="center" vertical="center"/>
      <protection locked="0"/>
    </xf>
    <xf numFmtId="0" fontId="4" fillId="0" borderId="0" xfId="4" applyFont="1" applyBorder="1" applyAlignment="1">
      <alignment vertical="center"/>
    </xf>
    <xf numFmtId="0" fontId="4" fillId="0" borderId="0" xfId="4" applyFont="1" applyBorder="1" applyAlignment="1">
      <alignment vertical="center" wrapText="1"/>
    </xf>
    <xf numFmtId="0" fontId="4" fillId="0" borderId="0" xfId="4" applyNumberFormat="1" applyFont="1" applyBorder="1" applyAlignment="1">
      <alignment vertical="center"/>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0" fontId="4" fillId="0" borderId="0" xfId="4" applyNumberFormat="1" applyFont="1" applyBorder="1" applyAlignment="1">
      <alignment horizontal="right" vertical="center"/>
    </xf>
    <xf numFmtId="0" fontId="7" fillId="0" borderId="0" xfId="0" applyFont="1" applyBorder="1" applyProtection="1">
      <protection locked="0"/>
    </xf>
    <xf numFmtId="49"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5"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2" fillId="0" borderId="17"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wrapText="1"/>
    </xf>
    <xf numFmtId="0" fontId="16" fillId="0" borderId="0" xfId="0" applyFont="1"/>
    <xf numFmtId="49" fontId="5" fillId="0" borderId="0" xfId="0" applyNumberFormat="1" applyFont="1" applyFill="1" applyBorder="1" applyAlignment="1">
      <alignment horizontal="left" vertical="center" wrapText="1"/>
    </xf>
    <xf numFmtId="49" fontId="5" fillId="0" borderId="20" xfId="0" applyNumberFormat="1" applyFont="1" applyBorder="1" applyAlignment="1">
      <alignment horizontal="left" vertical="center" wrapText="1"/>
    </xf>
    <xf numFmtId="49" fontId="5" fillId="0" borderId="20" xfId="0" applyNumberFormat="1" applyFont="1" applyBorder="1" applyAlignment="1">
      <alignment horizontal="center" vertical="center" wrapText="1"/>
    </xf>
    <xf numFmtId="0" fontId="5" fillId="0" borderId="20" xfId="0" applyNumberFormat="1" applyFont="1" applyBorder="1" applyAlignment="1">
      <alignment horizontal="center" vertical="center"/>
    </xf>
    <xf numFmtId="4" fontId="4" fillId="4" borderId="20" xfId="4" applyNumberFormat="1" applyFont="1" applyFill="1" applyBorder="1" applyAlignment="1" applyProtection="1">
      <alignment horizontal="center" vertical="center" wrapText="1"/>
      <protection locked="0"/>
    </xf>
    <xf numFmtId="4" fontId="5" fillId="0" borderId="21" xfId="0" applyNumberFormat="1" applyFont="1" applyBorder="1" applyAlignment="1">
      <alignment horizontal="center" vertical="center" wrapText="1"/>
    </xf>
    <xf numFmtId="0" fontId="7" fillId="0" borderId="0" xfId="0" applyFont="1" applyFill="1" applyBorder="1" applyProtection="1">
      <protection locked="0"/>
    </xf>
    <xf numFmtId="49" fontId="5" fillId="0" borderId="20" xfId="0" applyNumberFormat="1" applyFont="1" applyFill="1" applyBorder="1" applyAlignment="1">
      <alignment horizontal="left" vertical="center" wrapText="1"/>
    </xf>
    <xf numFmtId="4" fontId="5" fillId="0" borderId="9" xfId="0" applyNumberFormat="1" applyFont="1" applyBorder="1" applyAlignment="1">
      <alignment horizontal="center" vertical="center" wrapText="1"/>
    </xf>
    <xf numFmtId="0" fontId="13" fillId="0" borderId="0" xfId="0" applyFont="1" applyAlignment="1">
      <alignment horizontal="left" vertical="center"/>
    </xf>
    <xf numFmtId="0" fontId="4" fillId="0" borderId="22" xfId="3" applyFont="1" applyBorder="1" applyAlignment="1">
      <alignment horizontal="center" vertical="center" wrapText="1"/>
    </xf>
    <xf numFmtId="4" fontId="4" fillId="0" borderId="23" xfId="3"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0" fontId="5" fillId="0" borderId="24"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8" xfId="0" applyNumberFormat="1" applyFont="1" applyBorder="1" applyAlignment="1">
      <alignment horizontal="center" vertical="center" wrapText="1"/>
    </xf>
    <xf numFmtId="0" fontId="5" fillId="0" borderId="8" xfId="0" applyNumberFormat="1" applyFont="1" applyBorder="1" applyAlignment="1">
      <alignment horizontal="center" vertical="center"/>
    </xf>
    <xf numFmtId="49" fontId="11" fillId="0" borderId="25" xfId="0" applyNumberFormat="1" applyFont="1" applyBorder="1" applyAlignment="1">
      <alignment horizontal="center" vertical="center" wrapText="1"/>
    </xf>
    <xf numFmtId="164" fontId="5" fillId="4" borderId="20"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xf>
    <xf numFmtId="49" fontId="11" fillId="0" borderId="26" xfId="0" applyNumberFormat="1" applyFont="1" applyBorder="1" applyAlignment="1">
      <alignment horizontal="center" vertical="center" wrapText="1"/>
    </xf>
    <xf numFmtId="49" fontId="5" fillId="0" borderId="24" xfId="0" applyNumberFormat="1" applyFont="1" applyBorder="1" applyAlignment="1">
      <alignment horizontal="left" vertical="center" wrapText="1"/>
    </xf>
    <xf numFmtId="4" fontId="5" fillId="0" borderId="28" xfId="0" applyNumberFormat="1" applyFont="1" applyBorder="1" applyAlignment="1">
      <alignment horizontal="center" vertical="center" wrapText="1"/>
    </xf>
    <xf numFmtId="49" fontId="5" fillId="0" borderId="27" xfId="0" applyNumberFormat="1" applyFont="1" applyBorder="1" applyAlignment="1">
      <alignment horizontal="center" vertical="center" wrapText="1"/>
    </xf>
    <xf numFmtId="4" fontId="4" fillId="4" borderId="24" xfId="4" applyNumberFormat="1" applyFont="1" applyFill="1" applyBorder="1" applyAlignment="1" applyProtection="1">
      <alignment horizontal="center" vertical="center" wrapText="1"/>
      <protection locked="0"/>
    </xf>
    <xf numFmtId="49" fontId="5" fillId="0" borderId="1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 fontId="4" fillId="4" borderId="8" xfId="4" applyNumberFormat="1" applyFont="1" applyFill="1" applyBorder="1" applyAlignment="1" applyProtection="1">
      <alignment horizontal="center" vertical="center" wrapText="1"/>
      <protection locked="0"/>
    </xf>
    <xf numFmtId="0" fontId="5" fillId="0" borderId="8" xfId="0" applyNumberFormat="1" applyFont="1" applyFill="1" applyBorder="1" applyAlignment="1">
      <alignment horizontal="center" vertical="center"/>
    </xf>
    <xf numFmtId="4" fontId="4" fillId="4" borderId="8" xfId="3" applyNumberFormat="1" applyFont="1" applyFill="1" applyBorder="1" applyAlignment="1" applyProtection="1">
      <alignment horizontal="center" vertical="center" wrapText="1"/>
      <protection locked="0"/>
    </xf>
    <xf numFmtId="164" fontId="5" fillId="4" borderId="8" xfId="0" applyNumberFormat="1" applyFont="1" applyFill="1" applyBorder="1" applyAlignment="1" applyProtection="1">
      <alignment horizontal="center" vertical="center"/>
      <protection locked="0"/>
    </xf>
    <xf numFmtId="49" fontId="11"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7" fillId="0" borderId="0" xfId="0" applyFont="1" applyFill="1" applyAlignment="1" applyProtection="1">
      <alignment wrapText="1"/>
      <protection locked="0"/>
    </xf>
    <xf numFmtId="49" fontId="5" fillId="0" borderId="1" xfId="0" applyNumberFormat="1"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5" fillId="0" borderId="16" xfId="0" applyNumberFormat="1" applyFont="1" applyFill="1" applyBorder="1" applyAlignment="1">
      <alignment horizontal="center" vertical="center"/>
    </xf>
    <xf numFmtId="0" fontId="6" fillId="0" borderId="0" xfId="0" applyFont="1" applyFill="1" applyProtection="1">
      <protection locked="0"/>
    </xf>
    <xf numFmtId="0" fontId="7" fillId="0" borderId="0" xfId="0" applyFont="1" applyFill="1" applyProtection="1">
      <protection locked="0"/>
    </xf>
    <xf numFmtId="49" fontId="1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 fontId="5" fillId="0" borderId="23" xfId="0" applyNumberFormat="1" applyFont="1" applyFill="1" applyBorder="1" applyAlignment="1">
      <alignment horizontal="center" vertical="center" wrapText="1"/>
    </xf>
    <xf numFmtId="4" fontId="3" fillId="0" borderId="0" xfId="0" applyNumberFormat="1" applyFont="1" applyFill="1" applyBorder="1" applyAlignment="1" applyProtection="1">
      <alignment horizontal="center" vertical="center" wrapText="1"/>
      <protection locked="0"/>
    </xf>
    <xf numFmtId="4" fontId="12" fillId="0" borderId="0" xfId="0" applyNumberFormat="1" applyFont="1" applyFill="1" applyBorder="1" applyAlignment="1" applyProtection="1">
      <alignment horizontal="center" vertical="center"/>
      <protection locked="0"/>
    </xf>
    <xf numFmtId="0" fontId="6" fillId="0" borderId="0" xfId="0" applyFont="1" applyFill="1" applyAlignment="1" applyProtection="1">
      <alignment wrapText="1"/>
      <protection locked="0"/>
    </xf>
    <xf numFmtId="164" fontId="5" fillId="0" borderId="29" xfId="0" applyNumberFormat="1" applyFont="1" applyFill="1" applyBorder="1" applyAlignment="1" applyProtection="1">
      <alignment horizontal="center" vertical="center"/>
      <protection locked="0"/>
    </xf>
    <xf numFmtId="4" fontId="4" fillId="0" borderId="13" xfId="0" applyNumberFormat="1" applyFont="1" applyFill="1" applyBorder="1" applyAlignment="1" applyProtection="1">
      <alignment horizontal="center" vertical="center" wrapText="1"/>
      <protection locked="0"/>
    </xf>
    <xf numFmtId="4" fontId="12" fillId="0" borderId="14" xfId="0" applyNumberFormat="1" applyFont="1" applyFill="1" applyBorder="1" applyAlignment="1" applyProtection="1">
      <alignment horizontal="center" vertical="center"/>
      <protection locked="0"/>
    </xf>
    <xf numFmtId="0" fontId="13" fillId="0" borderId="0" xfId="0" applyFont="1" applyAlignment="1">
      <alignment horizontal="center"/>
    </xf>
    <xf numFmtId="0" fontId="13" fillId="0" borderId="1" xfId="0" applyFont="1" applyBorder="1" applyAlignment="1">
      <alignment horizontal="center"/>
    </xf>
    <xf numFmtId="4" fontId="4" fillId="4" borderId="1" xfId="4" applyNumberFormat="1" applyFont="1" applyFill="1" applyBorder="1" applyAlignment="1" applyProtection="1">
      <alignment horizontal="center" vertical="center" wrapText="1"/>
    </xf>
    <xf numFmtId="0" fontId="7" fillId="0" borderId="0" xfId="0" applyFont="1" applyFill="1" applyAlignment="1" applyProtection="1">
      <alignment wrapText="1"/>
      <protection locked="0"/>
    </xf>
    <xf numFmtId="0" fontId="0" fillId="0" borderId="0" xfId="0" applyFill="1" applyAlignment="1">
      <alignment wrapText="1"/>
    </xf>
    <xf numFmtId="49" fontId="5" fillId="0" borderId="27" xfId="0" applyNumberFormat="1" applyFont="1" applyBorder="1" applyAlignment="1">
      <alignment horizontal="center" vertical="center"/>
    </xf>
    <xf numFmtId="0" fontId="17" fillId="6" borderId="0" xfId="0" applyFont="1" applyFill="1" applyAlignment="1">
      <alignment vertical="center"/>
    </xf>
    <xf numFmtId="49" fontId="17" fillId="6" borderId="24" xfId="0" applyNumberFormat="1" applyFont="1" applyFill="1" applyBorder="1" applyAlignment="1">
      <alignment horizontal="center" vertical="center" wrapText="1"/>
    </xf>
    <xf numFmtId="0" fontId="17" fillId="6" borderId="24" xfId="0" applyNumberFormat="1" applyFont="1" applyFill="1" applyBorder="1" applyAlignment="1">
      <alignment horizontal="center" vertical="center"/>
    </xf>
    <xf numFmtId="164" fontId="17" fillId="6" borderId="24" xfId="0" applyNumberFormat="1" applyFont="1" applyFill="1" applyBorder="1" applyAlignment="1" applyProtection="1">
      <alignment horizontal="center" vertical="center"/>
      <protection locked="0"/>
    </xf>
    <xf numFmtId="4" fontId="17" fillId="6" borderId="28"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7" fillId="6" borderId="1" xfId="0" applyNumberFormat="1" applyFont="1" applyFill="1" applyBorder="1" applyAlignment="1">
      <alignment horizontal="center" vertical="center"/>
    </xf>
    <xf numFmtId="164" fontId="17" fillId="6" borderId="1" xfId="0" applyNumberFormat="1" applyFont="1" applyFill="1" applyBorder="1" applyAlignment="1" applyProtection="1">
      <alignment horizontal="center" vertical="center"/>
      <protection locked="0"/>
    </xf>
    <xf numFmtId="4" fontId="17" fillId="6" borderId="6" xfId="0" applyNumberFormat="1" applyFont="1" applyFill="1" applyBorder="1" applyAlignment="1">
      <alignment horizontal="center" vertical="center" wrapText="1"/>
    </xf>
    <xf numFmtId="4" fontId="4" fillId="0" borderId="1" xfId="4" applyNumberFormat="1" applyFont="1" applyFill="1" applyBorder="1" applyAlignment="1" applyProtection="1">
      <alignment horizontal="center" vertical="center" wrapText="1"/>
      <protection locked="0"/>
    </xf>
    <xf numFmtId="49"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xf>
    <xf numFmtId="4" fontId="4" fillId="0" borderId="3" xfId="4" applyNumberFormat="1" applyFont="1" applyFill="1" applyBorder="1" applyAlignment="1" applyProtection="1">
      <alignment horizontal="center" vertical="center" wrapText="1"/>
      <protection locked="0"/>
    </xf>
    <xf numFmtId="4" fontId="5" fillId="0" borderId="4" xfId="0" applyNumberFormat="1" applyFont="1" applyFill="1" applyBorder="1" applyAlignment="1">
      <alignment horizontal="center" vertical="center" wrapText="1"/>
    </xf>
    <xf numFmtId="49" fontId="5" fillId="0" borderId="16" xfId="0" applyNumberFormat="1" applyFont="1" applyFill="1" applyBorder="1" applyAlignment="1">
      <alignment horizontal="center" vertical="center" wrapText="1"/>
    </xf>
    <xf numFmtId="49" fontId="5" fillId="6" borderId="1" xfId="0" applyNumberFormat="1" applyFont="1" applyFill="1" applyBorder="1" applyAlignment="1">
      <alignment horizontal="left" vertical="center" wrapText="1"/>
    </xf>
    <xf numFmtId="49" fontId="11" fillId="6" borderId="2" xfId="0" applyNumberFormat="1" applyFont="1" applyFill="1" applyBorder="1" applyAlignment="1">
      <alignment horizontal="center" vertical="center" wrapText="1"/>
    </xf>
    <xf numFmtId="49" fontId="5" fillId="6" borderId="15" xfId="0" applyNumberFormat="1" applyFont="1" applyFill="1" applyBorder="1" applyAlignment="1">
      <alignment horizontal="center" vertical="center"/>
    </xf>
    <xf numFmtId="49" fontId="5" fillId="6" borderId="3" xfId="0" applyNumberFormat="1" applyFont="1" applyFill="1" applyBorder="1" applyAlignment="1">
      <alignment horizontal="left" vertical="center" wrapText="1"/>
    </xf>
    <xf numFmtId="49" fontId="5" fillId="6" borderId="3" xfId="0" applyNumberFormat="1" applyFont="1" applyFill="1" applyBorder="1" applyAlignment="1">
      <alignment horizontal="center" vertical="center" wrapText="1"/>
    </xf>
    <xf numFmtId="0" fontId="5" fillId="6" borderId="3" xfId="0" applyNumberFormat="1" applyFont="1" applyFill="1" applyBorder="1" applyAlignment="1">
      <alignment horizontal="center" vertical="center"/>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7" fillId="0" borderId="0" xfId="0" applyFont="1" applyFill="1" applyAlignment="1" applyProtection="1">
      <alignment wrapText="1"/>
      <protection locked="0"/>
    </xf>
    <xf numFmtId="0" fontId="0" fillId="0" borderId="0" xfId="0" applyFill="1" applyAlignment="1">
      <alignment wrapText="1"/>
    </xf>
    <xf numFmtId="0" fontId="4" fillId="3" borderId="10" xfId="1" applyFont="1" applyFill="1" applyBorder="1" applyAlignment="1" applyProtection="1">
      <alignment horizontal="center" vertical="center"/>
    </xf>
    <xf numFmtId="0" fontId="4" fillId="3" borderId="11" xfId="1" applyFont="1" applyFill="1" applyBorder="1" applyAlignment="1" applyProtection="1">
      <alignment horizontal="center" vertical="center"/>
    </xf>
    <xf numFmtId="0" fontId="4" fillId="3" borderId="12" xfId="1" applyFont="1" applyFill="1" applyBorder="1" applyAlignment="1" applyProtection="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6" fillId="0" borderId="0" xfId="0" applyFont="1" applyAlignment="1">
      <alignment horizontal="left"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16" xfId="0" applyFont="1" applyFill="1" applyBorder="1" applyAlignment="1">
      <alignment horizontal="center" vertical="center"/>
    </xf>
  </cellXfs>
  <cellStyles count="5">
    <cellStyle name="Įprastas" xfId="0" builtinId="0"/>
    <cellStyle name="Normal 2 2" xfId="1"/>
    <cellStyle name="Normal 3" xfId="4"/>
    <cellStyle name="TableStyleLight1" xfId="3"/>
    <cellStyle name="TableStyleLight1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96"/>
  <sheetViews>
    <sheetView topLeftCell="A73" zoomScale="92" zoomScaleNormal="92" workbookViewId="0">
      <selection activeCell="F90" sqref="F90"/>
    </sheetView>
  </sheetViews>
  <sheetFormatPr defaultColWidth="9.140625" defaultRowHeight="15" x14ac:dyDescent="0.25"/>
  <cols>
    <col min="1" max="1" width="39.5703125" style="32" customWidth="1"/>
    <col min="2" max="2" width="10.5703125" style="13" customWidth="1"/>
    <col min="3" max="3" width="71.5703125" style="14" customWidth="1"/>
    <col min="4" max="4" width="9.140625" style="13"/>
    <col min="5" max="5" width="16.42578125" style="26" customWidth="1"/>
    <col min="6" max="6" width="20.5703125" style="20" customWidth="1"/>
    <col min="7" max="7" width="14.5703125" style="13" customWidth="1"/>
    <col min="8" max="8" width="21.5703125" style="21" customWidth="1"/>
    <col min="9" max="9" width="20.5703125" style="10" customWidth="1"/>
    <col min="10" max="10" width="11.85546875" style="10" customWidth="1"/>
    <col min="11" max="11" width="26.5703125" style="10" customWidth="1"/>
    <col min="12" max="16384" width="9.140625" style="10"/>
  </cols>
  <sheetData>
    <row r="1" spans="1:9" ht="39.950000000000003" customHeight="1" x14ac:dyDescent="0.25">
      <c r="A1" s="152" t="s">
        <v>97</v>
      </c>
      <c r="B1" s="152"/>
      <c r="C1" s="152"/>
      <c r="D1" s="152"/>
      <c r="E1" s="152"/>
      <c r="F1" s="152"/>
      <c r="G1" s="152"/>
    </row>
    <row r="2" spans="1:9" ht="21.75" customHeight="1" thickBot="1" x14ac:dyDescent="0.35">
      <c r="A2" s="1"/>
      <c r="B2" s="1"/>
      <c r="C2" s="1"/>
      <c r="D2" s="1"/>
      <c r="E2" s="23"/>
      <c r="F2" s="1"/>
      <c r="G2" s="1"/>
    </row>
    <row r="3" spans="1:9" ht="21.75" customHeight="1" x14ac:dyDescent="0.25">
      <c r="A3" s="153" t="s">
        <v>223</v>
      </c>
      <c r="B3" s="154"/>
      <c r="C3" s="154"/>
      <c r="D3" s="154"/>
      <c r="E3" s="154"/>
      <c r="F3" s="154"/>
      <c r="G3" s="155"/>
    </row>
    <row r="4" spans="1:9" ht="44.1" customHeight="1" thickBot="1" x14ac:dyDescent="0.3">
      <c r="A4" s="40" t="s">
        <v>35</v>
      </c>
      <c r="B4" s="64" t="s">
        <v>0</v>
      </c>
      <c r="C4" s="41" t="s">
        <v>1</v>
      </c>
      <c r="D4" s="41" t="s">
        <v>2</v>
      </c>
      <c r="E4" s="42" t="s">
        <v>3</v>
      </c>
      <c r="F4" s="43" t="s">
        <v>4</v>
      </c>
      <c r="G4" s="44" t="s">
        <v>5</v>
      </c>
    </row>
    <row r="5" spans="1:9" ht="29.25" customHeight="1" thickBot="1" x14ac:dyDescent="0.3">
      <c r="A5" s="147" t="s">
        <v>6</v>
      </c>
      <c r="B5" s="148" t="s">
        <v>248</v>
      </c>
      <c r="C5" s="149" t="s">
        <v>250</v>
      </c>
      <c r="D5" s="150" t="s">
        <v>249</v>
      </c>
      <c r="E5" s="151">
        <v>1.4039999999999999</v>
      </c>
      <c r="F5" s="36">
        <v>383.17</v>
      </c>
      <c r="G5" s="37">
        <f t="shared" ref="G5" si="0">ROUND((E5*F5),2)</f>
        <v>537.97</v>
      </c>
    </row>
    <row r="6" spans="1:9" ht="29.25" customHeight="1" x14ac:dyDescent="0.25">
      <c r="A6" s="62" t="s">
        <v>6</v>
      </c>
      <c r="B6" s="58" t="s">
        <v>12</v>
      </c>
      <c r="C6" s="33" t="s">
        <v>99</v>
      </c>
      <c r="D6" s="34" t="s">
        <v>18</v>
      </c>
      <c r="E6" s="35">
        <v>1</v>
      </c>
      <c r="F6" s="36">
        <v>63.86</v>
      </c>
      <c r="G6" s="37">
        <f t="shared" ref="G6" si="1">ROUND((E6*F6),2)</f>
        <v>63.86</v>
      </c>
    </row>
    <row r="7" spans="1:9" ht="29.25" customHeight="1" x14ac:dyDescent="0.25">
      <c r="A7" s="63" t="s">
        <v>6</v>
      </c>
      <c r="B7" s="59" t="s">
        <v>13</v>
      </c>
      <c r="C7" s="22" t="s">
        <v>100</v>
      </c>
      <c r="D7" s="31" t="s">
        <v>18</v>
      </c>
      <c r="E7" s="30">
        <v>16</v>
      </c>
      <c r="F7" s="3">
        <v>63.86</v>
      </c>
      <c r="G7" s="38">
        <f t="shared" ref="G7:G11" si="2">ROUND((E7*F7),2)</f>
        <v>1021.76</v>
      </c>
    </row>
    <row r="8" spans="1:9" ht="29.25" customHeight="1" x14ac:dyDescent="0.25">
      <c r="A8" s="63" t="s">
        <v>6</v>
      </c>
      <c r="B8" s="59" t="s">
        <v>54</v>
      </c>
      <c r="C8" s="22" t="s">
        <v>101</v>
      </c>
      <c r="D8" s="31" t="s">
        <v>18</v>
      </c>
      <c r="E8" s="30">
        <v>1</v>
      </c>
      <c r="F8" s="3">
        <v>63.86</v>
      </c>
      <c r="G8" s="38">
        <f t="shared" si="2"/>
        <v>63.86</v>
      </c>
      <c r="I8" s="75"/>
    </row>
    <row r="9" spans="1:9" ht="31.5" customHeight="1" x14ac:dyDescent="0.25">
      <c r="A9" s="63" t="s">
        <v>6</v>
      </c>
      <c r="B9" s="59" t="s">
        <v>14</v>
      </c>
      <c r="C9" s="2" t="s">
        <v>102</v>
      </c>
      <c r="D9" s="31" t="s">
        <v>18</v>
      </c>
      <c r="E9" s="30">
        <v>35</v>
      </c>
      <c r="F9" s="3">
        <v>63.86</v>
      </c>
      <c r="G9" s="38">
        <f t="shared" si="2"/>
        <v>2235.1</v>
      </c>
    </row>
    <row r="10" spans="1:9" ht="30" customHeight="1" x14ac:dyDescent="0.25">
      <c r="A10" s="63" t="s">
        <v>6</v>
      </c>
      <c r="B10" s="59" t="s">
        <v>15</v>
      </c>
      <c r="C10" s="2" t="s">
        <v>103</v>
      </c>
      <c r="D10" s="31" t="s">
        <v>9</v>
      </c>
      <c r="E10" s="24">
        <v>42</v>
      </c>
      <c r="F10" s="3">
        <v>6.39</v>
      </c>
      <c r="G10" s="38">
        <f t="shared" si="2"/>
        <v>268.38</v>
      </c>
      <c r="H10" s="46"/>
    </row>
    <row r="11" spans="1:9" ht="81" customHeight="1" x14ac:dyDescent="0.25">
      <c r="A11" s="63" t="s">
        <v>6</v>
      </c>
      <c r="B11" s="59" t="s">
        <v>16</v>
      </c>
      <c r="C11" s="2" t="s">
        <v>104</v>
      </c>
      <c r="D11" s="31" t="s">
        <v>7</v>
      </c>
      <c r="E11" s="95">
        <v>1</v>
      </c>
      <c r="F11" s="3">
        <v>127.72</v>
      </c>
      <c r="G11" s="38">
        <f t="shared" si="2"/>
        <v>127.72</v>
      </c>
    </row>
    <row r="12" spans="1:9" ht="31.5" customHeight="1" x14ac:dyDescent="0.25">
      <c r="A12" s="63" t="s">
        <v>6</v>
      </c>
      <c r="B12" s="59" t="s">
        <v>55</v>
      </c>
      <c r="C12" s="2" t="s">
        <v>106</v>
      </c>
      <c r="D12" s="31" t="s">
        <v>98</v>
      </c>
      <c r="E12" s="30">
        <v>53</v>
      </c>
      <c r="F12" s="3">
        <v>12.77</v>
      </c>
      <c r="G12" s="38">
        <f t="shared" ref="G12:G16" si="3">ROUND((E12*F12),2)</f>
        <v>676.81</v>
      </c>
    </row>
    <row r="13" spans="1:9" ht="35.25" customHeight="1" x14ac:dyDescent="0.25">
      <c r="A13" s="63" t="s">
        <v>6</v>
      </c>
      <c r="B13" s="59" t="s">
        <v>17</v>
      </c>
      <c r="C13" s="2" t="s">
        <v>105</v>
      </c>
      <c r="D13" s="31" t="s">
        <v>9</v>
      </c>
      <c r="E13" s="30">
        <v>79</v>
      </c>
      <c r="F13" s="3">
        <v>19.16</v>
      </c>
      <c r="G13" s="38">
        <f t="shared" si="3"/>
        <v>1513.64</v>
      </c>
    </row>
    <row r="14" spans="1:9" s="115" customFormat="1" ht="37.35" customHeight="1" x14ac:dyDescent="0.25">
      <c r="A14" s="112" t="s">
        <v>6</v>
      </c>
      <c r="B14" s="113" t="s">
        <v>57</v>
      </c>
      <c r="C14" s="22" t="s">
        <v>230</v>
      </c>
      <c r="D14" s="110" t="s">
        <v>231</v>
      </c>
      <c r="E14" s="24">
        <v>29.4</v>
      </c>
      <c r="F14" s="3">
        <v>27.14</v>
      </c>
      <c r="G14" s="111">
        <f t="shared" si="3"/>
        <v>797.92</v>
      </c>
      <c r="H14" s="114"/>
    </row>
    <row r="15" spans="1:9" ht="31.5" customHeight="1" x14ac:dyDescent="0.25">
      <c r="A15" s="63" t="s">
        <v>6</v>
      </c>
      <c r="B15" s="59" t="s">
        <v>58</v>
      </c>
      <c r="C15" s="2" t="s">
        <v>107</v>
      </c>
      <c r="D15" s="31" t="s">
        <v>9</v>
      </c>
      <c r="E15" s="30">
        <v>3</v>
      </c>
      <c r="F15" s="3">
        <v>63.86</v>
      </c>
      <c r="G15" s="38">
        <f t="shared" si="3"/>
        <v>191.58</v>
      </c>
    </row>
    <row r="16" spans="1:9" ht="29.25" customHeight="1" x14ac:dyDescent="0.25">
      <c r="A16" s="63" t="s">
        <v>6</v>
      </c>
      <c r="B16" s="59" t="s">
        <v>43</v>
      </c>
      <c r="C16" s="2" t="s">
        <v>108</v>
      </c>
      <c r="D16" s="31" t="s">
        <v>98</v>
      </c>
      <c r="E16" s="24">
        <v>1</v>
      </c>
      <c r="F16" s="3">
        <v>38.32</v>
      </c>
      <c r="G16" s="38">
        <f t="shared" si="3"/>
        <v>38.32</v>
      </c>
    </row>
    <row r="17" spans="1:9" ht="29.25" customHeight="1" x14ac:dyDescent="0.25">
      <c r="A17" s="63" t="s">
        <v>6</v>
      </c>
      <c r="B17" s="59" t="s">
        <v>59</v>
      </c>
      <c r="C17" s="2" t="s">
        <v>109</v>
      </c>
      <c r="D17" s="31" t="s">
        <v>18</v>
      </c>
      <c r="E17" s="24">
        <v>1</v>
      </c>
      <c r="F17" s="3">
        <v>12.77</v>
      </c>
      <c r="G17" s="38">
        <f t="shared" ref="G17:G20" si="4">ROUND((E17*F17),2)</f>
        <v>12.77</v>
      </c>
    </row>
    <row r="18" spans="1:9" ht="42.75" customHeight="1" x14ac:dyDescent="0.25">
      <c r="A18" s="63" t="s">
        <v>6</v>
      </c>
      <c r="B18" s="59" t="s">
        <v>81</v>
      </c>
      <c r="C18" s="22" t="s">
        <v>113</v>
      </c>
      <c r="D18" s="31" t="s">
        <v>18</v>
      </c>
      <c r="E18" s="30">
        <v>1</v>
      </c>
      <c r="F18" s="3">
        <v>383.17</v>
      </c>
      <c r="G18" s="38">
        <f t="shared" si="4"/>
        <v>383.17</v>
      </c>
      <c r="I18" s="75"/>
    </row>
    <row r="19" spans="1:9" ht="29.25" customHeight="1" x14ac:dyDescent="0.25">
      <c r="A19" s="63" t="s">
        <v>6</v>
      </c>
      <c r="B19" s="59" t="s">
        <v>82</v>
      </c>
      <c r="C19" s="2" t="s">
        <v>110</v>
      </c>
      <c r="D19" s="31" t="s">
        <v>18</v>
      </c>
      <c r="E19" s="24">
        <v>3</v>
      </c>
      <c r="F19" s="3">
        <v>19.16</v>
      </c>
      <c r="G19" s="38">
        <f t="shared" si="4"/>
        <v>57.48</v>
      </c>
    </row>
    <row r="20" spans="1:9" ht="42.75" customHeight="1" thickBot="1" x14ac:dyDescent="0.3">
      <c r="A20" s="63" t="s">
        <v>6</v>
      </c>
      <c r="B20" s="59" t="s">
        <v>83</v>
      </c>
      <c r="C20" s="2" t="s">
        <v>111</v>
      </c>
      <c r="D20" s="31" t="s">
        <v>18</v>
      </c>
      <c r="E20" s="24">
        <v>3</v>
      </c>
      <c r="F20" s="3">
        <v>31.93</v>
      </c>
      <c r="G20" s="38">
        <f t="shared" si="4"/>
        <v>95.79</v>
      </c>
      <c r="H20" s="46"/>
    </row>
    <row r="21" spans="1:9" ht="39.950000000000003" customHeight="1" thickBot="1" x14ac:dyDescent="0.3">
      <c r="A21" s="63" t="s">
        <v>6</v>
      </c>
      <c r="B21" s="59" t="s">
        <v>84</v>
      </c>
      <c r="C21" s="2" t="s">
        <v>112</v>
      </c>
      <c r="D21" s="31" t="s">
        <v>18</v>
      </c>
      <c r="E21" s="24">
        <v>2</v>
      </c>
      <c r="F21" s="3">
        <v>12.77</v>
      </c>
      <c r="G21" s="38">
        <f t="shared" ref="G21" si="5">ROUND((E21*F21),2)</f>
        <v>25.54</v>
      </c>
      <c r="H21" s="47" t="s">
        <v>36</v>
      </c>
      <c r="I21" s="48">
        <f>ROUND(SUM(G5:G21),2)</f>
        <v>8111.67</v>
      </c>
    </row>
    <row r="22" spans="1:9" s="11" customFormat="1" ht="42.75" customHeight="1" x14ac:dyDescent="0.25">
      <c r="A22" s="62" t="s">
        <v>42</v>
      </c>
      <c r="B22" s="58" t="s">
        <v>19</v>
      </c>
      <c r="C22" s="33" t="s">
        <v>114</v>
      </c>
      <c r="D22" s="34" t="s">
        <v>8</v>
      </c>
      <c r="E22" s="35">
        <v>10070</v>
      </c>
      <c r="F22" s="39">
        <v>0.38</v>
      </c>
      <c r="G22" s="37">
        <f t="shared" ref="G22:G35" si="6">ROUND((E22*F22),2)</f>
        <v>3826.6</v>
      </c>
      <c r="H22" s="12"/>
    </row>
    <row r="23" spans="1:9" s="11" customFormat="1" ht="49.5" customHeight="1" x14ac:dyDescent="0.25">
      <c r="A23" s="63" t="s">
        <v>42</v>
      </c>
      <c r="B23" s="59" t="s">
        <v>20</v>
      </c>
      <c r="C23" s="2" t="s">
        <v>115</v>
      </c>
      <c r="D23" s="31" t="s">
        <v>9</v>
      </c>
      <c r="E23" s="30">
        <v>1980</v>
      </c>
      <c r="F23" s="7">
        <v>1.28</v>
      </c>
      <c r="G23" s="38">
        <f t="shared" si="6"/>
        <v>2534.4</v>
      </c>
      <c r="H23" s="12"/>
    </row>
    <row r="24" spans="1:9" s="11" customFormat="1" ht="48.75" customHeight="1" x14ac:dyDescent="0.25">
      <c r="A24" s="63" t="s">
        <v>42</v>
      </c>
      <c r="B24" s="59" t="s">
        <v>21</v>
      </c>
      <c r="C24" s="22" t="s">
        <v>116</v>
      </c>
      <c r="D24" s="31" t="s">
        <v>9</v>
      </c>
      <c r="E24" s="30">
        <v>483</v>
      </c>
      <c r="F24" s="7">
        <v>3.83</v>
      </c>
      <c r="G24" s="38">
        <f t="shared" si="6"/>
        <v>1849.89</v>
      </c>
      <c r="H24" s="12"/>
    </row>
    <row r="25" spans="1:9" s="11" customFormat="1" ht="49.5" customHeight="1" x14ac:dyDescent="0.25">
      <c r="A25" s="63" t="s">
        <v>42</v>
      </c>
      <c r="B25" s="59" t="s">
        <v>22</v>
      </c>
      <c r="C25" s="22" t="s">
        <v>127</v>
      </c>
      <c r="D25" s="31" t="s">
        <v>9</v>
      </c>
      <c r="E25" s="30">
        <v>1497</v>
      </c>
      <c r="F25" s="7">
        <v>3.83</v>
      </c>
      <c r="G25" s="38">
        <f t="shared" si="6"/>
        <v>5733.51</v>
      </c>
      <c r="H25" s="12"/>
    </row>
    <row r="26" spans="1:9" s="11" customFormat="1" ht="38.25" customHeight="1" x14ac:dyDescent="0.25">
      <c r="A26" s="63" t="s">
        <v>42</v>
      </c>
      <c r="B26" s="59" t="s">
        <v>23</v>
      </c>
      <c r="C26" s="22" t="s">
        <v>117</v>
      </c>
      <c r="D26" s="31" t="s">
        <v>9</v>
      </c>
      <c r="E26" s="30">
        <v>3186</v>
      </c>
      <c r="F26" s="7">
        <v>1.28</v>
      </c>
      <c r="G26" s="38">
        <f t="shared" si="6"/>
        <v>4078.08</v>
      </c>
      <c r="H26" s="12"/>
    </row>
    <row r="27" spans="1:9" s="11" customFormat="1" ht="49.5" customHeight="1" x14ac:dyDescent="0.25">
      <c r="A27" s="63" t="s">
        <v>42</v>
      </c>
      <c r="B27" s="59" t="s">
        <v>24</v>
      </c>
      <c r="C27" s="2" t="s">
        <v>118</v>
      </c>
      <c r="D27" s="31" t="s">
        <v>9</v>
      </c>
      <c r="E27" s="30">
        <v>1130</v>
      </c>
      <c r="F27" s="7">
        <v>3.83</v>
      </c>
      <c r="G27" s="38">
        <f t="shared" ref="G27:G30" si="7">ROUND((E27*F27),2)</f>
        <v>4327.8999999999996</v>
      </c>
      <c r="H27" s="12"/>
    </row>
    <row r="28" spans="1:9" s="11" customFormat="1" ht="44.25" customHeight="1" x14ac:dyDescent="0.25">
      <c r="A28" s="63" t="s">
        <v>42</v>
      </c>
      <c r="B28" s="59" t="s">
        <v>25</v>
      </c>
      <c r="C28" s="22" t="s">
        <v>128</v>
      </c>
      <c r="D28" s="31" t="s">
        <v>9</v>
      </c>
      <c r="E28" s="30">
        <v>2056</v>
      </c>
      <c r="F28" s="7">
        <v>3.83</v>
      </c>
      <c r="G28" s="38">
        <f t="shared" si="7"/>
        <v>7874.48</v>
      </c>
      <c r="H28" s="12"/>
    </row>
    <row r="29" spans="1:9" s="11" customFormat="1" ht="49.5" customHeight="1" x14ac:dyDescent="0.25">
      <c r="A29" s="63" t="s">
        <v>42</v>
      </c>
      <c r="B29" s="59" t="s">
        <v>26</v>
      </c>
      <c r="C29" s="2" t="s">
        <v>119</v>
      </c>
      <c r="D29" s="31" t="s">
        <v>9</v>
      </c>
      <c r="E29" s="30">
        <v>1130</v>
      </c>
      <c r="F29" s="7">
        <v>1.28</v>
      </c>
      <c r="G29" s="38">
        <f t="shared" si="7"/>
        <v>1446.4</v>
      </c>
      <c r="H29" s="12"/>
    </row>
    <row r="30" spans="1:9" s="11" customFormat="1" ht="38.25" customHeight="1" x14ac:dyDescent="0.25">
      <c r="A30" s="63" t="s">
        <v>42</v>
      </c>
      <c r="B30" s="59" t="s">
        <v>27</v>
      </c>
      <c r="C30" s="22" t="s">
        <v>120</v>
      </c>
      <c r="D30" s="31" t="s">
        <v>9</v>
      </c>
      <c r="E30" s="30">
        <v>1130</v>
      </c>
      <c r="F30" s="7">
        <v>0.96</v>
      </c>
      <c r="G30" s="38">
        <f t="shared" si="7"/>
        <v>1084.8</v>
      </c>
      <c r="H30" s="12"/>
    </row>
    <row r="31" spans="1:9" s="11" customFormat="1" ht="49.5" customHeight="1" x14ac:dyDescent="0.25">
      <c r="A31" s="63" t="s">
        <v>42</v>
      </c>
      <c r="B31" s="59" t="s">
        <v>61</v>
      </c>
      <c r="C31" s="2" t="s">
        <v>121</v>
      </c>
      <c r="D31" s="31" t="s">
        <v>9</v>
      </c>
      <c r="E31" s="30">
        <v>1130</v>
      </c>
      <c r="F31" s="7">
        <v>0.38</v>
      </c>
      <c r="G31" s="38">
        <f t="shared" ref="G31:G34" si="8">ROUND((E31*F31),2)</f>
        <v>429.4</v>
      </c>
      <c r="H31" s="12"/>
    </row>
    <row r="32" spans="1:9" s="11" customFormat="1" ht="38.25" customHeight="1" x14ac:dyDescent="0.25">
      <c r="A32" s="63" t="s">
        <v>42</v>
      </c>
      <c r="B32" s="59" t="s">
        <v>62</v>
      </c>
      <c r="C32" s="22" t="s">
        <v>122</v>
      </c>
      <c r="D32" s="31" t="s">
        <v>8</v>
      </c>
      <c r="E32" s="30">
        <v>10232</v>
      </c>
      <c r="F32" s="7">
        <v>0.26</v>
      </c>
      <c r="G32" s="38">
        <f t="shared" si="8"/>
        <v>2660.32</v>
      </c>
      <c r="H32" s="12"/>
    </row>
    <row r="33" spans="1:11" s="11" customFormat="1" ht="49.5" customHeight="1" x14ac:dyDescent="0.25">
      <c r="A33" s="63" t="s">
        <v>42</v>
      </c>
      <c r="B33" s="59" t="s">
        <v>63</v>
      </c>
      <c r="C33" s="2" t="s">
        <v>123</v>
      </c>
      <c r="D33" s="31" t="s">
        <v>8</v>
      </c>
      <c r="E33" s="30">
        <v>6863</v>
      </c>
      <c r="F33" s="7">
        <v>0.13</v>
      </c>
      <c r="G33" s="38">
        <f t="shared" si="8"/>
        <v>892.19</v>
      </c>
      <c r="H33" s="12"/>
    </row>
    <row r="34" spans="1:11" s="11" customFormat="1" ht="38.25" customHeight="1" x14ac:dyDescent="0.25">
      <c r="A34" s="63" t="s">
        <v>42</v>
      </c>
      <c r="B34" s="59" t="s">
        <v>87</v>
      </c>
      <c r="C34" s="22" t="s">
        <v>124</v>
      </c>
      <c r="D34" s="31" t="s">
        <v>8</v>
      </c>
      <c r="E34" s="30">
        <v>2652</v>
      </c>
      <c r="F34" s="7">
        <v>0.51</v>
      </c>
      <c r="G34" s="38">
        <f t="shared" si="8"/>
        <v>1352.52</v>
      </c>
      <c r="H34" s="12"/>
    </row>
    <row r="35" spans="1:11" s="11" customFormat="1" ht="49.5" customHeight="1" thickBot="1" x14ac:dyDescent="0.3">
      <c r="A35" s="63" t="s">
        <v>42</v>
      </c>
      <c r="B35" s="59" t="s">
        <v>186</v>
      </c>
      <c r="C35" s="2" t="s">
        <v>125</v>
      </c>
      <c r="D35" s="31" t="s">
        <v>8</v>
      </c>
      <c r="E35" s="30">
        <v>717</v>
      </c>
      <c r="F35" s="7">
        <v>1.53</v>
      </c>
      <c r="G35" s="38">
        <f t="shared" si="6"/>
        <v>1097.01</v>
      </c>
      <c r="H35" s="12"/>
    </row>
    <row r="36" spans="1:11" s="11" customFormat="1" ht="39.950000000000003" customHeight="1" thickBot="1" x14ac:dyDescent="0.3">
      <c r="A36" s="93" t="s">
        <v>42</v>
      </c>
      <c r="B36" s="59" t="s">
        <v>187</v>
      </c>
      <c r="C36" s="82" t="s">
        <v>126</v>
      </c>
      <c r="D36" s="77" t="s">
        <v>8</v>
      </c>
      <c r="E36" s="78">
        <v>2663</v>
      </c>
      <c r="F36" s="94">
        <v>2.94</v>
      </c>
      <c r="G36" s="80">
        <f t="shared" ref="G36" si="9">ROUND((E36*F36),2)</f>
        <v>7829.22</v>
      </c>
      <c r="H36" s="47" t="s">
        <v>37</v>
      </c>
      <c r="I36" s="48">
        <f>ROUND(SUM(G22:G36),2)</f>
        <v>47016.72</v>
      </c>
    </row>
    <row r="37" spans="1:11" s="11" customFormat="1" ht="50.25" customHeight="1" x14ac:dyDescent="0.25">
      <c r="A37" s="62" t="s">
        <v>188</v>
      </c>
      <c r="B37" s="58" t="s">
        <v>34</v>
      </c>
      <c r="C37" s="33" t="s">
        <v>131</v>
      </c>
      <c r="D37" s="34" t="s">
        <v>10</v>
      </c>
      <c r="E37" s="35">
        <v>60</v>
      </c>
      <c r="F37" s="39">
        <v>54.92</v>
      </c>
      <c r="G37" s="37">
        <f t="shared" ref="G37:G38" si="10">ROUND((E37*F37),2)</f>
        <v>3295.2</v>
      </c>
      <c r="H37" s="12"/>
    </row>
    <row r="38" spans="1:11" s="11" customFormat="1" ht="50.25" customHeight="1" x14ac:dyDescent="0.25">
      <c r="A38" s="96"/>
      <c r="B38" s="130" t="s">
        <v>240</v>
      </c>
      <c r="C38" s="131" t="s">
        <v>241</v>
      </c>
      <c r="D38" s="132" t="s">
        <v>18</v>
      </c>
      <c r="E38" s="133">
        <v>12</v>
      </c>
      <c r="F38" s="134">
        <v>127.72</v>
      </c>
      <c r="G38" s="135">
        <f t="shared" si="10"/>
        <v>1532.64</v>
      </c>
      <c r="H38" s="12"/>
    </row>
    <row r="39" spans="1:11" s="11" customFormat="1" ht="49.5" customHeight="1" x14ac:dyDescent="0.25">
      <c r="A39" s="63" t="s">
        <v>188</v>
      </c>
      <c r="B39" s="59" t="s">
        <v>189</v>
      </c>
      <c r="C39" s="2" t="s">
        <v>132</v>
      </c>
      <c r="D39" s="31" t="s">
        <v>10</v>
      </c>
      <c r="E39" s="24">
        <v>30</v>
      </c>
      <c r="F39" s="7">
        <v>84.3</v>
      </c>
      <c r="G39" s="38">
        <f t="shared" ref="G39:G48" si="11">ROUND((E39*F39),2)</f>
        <v>2529</v>
      </c>
      <c r="H39" s="12"/>
      <c r="J39" s="156"/>
      <c r="K39" s="157"/>
    </row>
    <row r="40" spans="1:11" s="11" customFormat="1" ht="49.5" customHeight="1" x14ac:dyDescent="0.25">
      <c r="A40" s="63"/>
      <c r="B40" s="59" t="s">
        <v>242</v>
      </c>
      <c r="C40" s="131" t="s">
        <v>243</v>
      </c>
      <c r="D40" s="136" t="s">
        <v>18</v>
      </c>
      <c r="E40" s="137">
        <v>6</v>
      </c>
      <c r="F40" s="138">
        <v>127.72</v>
      </c>
      <c r="G40" s="139">
        <f t="shared" si="11"/>
        <v>766.32</v>
      </c>
      <c r="H40" s="12"/>
      <c r="J40" s="128"/>
      <c r="K40" s="129"/>
    </row>
    <row r="41" spans="1:11" s="11" customFormat="1" ht="38.25" customHeight="1" x14ac:dyDescent="0.25">
      <c r="A41" s="63" t="s">
        <v>188</v>
      </c>
      <c r="B41" s="59" t="s">
        <v>190</v>
      </c>
      <c r="C41" s="22" t="s">
        <v>133</v>
      </c>
      <c r="D41" s="31" t="s">
        <v>10</v>
      </c>
      <c r="E41" s="30">
        <v>1479</v>
      </c>
      <c r="F41" s="7">
        <v>7.15</v>
      </c>
      <c r="G41" s="38">
        <f t="shared" ref="G41:G44" si="12">ROUND((E41*F41),2)</f>
        <v>10574.85</v>
      </c>
      <c r="H41" s="12"/>
    </row>
    <row r="42" spans="1:11" s="11" customFormat="1" ht="31.5" customHeight="1" x14ac:dyDescent="0.25">
      <c r="A42" s="63" t="s">
        <v>188</v>
      </c>
      <c r="B42" s="59" t="s">
        <v>191</v>
      </c>
      <c r="C42" s="2" t="s">
        <v>134</v>
      </c>
      <c r="D42" s="88" t="s">
        <v>8</v>
      </c>
      <c r="E42" s="89">
        <v>1143</v>
      </c>
      <c r="F42" s="7">
        <v>1.49</v>
      </c>
      <c r="G42" s="38">
        <f t="shared" si="12"/>
        <v>1703.07</v>
      </c>
      <c r="H42" s="12"/>
    </row>
    <row r="43" spans="1:11" s="11" customFormat="1" ht="27.75" customHeight="1" x14ac:dyDescent="0.25">
      <c r="A43" s="63" t="s">
        <v>188</v>
      </c>
      <c r="B43" s="59" t="s">
        <v>192</v>
      </c>
      <c r="C43" s="22" t="s">
        <v>135</v>
      </c>
      <c r="D43" s="31" t="s">
        <v>9</v>
      </c>
      <c r="E43" s="30">
        <v>2.5</v>
      </c>
      <c r="F43" s="7">
        <v>1176.32</v>
      </c>
      <c r="G43" s="38">
        <f t="shared" si="12"/>
        <v>2940.8</v>
      </c>
      <c r="H43" s="12"/>
    </row>
    <row r="44" spans="1:11" s="11" customFormat="1" ht="33.75" customHeight="1" x14ac:dyDescent="0.25">
      <c r="A44" s="63" t="s">
        <v>188</v>
      </c>
      <c r="B44" s="59" t="s">
        <v>193</v>
      </c>
      <c r="C44" s="2" t="s">
        <v>129</v>
      </c>
      <c r="D44" s="31" t="s">
        <v>18</v>
      </c>
      <c r="E44" s="30">
        <v>10</v>
      </c>
      <c r="F44" s="7">
        <v>63.86</v>
      </c>
      <c r="G44" s="38">
        <f t="shared" si="12"/>
        <v>638.6</v>
      </c>
      <c r="H44" s="12"/>
    </row>
    <row r="45" spans="1:11" s="11" customFormat="1" ht="38.25" customHeight="1" x14ac:dyDescent="0.25">
      <c r="A45" s="63" t="s">
        <v>188</v>
      </c>
      <c r="B45" s="59" t="s">
        <v>194</v>
      </c>
      <c r="C45" s="22" t="s">
        <v>130</v>
      </c>
      <c r="D45" s="31" t="s">
        <v>98</v>
      </c>
      <c r="E45" s="30">
        <v>3</v>
      </c>
      <c r="F45" s="7">
        <v>25.54</v>
      </c>
      <c r="G45" s="38">
        <f t="shared" si="11"/>
        <v>76.62</v>
      </c>
      <c r="H45" s="12"/>
    </row>
    <row r="46" spans="1:11" s="11" customFormat="1" ht="31.5" customHeight="1" x14ac:dyDescent="0.25">
      <c r="A46" s="63" t="s">
        <v>188</v>
      </c>
      <c r="B46" s="59" t="s">
        <v>195</v>
      </c>
      <c r="C46" s="2" t="s">
        <v>136</v>
      </c>
      <c r="D46" s="88" t="s">
        <v>18</v>
      </c>
      <c r="E46" s="89">
        <v>7</v>
      </c>
      <c r="F46" s="7">
        <v>197.8</v>
      </c>
      <c r="G46" s="38">
        <f t="shared" si="11"/>
        <v>1384.6</v>
      </c>
      <c r="H46" s="12"/>
    </row>
    <row r="47" spans="1:11" s="11" customFormat="1" ht="27.75" customHeight="1" thickBot="1" x14ac:dyDescent="0.3">
      <c r="A47" s="63" t="s">
        <v>188</v>
      </c>
      <c r="B47" s="59" t="s">
        <v>196</v>
      </c>
      <c r="C47" s="22" t="s">
        <v>137</v>
      </c>
      <c r="D47" s="31" t="s">
        <v>8</v>
      </c>
      <c r="E47" s="30">
        <v>1454</v>
      </c>
      <c r="F47" s="7">
        <v>2.94</v>
      </c>
      <c r="G47" s="38">
        <f t="shared" si="11"/>
        <v>4274.76</v>
      </c>
      <c r="H47" s="12"/>
    </row>
    <row r="48" spans="1:11" s="11" customFormat="1" ht="39.950000000000003" customHeight="1" thickBot="1" x14ac:dyDescent="0.3">
      <c r="A48" s="63" t="s">
        <v>188</v>
      </c>
      <c r="B48" s="59" t="s">
        <v>197</v>
      </c>
      <c r="C48" s="146" t="s">
        <v>246</v>
      </c>
      <c r="D48" s="31" t="s">
        <v>9</v>
      </c>
      <c r="E48" s="30">
        <v>77</v>
      </c>
      <c r="F48" s="7">
        <v>83.02</v>
      </c>
      <c r="G48" s="38">
        <f t="shared" si="11"/>
        <v>6392.54</v>
      </c>
      <c r="H48" s="47" t="s">
        <v>38</v>
      </c>
      <c r="I48" s="48">
        <f>ROUND(SUM(G37:G48),2)</f>
        <v>36109</v>
      </c>
    </row>
    <row r="49" spans="1:9" s="11" customFormat="1" ht="30" x14ac:dyDescent="0.25">
      <c r="A49" s="62" t="s">
        <v>198</v>
      </c>
      <c r="B49" s="60" t="s">
        <v>64</v>
      </c>
      <c r="C49" s="33" t="s">
        <v>140</v>
      </c>
      <c r="D49" s="34" t="s">
        <v>9</v>
      </c>
      <c r="E49" s="35">
        <v>3884</v>
      </c>
      <c r="F49" s="45">
        <v>22.33</v>
      </c>
      <c r="G49" s="37">
        <f t="shared" ref="G49:G52" si="13">ROUND((E49*F49),2)</f>
        <v>86729.72</v>
      </c>
      <c r="H49" s="12"/>
    </row>
    <row r="50" spans="1:9" s="11" customFormat="1" ht="30" x14ac:dyDescent="0.25">
      <c r="A50" s="63" t="s">
        <v>198</v>
      </c>
      <c r="B50" s="61" t="s">
        <v>65</v>
      </c>
      <c r="C50" s="2" t="s">
        <v>138</v>
      </c>
      <c r="D50" s="31" t="s">
        <v>8</v>
      </c>
      <c r="E50" s="30">
        <v>4406</v>
      </c>
      <c r="F50" s="29">
        <v>10.47</v>
      </c>
      <c r="G50" s="38">
        <f t="shared" si="13"/>
        <v>46130.82</v>
      </c>
      <c r="H50" s="12"/>
    </row>
    <row r="51" spans="1:9" s="11" customFormat="1" ht="30.75" thickBot="1" x14ac:dyDescent="0.3">
      <c r="A51" s="63" t="s">
        <v>198</v>
      </c>
      <c r="B51" s="145" t="s">
        <v>66</v>
      </c>
      <c r="C51" s="146" t="s">
        <v>244</v>
      </c>
      <c r="D51" s="110" t="s">
        <v>8</v>
      </c>
      <c r="E51" s="24">
        <v>3548</v>
      </c>
      <c r="F51" s="140">
        <v>21.47</v>
      </c>
      <c r="G51" s="111">
        <f t="shared" si="13"/>
        <v>76175.56</v>
      </c>
      <c r="H51" s="12"/>
    </row>
    <row r="52" spans="1:9" s="11" customFormat="1" ht="39.950000000000003" customHeight="1" thickBot="1" x14ac:dyDescent="0.3">
      <c r="A52" s="63" t="s">
        <v>198</v>
      </c>
      <c r="B52" s="61" t="s">
        <v>67</v>
      </c>
      <c r="C52" s="2" t="s">
        <v>139</v>
      </c>
      <c r="D52" s="110" t="s">
        <v>8</v>
      </c>
      <c r="E52" s="24">
        <v>710</v>
      </c>
      <c r="F52" s="140">
        <v>0.38</v>
      </c>
      <c r="G52" s="111">
        <f t="shared" si="13"/>
        <v>269.8</v>
      </c>
      <c r="H52" s="47" t="s">
        <v>68</v>
      </c>
      <c r="I52" s="48">
        <f>ROUND(SUM(G49:G52),2)</f>
        <v>209305.9</v>
      </c>
    </row>
    <row r="53" spans="1:9" s="11" customFormat="1" ht="30" x14ac:dyDescent="0.25">
      <c r="A53" s="62" t="s">
        <v>199</v>
      </c>
      <c r="B53" s="60" t="s">
        <v>28</v>
      </c>
      <c r="C53" s="33" t="s">
        <v>140</v>
      </c>
      <c r="D53" s="141" t="s">
        <v>9</v>
      </c>
      <c r="E53" s="142">
        <v>423.00000000000006</v>
      </c>
      <c r="F53" s="143">
        <v>22.33</v>
      </c>
      <c r="G53" s="144">
        <f t="shared" ref="G53" si="14">ROUND((E53*F53),2)</f>
        <v>9445.59</v>
      </c>
      <c r="H53" s="12"/>
    </row>
    <row r="54" spans="1:9" s="11" customFormat="1" ht="33.75" customHeight="1" x14ac:dyDescent="0.25">
      <c r="A54" s="63" t="s">
        <v>199</v>
      </c>
      <c r="B54" s="61" t="s">
        <v>29</v>
      </c>
      <c r="C54" s="2" t="s">
        <v>144</v>
      </c>
      <c r="D54" s="110" t="s">
        <v>8</v>
      </c>
      <c r="E54" s="24">
        <v>873</v>
      </c>
      <c r="F54" s="140">
        <v>12.86</v>
      </c>
      <c r="G54" s="111">
        <f t="shared" ref="G54:G55" si="15">ROUND((E54*F54),2)</f>
        <v>11226.78</v>
      </c>
      <c r="H54" s="12"/>
    </row>
    <row r="55" spans="1:9" s="11" customFormat="1" ht="30" x14ac:dyDescent="0.25">
      <c r="A55" s="63" t="s">
        <v>199</v>
      </c>
      <c r="B55" s="145" t="s">
        <v>30</v>
      </c>
      <c r="C55" s="146" t="s">
        <v>245</v>
      </c>
      <c r="D55" s="110" t="s">
        <v>8</v>
      </c>
      <c r="E55" s="24">
        <v>764</v>
      </c>
      <c r="F55" s="140">
        <v>21.47</v>
      </c>
      <c r="G55" s="111">
        <f t="shared" si="15"/>
        <v>16403.080000000002</v>
      </c>
      <c r="H55" s="12"/>
    </row>
    <row r="56" spans="1:9" s="11" customFormat="1" ht="30" x14ac:dyDescent="0.25">
      <c r="A56" s="63" t="s">
        <v>199</v>
      </c>
      <c r="B56" s="61" t="s">
        <v>31</v>
      </c>
      <c r="C56" s="2" t="s">
        <v>145</v>
      </c>
      <c r="D56" s="31" t="s">
        <v>8</v>
      </c>
      <c r="E56" s="30">
        <v>61</v>
      </c>
      <c r="F56" s="29">
        <v>7.02</v>
      </c>
      <c r="G56" s="38">
        <f t="shared" ref="G56" si="16">ROUND((E56*F56),2)</f>
        <v>428.22</v>
      </c>
      <c r="H56" s="12"/>
    </row>
    <row r="57" spans="1:9" s="11" customFormat="1" x14ac:dyDescent="0.25">
      <c r="A57" s="63" t="s">
        <v>199</v>
      </c>
      <c r="B57" s="61" t="s">
        <v>32</v>
      </c>
      <c r="C57" s="2" t="s">
        <v>154</v>
      </c>
      <c r="D57" s="31" t="s">
        <v>8</v>
      </c>
      <c r="E57" s="30">
        <v>61</v>
      </c>
      <c r="F57" s="29">
        <v>0.38</v>
      </c>
      <c r="G57" s="38">
        <f t="shared" ref="G57:G70" si="17">ROUND((E57*F57),2)</f>
        <v>23.18</v>
      </c>
      <c r="H57" s="12"/>
    </row>
    <row r="58" spans="1:9" s="11" customFormat="1" ht="30" x14ac:dyDescent="0.25">
      <c r="A58" s="63" t="s">
        <v>199</v>
      </c>
      <c r="B58" s="61" t="s">
        <v>33</v>
      </c>
      <c r="C58" s="146" t="s">
        <v>247</v>
      </c>
      <c r="D58" s="31" t="s">
        <v>8</v>
      </c>
      <c r="E58" s="30">
        <v>466</v>
      </c>
      <c r="F58" s="29">
        <v>6.07</v>
      </c>
      <c r="G58" s="38">
        <f t="shared" si="17"/>
        <v>2828.62</v>
      </c>
      <c r="H58" s="12"/>
    </row>
    <row r="59" spans="1:9" s="11" customFormat="1" x14ac:dyDescent="0.25">
      <c r="A59" s="63" t="s">
        <v>199</v>
      </c>
      <c r="B59" s="61" t="s">
        <v>44</v>
      </c>
      <c r="C59" s="2" t="s">
        <v>146</v>
      </c>
      <c r="D59" s="31" t="s">
        <v>10</v>
      </c>
      <c r="E59" s="30">
        <v>316</v>
      </c>
      <c r="F59" s="29">
        <v>1.68</v>
      </c>
      <c r="G59" s="38">
        <f t="shared" ref="G59:G68" si="18">ROUND((E59*F59),2)</f>
        <v>530.88</v>
      </c>
      <c r="H59" s="12"/>
    </row>
    <row r="60" spans="1:9" s="11" customFormat="1" ht="33" customHeight="1" x14ac:dyDescent="0.25">
      <c r="A60" s="63" t="s">
        <v>199</v>
      </c>
      <c r="B60" s="61" t="s">
        <v>93</v>
      </c>
      <c r="C60" s="2" t="s">
        <v>140</v>
      </c>
      <c r="D60" s="31" t="s">
        <v>9</v>
      </c>
      <c r="E60" s="30">
        <v>23</v>
      </c>
      <c r="F60" s="29">
        <v>22.33</v>
      </c>
      <c r="G60" s="38">
        <f t="shared" si="18"/>
        <v>513.59</v>
      </c>
      <c r="H60" s="12"/>
    </row>
    <row r="61" spans="1:9" s="11" customFormat="1" ht="30" x14ac:dyDescent="0.25">
      <c r="A61" s="63" t="s">
        <v>199</v>
      </c>
      <c r="B61" s="61" t="s">
        <v>200</v>
      </c>
      <c r="C61" s="2" t="s">
        <v>147</v>
      </c>
      <c r="D61" s="31" t="s">
        <v>8</v>
      </c>
      <c r="E61" s="30">
        <v>48</v>
      </c>
      <c r="F61" s="29">
        <v>10.47</v>
      </c>
      <c r="G61" s="38">
        <f t="shared" si="18"/>
        <v>502.56</v>
      </c>
      <c r="H61" s="12"/>
    </row>
    <row r="62" spans="1:9" s="11" customFormat="1" ht="30" x14ac:dyDescent="0.25">
      <c r="A62" s="63" t="s">
        <v>199</v>
      </c>
      <c r="B62" s="61" t="s">
        <v>201</v>
      </c>
      <c r="C62" s="2" t="s">
        <v>148</v>
      </c>
      <c r="D62" s="31" t="s">
        <v>8</v>
      </c>
      <c r="E62" s="30">
        <v>48</v>
      </c>
      <c r="F62" s="29">
        <v>3.83</v>
      </c>
      <c r="G62" s="38">
        <f t="shared" si="18"/>
        <v>183.84</v>
      </c>
      <c r="H62" s="12"/>
    </row>
    <row r="63" spans="1:9" s="11" customFormat="1" ht="30" x14ac:dyDescent="0.25">
      <c r="A63" s="63" t="s">
        <v>199</v>
      </c>
      <c r="B63" s="61" t="s">
        <v>202</v>
      </c>
      <c r="C63" s="2" t="s">
        <v>149</v>
      </c>
      <c r="D63" s="31" t="s">
        <v>8</v>
      </c>
      <c r="E63" s="30">
        <v>38</v>
      </c>
      <c r="F63" s="29">
        <v>34.479999999999997</v>
      </c>
      <c r="G63" s="38">
        <f t="shared" si="18"/>
        <v>1310.24</v>
      </c>
      <c r="H63" s="12"/>
    </row>
    <row r="64" spans="1:9" s="11" customFormat="1" x14ac:dyDescent="0.25">
      <c r="A64" s="63" t="s">
        <v>199</v>
      </c>
      <c r="B64" s="61" t="s">
        <v>203</v>
      </c>
      <c r="C64" s="2" t="s">
        <v>150</v>
      </c>
      <c r="D64" s="31" t="s">
        <v>10</v>
      </c>
      <c r="E64" s="30">
        <v>25</v>
      </c>
      <c r="F64" s="29">
        <v>25.54</v>
      </c>
      <c r="G64" s="38">
        <f t="shared" si="18"/>
        <v>638.5</v>
      </c>
      <c r="H64" s="12"/>
    </row>
    <row r="65" spans="1:11" s="11" customFormat="1" ht="30" x14ac:dyDescent="0.25">
      <c r="A65" s="63" t="s">
        <v>199</v>
      </c>
      <c r="B65" s="61" t="s">
        <v>204</v>
      </c>
      <c r="C65" s="2" t="s">
        <v>141</v>
      </c>
      <c r="D65" s="31" t="s">
        <v>10</v>
      </c>
      <c r="E65" s="30">
        <v>25</v>
      </c>
      <c r="F65" s="29">
        <v>5.1100000000000003</v>
      </c>
      <c r="G65" s="38">
        <f t="shared" si="18"/>
        <v>127.75</v>
      </c>
      <c r="H65" s="12"/>
    </row>
    <row r="66" spans="1:11" s="11" customFormat="1" ht="30" x14ac:dyDescent="0.25">
      <c r="A66" s="63" t="s">
        <v>199</v>
      </c>
      <c r="B66" s="61" t="s">
        <v>205</v>
      </c>
      <c r="C66" s="2" t="s">
        <v>151</v>
      </c>
      <c r="D66" s="31" t="s">
        <v>18</v>
      </c>
      <c r="E66" s="30">
        <v>1</v>
      </c>
      <c r="F66" s="29">
        <v>9643</v>
      </c>
      <c r="G66" s="38">
        <f t="shared" si="18"/>
        <v>9643</v>
      </c>
      <c r="H66" s="12"/>
    </row>
    <row r="67" spans="1:11" s="11" customFormat="1" x14ac:dyDescent="0.25">
      <c r="A67" s="63" t="s">
        <v>199</v>
      </c>
      <c r="B67" s="61" t="s">
        <v>206</v>
      </c>
      <c r="C67" s="2" t="s">
        <v>142</v>
      </c>
      <c r="D67" s="31" t="s">
        <v>98</v>
      </c>
      <c r="E67" s="30">
        <v>1</v>
      </c>
      <c r="F67" s="29">
        <v>447.03</v>
      </c>
      <c r="G67" s="38">
        <f t="shared" si="18"/>
        <v>447.03</v>
      </c>
      <c r="H67" s="12"/>
    </row>
    <row r="68" spans="1:11" s="11" customFormat="1" x14ac:dyDescent="0.25">
      <c r="A68" s="63" t="s">
        <v>199</v>
      </c>
      <c r="B68" s="61" t="s">
        <v>207</v>
      </c>
      <c r="C68" s="2" t="s">
        <v>143</v>
      </c>
      <c r="D68" s="31" t="s">
        <v>18</v>
      </c>
      <c r="E68" s="30">
        <v>1</v>
      </c>
      <c r="F68" s="29">
        <v>319.3</v>
      </c>
      <c r="G68" s="38">
        <f t="shared" si="18"/>
        <v>319.3</v>
      </c>
      <c r="H68" s="12"/>
    </row>
    <row r="69" spans="1:11" s="11" customFormat="1" x14ac:dyDescent="0.25">
      <c r="A69" s="63" t="s">
        <v>199</v>
      </c>
      <c r="B69" s="61" t="s">
        <v>208</v>
      </c>
      <c r="C69" s="2" t="s">
        <v>152</v>
      </c>
      <c r="D69" s="31" t="s">
        <v>10</v>
      </c>
      <c r="E69" s="30">
        <v>58</v>
      </c>
      <c r="F69" s="29">
        <v>38.32</v>
      </c>
      <c r="G69" s="38">
        <f t="shared" si="17"/>
        <v>2222.56</v>
      </c>
      <c r="H69" s="12"/>
    </row>
    <row r="70" spans="1:11" s="11" customFormat="1" ht="33" customHeight="1" thickBot="1" x14ac:dyDescent="0.3">
      <c r="A70" s="63" t="s">
        <v>199</v>
      </c>
      <c r="B70" s="61" t="s">
        <v>209</v>
      </c>
      <c r="C70" s="2" t="s">
        <v>141</v>
      </c>
      <c r="D70" s="31" t="s">
        <v>10</v>
      </c>
      <c r="E70" s="30">
        <v>20</v>
      </c>
      <c r="F70" s="29">
        <v>5.1100000000000003</v>
      </c>
      <c r="G70" s="38">
        <f t="shared" si="17"/>
        <v>102.2</v>
      </c>
      <c r="H70" s="12"/>
    </row>
    <row r="71" spans="1:11" s="11" customFormat="1" ht="39.950000000000003" customHeight="1" thickBot="1" x14ac:dyDescent="0.3">
      <c r="A71" s="63" t="s">
        <v>199</v>
      </c>
      <c r="B71" s="61" t="s">
        <v>210</v>
      </c>
      <c r="C71" s="76" t="s">
        <v>153</v>
      </c>
      <c r="D71" s="77" t="s">
        <v>8</v>
      </c>
      <c r="E71" s="78">
        <v>0.64</v>
      </c>
      <c r="F71" s="79">
        <v>574.75</v>
      </c>
      <c r="G71" s="80">
        <f t="shared" ref="G71:G85" si="19">ROUND((E71*F71),2)</f>
        <v>367.84</v>
      </c>
      <c r="H71" s="47" t="s">
        <v>39</v>
      </c>
      <c r="I71" s="48">
        <f>ROUND(SUM(G53:G71),2)</f>
        <v>57264.76</v>
      </c>
    </row>
    <row r="72" spans="1:11" s="11" customFormat="1" ht="30" x14ac:dyDescent="0.25">
      <c r="A72" s="62" t="s">
        <v>211</v>
      </c>
      <c r="B72" s="60" t="s">
        <v>11</v>
      </c>
      <c r="C72" s="33" t="s">
        <v>155</v>
      </c>
      <c r="D72" s="34" t="s">
        <v>10</v>
      </c>
      <c r="E72" s="35">
        <v>1056</v>
      </c>
      <c r="F72" s="45">
        <v>59.63</v>
      </c>
      <c r="G72" s="37">
        <f t="shared" si="19"/>
        <v>62969.279999999999</v>
      </c>
      <c r="H72" s="12"/>
    </row>
    <row r="73" spans="1:11" s="11" customFormat="1" ht="30" customHeight="1" x14ac:dyDescent="0.25">
      <c r="A73" s="63" t="s">
        <v>211</v>
      </c>
      <c r="B73" s="61" t="s">
        <v>69</v>
      </c>
      <c r="C73" s="2" t="s">
        <v>156</v>
      </c>
      <c r="D73" s="31" t="s">
        <v>18</v>
      </c>
      <c r="E73" s="30">
        <v>26</v>
      </c>
      <c r="F73" s="29">
        <v>433.64</v>
      </c>
      <c r="G73" s="38">
        <f t="shared" si="19"/>
        <v>11274.64</v>
      </c>
      <c r="H73" s="12"/>
    </row>
    <row r="74" spans="1:11" s="11" customFormat="1" x14ac:dyDescent="0.25">
      <c r="A74" s="63" t="s">
        <v>211</v>
      </c>
      <c r="B74" s="61" t="s">
        <v>70</v>
      </c>
      <c r="C74" s="2" t="s">
        <v>157</v>
      </c>
      <c r="D74" s="31" t="s">
        <v>18</v>
      </c>
      <c r="E74" s="30">
        <v>6</v>
      </c>
      <c r="F74" s="29">
        <v>162.61000000000001</v>
      </c>
      <c r="G74" s="38">
        <f t="shared" ref="G74:G82" si="20">ROUND((E74*F74),2)</f>
        <v>975.66</v>
      </c>
      <c r="H74" s="12"/>
    </row>
    <row r="75" spans="1:11" s="11" customFormat="1" ht="30" x14ac:dyDescent="0.25">
      <c r="A75" s="63" t="s">
        <v>211</v>
      </c>
      <c r="B75" s="61" t="s">
        <v>71</v>
      </c>
      <c r="C75" s="2" t="s">
        <v>148</v>
      </c>
      <c r="D75" s="31" t="s">
        <v>8</v>
      </c>
      <c r="E75" s="30">
        <v>2.2999999999999998</v>
      </c>
      <c r="F75" s="29">
        <v>3.83</v>
      </c>
      <c r="G75" s="38">
        <f t="shared" si="20"/>
        <v>8.81</v>
      </c>
      <c r="H75" s="12"/>
    </row>
    <row r="76" spans="1:11" s="11" customFormat="1" ht="30" x14ac:dyDescent="0.25">
      <c r="A76" s="63" t="s">
        <v>211</v>
      </c>
      <c r="B76" s="61" t="s">
        <v>72</v>
      </c>
      <c r="C76" s="2" t="s">
        <v>158</v>
      </c>
      <c r="D76" s="31" t="s">
        <v>8</v>
      </c>
      <c r="E76" s="30">
        <v>12.5</v>
      </c>
      <c r="F76" s="29">
        <v>44.7</v>
      </c>
      <c r="G76" s="38">
        <f t="shared" si="20"/>
        <v>558.75</v>
      </c>
      <c r="H76" s="12"/>
    </row>
    <row r="77" spans="1:11" s="11" customFormat="1" ht="30" x14ac:dyDescent="0.25">
      <c r="A77" s="63" t="s">
        <v>211</v>
      </c>
      <c r="B77" s="61" t="s">
        <v>73</v>
      </c>
      <c r="C77" s="2" t="s">
        <v>228</v>
      </c>
      <c r="D77" s="31" t="s">
        <v>8</v>
      </c>
      <c r="E77" s="30">
        <v>2.2999999999999998</v>
      </c>
      <c r="F77" s="29">
        <v>64.599999999999994</v>
      </c>
      <c r="G77" s="38">
        <f t="shared" si="20"/>
        <v>148.58000000000001</v>
      </c>
      <c r="H77" s="12"/>
    </row>
    <row r="78" spans="1:11" s="11" customFormat="1" ht="30" x14ac:dyDescent="0.25">
      <c r="A78" s="63" t="s">
        <v>211</v>
      </c>
      <c r="B78" s="61" t="s">
        <v>74</v>
      </c>
      <c r="C78" s="2" t="s">
        <v>239</v>
      </c>
      <c r="D78" s="110" t="s">
        <v>9</v>
      </c>
      <c r="E78" s="24">
        <v>0.13800000000000001</v>
      </c>
      <c r="F78" s="127">
        <v>-9.58</v>
      </c>
      <c r="G78" s="38">
        <f t="shared" ref="G78" si="21">ROUND((E78*F78),2)</f>
        <v>-1.32</v>
      </c>
      <c r="H78" s="12"/>
      <c r="K78" s="12"/>
    </row>
    <row r="79" spans="1:11" s="11" customFormat="1" x14ac:dyDescent="0.25">
      <c r="A79" s="63" t="s">
        <v>211</v>
      </c>
      <c r="B79" s="61" t="s">
        <v>75</v>
      </c>
      <c r="C79" s="2" t="s">
        <v>146</v>
      </c>
      <c r="D79" s="31" t="s">
        <v>10</v>
      </c>
      <c r="E79" s="30">
        <v>8</v>
      </c>
      <c r="F79" s="29">
        <v>1.68</v>
      </c>
      <c r="G79" s="38">
        <f t="shared" si="20"/>
        <v>13.44</v>
      </c>
      <c r="H79" s="12"/>
    </row>
    <row r="80" spans="1:11" s="11" customFormat="1" x14ac:dyDescent="0.25">
      <c r="A80" s="63" t="s">
        <v>211</v>
      </c>
      <c r="B80" s="61" t="s">
        <v>76</v>
      </c>
      <c r="C80" s="2" t="s">
        <v>150</v>
      </c>
      <c r="D80" s="31" t="s">
        <v>10</v>
      </c>
      <c r="E80" s="30">
        <v>2</v>
      </c>
      <c r="F80" s="29">
        <v>25.54</v>
      </c>
      <c r="G80" s="38">
        <f t="shared" si="20"/>
        <v>51.08</v>
      </c>
      <c r="H80" s="12"/>
    </row>
    <row r="81" spans="1:9" s="11" customFormat="1" ht="30" x14ac:dyDescent="0.25">
      <c r="A81" s="63" t="s">
        <v>211</v>
      </c>
      <c r="B81" s="61" t="s">
        <v>77</v>
      </c>
      <c r="C81" s="2" t="s">
        <v>159</v>
      </c>
      <c r="D81" s="31" t="s">
        <v>10</v>
      </c>
      <c r="E81" s="30">
        <v>1502</v>
      </c>
      <c r="F81" s="29">
        <v>17.89</v>
      </c>
      <c r="G81" s="38">
        <f t="shared" si="20"/>
        <v>26870.78</v>
      </c>
      <c r="H81" s="12"/>
    </row>
    <row r="82" spans="1:9" s="11" customFormat="1" ht="30" x14ac:dyDescent="0.25">
      <c r="A82" s="63" t="s">
        <v>211</v>
      </c>
      <c r="B82" s="61" t="s">
        <v>78</v>
      </c>
      <c r="C82" s="2" t="s">
        <v>160</v>
      </c>
      <c r="D82" s="31" t="s">
        <v>10</v>
      </c>
      <c r="E82" s="30">
        <v>20</v>
      </c>
      <c r="F82" s="29">
        <v>3.04</v>
      </c>
      <c r="G82" s="38">
        <f t="shared" si="20"/>
        <v>60.8</v>
      </c>
      <c r="H82" s="12"/>
    </row>
    <row r="83" spans="1:9" s="11" customFormat="1" ht="30" x14ac:dyDescent="0.25">
      <c r="A83" s="63" t="s">
        <v>211</v>
      </c>
      <c r="B83" s="61" t="s">
        <v>79</v>
      </c>
      <c r="C83" s="2" t="s">
        <v>161</v>
      </c>
      <c r="D83" s="31" t="s">
        <v>10</v>
      </c>
      <c r="E83" s="30">
        <v>40</v>
      </c>
      <c r="F83" s="29">
        <v>5.96</v>
      </c>
      <c r="G83" s="38">
        <f t="shared" si="19"/>
        <v>238.4</v>
      </c>
      <c r="H83" s="12"/>
    </row>
    <row r="84" spans="1:9" s="11" customFormat="1" ht="30" x14ac:dyDescent="0.25">
      <c r="A84" s="63" t="s">
        <v>211</v>
      </c>
      <c r="B84" s="61" t="s">
        <v>94</v>
      </c>
      <c r="C84" s="2" t="s">
        <v>162</v>
      </c>
      <c r="D84" s="31" t="s">
        <v>18</v>
      </c>
      <c r="E84" s="30">
        <v>2</v>
      </c>
      <c r="F84" s="29">
        <v>617.94000000000005</v>
      </c>
      <c r="G84" s="38">
        <f t="shared" si="19"/>
        <v>1235.8800000000001</v>
      </c>
      <c r="H84" s="12"/>
    </row>
    <row r="85" spans="1:9" s="11" customFormat="1" ht="30.75" thickBot="1" x14ac:dyDescent="0.3">
      <c r="A85" s="63" t="s">
        <v>211</v>
      </c>
      <c r="B85" s="61" t="s">
        <v>95</v>
      </c>
      <c r="C85" s="2" t="s">
        <v>163</v>
      </c>
      <c r="D85" s="31" t="s">
        <v>18</v>
      </c>
      <c r="E85" s="30">
        <v>5</v>
      </c>
      <c r="F85" s="29">
        <v>195.14</v>
      </c>
      <c r="G85" s="38">
        <f t="shared" si="19"/>
        <v>975.7</v>
      </c>
      <c r="H85" s="12"/>
    </row>
    <row r="86" spans="1:9" s="11" customFormat="1" ht="39.950000000000003" customHeight="1" thickBot="1" x14ac:dyDescent="0.3">
      <c r="A86" s="63" t="s">
        <v>211</v>
      </c>
      <c r="B86" s="61" t="s">
        <v>229</v>
      </c>
      <c r="C86" s="76" t="s">
        <v>164</v>
      </c>
      <c r="D86" s="77" t="s">
        <v>18</v>
      </c>
      <c r="E86" s="78">
        <v>20</v>
      </c>
      <c r="F86" s="79">
        <v>18.43</v>
      </c>
      <c r="G86" s="80">
        <f t="shared" ref="G86:G89" si="22">ROUND((E86*F86),2)</f>
        <v>368.6</v>
      </c>
      <c r="H86" s="47" t="s">
        <v>56</v>
      </c>
      <c r="I86" s="48">
        <f>ROUND(SUM(G72:G86),2)</f>
        <v>105749.08</v>
      </c>
    </row>
    <row r="87" spans="1:9" s="11" customFormat="1" x14ac:dyDescent="0.25">
      <c r="A87" s="62" t="s">
        <v>212</v>
      </c>
      <c r="B87" s="60" t="s">
        <v>60</v>
      </c>
      <c r="C87" s="33" t="s">
        <v>166</v>
      </c>
      <c r="D87" s="34" t="s">
        <v>18</v>
      </c>
      <c r="E87" s="35">
        <v>2</v>
      </c>
      <c r="F87" s="45">
        <v>383.17</v>
      </c>
      <c r="G87" s="37">
        <f t="shared" si="22"/>
        <v>766.34</v>
      </c>
      <c r="H87" s="12"/>
    </row>
    <row r="88" spans="1:9" s="11" customFormat="1" ht="25.35" customHeight="1" thickBot="1" x14ac:dyDescent="0.3">
      <c r="A88" s="96" t="s">
        <v>212</v>
      </c>
      <c r="B88" s="99" t="s">
        <v>96</v>
      </c>
      <c r="C88" s="97" t="s">
        <v>165</v>
      </c>
      <c r="D88" s="88" t="s">
        <v>18</v>
      </c>
      <c r="E88" s="89">
        <v>1</v>
      </c>
      <c r="F88" s="100">
        <v>13128.43</v>
      </c>
      <c r="G88" s="98">
        <f t="shared" si="22"/>
        <v>13128.43</v>
      </c>
      <c r="H88" s="12"/>
    </row>
    <row r="89" spans="1:9" s="11" customFormat="1" ht="61.35" customHeight="1" thickBot="1" x14ac:dyDescent="0.3">
      <c r="A89" s="87" t="s">
        <v>212</v>
      </c>
      <c r="B89" s="101" t="s">
        <v>213</v>
      </c>
      <c r="C89" s="102" t="s">
        <v>88</v>
      </c>
      <c r="D89" s="91" t="s">
        <v>7</v>
      </c>
      <c r="E89" s="92">
        <v>1</v>
      </c>
      <c r="F89" s="103">
        <v>2396.54</v>
      </c>
      <c r="G89" s="83">
        <f t="shared" si="22"/>
        <v>2396.54</v>
      </c>
      <c r="H89" s="47" t="s">
        <v>40</v>
      </c>
      <c r="I89" s="48">
        <f>ROUND(SUM(G87:G89),2)</f>
        <v>16291.31</v>
      </c>
    </row>
    <row r="90" spans="1:9" ht="44.25" customHeight="1" thickBot="1" x14ac:dyDescent="0.3">
      <c r="A90" s="51"/>
      <c r="B90" s="50"/>
      <c r="C90" s="51"/>
      <c r="D90" s="50"/>
      <c r="E90" s="52"/>
      <c r="F90" s="85" t="s">
        <v>41</v>
      </c>
      <c r="G90" s="86">
        <f>SUM(G5:G89)</f>
        <v>479848.44000000012</v>
      </c>
      <c r="H90" s="46"/>
      <c r="I90" s="49"/>
    </row>
    <row r="91" spans="1:9" ht="20.25" customHeight="1" x14ac:dyDescent="0.25">
      <c r="A91" s="55"/>
      <c r="B91" s="54"/>
      <c r="C91" s="54"/>
      <c r="D91" s="54"/>
      <c r="E91" s="56"/>
      <c r="F91" s="54"/>
      <c r="G91" s="53"/>
    </row>
    <row r="92" spans="1:9" x14ac:dyDescent="0.25">
      <c r="A92" s="8"/>
      <c r="B92" s="4"/>
      <c r="C92" s="8"/>
      <c r="D92" s="4"/>
      <c r="E92" s="25"/>
      <c r="F92" s="16"/>
      <c r="G92" s="15"/>
    </row>
    <row r="93" spans="1:9" x14ac:dyDescent="0.25">
      <c r="A93" s="8"/>
      <c r="B93" s="4"/>
      <c r="C93" s="8"/>
      <c r="D93" s="4"/>
      <c r="E93" s="25"/>
      <c r="F93" s="16"/>
      <c r="G93" s="15"/>
    </row>
    <row r="94" spans="1:9" x14ac:dyDescent="0.25">
      <c r="F94" s="17"/>
    </row>
    <row r="95" spans="1:9" x14ac:dyDescent="0.25">
      <c r="A95" s="9"/>
      <c r="B95" s="5"/>
      <c r="C95" s="9"/>
      <c r="D95" s="5"/>
      <c r="E95" s="27"/>
      <c r="F95" s="18"/>
      <c r="G95" s="5"/>
    </row>
    <row r="96" spans="1:9" ht="26.25" customHeight="1" x14ac:dyDescent="0.25">
      <c r="A96" s="6"/>
      <c r="B96" s="6"/>
      <c r="C96" s="6"/>
      <c r="D96" s="6"/>
      <c r="E96" s="28"/>
      <c r="F96" s="19"/>
      <c r="G96" s="6"/>
    </row>
  </sheetData>
  <sheetProtection algorithmName="SHA-512" hashValue="MjF8h2yN8dH/ccpLxF2ygNtdCH7URQI8WqIct+BUEwKfx/pZ7kV4uZmt+iNnE/q5f7YURaBhBl22GBFNK/U+eg==" saltValue="bI+ss+ME8T/4k/nJivGEMQ==" spinCount="100000" sheet="1" objects="1" scenarios="1"/>
  <mergeCells count="3">
    <mergeCell ref="A1:G1"/>
    <mergeCell ref="A3:G3"/>
    <mergeCell ref="J39:K39"/>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8"/>
  <sheetViews>
    <sheetView zoomScale="80" zoomScaleNormal="80" workbookViewId="0">
      <selection activeCell="F20" sqref="F20"/>
    </sheetView>
  </sheetViews>
  <sheetFormatPr defaultColWidth="9.140625" defaultRowHeight="15" x14ac:dyDescent="0.25"/>
  <cols>
    <col min="1" max="1" width="39.5703125" style="32" customWidth="1"/>
    <col min="2" max="2" width="10.5703125" style="13" customWidth="1"/>
    <col min="3" max="3" width="71.5703125" style="14" customWidth="1"/>
    <col min="4" max="4" width="9.140625" style="13"/>
    <col min="5" max="5" width="16.42578125" style="26" customWidth="1"/>
    <col min="6" max="6" width="20.5703125" style="20" customWidth="1"/>
    <col min="7" max="7" width="14.5703125" style="13" customWidth="1"/>
    <col min="8" max="8" width="21.5703125" style="21" customWidth="1"/>
    <col min="9" max="9" width="20.5703125" style="10" customWidth="1"/>
    <col min="10" max="16384" width="9.140625" style="10"/>
  </cols>
  <sheetData>
    <row r="1" spans="1:9" ht="39.950000000000003" customHeight="1" x14ac:dyDescent="0.25">
      <c r="A1" s="152" t="s">
        <v>97</v>
      </c>
      <c r="B1" s="152"/>
      <c r="C1" s="152"/>
      <c r="D1" s="152"/>
      <c r="E1" s="152"/>
      <c r="F1" s="152"/>
      <c r="G1" s="152"/>
    </row>
    <row r="2" spans="1:9" ht="21.75" customHeight="1" thickBot="1" x14ac:dyDescent="0.35">
      <c r="A2" s="1"/>
      <c r="B2" s="1"/>
      <c r="C2" s="1"/>
      <c r="D2" s="1"/>
      <c r="E2" s="23"/>
      <c r="F2" s="1"/>
      <c r="G2" s="1"/>
    </row>
    <row r="3" spans="1:9" ht="21.75" customHeight="1" x14ac:dyDescent="0.25">
      <c r="A3" s="153" t="s">
        <v>169</v>
      </c>
      <c r="B3" s="154"/>
      <c r="C3" s="154"/>
      <c r="D3" s="154"/>
      <c r="E3" s="154"/>
      <c r="F3" s="154"/>
      <c r="G3" s="155"/>
    </row>
    <row r="4" spans="1:9" ht="45.6" customHeight="1" thickBot="1" x14ac:dyDescent="0.3">
      <c r="A4" s="40" t="s">
        <v>35</v>
      </c>
      <c r="B4" s="64" t="s">
        <v>0</v>
      </c>
      <c r="C4" s="41" t="s">
        <v>1</v>
      </c>
      <c r="D4" s="41" t="s">
        <v>2</v>
      </c>
      <c r="E4" s="42" t="s">
        <v>3</v>
      </c>
      <c r="F4" s="43" t="s">
        <v>4</v>
      </c>
      <c r="G4" s="44" t="s">
        <v>5</v>
      </c>
      <c r="I4" s="81"/>
    </row>
    <row r="5" spans="1:9" ht="29.25" customHeight="1" x14ac:dyDescent="0.25">
      <c r="A5" s="62" t="s">
        <v>167</v>
      </c>
      <c r="B5" s="58" t="s">
        <v>12</v>
      </c>
      <c r="C5" s="33" t="s">
        <v>170</v>
      </c>
      <c r="D5" s="34" t="s">
        <v>9</v>
      </c>
      <c r="E5" s="35">
        <v>110.00000000000001</v>
      </c>
      <c r="F5" s="36">
        <v>6.63</v>
      </c>
      <c r="G5" s="37">
        <f t="shared" ref="G5:G21" si="0">ROUND((E5*F5),2)</f>
        <v>729.3</v>
      </c>
      <c r="I5" s="75"/>
    </row>
    <row r="6" spans="1:9" ht="29.25" customHeight="1" x14ac:dyDescent="0.25">
      <c r="A6" s="63" t="s">
        <v>167</v>
      </c>
      <c r="B6" s="59" t="s">
        <v>13</v>
      </c>
      <c r="C6" s="22" t="s">
        <v>171</v>
      </c>
      <c r="D6" s="31" t="s">
        <v>9</v>
      </c>
      <c r="E6" s="30">
        <v>60</v>
      </c>
      <c r="F6" s="3">
        <v>20.440000000000001</v>
      </c>
      <c r="G6" s="38">
        <f t="shared" ref="G6:G20" si="1">ROUND((E6*F6),2)</f>
        <v>1226.4000000000001</v>
      </c>
      <c r="I6" s="75"/>
    </row>
    <row r="7" spans="1:9" ht="29.25" customHeight="1" x14ac:dyDescent="0.25">
      <c r="A7" s="63" t="s">
        <v>167</v>
      </c>
      <c r="B7" s="59" t="s">
        <v>54</v>
      </c>
      <c r="C7" s="22" t="s">
        <v>172</v>
      </c>
      <c r="D7" s="31" t="s">
        <v>10</v>
      </c>
      <c r="E7" s="30">
        <v>85</v>
      </c>
      <c r="F7" s="3">
        <v>20.440000000000001</v>
      </c>
      <c r="G7" s="38">
        <f t="shared" ref="G7:G16" si="2">ROUND((E7*F7),2)</f>
        <v>1737.4</v>
      </c>
      <c r="I7" s="75"/>
    </row>
    <row r="8" spans="1:9" ht="31.5" customHeight="1" x14ac:dyDescent="0.25">
      <c r="A8" s="63" t="s">
        <v>167</v>
      </c>
      <c r="B8" s="59" t="s">
        <v>14</v>
      </c>
      <c r="C8" s="2" t="s">
        <v>173</v>
      </c>
      <c r="D8" s="31" t="s">
        <v>10</v>
      </c>
      <c r="E8" s="30">
        <v>15</v>
      </c>
      <c r="F8" s="3">
        <v>15.77</v>
      </c>
      <c r="G8" s="38">
        <f t="shared" si="2"/>
        <v>236.55</v>
      </c>
      <c r="I8" s="75"/>
    </row>
    <row r="9" spans="1:9" ht="29.25" customHeight="1" x14ac:dyDescent="0.25">
      <c r="A9" s="63" t="s">
        <v>167</v>
      </c>
      <c r="B9" s="59" t="s">
        <v>15</v>
      </c>
      <c r="C9" s="2" t="s">
        <v>174</v>
      </c>
      <c r="D9" s="31" t="s">
        <v>9</v>
      </c>
      <c r="E9" s="24">
        <v>4</v>
      </c>
      <c r="F9" s="3">
        <v>38.32</v>
      </c>
      <c r="G9" s="38">
        <f t="shared" si="2"/>
        <v>153.28</v>
      </c>
      <c r="I9" s="75"/>
    </row>
    <row r="10" spans="1:9" ht="33" customHeight="1" x14ac:dyDescent="0.25">
      <c r="A10" s="63" t="s">
        <v>167</v>
      </c>
      <c r="B10" s="59" t="s">
        <v>16</v>
      </c>
      <c r="C10" s="2" t="s">
        <v>175</v>
      </c>
      <c r="D10" s="31" t="s">
        <v>10</v>
      </c>
      <c r="E10" s="24">
        <v>2</v>
      </c>
      <c r="F10" s="3">
        <v>19.16</v>
      </c>
      <c r="G10" s="38">
        <f t="shared" si="2"/>
        <v>38.32</v>
      </c>
      <c r="I10" s="75"/>
    </row>
    <row r="11" spans="1:9" ht="33" customHeight="1" x14ac:dyDescent="0.25">
      <c r="A11" s="63" t="s">
        <v>167</v>
      </c>
      <c r="B11" s="59" t="s">
        <v>55</v>
      </c>
      <c r="C11" s="2" t="s">
        <v>176</v>
      </c>
      <c r="D11" s="24" t="s">
        <v>10</v>
      </c>
      <c r="E11" s="24">
        <v>6</v>
      </c>
      <c r="F11" s="3">
        <v>27.15</v>
      </c>
      <c r="G11" s="38">
        <f t="shared" si="2"/>
        <v>162.9</v>
      </c>
      <c r="I11" s="75"/>
    </row>
    <row r="12" spans="1:9" ht="29.25" customHeight="1" x14ac:dyDescent="0.25">
      <c r="A12" s="63" t="s">
        <v>167</v>
      </c>
      <c r="B12" s="59" t="s">
        <v>17</v>
      </c>
      <c r="C12" s="22" t="s">
        <v>177</v>
      </c>
      <c r="D12" s="31" t="s">
        <v>10</v>
      </c>
      <c r="E12" s="30">
        <v>4</v>
      </c>
      <c r="F12" s="3">
        <v>57.47</v>
      </c>
      <c r="G12" s="38">
        <f t="shared" si="2"/>
        <v>229.88</v>
      </c>
      <c r="I12" s="75"/>
    </row>
    <row r="13" spans="1:9" ht="29.25" customHeight="1" x14ac:dyDescent="0.25">
      <c r="A13" s="63" t="s">
        <v>167</v>
      </c>
      <c r="B13" s="59" t="s">
        <v>57</v>
      </c>
      <c r="C13" s="22" t="s">
        <v>178</v>
      </c>
      <c r="D13" s="31" t="s">
        <v>10</v>
      </c>
      <c r="E13" s="30">
        <v>42</v>
      </c>
      <c r="F13" s="3">
        <v>35.29</v>
      </c>
      <c r="G13" s="38">
        <f t="shared" si="2"/>
        <v>1482.18</v>
      </c>
      <c r="I13" s="75"/>
    </row>
    <row r="14" spans="1:9" ht="31.5" customHeight="1" x14ac:dyDescent="0.25">
      <c r="A14" s="63" t="s">
        <v>167</v>
      </c>
      <c r="B14" s="59" t="s">
        <v>58</v>
      </c>
      <c r="C14" s="2" t="s">
        <v>179</v>
      </c>
      <c r="D14" s="31" t="s">
        <v>7</v>
      </c>
      <c r="E14" s="30">
        <v>1</v>
      </c>
      <c r="F14" s="3">
        <v>84.3</v>
      </c>
      <c r="G14" s="38">
        <f t="shared" si="2"/>
        <v>84.3</v>
      </c>
      <c r="I14" s="75"/>
    </row>
    <row r="15" spans="1:9" ht="29.25" customHeight="1" x14ac:dyDescent="0.25">
      <c r="A15" s="63" t="s">
        <v>167</v>
      </c>
      <c r="B15" s="59" t="s">
        <v>43</v>
      </c>
      <c r="C15" s="2" t="s">
        <v>180</v>
      </c>
      <c r="D15" s="31" t="s">
        <v>18</v>
      </c>
      <c r="E15" s="24">
        <v>4</v>
      </c>
      <c r="F15" s="3">
        <v>587.66999999999996</v>
      </c>
      <c r="G15" s="38">
        <f t="shared" si="2"/>
        <v>2350.6799999999998</v>
      </c>
      <c r="I15" s="75"/>
    </row>
    <row r="16" spans="1:9" ht="33" customHeight="1" x14ac:dyDescent="0.25">
      <c r="A16" s="63" t="s">
        <v>167</v>
      </c>
      <c r="B16" s="59" t="s">
        <v>59</v>
      </c>
      <c r="C16" s="2" t="s">
        <v>181</v>
      </c>
      <c r="D16" s="31" t="s">
        <v>18</v>
      </c>
      <c r="E16" s="24">
        <v>4</v>
      </c>
      <c r="F16" s="3">
        <v>471.59</v>
      </c>
      <c r="G16" s="38">
        <f t="shared" si="2"/>
        <v>1886.36</v>
      </c>
      <c r="H16" s="46"/>
      <c r="I16" s="75"/>
    </row>
    <row r="17" spans="1:10" ht="29.25" customHeight="1" x14ac:dyDescent="0.25">
      <c r="A17" s="63" t="s">
        <v>167</v>
      </c>
      <c r="B17" s="59" t="s">
        <v>81</v>
      </c>
      <c r="C17" s="22" t="s">
        <v>182</v>
      </c>
      <c r="D17" s="31" t="s">
        <v>18</v>
      </c>
      <c r="E17" s="30">
        <v>4</v>
      </c>
      <c r="F17" s="3">
        <v>38.32</v>
      </c>
      <c r="G17" s="38">
        <f t="shared" si="1"/>
        <v>153.28</v>
      </c>
      <c r="I17" s="75"/>
    </row>
    <row r="18" spans="1:10" ht="31.5" customHeight="1" x14ac:dyDescent="0.25">
      <c r="A18" s="63" t="s">
        <v>167</v>
      </c>
      <c r="B18" s="59" t="s">
        <v>82</v>
      </c>
      <c r="C18" s="2" t="s">
        <v>183</v>
      </c>
      <c r="D18" s="31" t="s">
        <v>18</v>
      </c>
      <c r="E18" s="30">
        <v>1</v>
      </c>
      <c r="F18" s="3">
        <v>38.32</v>
      </c>
      <c r="G18" s="38">
        <f t="shared" si="1"/>
        <v>38.32</v>
      </c>
      <c r="I18" s="75"/>
    </row>
    <row r="19" spans="1:10" ht="29.25" customHeight="1" x14ac:dyDescent="0.25">
      <c r="A19" s="63" t="s">
        <v>167</v>
      </c>
      <c r="B19" s="59" t="s">
        <v>83</v>
      </c>
      <c r="C19" s="2" t="s">
        <v>184</v>
      </c>
      <c r="D19" s="31" t="s">
        <v>18</v>
      </c>
      <c r="E19" s="24">
        <v>1</v>
      </c>
      <c r="F19" s="3">
        <v>38.32</v>
      </c>
      <c r="G19" s="38">
        <f t="shared" si="1"/>
        <v>38.32</v>
      </c>
      <c r="I19" s="75"/>
    </row>
    <row r="20" spans="1:10" ht="33" customHeight="1" thickBot="1" x14ac:dyDescent="0.3">
      <c r="A20" s="63" t="s">
        <v>167</v>
      </c>
      <c r="B20" s="59" t="s">
        <v>84</v>
      </c>
      <c r="C20" s="2" t="s">
        <v>168</v>
      </c>
      <c r="D20" s="31" t="s">
        <v>18</v>
      </c>
      <c r="E20" s="24">
        <v>1</v>
      </c>
      <c r="F20" s="3">
        <v>7.98</v>
      </c>
      <c r="G20" s="38">
        <f t="shared" si="1"/>
        <v>7.98</v>
      </c>
      <c r="H20" s="46"/>
      <c r="I20" s="75"/>
    </row>
    <row r="21" spans="1:10" ht="39.950000000000003" customHeight="1" thickBot="1" x14ac:dyDescent="0.3">
      <c r="A21" s="87" t="s">
        <v>167</v>
      </c>
      <c r="B21" s="90" t="s">
        <v>85</v>
      </c>
      <c r="C21" s="102" t="s">
        <v>185</v>
      </c>
      <c r="D21" s="91" t="s">
        <v>18</v>
      </c>
      <c r="E21" s="104">
        <v>2</v>
      </c>
      <c r="F21" s="105">
        <v>117.5</v>
      </c>
      <c r="G21" s="83">
        <f t="shared" si="0"/>
        <v>235</v>
      </c>
      <c r="H21" s="47" t="s">
        <v>36</v>
      </c>
      <c r="I21" s="48">
        <f>ROUND(SUM(G5:G21),2)</f>
        <v>10790.45</v>
      </c>
    </row>
    <row r="22" spans="1:10" ht="44.25" customHeight="1" thickBot="1" x14ac:dyDescent="0.3">
      <c r="A22" s="51"/>
      <c r="B22" s="50"/>
      <c r="C22" s="51"/>
      <c r="D22" s="50"/>
      <c r="E22" s="52"/>
      <c r="F22" s="85" t="s">
        <v>80</v>
      </c>
      <c r="G22" s="86">
        <f>SUM(G5:G21)</f>
        <v>10790.45</v>
      </c>
      <c r="H22" s="46"/>
      <c r="I22" s="49"/>
      <c r="J22" s="57"/>
    </row>
    <row r="23" spans="1:10" ht="20.25" customHeight="1" x14ac:dyDescent="0.25">
      <c r="A23" s="55"/>
      <c r="B23" s="54"/>
      <c r="C23" s="54"/>
      <c r="D23" s="54"/>
      <c r="E23" s="56"/>
      <c r="F23" s="54"/>
      <c r="G23" s="53"/>
    </row>
    <row r="24" spans="1:10" x14ac:dyDescent="0.25">
      <c r="A24" s="8"/>
      <c r="B24" s="4"/>
      <c r="C24" s="8"/>
      <c r="D24" s="4"/>
      <c r="E24" s="25"/>
      <c r="F24" s="16"/>
      <c r="G24" s="15"/>
    </row>
    <row r="25" spans="1:10" x14ac:dyDescent="0.25">
      <c r="A25" s="8"/>
      <c r="B25" s="4"/>
      <c r="C25" s="8"/>
      <c r="D25" s="4"/>
      <c r="E25" s="25"/>
      <c r="F25" s="16"/>
      <c r="G25" s="15"/>
    </row>
    <row r="26" spans="1:10" x14ac:dyDescent="0.25">
      <c r="F26" s="17"/>
    </row>
    <row r="27" spans="1:10" x14ac:dyDescent="0.25">
      <c r="A27" s="9"/>
      <c r="B27" s="5"/>
      <c r="C27" s="9"/>
      <c r="D27" s="5"/>
      <c r="E27" s="27"/>
      <c r="F27" s="18"/>
      <c r="G27" s="5"/>
    </row>
    <row r="28" spans="1:10" ht="26.25" customHeight="1" x14ac:dyDescent="0.25">
      <c r="A28" s="6"/>
      <c r="B28" s="6"/>
      <c r="C28" s="6"/>
      <c r="D28" s="6"/>
      <c r="E28" s="28"/>
      <c r="F28" s="19"/>
      <c r="G28" s="6"/>
    </row>
  </sheetData>
  <sheetProtection algorithmName="SHA-512" hashValue="VzUraypfIw5ok2LliS4FPL+GBqBCzNX/JWOOVfgdd74IAlwTu/EF5NjP2f7T7MjTdmBTevUF5b0O7+en6gLypQ==" saltValue="BD/DzPTsVVwKcb7HsU0oOw==" spinCount="100000" sheet="1" objects="1" scenarios="1"/>
  <mergeCells count="2">
    <mergeCell ref="A1:G1"/>
    <mergeCell ref="A3:G3"/>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3"/>
  <sheetViews>
    <sheetView topLeftCell="A4" zoomScale="85" zoomScaleNormal="85" workbookViewId="0">
      <selection activeCell="C25" sqref="C25"/>
    </sheetView>
  </sheetViews>
  <sheetFormatPr defaultColWidth="9.140625" defaultRowHeight="15" x14ac:dyDescent="0.25"/>
  <cols>
    <col min="1" max="1" width="39.5703125" style="32" customWidth="1"/>
    <col min="2" max="2" width="10.5703125" style="13" customWidth="1"/>
    <col min="3" max="3" width="71.5703125" style="14" customWidth="1"/>
    <col min="4" max="4" width="9.140625" style="13"/>
    <col min="5" max="5" width="16.42578125" style="26" customWidth="1"/>
    <col min="6" max="6" width="20.5703125" style="20" customWidth="1"/>
    <col min="7" max="7" width="14.5703125" style="13" customWidth="1"/>
    <col min="8" max="8" width="21.5703125" style="21" customWidth="1"/>
    <col min="9" max="9" width="20.5703125" style="10" customWidth="1"/>
    <col min="10" max="16384" width="9.140625" style="10"/>
  </cols>
  <sheetData>
    <row r="1" spans="1:10" ht="39.950000000000003" customHeight="1" x14ac:dyDescent="0.25">
      <c r="A1" s="152" t="s">
        <v>97</v>
      </c>
      <c r="B1" s="152"/>
      <c r="C1" s="152"/>
      <c r="D1" s="152"/>
      <c r="E1" s="152"/>
      <c r="F1" s="152"/>
      <c r="G1" s="152"/>
    </row>
    <row r="2" spans="1:10" ht="21.75" customHeight="1" thickBot="1" x14ac:dyDescent="0.35">
      <c r="A2" s="1"/>
      <c r="B2" s="1"/>
      <c r="C2" s="1"/>
      <c r="D2" s="1"/>
      <c r="E2" s="23"/>
      <c r="F2" s="1"/>
      <c r="G2" s="1"/>
    </row>
    <row r="3" spans="1:10" ht="21.75" customHeight="1" x14ac:dyDescent="0.25">
      <c r="A3" s="158" t="s">
        <v>217</v>
      </c>
      <c r="B3" s="159"/>
      <c r="C3" s="159"/>
      <c r="D3" s="159"/>
      <c r="E3" s="159"/>
      <c r="F3" s="159"/>
      <c r="G3" s="160"/>
    </row>
    <row r="4" spans="1:10" ht="43.5" thickBot="1" x14ac:dyDescent="0.3">
      <c r="A4" s="40" t="s">
        <v>35</v>
      </c>
      <c r="B4" s="64" t="s">
        <v>0</v>
      </c>
      <c r="C4" s="41" t="s">
        <v>1</v>
      </c>
      <c r="D4" s="41" t="s">
        <v>2</v>
      </c>
      <c r="E4" s="42" t="s">
        <v>3</v>
      </c>
      <c r="F4" s="43" t="s">
        <v>4</v>
      </c>
      <c r="G4" s="44" t="s">
        <v>5</v>
      </c>
      <c r="I4" s="81"/>
    </row>
    <row r="5" spans="1:10" ht="27" customHeight="1" x14ac:dyDescent="0.25">
      <c r="A5" s="62" t="s">
        <v>89</v>
      </c>
      <c r="B5" s="58" t="s">
        <v>12</v>
      </c>
      <c r="C5" s="33" t="s">
        <v>232</v>
      </c>
      <c r="D5" s="34" t="s">
        <v>10</v>
      </c>
      <c r="E5" s="35">
        <f>232*0.6</f>
        <v>139.19999999999999</v>
      </c>
      <c r="F5" s="36">
        <v>3.64</v>
      </c>
      <c r="G5" s="37">
        <f t="shared" ref="G5:G15" si="0">ROUND((E5*F5),2)</f>
        <v>506.69</v>
      </c>
      <c r="I5" s="75"/>
    </row>
    <row r="6" spans="1:10" ht="27" customHeight="1" x14ac:dyDescent="0.25">
      <c r="A6" s="107" t="s">
        <v>89</v>
      </c>
      <c r="B6" s="59" t="s">
        <v>13</v>
      </c>
      <c r="C6" s="22" t="s">
        <v>233</v>
      </c>
      <c r="D6" s="31" t="s">
        <v>10</v>
      </c>
      <c r="E6" s="30">
        <f>E5</f>
        <v>139.19999999999999</v>
      </c>
      <c r="F6" s="3">
        <v>0.63</v>
      </c>
      <c r="G6" s="38">
        <f t="shared" si="0"/>
        <v>87.7</v>
      </c>
      <c r="I6" s="75"/>
    </row>
    <row r="7" spans="1:10" ht="27" customHeight="1" x14ac:dyDescent="0.25">
      <c r="A7" s="63" t="s">
        <v>89</v>
      </c>
      <c r="B7" s="59" t="s">
        <v>54</v>
      </c>
      <c r="C7" s="22" t="s">
        <v>234</v>
      </c>
      <c r="D7" s="31" t="s">
        <v>10</v>
      </c>
      <c r="E7" s="30">
        <f>232*0.4</f>
        <v>92.800000000000011</v>
      </c>
      <c r="F7" s="3">
        <v>5.59</v>
      </c>
      <c r="G7" s="38">
        <f t="shared" si="0"/>
        <v>518.75</v>
      </c>
      <c r="I7" s="75"/>
    </row>
    <row r="8" spans="1:10" ht="27" customHeight="1" x14ac:dyDescent="0.25">
      <c r="A8" s="63" t="s">
        <v>89</v>
      </c>
      <c r="B8" s="59" t="s">
        <v>14</v>
      </c>
      <c r="C8" s="2" t="s">
        <v>218</v>
      </c>
      <c r="D8" s="31" t="s">
        <v>10</v>
      </c>
      <c r="E8" s="30">
        <f>E7</f>
        <v>92.800000000000011</v>
      </c>
      <c r="F8" s="3">
        <v>0.77</v>
      </c>
      <c r="G8" s="38">
        <f t="shared" si="0"/>
        <v>71.459999999999994</v>
      </c>
      <c r="I8" s="75"/>
    </row>
    <row r="9" spans="1:10" ht="27" customHeight="1" x14ac:dyDescent="0.25">
      <c r="A9" s="63" t="s">
        <v>89</v>
      </c>
      <c r="B9" s="59" t="s">
        <v>15</v>
      </c>
      <c r="C9" s="2" t="s">
        <v>219</v>
      </c>
      <c r="D9" s="31" t="s">
        <v>10</v>
      </c>
      <c r="E9" s="24">
        <v>232</v>
      </c>
      <c r="F9" s="3">
        <v>1.4</v>
      </c>
      <c r="G9" s="38">
        <f t="shared" si="0"/>
        <v>324.8</v>
      </c>
      <c r="I9" s="75"/>
    </row>
    <row r="10" spans="1:10" ht="27" customHeight="1" x14ac:dyDescent="0.25">
      <c r="A10" s="63" t="s">
        <v>89</v>
      </c>
      <c r="B10" s="59" t="s">
        <v>16</v>
      </c>
      <c r="C10" s="2" t="s">
        <v>220</v>
      </c>
      <c r="D10" s="31" t="s">
        <v>10</v>
      </c>
      <c r="E10" s="24">
        <v>232</v>
      </c>
      <c r="F10" s="3">
        <v>0.27</v>
      </c>
      <c r="G10" s="38">
        <f t="shared" si="0"/>
        <v>62.64</v>
      </c>
      <c r="H10" s="46"/>
      <c r="I10" s="75"/>
    </row>
    <row r="11" spans="1:10" ht="27" customHeight="1" x14ac:dyDescent="0.25">
      <c r="A11" s="63" t="s">
        <v>89</v>
      </c>
      <c r="B11" s="59" t="s">
        <v>55</v>
      </c>
      <c r="C11" s="2" t="s">
        <v>221</v>
      </c>
      <c r="D11" s="24" t="s">
        <v>18</v>
      </c>
      <c r="E11" s="24">
        <v>28</v>
      </c>
      <c r="F11" s="3">
        <v>5.81</v>
      </c>
      <c r="G11" s="38">
        <f t="shared" si="0"/>
        <v>162.68</v>
      </c>
      <c r="H11" s="46"/>
      <c r="I11" s="75"/>
    </row>
    <row r="12" spans="1:10" ht="53.25" customHeight="1" x14ac:dyDescent="0.25">
      <c r="A12" s="63" t="s">
        <v>89</v>
      </c>
      <c r="B12" s="59" t="s">
        <v>17</v>
      </c>
      <c r="C12" s="2" t="s">
        <v>222</v>
      </c>
      <c r="D12" s="31" t="s">
        <v>10</v>
      </c>
      <c r="E12" s="24">
        <v>232</v>
      </c>
      <c r="F12" s="3">
        <v>3.19</v>
      </c>
      <c r="G12" s="38">
        <f t="shared" si="0"/>
        <v>740.08</v>
      </c>
    </row>
    <row r="13" spans="1:10" s="109" customFormat="1" ht="38.25" customHeight="1" thickBot="1" x14ac:dyDescent="0.3">
      <c r="A13" s="116" t="s">
        <v>89</v>
      </c>
      <c r="B13" s="117" t="s">
        <v>57</v>
      </c>
      <c r="C13" s="22" t="s">
        <v>235</v>
      </c>
      <c r="D13" s="110" t="s">
        <v>18</v>
      </c>
      <c r="E13" s="24">
        <v>18</v>
      </c>
      <c r="F13" s="3">
        <v>101.36</v>
      </c>
      <c r="G13" s="118">
        <f>ROUND((E13*F13),2)</f>
        <v>1824.48</v>
      </c>
      <c r="H13" s="119"/>
      <c r="I13" s="120"/>
      <c r="J13" s="121"/>
    </row>
    <row r="14" spans="1:10" s="11" customFormat="1" ht="27" customHeight="1" thickBot="1" x14ac:dyDescent="0.3">
      <c r="A14" s="62" t="s">
        <v>90</v>
      </c>
      <c r="B14" s="58" t="s">
        <v>19</v>
      </c>
      <c r="C14" s="33" t="s">
        <v>214</v>
      </c>
      <c r="D14" s="34" t="s">
        <v>10</v>
      </c>
      <c r="E14" s="35">
        <v>232</v>
      </c>
      <c r="F14" s="39">
        <v>17.239999999999998</v>
      </c>
      <c r="G14" s="37">
        <f t="shared" si="0"/>
        <v>3999.68</v>
      </c>
      <c r="H14" s="12"/>
    </row>
    <row r="15" spans="1:10" s="11" customFormat="1" ht="38.25" customHeight="1" thickBot="1" x14ac:dyDescent="0.3">
      <c r="A15" s="107" t="s">
        <v>90</v>
      </c>
      <c r="B15" s="108" t="s">
        <v>20</v>
      </c>
      <c r="C15" s="22" t="s">
        <v>215</v>
      </c>
      <c r="D15" s="31" t="s">
        <v>216</v>
      </c>
      <c r="E15" s="30">
        <v>1.5</v>
      </c>
      <c r="F15" s="106">
        <v>13.41</v>
      </c>
      <c r="G15" s="83">
        <f t="shared" si="0"/>
        <v>20.12</v>
      </c>
      <c r="H15" s="47" t="s">
        <v>37</v>
      </c>
      <c r="I15" s="48">
        <f>ROUND(SUM(G5:G15),2)</f>
        <v>8319.08</v>
      </c>
    </row>
    <row r="16" spans="1:10" s="115" customFormat="1" ht="29.25" thickBot="1" x14ac:dyDescent="0.3">
      <c r="A16" s="116" t="s">
        <v>237</v>
      </c>
      <c r="B16" s="117" t="s">
        <v>58</v>
      </c>
      <c r="C16" s="22" t="s">
        <v>236</v>
      </c>
      <c r="D16" s="110" t="s">
        <v>10</v>
      </c>
      <c r="E16" s="24">
        <v>232</v>
      </c>
      <c r="F16" s="122">
        <v>1.4</v>
      </c>
      <c r="G16" s="118">
        <f>ROUND((E16*F16),2)</f>
        <v>324.8</v>
      </c>
      <c r="H16" s="123" t="s">
        <v>38</v>
      </c>
      <c r="I16" s="124">
        <f>ROUND(SUM(G16),2)</f>
        <v>324.8</v>
      </c>
    </row>
    <row r="17" spans="1:9" ht="44.25" customHeight="1" thickBot="1" x14ac:dyDescent="0.3">
      <c r="A17" s="51"/>
      <c r="B17" s="50"/>
      <c r="C17" s="51"/>
      <c r="D17" s="50"/>
      <c r="E17" s="52"/>
      <c r="F17" s="85" t="s">
        <v>86</v>
      </c>
      <c r="G17" s="86">
        <f>SUM(G5:G16)</f>
        <v>8643.880000000001</v>
      </c>
      <c r="H17" s="46"/>
      <c r="I17" s="49"/>
    </row>
    <row r="18" spans="1:9" ht="20.25" customHeight="1" x14ac:dyDescent="0.3">
      <c r="A18" s="55"/>
      <c r="B18" s="54"/>
      <c r="C18" s="54"/>
      <c r="D18" s="54"/>
      <c r="E18" s="56"/>
      <c r="F18" s="54"/>
      <c r="G18" s="53"/>
    </row>
    <row r="19" spans="1:9" s="21" customFormat="1" ht="14.1" x14ac:dyDescent="0.3">
      <c r="A19" s="8"/>
      <c r="B19" s="4"/>
      <c r="C19" s="8"/>
      <c r="D19" s="4"/>
      <c r="E19" s="25"/>
      <c r="F19" s="16"/>
      <c r="G19" s="15"/>
      <c r="I19" s="10"/>
    </row>
    <row r="20" spans="1:9" s="21" customFormat="1" ht="14.1" x14ac:dyDescent="0.3">
      <c r="A20" s="8"/>
      <c r="B20" s="4"/>
      <c r="C20" s="8"/>
      <c r="D20" s="4"/>
      <c r="E20" s="25"/>
      <c r="F20" s="16"/>
      <c r="G20" s="15"/>
      <c r="I20" s="10"/>
    </row>
    <row r="21" spans="1:9" s="21" customFormat="1" ht="14.1" x14ac:dyDescent="0.3">
      <c r="A21" s="32"/>
      <c r="B21" s="13"/>
      <c r="C21" s="14"/>
      <c r="D21" s="13"/>
      <c r="E21" s="26"/>
      <c r="F21" s="17"/>
      <c r="G21" s="13"/>
      <c r="I21" s="10"/>
    </row>
    <row r="22" spans="1:9" s="21" customFormat="1" ht="14.1" x14ac:dyDescent="0.3">
      <c r="A22" s="9"/>
      <c r="B22" s="5"/>
      <c r="C22" s="9"/>
      <c r="D22" s="5"/>
      <c r="E22" s="27"/>
      <c r="F22" s="18"/>
      <c r="G22" s="5"/>
      <c r="I22" s="10"/>
    </row>
    <row r="23" spans="1:9" s="21" customFormat="1" ht="26.25" customHeight="1" x14ac:dyDescent="0.3">
      <c r="A23" s="6"/>
      <c r="B23" s="6"/>
      <c r="C23" s="6"/>
      <c r="D23" s="6"/>
      <c r="E23" s="28"/>
      <c r="F23" s="19"/>
      <c r="G23" s="6"/>
      <c r="I23" s="10"/>
    </row>
  </sheetData>
  <sheetProtection algorithmName="SHA-512" hashValue="7UWUeBwwa7LQkvNMbY19bIKSvXIToER1yQ2pv7nkxQNGwZ7LF43CG9rSVCrFMcRjf6ghT5QnEU8u5kxn49A8zg==" saltValue="PPhqNZezc9n/Ytq7R19m2w==" spinCount="100000" sheet="1" objects="1" scenarios="1"/>
  <mergeCells count="2">
    <mergeCell ref="A1:G1"/>
    <mergeCell ref="A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zoomScale="90" zoomScaleNormal="90" workbookViewId="0">
      <selection activeCell="C8" sqref="C8"/>
    </sheetView>
  </sheetViews>
  <sheetFormatPr defaultColWidth="9.140625" defaultRowHeight="15" x14ac:dyDescent="0.25"/>
  <cols>
    <col min="1" max="1" width="11.5703125" customWidth="1"/>
    <col min="2" max="2" width="65.5703125" customWidth="1"/>
    <col min="3" max="3" width="15.5703125" customWidth="1"/>
  </cols>
  <sheetData>
    <row r="1" spans="1:3" s="65" customFormat="1" ht="51.75" customHeight="1" x14ac:dyDescent="0.2">
      <c r="A1" s="164" t="s">
        <v>97</v>
      </c>
      <c r="B1" s="165"/>
      <c r="C1" s="166"/>
    </row>
    <row r="2" spans="1:3" s="65" customFormat="1" ht="12.75" x14ac:dyDescent="0.2">
      <c r="A2" s="167" t="s">
        <v>45</v>
      </c>
      <c r="B2" s="168"/>
      <c r="C2" s="169"/>
    </row>
    <row r="3" spans="1:3" s="65" customFormat="1" ht="25.5" x14ac:dyDescent="0.2">
      <c r="A3" s="66" t="s">
        <v>46</v>
      </c>
      <c r="B3" s="66" t="s">
        <v>47</v>
      </c>
      <c r="C3" s="66" t="s">
        <v>48</v>
      </c>
    </row>
    <row r="4" spans="1:3" s="65" customFormat="1" ht="20.100000000000001" customHeight="1" x14ac:dyDescent="0.3">
      <c r="A4" s="67">
        <v>1</v>
      </c>
      <c r="B4" s="68" t="s">
        <v>224</v>
      </c>
      <c r="C4" s="69">
        <f>DKŽ_1!G90</f>
        <v>479848.44000000012</v>
      </c>
    </row>
    <row r="5" spans="1:3" s="65" customFormat="1" ht="20.100000000000001" customHeight="1" x14ac:dyDescent="0.3">
      <c r="A5" s="67">
        <v>2</v>
      </c>
      <c r="B5" s="68" t="s">
        <v>225</v>
      </c>
      <c r="C5" s="69">
        <f>DKŽ_2!G22</f>
        <v>10790.45</v>
      </c>
    </row>
    <row r="6" spans="1:3" s="65" customFormat="1" ht="20.100000000000001" customHeight="1" x14ac:dyDescent="0.2">
      <c r="A6" s="67">
        <v>3</v>
      </c>
      <c r="B6" s="68" t="s">
        <v>226</v>
      </c>
      <c r="C6" s="69">
        <f>DKŽ_3!G17</f>
        <v>8643.880000000001</v>
      </c>
    </row>
    <row r="7" spans="1:3" s="65" customFormat="1" ht="20.100000000000001" customHeight="1" x14ac:dyDescent="0.3">
      <c r="A7" s="125">
        <v>4</v>
      </c>
      <c r="B7" s="65" t="s">
        <v>238</v>
      </c>
      <c r="C7" s="126">
        <v>385</v>
      </c>
    </row>
    <row r="8" spans="1:3" s="65" customFormat="1" ht="38.25" x14ac:dyDescent="0.2">
      <c r="A8" s="66" t="s">
        <v>49</v>
      </c>
      <c r="B8" s="70" t="s">
        <v>50</v>
      </c>
      <c r="C8" s="69">
        <f>ROUND(SUM(C4:C7),2)</f>
        <v>499667.77</v>
      </c>
    </row>
    <row r="9" spans="1:3" s="65" customFormat="1" ht="12.95" x14ac:dyDescent="0.3"/>
    <row r="10" spans="1:3" s="65" customFormat="1" ht="12.95" x14ac:dyDescent="0.3"/>
    <row r="11" spans="1:3" s="65" customFormat="1" ht="12.95" x14ac:dyDescent="0.3">
      <c r="A11" s="71"/>
      <c r="B11" s="71"/>
      <c r="C11" s="71"/>
    </row>
    <row r="12" spans="1:3" s="84" customFormat="1" ht="68.25" customHeight="1" x14ac:dyDescent="0.25">
      <c r="A12" s="163" t="s">
        <v>91</v>
      </c>
      <c r="B12" s="163"/>
      <c r="C12" s="163"/>
    </row>
    <row r="13" spans="1:3" s="72" customFormat="1" ht="68.25" customHeight="1" x14ac:dyDescent="0.25">
      <c r="A13" s="163" t="s">
        <v>92</v>
      </c>
      <c r="B13" s="163"/>
      <c r="C13" s="163"/>
    </row>
    <row r="14" spans="1:3" s="72" customFormat="1" ht="12.95" x14ac:dyDescent="0.35">
      <c r="A14" s="73"/>
      <c r="B14" s="73"/>
      <c r="C14" s="73"/>
    </row>
    <row r="15" spans="1:3" s="65" customFormat="1" ht="12.75" x14ac:dyDescent="0.2">
      <c r="C15" s="74" t="s">
        <v>51</v>
      </c>
    </row>
    <row r="16" spans="1:3" s="65" customFormat="1" ht="12.95" x14ac:dyDescent="0.3"/>
    <row r="17" spans="1:3" s="65" customFormat="1" ht="198" customHeight="1" x14ac:dyDescent="0.2">
      <c r="A17" s="161" t="s">
        <v>227</v>
      </c>
      <c r="B17" s="162"/>
      <c r="C17" s="162"/>
    </row>
    <row r="18" spans="1:3" s="65" customFormat="1" ht="121.5" customHeight="1" x14ac:dyDescent="0.2">
      <c r="A18" s="161" t="s">
        <v>52</v>
      </c>
      <c r="B18" s="162"/>
      <c r="C18" s="162"/>
    </row>
    <row r="19" spans="1:3" s="65" customFormat="1" ht="66.75" customHeight="1" x14ac:dyDescent="0.2">
      <c r="A19" s="161" t="s">
        <v>53</v>
      </c>
      <c r="B19" s="162"/>
      <c r="C19" s="162"/>
    </row>
  </sheetData>
  <sheetProtection algorithmName="SHA-512" hashValue="CKa/ifjF92QF3/t5cH7T8nTyryVXd0nKDZRdQKyIkF8FdSYsKgt2f5Ro8FhYfOMtHwvEWMvm0xLwCk2BWzhXgw==" saltValue="5vK3dAUTYDzr6h1xlDjVvQ==" spinCount="100000" sheet="1" objects="1" scenarios="1"/>
  <mergeCells count="7">
    <mergeCell ref="A19:C19"/>
    <mergeCell ref="A12:C12"/>
    <mergeCell ref="A1:C1"/>
    <mergeCell ref="A2:C2"/>
    <mergeCell ref="A13:C13"/>
    <mergeCell ref="A17:C17"/>
    <mergeCell ref="A18:C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CD92C0F88EE247B341F920C44B20A9" ma:contentTypeVersion="0" ma:contentTypeDescription="Create a new document." ma:contentTypeScope="" ma:versionID="fd7326807bf208fb7760b7911f62fc45">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488A66-EC9B-4990-BE18-9479659DE344}">
  <ds:schemaRefs>
    <ds:schemaRef ds:uri="http://schemas.microsoft.com/sharepoint/v3/contenttype/forms"/>
  </ds:schemaRefs>
</ds:datastoreItem>
</file>

<file path=customXml/itemProps2.xml><?xml version="1.0" encoding="utf-8"?>
<ds:datastoreItem xmlns:ds="http://schemas.openxmlformats.org/officeDocument/2006/customXml" ds:itemID="{DB39C1DF-1C5B-427B-A07E-58969BFB33EF}">
  <ds:schemaRefs>
    <ds:schemaRef ds:uri="http://schemas.microsoft.com/office/infopath/2007/PartnerControls"/>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23F27484-A514-410D-BFD9-91909C468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DKŽ_1</vt:lpstr>
      <vt:lpstr>DKŽ_2</vt:lpstr>
      <vt:lpstr>DKŽ_3</vt:lpstr>
      <vt:lpstr>santrauka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Aivaras</cp:lastModifiedBy>
  <dcterms:created xsi:type="dcterms:W3CDTF">2020-10-05T14:48:34Z</dcterms:created>
  <dcterms:modified xsi:type="dcterms:W3CDTF">2022-07-15T06:34:14Z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0x0101005ECD92C0F88EE247B341F920C44B20A9</vt:lpwstr>
  </property>
</Properties>
</file>