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Vyzuona DOK\"/>
    </mc:Choice>
  </mc:AlternateContent>
  <xr:revisionPtr revIDLastSave="0" documentId="13_ncr:1_{342ED782-726E-4B73-A4C3-464C374B0459}" xr6:coauthVersionLast="47" xr6:coauthVersionMax="47" xr10:uidLastSave="{00000000-0000-0000-0000-000000000000}"/>
  <bookViews>
    <workbookView xWindow="-120" yWindow="-120" windowWidth="29040" windowHeight="15720" activeTab="2" xr2:uid="{596DCCE9-7770-46AE-B142-10CEB73C5463}"/>
  </bookViews>
  <sheets>
    <sheet name="DKŽ-SK Nr.1" sheetId="1" r:id="rId1"/>
    <sheet name="DKŽ-S Nr. 2" sheetId="2" r:id="rId2"/>
    <sheet name="Santrauka"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5" i="1"/>
  <c r="G8" i="1"/>
  <c r="G29" i="2" l="1"/>
  <c r="G23" i="2"/>
  <c r="G16" i="2"/>
  <c r="G18" i="2"/>
  <c r="G17" i="2"/>
  <c r="G15" i="2"/>
  <c r="G14" i="2"/>
  <c r="G12" i="2"/>
  <c r="G108" i="1"/>
  <c r="G103" i="1"/>
  <c r="G102" i="1"/>
  <c r="G101" i="1"/>
  <c r="G98" i="1"/>
  <c r="G97" i="1"/>
  <c r="G96" i="1"/>
  <c r="G95" i="1"/>
  <c r="I18" i="2" l="1"/>
  <c r="G88" i="1"/>
  <c r="G86" i="1"/>
  <c r="G85" i="1"/>
  <c r="G84" i="1"/>
  <c r="G83" i="1"/>
  <c r="G77" i="1"/>
  <c r="G75" i="1"/>
  <c r="G74" i="1"/>
  <c r="G73" i="1"/>
  <c r="G72" i="1"/>
  <c r="G71" i="1"/>
  <c r="G61" i="1" l="1"/>
  <c r="G45" i="1"/>
  <c r="G44" i="1"/>
  <c r="G10" i="1" l="1"/>
  <c r="G109" i="1"/>
  <c r="G11" i="2"/>
  <c r="G7" i="2" l="1"/>
  <c r="G106" i="1"/>
  <c r="G59" i="1"/>
  <c r="G13" i="1"/>
  <c r="G9" i="1"/>
  <c r="G24" i="2" l="1"/>
  <c r="G22" i="2"/>
  <c r="G105" i="1" l="1"/>
  <c r="G89" i="1"/>
  <c r="G80" i="1"/>
  <c r="G81" i="1"/>
  <c r="G82" i="1"/>
  <c r="G65" i="1"/>
  <c r="G57" i="1"/>
  <c r="G58" i="1"/>
  <c r="G54" i="1"/>
  <c r="G33" i="1"/>
  <c r="G32" i="1"/>
  <c r="G40" i="1" l="1"/>
  <c r="G42" i="1"/>
  <c r="G48" i="1"/>
  <c r="G19" i="1"/>
  <c r="G15" i="1"/>
  <c r="G6" i="1"/>
  <c r="G7" i="1"/>
  <c r="G11" i="1"/>
  <c r="G111" i="1"/>
  <c r="I111" i="1" s="1"/>
  <c r="G38" i="2"/>
  <c r="G37" i="2"/>
  <c r="G36" i="2"/>
  <c r="G30" i="2"/>
  <c r="I11" i="1" l="1"/>
  <c r="I38" i="2"/>
  <c r="G43" i="2"/>
  <c r="G42" i="2"/>
  <c r="G41" i="2"/>
  <c r="G40" i="2"/>
  <c r="G39" i="2"/>
  <c r="G35" i="2"/>
  <c r="G34" i="2"/>
  <c r="G33" i="2"/>
  <c r="G32" i="2"/>
  <c r="G31" i="2"/>
  <c r="G28" i="2"/>
  <c r="G27" i="2"/>
  <c r="G26" i="2"/>
  <c r="G25" i="2"/>
  <c r="G21" i="2"/>
  <c r="G20" i="2"/>
  <c r="G19" i="2"/>
  <c r="G13" i="2"/>
  <c r="G10" i="2"/>
  <c r="G9" i="2"/>
  <c r="G8" i="2"/>
  <c r="G6" i="2"/>
  <c r="G5" i="2"/>
  <c r="I30" i="2" l="1"/>
  <c r="G44" i="2"/>
  <c r="D7" i="3" s="1"/>
  <c r="I32" i="2"/>
  <c r="I40" i="2"/>
  <c r="I9" i="2"/>
  <c r="I35" i="2"/>
  <c r="I43" i="2"/>
  <c r="I13" i="2"/>
  <c r="G91" i="1" l="1"/>
  <c r="G90" i="1"/>
  <c r="G87" i="1"/>
  <c r="G53" i="1"/>
  <c r="G110" i="1" l="1"/>
  <c r="I110" i="1" s="1"/>
  <c r="G107" i="1"/>
  <c r="G104" i="1"/>
  <c r="G100" i="1"/>
  <c r="G99" i="1"/>
  <c r="G94" i="1"/>
  <c r="G93" i="1"/>
  <c r="G92" i="1"/>
  <c r="G79" i="1"/>
  <c r="G78" i="1"/>
  <c r="G76" i="1"/>
  <c r="G70" i="1"/>
  <c r="G69" i="1"/>
  <c r="G68" i="1"/>
  <c r="G67" i="1"/>
  <c r="G66" i="1"/>
  <c r="G64" i="1"/>
  <c r="G63" i="1"/>
  <c r="G62" i="1"/>
  <c r="G60" i="1"/>
  <c r="G56" i="1"/>
  <c r="G55" i="1"/>
  <c r="G52" i="1"/>
  <c r="G51" i="1"/>
  <c r="G50" i="1"/>
  <c r="G49" i="1"/>
  <c r="G47" i="1"/>
  <c r="G46" i="1"/>
  <c r="G43" i="1"/>
  <c r="G41" i="1"/>
  <c r="G39" i="1"/>
  <c r="G38" i="1"/>
  <c r="G37" i="1"/>
  <c r="G36" i="1"/>
  <c r="G35" i="1"/>
  <c r="G34" i="1"/>
  <c r="G31" i="1"/>
  <c r="G30" i="1"/>
  <c r="G29" i="1"/>
  <c r="G28" i="1"/>
  <c r="G27" i="1"/>
  <c r="G26" i="1"/>
  <c r="G25" i="1"/>
  <c r="G24" i="1"/>
  <c r="G23" i="1"/>
  <c r="G21" i="1"/>
  <c r="G20" i="1"/>
  <c r="G18" i="1"/>
  <c r="G17" i="1"/>
  <c r="G16" i="1"/>
  <c r="G14" i="1"/>
  <c r="G12" i="1"/>
  <c r="I54" i="1" l="1"/>
  <c r="I107" i="1"/>
  <c r="I91" i="1"/>
  <c r="I24" i="1"/>
  <c r="G112" i="1"/>
  <c r="D6" i="3" l="1"/>
  <c r="D8" i="3" s="1"/>
</calcChain>
</file>

<file path=xl/sharedStrings.xml><?xml version="1.0" encoding="utf-8"?>
<sst xmlns="http://schemas.openxmlformats.org/spreadsheetml/2006/main" count="635" uniqueCount="303">
  <si>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</si>
  <si>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</si>
  <si>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</si>
  <si>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</si>
  <si>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</si>
  <si>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</si>
  <si>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</si>
  <si>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</si>
  <si>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</si>
  <si>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1.2</t>
  </si>
  <si>
    <t>1.3</t>
  </si>
  <si>
    <t>1.4</t>
  </si>
  <si>
    <t>Vandens pašalinimas iš tranšėjų ir iškasų siurbliais</t>
  </si>
  <si>
    <t>h</t>
  </si>
  <si>
    <t>1.5</t>
  </si>
  <si>
    <t>vnt.</t>
  </si>
  <si>
    <t>Iš viso skyriuje 1, Eur be PVM</t>
  </si>
  <si>
    <t>2. Esamų konstrukcijų išardymas</t>
  </si>
  <si>
    <t>2.1</t>
  </si>
  <si>
    <t>kg</t>
  </si>
  <si>
    <t>2.2</t>
  </si>
  <si>
    <t>2.3</t>
  </si>
  <si>
    <t>2.4</t>
  </si>
  <si>
    <t>2.5</t>
  </si>
  <si>
    <t>2.6</t>
  </si>
  <si>
    <t>2.7</t>
  </si>
  <si>
    <t>2.8</t>
  </si>
  <si>
    <t>2.9</t>
  </si>
  <si>
    <t>2.10</t>
  </si>
  <si>
    <t>2.11</t>
  </si>
  <si>
    <t>2.12</t>
  </si>
  <si>
    <t>t</t>
  </si>
  <si>
    <t>Iš viso skyriuje 2, Eur be PVM</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</si>
  <si>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</si>
  <si>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</si>
  <si>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</si>
  <si>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</si>
  <si>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</si>
  <si>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</si>
  <si>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</si>
  <si>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</si>
  <si>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</si>
  <si>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</si>
  <si>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</si>
  <si>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</si>
  <si>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</si>
  <si>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</si>
  <si>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</si>
  <si>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</si>
  <si>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</si>
  <si>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</si>
  <si>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</si>
  <si>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</si>
  <si>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</si>
  <si>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</si>
  <si>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</si>
  <si>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</si>
  <si>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</si>
  <si>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</si>
  <si>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</si>
  <si>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</si>
  <si>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</si>
  <si>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</si>
  <si>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</si>
  <si>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</si>
  <si>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</si>
  <si>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</si>
  <si>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</si>
  <si>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</si>
  <si>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</si>
  <si>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</si>
  <si>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</si>
  <si>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</si>
  <si>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</si>
  <si>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</si>
  <si>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</si>
  <si>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</si>
  <si>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</si>
  <si>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</si>
  <si>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</si>
  <si>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</si>
  <si>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</si>
  <si>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</si>
  <si>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</si>
  <si>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5.12</t>
  </si>
  <si>
    <t>5.13</t>
  </si>
  <si>
    <t>5.14</t>
  </si>
  <si>
    <t>5.15</t>
  </si>
  <si>
    <t>5.16</t>
  </si>
  <si>
    <t>Iš viso skyriuje 5, Eur be PVM</t>
  </si>
  <si>
    <t>6.1</t>
  </si>
  <si>
    <t>6.2</t>
  </si>
  <si>
    <t>6.3</t>
  </si>
  <si>
    <t>Iš viso skyriuje 6, Eur be PVM</t>
  </si>
  <si>
    <t>7.1</t>
  </si>
  <si>
    <t>7.2</t>
  </si>
  <si>
    <t>7.3</t>
  </si>
  <si>
    <t>Pereinamųjų plokščių valymas aukšto slėgio vandens srove</t>
  </si>
  <si>
    <t>m</t>
  </si>
  <si>
    <t>Likusio dirvožemio paskleidimas vietoje</t>
  </si>
  <si>
    <t>DARBŲ KIEKIŲ ŽINIARAŠTIS NR. 1 – STATINIO KONSTRUKCIJŲ DALIS</t>
  </si>
  <si>
    <t>1.6</t>
  </si>
  <si>
    <t>1.7</t>
  </si>
  <si>
    <t>kompl.</t>
  </si>
  <si>
    <t>Tilto metalinių turėklų išardymas</t>
  </si>
  <si>
    <t>Hidroizoliacijos sl. išardymas h=1 cm</t>
  </si>
  <si>
    <t>Išlyginamojo betono sl. h=16 cm išardymas</t>
  </si>
  <si>
    <t>Gelžbetoninių bortų ardymas</t>
  </si>
  <si>
    <r>
      <t>m</t>
    </r>
    <r>
      <rPr>
        <vertAlign val="superscript"/>
        <sz val="10"/>
        <rFont val="Arial"/>
        <family val="2"/>
      </rPr>
      <t>3</t>
    </r>
  </si>
  <si>
    <t>Gelžbetoninių atramų ardymas</t>
  </si>
  <si>
    <t>Gelžbetoninių pereinamųjų plokščių ardymas</t>
  </si>
  <si>
    <t>Gelžbetoninių gulekšnių ardymas</t>
  </si>
  <si>
    <t xml:space="preserve">3. Krantinių atramų įrengimas </t>
  </si>
  <si>
    <t>Bandomųjų polių bandymo atlikimas</t>
  </si>
  <si>
    <r>
      <t>m</t>
    </r>
    <r>
      <rPr>
        <vertAlign val="superscript"/>
        <sz val="11"/>
        <rFont val="Times New Roman"/>
        <family val="1"/>
        <charset val="186"/>
      </rPr>
      <t>2</t>
    </r>
  </si>
  <si>
    <t>Krantinės atramos paviršiaus valymas aukšto slėgio vandens srove</t>
  </si>
  <si>
    <t>Krantinės atramos paviršių, besiliečiančių su gruntu, nupurškimas bitumine emulsija</t>
  </si>
  <si>
    <t xml:space="preserve">Drenuojančio grunto po ir už pereinamųjų plokščių įrengimas, sutankinant pasluoksniui                 </t>
  </si>
  <si>
    <r>
      <t>m</t>
    </r>
    <r>
      <rPr>
        <vertAlign val="superscript"/>
        <sz val="11"/>
        <rFont val="Times New Roman"/>
        <family val="1"/>
        <charset val="186"/>
      </rPr>
      <t>3</t>
    </r>
  </si>
  <si>
    <t>Tarpo tarp sparno ir pereinamųjų plokščių užpylimas mineralinių medžiagų mišinio sl. 22/32 sl. hvid = 10 cm ir sutankinimas</t>
  </si>
  <si>
    <t xml:space="preserve">Išlyginamojo betono sl. ir krantinės atramos valymas aukšto slėgio vandens srove </t>
  </si>
  <si>
    <t xml:space="preserve">Apsauginio asfalto sl. SMA 8 S su SZ18 PMB45/80-55 h=2 cm įrengimas ant pereinamųjų plokščių   </t>
  </si>
  <si>
    <t>Asfalto mišinio SMA 8 S su SZ18 PMB45/80-55 prizmės įrengimas ant pereinamųjų plokščių</t>
  </si>
  <si>
    <t>Tarpų tarp atitvarų ir turėklų bortų užtaisymas vandeniui nelaidžia elastinga mastika</t>
  </si>
  <si>
    <t>Perdangos valymas aukšto slėgio vandens srove prieš įrengiant išlyginamąjį betono sl.</t>
  </si>
  <si>
    <t>Išlyginamojo betono sl. valymas aukšto slėgio vandens srove prieš klojant hidroizoliaciją</t>
  </si>
  <si>
    <t>Išlyginamojo betono sl. gruntavimas epoksidiniu gruntu t=1 mm</t>
  </si>
  <si>
    <t>Dvisluoksnės prilydomosios hidroizoliacijos įrengimas ant perdangos išlyginamojo sl. (užlenkiant ant bortų)</t>
  </si>
  <si>
    <t>Drenažinės juostos įrengimas</t>
  </si>
  <si>
    <t>Apsauginio asfalto sl. SMA 8 S su SZ18 PMB45/80-55 sl. h=2 cm paklojimas ant statinio perdangos</t>
  </si>
  <si>
    <t xml:space="preserve">Sandarinimo juostų įrengimas ties atitvarų bortais ir šalitilčio plokštėmis     </t>
  </si>
  <si>
    <t>Perdangos apatinės ir fasadinės dalies paviršių valymas aukšto slėgio vandens srove</t>
  </si>
  <si>
    <t>Statinio perdangos apatinėsdalies paviršių gruntavimas ir padengimas hidrofobizuojančia danga</t>
  </si>
  <si>
    <t>Statinio perdangos fasadinės dalies paviršių gruntavimas ir padengimas elastingais betono dažais</t>
  </si>
  <si>
    <t>Sankasos įrengimas iš gerai drenuojančio grunto, sutankinant pasluoksniui</t>
  </si>
  <si>
    <t>Mineralinių medžiagų mišinio 0/32 pagrindo sl. h=15 cm po šuliniais, plastikiniais vamzdžiais įrengimas</t>
  </si>
  <si>
    <t>Iš viso skyriuje 7, Eur be PVM</t>
  </si>
  <si>
    <t>DARBŲ KIEKIŲ ŽINIARAŠTIS NR. 2 – SUSISIEKIMO DALIS</t>
  </si>
  <si>
    <t>Betoninių kelio ženklų pamatų išardymas</t>
  </si>
  <si>
    <t>Kelio trasos nužymėjimas</t>
  </si>
  <si>
    <t>km</t>
  </si>
  <si>
    <t>Pastaba: Rangovas pildo pasirinktinai I arba II projektinės kelios dangos konstrukcijos variantą</t>
  </si>
  <si>
    <t xml:space="preserve">Šalčiui atsparaus grunto sl. įrengimas </t>
  </si>
  <si>
    <t>Kelkraščio sl. h=8 cm iš nesurištojo mineralinių medžiagų mišinio 11/22 įterpiant 15 % dirvožemio su žolės sėklomis įrengimas</t>
  </si>
  <si>
    <t>Dangos ženklinimas 1.1 siaura balta ištisine 0,12 m pločio linija (polimerinėmis medžiagomis)</t>
  </si>
  <si>
    <t>Dangos ženklinimas 1.5 siaura balta punktyrine 0,12 m pločio linija (polimerinėmis medžiagomis)</t>
  </si>
  <si>
    <t>Dangos ženklinimas 1.7 siaura balta punktyrine 0,12 m pločio linija (polimerinėmis medžiagomis)</t>
  </si>
  <si>
    <t>Iš viso skyriuje 8, Eur be PVM</t>
  </si>
  <si>
    <t>8.1</t>
  </si>
  <si>
    <t>8.2</t>
  </si>
  <si>
    <t>8.3</t>
  </si>
  <si>
    <t>Griovio planiravimas rankiniu būdu</t>
  </si>
  <si>
    <t>Griovio tvirtinimas skalda fr. 32/45 h=20 cm</t>
  </si>
  <si>
    <t>Kelio sankasos šlaitų tvirtinimas juodžemio sl. h=8 cm užsėjant žolių sėklomis</t>
  </si>
  <si>
    <t>Likusio juodžemio paskleidimas vietoje</t>
  </si>
  <si>
    <t>Kelio ženklų pamatų įrengimas  iš C25/30 XF2 klasės betono</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</si>
  <si>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</si>
  <si>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</si>
  <si>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</si>
  <si>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</si>
  <si>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</si>
  <si>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</si>
  <si>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</si>
  <si>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</si>
  <si>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</si>
  <si>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</si>
  <si>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</si>
  <si>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</si>
  <si>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</si>
  <si>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Grunto kasimas, pakrovimas ir išvežimas  Rangovo pasirinktu atstumu</t>
  </si>
  <si>
    <t xml:space="preserve">Bandomųjų polių  įrengimas     </t>
  </si>
  <si>
    <t xml:space="preserve">Skaldos prizmės po gulekšniu įrengimas </t>
  </si>
  <si>
    <t xml:space="preserve">Gulekšnių montavimas                                                                                  </t>
  </si>
  <si>
    <t xml:space="preserve"> Gulekšnių sumonolitinimas tarpusavyje</t>
  </si>
  <si>
    <t xml:space="preserve">Pereinamųjų plokščių PP-4 montavimas </t>
  </si>
  <si>
    <t>Pereinamųjų plokščių betonavimas tarpusavyje</t>
  </si>
  <si>
    <t xml:space="preserve">Armatūros gaminių sudėjimas į betonuojamas konstrukcijas  </t>
  </si>
  <si>
    <t>Krantinių atramų betonavimas</t>
  </si>
  <si>
    <t xml:space="preserve">Išlyginamojo betono sl. hvid=4 cm įrengimas ant pereinamųjų plokščių  </t>
  </si>
  <si>
    <t xml:space="preserve">Išlyginamojo betono sl. įrengimas </t>
  </si>
  <si>
    <t xml:space="preserve"> Apatinio asfalto sl. h = 4 cm AC 16 AS įrengimas</t>
  </si>
  <si>
    <t xml:space="preserve">Viršutinio asfalto sl. h = 4 cm SMA 8 S įrengimas </t>
  </si>
  <si>
    <t>Viršutinio asfalto sl. h=4 cm MA 11 S įrengimas prie borto ir šalitilčio plokštės</t>
  </si>
  <si>
    <t xml:space="preserve">Metalinių vienpusių atitvarų įrengimas (H2 W2, A klasė) </t>
  </si>
  <si>
    <t>Plastikinių Ø200 mm vamzdžių paklojimas</t>
  </si>
  <si>
    <t>Betoninių gatvės bortų ant betoninio  pagrindo įrengimas</t>
  </si>
  <si>
    <r>
      <t>m</t>
    </r>
    <r>
      <rPr>
        <vertAlign val="superscript"/>
        <sz val="10"/>
        <rFont val="Times New Roman"/>
        <family val="1"/>
        <charset val="186"/>
      </rPr>
      <t>3</t>
    </r>
  </si>
  <si>
    <r>
      <t>m</t>
    </r>
    <r>
      <rPr>
        <vertAlign val="superscript"/>
        <sz val="10"/>
        <color theme="1"/>
        <rFont val="Times New Roman"/>
        <family val="1"/>
        <charset val="186"/>
      </rPr>
      <t>2</t>
    </r>
  </si>
  <si>
    <t xml:space="preserve"> Metalinių vienpusių kelio atitvarų sukalamų į gruntą įrengimas statinio prieigose (H1 W3, A klasė) </t>
  </si>
  <si>
    <t>IŠ VISO ŽINIARAŠTYJE NR. 1, EUR BE PVM</t>
  </si>
  <si>
    <t>Grunto kasimas, pakrovimas ir išvežimas Rangovo pasirinktu atstumu</t>
  </si>
  <si>
    <t>IŠ VISO ŽINIARAŠTYJE NR. 2, EUR BE PVM</t>
  </si>
  <si>
    <t>Statybinių atliekų pakrovimas išvežimas utilizavimui</t>
  </si>
  <si>
    <t xml:space="preserve">Fasadinių krantinės atramos paviršių gruntavimas ir padengimas hidrofobizuojančia danga                                   </t>
  </si>
  <si>
    <t xml:space="preserve">Atramos bortų fasadinio paviršiaus gruntavimas ir padengimas elastinga betono dažų danga                </t>
  </si>
  <si>
    <t xml:space="preserve">Armatūros sujungimas loveline jungtimi </t>
  </si>
  <si>
    <t>Lietaus vandens nuvedimo sistemos įrengimas ant statinio</t>
  </si>
  <si>
    <t xml:space="preserve">
 Apsauginio asfalto sl. gruntavimas bit. emulsija
</t>
  </si>
  <si>
    <t>Šlaito sutvirtinimas akmenų mėtiniu h=25 cm</t>
  </si>
  <si>
    <t>Augalinio sl. nukasimas hvid=20 cm ir sandėliavimas vietoje</t>
  </si>
  <si>
    <t>Betono atliekų pakrovimas ir išvežimas utilizavimui</t>
  </si>
  <si>
    <t>Asfaltbetonio dangos šalitilčiuose h=4 cm ardymas rankiniu būdu ir išvežimas Rangovo pasirinktu atstumu</t>
  </si>
  <si>
    <t>Skaldos pagrindo sl. h=20 cm iš nesurištojo mineralinių medžiagų mišinio įrengimas</t>
  </si>
  <si>
    <t>Žvyro pagrindo sl. h=30 cm įrengimas</t>
  </si>
  <si>
    <t>Augalinio sl. atstatymas užpilant juodžemiu h=20 cm ir apsėjant žole</t>
  </si>
  <si>
    <t>Rajoninio kelio Nr. 3601 Rokiškis - Juodupė - Onuškis- Ilzenbergas* 13,698km tiltas per Vyžuoną rekonstravimas</t>
  </si>
  <si>
    <t xml:space="preserve">Smėlio maišų įrengimas ir išardymas atsitvėrimui nuo upės vagos </t>
  </si>
  <si>
    <t>Gelžbetoninių plokščių ardymas</t>
  </si>
  <si>
    <t>Akmens mūro atramų ardymas</t>
  </si>
  <si>
    <t>Mineralinių medžiagų mišinio 22/45 pagrindo sl. h= 50 cm įrengimas po rostverku</t>
  </si>
  <si>
    <t xml:space="preserve">Paruošiamojo betono sl. h=20 cm įrengimas prieš įrengiant rostverkus    </t>
  </si>
  <si>
    <t>Krantinėse atramose plastikinio vamzdžio užtaisymas nesitraukiančiu R4 klasės betono mišiniu</t>
  </si>
  <si>
    <t>Apsauginio metalinio vamzdžio įrengimas</t>
  </si>
  <si>
    <t xml:space="preserve">Armuoto betono sl. hvid=15 cm tarpuose tarp pereinamųjų  plokščių ir krantinių atramų sparnų betonavimas  </t>
  </si>
  <si>
    <t>Skaldos 0/45 hvid=17 cm prizmės įrengimas ant pereinamųjų plokščių</t>
  </si>
  <si>
    <t>Dvisluoksnės prilydomosios hidroizoliacijos įrengimas ant pereinamųjų plokščių ir krantinės atramos</t>
  </si>
  <si>
    <t>4.13</t>
  </si>
  <si>
    <t>4.14</t>
  </si>
  <si>
    <t>4.15</t>
  </si>
  <si>
    <t>4.16</t>
  </si>
  <si>
    <t>4.17</t>
  </si>
  <si>
    <t>4.18</t>
  </si>
  <si>
    <t>4.19</t>
  </si>
  <si>
    <t>4.20</t>
  </si>
  <si>
    <t>4.21</t>
  </si>
  <si>
    <t>4.22</t>
  </si>
  <si>
    <t>4.23</t>
  </si>
  <si>
    <t>4.24</t>
  </si>
  <si>
    <t>4.25</t>
  </si>
  <si>
    <t>4.26</t>
  </si>
  <si>
    <t>4.27</t>
  </si>
  <si>
    <t xml:space="preserve">4. Perdangos įrengimas </t>
  </si>
  <si>
    <t>Elastomerinių juostų t=20 mm įrengimas</t>
  </si>
  <si>
    <t xml:space="preserve">Perdangos plokščių (sunkiausios masė 19.2 t) montavimas projektinėje padėtyje                                  </t>
  </si>
  <si>
    <t xml:space="preserve"> Perdangos plokščių sumonolitinimas   </t>
  </si>
  <si>
    <t xml:space="preserve">Turėklų ir atitvarų bortų betonavimas      </t>
  </si>
  <si>
    <t>Armuoto išlyginamojo sl. po šalitilčio plokštėmis, ties krantinėmis atramomis įrengimas</t>
  </si>
  <si>
    <t xml:space="preserve">Cementinio skiedinio sl. h=2 cm po šalitilčių plokštėmis įrengimas         </t>
  </si>
  <si>
    <t xml:space="preserve">Šalitilčio plokščių montavimas            </t>
  </si>
  <si>
    <t xml:space="preserve">Šalitilčio plokščių ir tarpų tarp šalitilčio plokščių ir blokų sumonolitinimas               </t>
  </si>
  <si>
    <t xml:space="preserve">Tarpų tarp šalitilčio plokščių užtaisymas vandeniui nelaidžia elastinga mastika                      </t>
  </si>
  <si>
    <t>4.28</t>
  </si>
  <si>
    <t>Geotekstilės asfalto dangoje paklojimas</t>
  </si>
  <si>
    <t xml:space="preserve">Šalitilčio plokščių ir atitvaro bortų viršaus valymas aukšto slėgio vandens srove        </t>
  </si>
  <si>
    <t xml:space="preserve">Šalitilčio plokščių ir atitvarų bortų viršaus padengimas neslystančia danga            </t>
  </si>
  <si>
    <t>4.29</t>
  </si>
  <si>
    <t>4.30</t>
  </si>
  <si>
    <t>4.31</t>
  </si>
  <si>
    <t xml:space="preserve">Metalinių vienpusių atitvarų įrengimas (H1 W2, A klasė) </t>
  </si>
  <si>
    <t>5. Prieigų įrengimas</t>
  </si>
  <si>
    <t>Betoninių šulinių dugno betonavimas betonu C30/37 XC2</t>
  </si>
  <si>
    <t>Horizontalių skylių D200 L=70 mm gręžimas betoniniuose šuliniuose</t>
  </si>
  <si>
    <t>Plastikinių protarpių D200 L=110mm įrengimas šulinių žieduose</t>
  </si>
  <si>
    <t>15 cm storio nesurištų mineralinių medžiagų mišinio fr. 0/32 įrengimas</t>
  </si>
  <si>
    <t>3 cm storio pasluoksnio iš fr. 0/5 atsijų įrengimas</t>
  </si>
  <si>
    <t>Vejos bortų 100.8.20 ant C16/20 betoninio pagrindo įrengimas</t>
  </si>
  <si>
    <t xml:space="preserve"> Metalinių vienpusių kelio atitvarų sukalamų į gruntą įrengimas statinio prieigose (H2 W4, B klasė) </t>
  </si>
  <si>
    <t xml:space="preserve">PGK galiniai komponentai L-12 m </t>
  </si>
  <si>
    <t>Plastikinių vandens surinkimo šulinėlių statinio prieigose įrengimas</t>
  </si>
  <si>
    <t>Betoninių vandens surinkimo šulinių įrengimas</t>
  </si>
  <si>
    <t>Grįžtamosios medžiagos (nufrezuotas asfaltas) (vieneto kaina didesnė arba lygi ≥ 9.58 Eur/m3) (sąmatoje įvertinamas su minuso ženklu)</t>
  </si>
  <si>
    <t>Kūgių šlaitų sutvirtinimas dirvožemio sl. h=8 cm</t>
  </si>
  <si>
    <t>Augalinio sl. atstatymas h=20 cm ir užsėjant žolių sėklomis</t>
  </si>
  <si>
    <t xml:space="preserve">Asfaltbetonio dangos hvid=11 cm frezavimas ir išvežimas Rangovo pasirinktu atstumu </t>
  </si>
  <si>
    <t>6. Baigiamieji darbai</t>
  </si>
  <si>
    <t>7. Kiti darbai</t>
  </si>
  <si>
    <t>3.Drenažo įrengimas</t>
  </si>
  <si>
    <t>Tranšėjos dugno ir šlaitų planiravimas mechanizuotu būdu</t>
  </si>
  <si>
    <t>Gofruoto PVC d=113/126 mm skersmens vamzdžio, apvilkto geosintetine medžiaga paklojimas</t>
  </si>
  <si>
    <t>Nesurištojo mišinio 5/11 pagrindo h=10 cm įrengimas</t>
  </si>
  <si>
    <t>Nesurištojo mišinio 11/22 įrengimas</t>
  </si>
  <si>
    <t>Geostintetinės medžiagos paklojimas apgaubiant
prizmę įrengimas</t>
  </si>
  <si>
    <t xml:space="preserve">Apsauginio šalčiui atsparaus grunto sl. ≥66 cm įrengimas </t>
  </si>
  <si>
    <t>Asfalto pagrindo sl. h=10 cm AC 32 PN įrengimas</t>
  </si>
  <si>
    <t>Asfalto pagrindo sl. gruntavimas bitumine emulsija</t>
  </si>
  <si>
    <t>Asfalto viršutinio sl. h=4 cm AC 11 VN įrengimas</t>
  </si>
  <si>
    <t>Siūlės „karštas prie šalto“ įrengimas</t>
  </si>
  <si>
    <t>4. Dangų konstrukcijos įrengimas. I variantas</t>
  </si>
  <si>
    <t>4. Dangų konstrukcijos įrengimas. II variantas</t>
  </si>
  <si>
    <t xml:space="preserve">Šalčiui nejautraus grunto sl. ≥56 cm įrengimas </t>
  </si>
  <si>
    <t>5. Kelkraščių įrengimo darbai</t>
  </si>
  <si>
    <t>Iš viso skyriuje 9, Eur be PVM</t>
  </si>
  <si>
    <t xml:space="preserve">6. Horizontaliojo ženklinimo įrengimas </t>
  </si>
  <si>
    <t xml:space="preserve">7. Kelio ženklų įrengimas </t>
  </si>
  <si>
    <t>Kelio ženklų dvistiebių metalinių atramų (d-76,1 mm) ant monolitinių betoninių pamatų įrengimas</t>
  </si>
  <si>
    <t xml:space="preserve">Kelio ženklų skydų montavimas prie dvistiebių metalinių atramų </t>
  </si>
  <si>
    <t>8. Griovių tvirtinimo įrengimas</t>
  </si>
  <si>
    <t>8.Griovių tvirtinimo įrengimas</t>
  </si>
  <si>
    <t>9. Baigiamieji darbai</t>
  </si>
  <si>
    <t xml:space="preserve">Smulkaus miško ir krūmynų kirtimas, smulkinimas ir paskleidimas vietoje </t>
  </si>
  <si>
    <r>
      <t>Metalinės spraustasienės sukalimas ir ištraukimas (</t>
    </r>
    <r>
      <rPr>
        <i/>
        <sz val="11"/>
        <rFont val="Times New Roman"/>
        <family val="1"/>
        <charset val="186"/>
      </rPr>
      <t>įvertinant grįžtamąsias medžiagas)</t>
    </r>
  </si>
  <si>
    <t xml:space="preserve">Pleištinių modulinių pastolių įrengimas ir išardymas </t>
  </si>
  <si>
    <r>
      <t>Išardytų  medžiagų (metaliniai turėklai, aitvarai) pakrovimas ir pristatymas į Užsakovo sandėliavimo vietą</t>
    </r>
    <r>
      <rPr>
        <i/>
        <sz val="11"/>
        <rFont val="Times New Roman"/>
        <family val="1"/>
        <charset val="186"/>
      </rPr>
      <t xml:space="preserve"> (žiūrėti žiniaraščio priedą dėl išvežimo)</t>
    </r>
  </si>
  <si>
    <t xml:space="preserve">Metalinių cinkuotų turėklų sekcijų montavimas ant statinio perdangos       </t>
  </si>
  <si>
    <t>Eismo organizavimas įrengiant laikiną tiltą (ar kitokios konstrukcijos statinį) ir privažiuojamuosius kelius prie jo. Išardymas ir išvežimas atlikus darbus</t>
  </si>
  <si>
    <r>
      <t xml:space="preserve">Esamų kelio ženklų ant metalinių vienstiebių atramų išmontavimas  ir išvežimasUžsakovo sandėliavimo vietą </t>
    </r>
    <r>
      <rPr>
        <i/>
        <sz val="11"/>
        <rFont val="Times New Roman"/>
        <family val="1"/>
        <charset val="186"/>
      </rPr>
      <t>(žiūrėti žiniaraščio priedą dėl išvežimo)</t>
    </r>
  </si>
  <si>
    <r>
      <t xml:space="preserve">Vykdant valstybinės reikšmės kelių rekonstravimo/remonto darbus susidarančios medžiagos, kurios nenaudojamos projekte ir kurios gali būti panaudotos pakartotinai, turi būti gabenamos į užsakovo –  AB Lietuvos automobilių kelių direkcijos (toliau – Kelių direkcija) nurodytą sandėliavimo vietą – </t>
    </r>
    <r>
      <rPr>
        <b/>
        <sz val="10"/>
        <rFont val="Times New Roman"/>
        <family val="1"/>
        <charset val="186"/>
      </rPr>
      <t xml:space="preserve">  Panevėžio kelių tarnybos Karsakiškio gamybinė bazė, Kakūnų k., Karsakiškio sen., Panevėžio r</t>
    </r>
    <r>
      <rPr>
        <sz val="10"/>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</si>
  <si>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2.13</t>
  </si>
  <si>
    <r>
      <t>Papildomų  elementų išardymas (metaliniai, aitvarai, kelio ženklai ir kt.) pakrovimas ir pristatymas į Užsakovo sandėliavimo vietą</t>
    </r>
    <r>
      <rPr>
        <i/>
        <sz val="11"/>
        <color rgb="FFFF0000"/>
        <rFont val="Times New Roman"/>
        <family val="1"/>
        <charset val="186"/>
      </rPr>
      <t xml:space="preserve"> (žiūrėti žiniaraščio priedą dėl išvežimo)</t>
    </r>
  </si>
  <si>
    <r>
      <t>m</t>
    </r>
    <r>
      <rPr>
        <vertAlign val="superscript"/>
        <sz val="11"/>
        <color rgb="FFFF0000"/>
        <rFont val="Times New Roman"/>
        <family val="1"/>
        <charset val="186"/>
      </rPr>
      <t>2</t>
    </r>
  </si>
  <si>
    <t xml:space="preserve">Polių  įrengimas    </t>
  </si>
  <si>
    <t>Polių  A4:E111</t>
  </si>
  <si>
    <t xml:space="preserve">Augalinio sl. h=20 cm nukasimas, nustumiant buldozeriu iki 50 m ir sandėliavimas vietoje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</si>
</sst>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7">
    <font>
      <sz val="11"/>
      <color theme="1"/>
      <name val="µøæņ"/>
      <family val="2"/>
      <charset val="186"/>
    </font>
    <font>
      <sz val="11"/>
      <color rgb="FF000000"/>
      <name val="Calibri"/>
      <family val="2"/>
      <charset val="186"/>
    </font>
    <font>
      <b/>
      <sz val="12"/>
      <color rgb="FF000000"/>
      <name val="Times New Roman"/>
      <family val="1"/>
      <charset val="186"/>
    </font>
    <font>
      <sz val="11"/>
      <color rgb="FFFF0000"/>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name val="Times New Roman"/>
      <family val="1"/>
      <charset val="186"/>
    </font>
    <font>
      <sz val="11"/>
      <color theme="1"/>
      <name val="Times New Roman"/>
      <family val="1"/>
      <charset val="186"/>
    </font>
    <font>
      <sz val="8"/>
      <name val="µøæņ"/>
      <family val="2"/>
      <charset val="186"/>
    </font>
    <font>
      <sz val="10"/>
      <name val="Arial"/>
      <family val="2"/>
    </font>
    <font>
      <vertAlign val="superscript"/>
      <sz val="10"/>
      <name val="Arial"/>
      <family val="2"/>
    </font>
    <font>
      <vertAlign val="superscript"/>
      <sz val="11"/>
      <name val="Times New Roman"/>
      <family val="1"/>
      <charset val="186"/>
    </font>
    <font>
      <sz val="11"/>
      <color rgb="FF000000"/>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vertAlign val="superscript"/>
      <sz val="10"/>
      <name val="Times New Roman"/>
      <family val="1"/>
      <charset val="186"/>
    </font>
    <font>
      <sz val="10"/>
      <color theme="1"/>
      <name val="Times New Roman"/>
      <family val="1"/>
      <charset val="186"/>
    </font>
    <font>
      <vertAlign val="superscript"/>
      <sz val="10"/>
      <color theme="1"/>
      <name val="Times New Roman"/>
      <family val="1"/>
      <charset val="186"/>
    </font>
    <font>
      <i/>
      <sz val="11"/>
      <color rgb="FFFF0000"/>
      <name val="Times New Roman"/>
      <family val="1"/>
      <charset val="186"/>
    </font>
    <font>
      <vertAlign val="superscript"/>
      <sz val="11"/>
      <color rgb="FFFF0000"/>
      <name val="Times New Roman"/>
      <family val="1"/>
      <charset val="186"/>
    </font>
    <font>
      <i/>
      <sz val="11"/>
      <color theme="1"/>
      <name val="Times New Roman"/>
      <family val="1"/>
      <charset val="186"/>
    </font>
    <font>
      <b/>
      <sz val="11"/>
      <color theme="1"/>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top style="thin">
        <color indexed="64"/>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223">
    <xf numFmtId="0" fontId="0" fillId="0" borderId="0" xfId="0"/>
    <xf numFmtId="0" fontId="3" fillId="0" borderId="0" xfId="0" applyFont="1"/>
    <xf numFmtId="0" fontId="4" fillId="0" borderId="0" xfId="1" applyFont="1" applyAlignment="1" applyProtection="1">
      <alignment horizontal="center" vertical="center" wrapText="1"/>
    </xf>
    <xf numFmtId="0" fontId="5" fillId="0" borderId="0" xfId="1" applyFont="1" applyAlignment="1" applyProtection="1">
      <alignment horizontal="center" vertical="center" wrapText="1"/>
    </xf>
    <xf numFmtId="0" fontId="4" fillId="0" borderId="0" xfId="1" applyNumberFormat="1" applyFont="1" applyAlignment="1" applyProtection="1">
      <alignment horizontal="center" vertical="center" wrapText="1"/>
    </xf>
    <xf numFmtId="0" fontId="5" fillId="0" borderId="5" xfId="2" applyFont="1" applyBorder="1" applyAlignment="1" applyProtection="1">
      <alignment horizontal="center" vertical="center" wrapText="1"/>
    </xf>
    <xf numFmtId="0" fontId="4" fillId="0" borderId="6" xfId="2" applyFont="1" applyBorder="1" applyAlignment="1" applyProtection="1">
      <alignment horizontal="center" vertical="center" wrapText="1"/>
    </xf>
    <xf numFmtId="0" fontId="4" fillId="0" borderId="6" xfId="2" applyNumberFormat="1" applyFont="1" applyBorder="1" applyAlignment="1" applyProtection="1">
      <alignment horizontal="center" vertical="center" wrapText="1"/>
    </xf>
    <xf numFmtId="0" fontId="4" fillId="0" borderId="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4" fontId="8" fillId="4" borderId="9" xfId="3" applyNumberFormat="1" applyFont="1" applyFill="1" applyBorder="1" applyAlignment="1" applyProtection="1">
      <alignment horizontal="center" vertical="center" wrapText="1"/>
      <protection locked="0"/>
    </xf>
    <xf numFmtId="4" fontId="8" fillId="0" borderId="10" xfId="0" applyNumberFormat="1" applyFont="1" applyBorder="1" applyAlignment="1">
      <alignment horizontal="center" vertical="center" wrapText="1"/>
    </xf>
    <xf numFmtId="0" fontId="8" fillId="0" borderId="12" xfId="2" applyFont="1" applyBorder="1" applyAlignment="1" applyProtection="1">
      <alignment horizontal="center" vertical="center" wrapText="1"/>
    </xf>
    <xf numFmtId="4" fontId="8" fillId="4" borderId="12" xfId="3" applyNumberFormat="1" applyFont="1" applyFill="1" applyBorder="1" applyAlignment="1" applyProtection="1">
      <alignment horizontal="center" vertical="center" wrapText="1"/>
      <protection locked="0"/>
    </xf>
    <xf numFmtId="4" fontId="8" fillId="0" borderId="14"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4" borderId="9" xfId="3" applyNumberFormat="1" applyFont="1" applyFill="1" applyBorder="1" applyAlignment="1" applyProtection="1">
      <alignment horizontal="center" vertical="center" wrapText="1"/>
      <protection locked="0"/>
    </xf>
    <xf numFmtId="0" fontId="3" fillId="0" borderId="0" xfId="0" applyFont="1" applyAlignment="1">
      <alignment wrapText="1"/>
    </xf>
    <xf numFmtId="4" fontId="5" fillId="4" borderId="13" xfId="3" applyNumberFormat="1" applyFont="1" applyFill="1" applyBorder="1" applyAlignment="1" applyProtection="1">
      <alignment horizontal="center" vertical="center" wrapText="1"/>
      <protection locked="0"/>
    </xf>
    <xf numFmtId="4" fontId="8" fillId="0" borderId="18"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4" fontId="6" fillId="0" borderId="25" xfId="0" applyNumberFormat="1" applyFont="1" applyBorder="1" applyAlignment="1">
      <alignment horizontal="center" vertical="center"/>
    </xf>
    <xf numFmtId="4" fontId="6" fillId="0" borderId="26" xfId="0" applyNumberFormat="1" applyFont="1" applyBorder="1" applyAlignment="1">
      <alignment horizontal="center" vertical="center" wrapText="1"/>
    </xf>
    <xf numFmtId="4" fontId="6" fillId="0" borderId="0" xfId="0" applyNumberFormat="1" applyFont="1" applyAlignment="1">
      <alignment horizontal="center" vertical="center"/>
    </xf>
    <xf numFmtId="4" fontId="5" fillId="0" borderId="27" xfId="0" applyNumberFormat="1" applyFont="1" applyBorder="1" applyAlignment="1">
      <alignment horizontal="center" vertical="center" wrapText="1"/>
    </xf>
    <xf numFmtId="4" fontId="6" fillId="4" borderId="13" xfId="3" applyNumberFormat="1" applyFont="1" applyFill="1" applyBorder="1" applyAlignment="1" applyProtection="1">
      <alignment horizontal="center" vertical="center" wrapText="1"/>
      <protection locked="0"/>
    </xf>
    <xf numFmtId="0" fontId="3" fillId="0" borderId="26" xfId="0" applyFont="1" applyBorder="1" applyAlignment="1">
      <alignment vertical="center" wrapText="1"/>
    </xf>
    <xf numFmtId="4" fontId="6" fillId="4" borderId="12" xfId="3" applyNumberFormat="1" applyFont="1" applyFill="1" applyBorder="1" applyAlignment="1" applyProtection="1">
      <alignment horizontal="center" vertical="center" wrapText="1"/>
      <protection locked="0"/>
    </xf>
    <xf numFmtId="4" fontId="3" fillId="4" borderId="6" xfId="0" applyNumberFormat="1" applyFont="1" applyFill="1" applyBorder="1" applyAlignment="1" applyProtection="1">
      <alignment horizontal="center" vertical="center" wrapText="1"/>
      <protection locked="0"/>
    </xf>
    <xf numFmtId="4" fontId="8" fillId="0" borderId="29" xfId="0" applyNumberFormat="1" applyFont="1" applyBorder="1" applyAlignment="1">
      <alignment horizontal="center" vertical="center" wrapText="1"/>
    </xf>
    <xf numFmtId="4" fontId="6" fillId="4" borderId="9" xfId="3" applyNumberFormat="1" applyFont="1" applyFill="1" applyBorder="1" applyAlignment="1" applyProtection="1">
      <alignment horizontal="center" vertical="center" wrapText="1"/>
      <protection locked="0"/>
    </xf>
    <xf numFmtId="4" fontId="6" fillId="0" borderId="0" xfId="0" applyNumberFormat="1" applyFont="1" applyAlignment="1">
      <alignment horizontal="center" vertical="center" wrapText="1"/>
    </xf>
    <xf numFmtId="4" fontId="3" fillId="4" borderId="12" xfId="0" applyNumberFormat="1" applyFont="1" applyFill="1" applyBorder="1" applyAlignment="1" applyProtection="1">
      <alignment horizontal="center" vertical="center" wrapText="1"/>
      <protection locked="0"/>
    </xf>
    <xf numFmtId="0" fontId="5" fillId="0" borderId="0" xfId="3" applyFont="1" applyAlignment="1">
      <alignment vertical="center" wrapText="1"/>
    </xf>
    <xf numFmtId="0" fontId="5" fillId="0" borderId="0" xfId="3" applyFont="1" applyAlignment="1">
      <alignment vertical="center"/>
    </xf>
    <xf numFmtId="0" fontId="5" fillId="0" borderId="32" xfId="4" applyFont="1" applyBorder="1" applyAlignment="1">
      <alignment horizontal="center" vertical="center" wrapText="1"/>
    </xf>
    <xf numFmtId="4" fontId="5" fillId="0" borderId="29" xfId="4" applyNumberFormat="1" applyFont="1" applyBorder="1" applyAlignment="1">
      <alignment horizontal="center" vertical="center" wrapText="1"/>
    </xf>
    <xf numFmtId="0" fontId="9" fillId="0" borderId="0" xfId="0" applyFont="1" applyAlignment="1">
      <alignment wrapText="1"/>
    </xf>
    <xf numFmtId="0" fontId="8" fillId="0" borderId="0" xfId="0" applyFont="1"/>
    <xf numFmtId="0" fontId="9" fillId="0" borderId="0" xfId="0" applyFont="1" applyAlignment="1">
      <alignment vertical="center" wrapText="1"/>
    </xf>
    <xf numFmtId="0" fontId="9" fillId="0" borderId="0" xfId="0" applyFont="1"/>
    <xf numFmtId="0" fontId="9" fillId="0" borderId="0" xfId="0" applyFont="1" applyAlignment="1">
      <alignment horizontal="center" vertical="center"/>
    </xf>
    <xf numFmtId="4" fontId="5" fillId="4" borderId="22" xfId="3" applyNumberFormat="1" applyFont="1" applyFill="1" applyBorder="1" applyAlignment="1" applyProtection="1">
      <alignment horizontal="center" vertical="center" wrapText="1"/>
      <protection locked="0"/>
    </xf>
    <xf numFmtId="4" fontId="6" fillId="4" borderId="22" xfId="3" applyNumberFormat="1" applyFont="1" applyFill="1" applyBorder="1" applyAlignment="1" applyProtection="1">
      <alignment horizontal="center" vertical="center" wrapText="1"/>
      <protection locked="0"/>
    </xf>
    <xf numFmtId="4" fontId="5" fillId="0" borderId="27" xfId="0" applyNumberFormat="1" applyFont="1" applyBorder="1" applyAlignment="1">
      <alignment horizontal="center" wrapText="1"/>
    </xf>
    <xf numFmtId="4" fontId="5" fillId="0" borderId="31" xfId="0" applyNumberFormat="1" applyFont="1" applyBorder="1" applyAlignment="1">
      <alignment horizontal="center"/>
    </xf>
    <xf numFmtId="4" fontId="8" fillId="4" borderId="6" xfId="3" applyNumberFormat="1" applyFont="1" applyFill="1" applyBorder="1" applyAlignment="1" applyProtection="1">
      <alignment horizontal="center" vertical="center" wrapText="1"/>
      <protection locked="0"/>
    </xf>
    <xf numFmtId="4" fontId="5" fillId="4" borderId="12" xfId="3" applyNumberFormat="1" applyFont="1" applyFill="1" applyBorder="1" applyAlignment="1" applyProtection="1">
      <alignment horizontal="center" vertical="center" wrapText="1"/>
      <protection locked="0"/>
    </xf>
    <xf numFmtId="0" fontId="16" fillId="0" borderId="12" xfId="0" applyFont="1" applyBorder="1" applyAlignment="1">
      <alignment horizontal="center" vertical="center" wrapText="1"/>
    </xf>
    <xf numFmtId="0" fontId="17" fillId="0" borderId="12" xfId="0" applyFont="1" applyBorder="1" applyAlignment="1">
      <alignment horizontal="center" vertical="center"/>
    </xf>
    <xf numFmtId="0" fontId="17" fillId="0" borderId="12" xfId="0" applyFont="1" applyBorder="1" applyAlignment="1">
      <alignment vertical="center"/>
    </xf>
    <xf numFmtId="4" fontId="18" fillId="0" borderId="12" xfId="0" applyNumberFormat="1" applyFont="1" applyBorder="1" applyAlignment="1">
      <alignment horizontal="center" vertical="center"/>
    </xf>
    <xf numFmtId="0" fontId="16" fillId="0" borderId="12" xfId="0" applyFont="1" applyBorder="1" applyAlignment="1">
      <alignment horizontal="right" vertical="center"/>
    </xf>
    <xf numFmtId="0" fontId="17" fillId="0" borderId="0" xfId="0" applyFont="1"/>
    <xf numFmtId="0" fontId="19" fillId="0" borderId="0" xfId="0" applyFont="1" applyAlignment="1">
      <alignment horizontal="left" vertical="center"/>
    </xf>
    <xf numFmtId="0" fontId="19" fillId="0" borderId="0" xfId="0" applyFont="1"/>
    <xf numFmtId="4" fontId="8" fillId="4" borderId="22" xfId="3" applyNumberFormat="1" applyFont="1" applyFill="1" applyBorder="1" applyAlignment="1" applyProtection="1">
      <alignment horizontal="center" vertical="center" wrapText="1"/>
      <protection locked="0"/>
    </xf>
    <xf numFmtId="4" fontId="5" fillId="0" borderId="15" xfId="0" applyNumberFormat="1" applyFont="1" applyBorder="1" applyAlignment="1" applyProtection="1">
      <alignment horizontal="center" vertical="center" wrapText="1"/>
      <protection locked="0"/>
    </xf>
    <xf numFmtId="4" fontId="5" fillId="0" borderId="16" xfId="0" applyNumberFormat="1" applyFont="1" applyBorder="1" applyAlignment="1" applyProtection="1">
      <alignment horizontal="center" vertical="center"/>
      <protection locked="0"/>
    </xf>
    <xf numFmtId="0" fontId="9" fillId="0" borderId="0" xfId="0" applyFont="1" applyAlignment="1" applyProtection="1">
      <alignment wrapText="1"/>
      <protection locked="0"/>
    </xf>
    <xf numFmtId="2" fontId="8" fillId="0" borderId="12" xfId="2" applyNumberFormat="1" applyFont="1" applyBorder="1" applyAlignment="1" applyProtection="1">
      <alignment horizontal="center" vertical="center" wrapText="1"/>
    </xf>
    <xf numFmtId="0" fontId="3" fillId="0" borderId="0" xfId="0" applyFont="1" applyAlignment="1">
      <alignment vertical="center" wrapText="1"/>
    </xf>
    <xf numFmtId="4" fontId="5" fillId="0" borderId="0" xfId="0" applyNumberFormat="1" applyFont="1" applyAlignment="1">
      <alignment horizontal="center" wrapText="1"/>
    </xf>
    <xf numFmtId="4" fontId="5" fillId="0" borderId="0" xfId="0" applyNumberFormat="1" applyFont="1" applyAlignment="1">
      <alignment horizontal="center"/>
    </xf>
    <xf numFmtId="4" fontId="6" fillId="4" borderId="33" xfId="3" applyNumberFormat="1" applyFont="1" applyFill="1" applyBorder="1" applyAlignment="1" applyProtection="1">
      <alignment horizontal="center" vertical="center" wrapText="1"/>
      <protection locked="0"/>
    </xf>
    <xf numFmtId="4" fontId="8" fillId="0" borderId="38" xfId="0" applyNumberFormat="1" applyFont="1" applyBorder="1" applyAlignment="1">
      <alignment horizontal="center" vertical="center" wrapText="1"/>
    </xf>
    <xf numFmtId="4" fontId="5" fillId="0" borderId="16" xfId="0" applyNumberFormat="1" applyFont="1" applyBorder="1" applyAlignment="1">
      <alignment horizontal="center"/>
    </xf>
    <xf numFmtId="4" fontId="5" fillId="0" borderId="15" xfId="0" applyNumberFormat="1" applyFont="1" applyBorder="1" applyAlignment="1">
      <alignment horizontal="center" wrapText="1"/>
    </xf>
    <xf numFmtId="4" fontId="5" fillId="4" borderId="33" xfId="3" applyNumberFormat="1" applyFont="1" applyFill="1" applyBorder="1" applyAlignment="1" applyProtection="1">
      <alignment horizontal="center" vertical="center" wrapText="1"/>
      <protection locked="0"/>
    </xf>
    <xf numFmtId="4" fontId="5" fillId="4" borderId="6" xfId="3"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xf>
    <xf numFmtId="0" fontId="8" fillId="0" borderId="2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2" fontId="3" fillId="0" borderId="12" xfId="2" applyNumberFormat="1" applyFont="1" applyBorder="1" applyAlignment="1" applyProtection="1">
      <alignment horizontal="center" vertical="center" wrapText="1"/>
    </xf>
    <xf numFmtId="4" fontId="3" fillId="4" borderId="12" xfId="3" applyNumberFormat="1" applyFont="1" applyFill="1" applyBorder="1" applyAlignment="1" applyProtection="1">
      <alignment horizontal="center" vertical="center" wrapText="1"/>
      <protection locked="0"/>
    </xf>
    <xf numFmtId="4" fontId="3" fillId="0" borderId="14" xfId="0" applyNumberFormat="1" applyFont="1" applyBorder="1" applyAlignment="1">
      <alignment horizontal="center" vertical="center" wrapText="1"/>
    </xf>
    <xf numFmtId="4" fontId="3" fillId="0" borderId="29" xfId="0" applyNumberFormat="1" applyFont="1" applyBorder="1" applyAlignment="1">
      <alignment horizontal="center" vertical="center" wrapText="1"/>
    </xf>
    <xf numFmtId="4" fontId="26" fillId="4" borderId="12" xfId="3" applyNumberFormat="1" applyFont="1" applyFill="1" applyBorder="1" applyAlignment="1" applyProtection="1">
      <alignment horizontal="center" vertical="center" wrapText="1"/>
      <protection locked="0"/>
    </xf>
    <xf numFmtId="4" fontId="9" fillId="0" borderId="14" xfId="0" applyNumberFormat="1" applyFont="1" applyBorder="1" applyAlignment="1">
      <alignment horizontal="center" vertical="center" wrapText="1"/>
    </xf>
    <xf numFmtId="0" fontId="8" fillId="0" borderId="0" xfId="0" applyFont="1" applyAlignment="1">
      <alignment wrapText="1"/>
    </xf>
    <xf numFmtId="0" fontId="9" fillId="0" borderId="0" xfId="0" applyFont="1" applyAlignment="1">
      <alignment horizontal="center" vertical="center" wrapText="1"/>
    </xf>
    <xf numFmtId="0" fontId="8" fillId="0" borderId="4" xfId="2" applyFont="1" applyBorder="1" applyAlignment="1" applyProtection="1">
      <alignment horizontal="center" vertical="center" wrapText="1"/>
    </xf>
    <xf numFmtId="0" fontId="5" fillId="0" borderId="5"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6" xfId="2" applyNumberFormat="1" applyFont="1" applyBorder="1" applyAlignment="1" applyProtection="1">
      <alignment horizontal="center" vertical="center" wrapText="1"/>
      <protection locked="0"/>
    </xf>
    <xf numFmtId="49" fontId="7" fillId="0" borderId="8"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wrapText="1"/>
      <protection locked="0"/>
    </xf>
    <xf numFmtId="49" fontId="8" fillId="0" borderId="9" xfId="0" applyNumberFormat="1" applyFont="1" applyBorder="1" applyAlignment="1" applyProtection="1">
      <alignment horizontal="left" vertical="center" wrapText="1"/>
      <protection locked="0"/>
    </xf>
    <xf numFmtId="2" fontId="8" fillId="0" borderId="9" xfId="0" applyNumberFormat="1" applyFont="1" applyBorder="1" applyAlignment="1" applyProtection="1">
      <alignment horizontal="center" vertical="center" wrapText="1"/>
      <protection locked="0"/>
    </xf>
    <xf numFmtId="49" fontId="7" fillId="0" borderId="11" xfId="0" applyNumberFormat="1" applyFont="1" applyBorder="1" applyAlignment="1" applyProtection="1">
      <alignment horizontal="center" vertical="center" wrapText="1"/>
      <protection locked="0"/>
    </xf>
    <xf numFmtId="49" fontId="8" fillId="0" borderId="12" xfId="0" applyNumberFormat="1" applyFont="1" applyBorder="1" applyAlignment="1" applyProtection="1">
      <alignment horizontal="center" vertical="center" wrapText="1"/>
      <protection locked="0"/>
    </xf>
    <xf numFmtId="49" fontId="8" fillId="0" borderId="13" xfId="0" applyNumberFormat="1" applyFont="1" applyBorder="1" applyAlignment="1" applyProtection="1">
      <alignment horizontal="left" vertical="center" wrapText="1"/>
      <protection locked="0"/>
    </xf>
    <xf numFmtId="2" fontId="8" fillId="0" borderId="12" xfId="2" applyNumberFormat="1" applyFont="1" applyBorder="1" applyAlignment="1" applyProtection="1">
      <alignment horizontal="center" vertical="center" wrapText="1"/>
      <protection locked="0"/>
    </xf>
    <xf numFmtId="0" fontId="8" fillId="0" borderId="9" xfId="0" applyFont="1" applyBorder="1" applyAlignment="1" applyProtection="1">
      <alignment vertical="center" wrapText="1"/>
      <protection locked="0"/>
    </xf>
    <xf numFmtId="49" fontId="7" fillId="0" borderId="19" xfId="0" applyNumberFormat="1" applyFont="1" applyBorder="1" applyAlignment="1" applyProtection="1">
      <alignment horizontal="center" vertical="center" wrapText="1"/>
      <protection locked="0"/>
    </xf>
    <xf numFmtId="0" fontId="8" fillId="0" borderId="13" xfId="0" applyFont="1" applyBorder="1" applyAlignment="1" applyProtection="1">
      <alignment vertical="center" wrapText="1"/>
      <protection locked="0"/>
    </xf>
    <xf numFmtId="2" fontId="8" fillId="0" borderId="13" xfId="0" applyNumberFormat="1"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2" fontId="8" fillId="0" borderId="12"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left" vertical="center" wrapText="1"/>
      <protection locked="0"/>
    </xf>
    <xf numFmtId="49" fontId="7" fillId="0" borderId="30" xfId="0" applyNumberFormat="1" applyFont="1" applyBorder="1" applyAlignment="1" applyProtection="1">
      <alignment horizontal="center" vertical="center" wrapText="1"/>
      <protection locked="0"/>
    </xf>
    <xf numFmtId="0" fontId="8" fillId="0" borderId="22" xfId="0" applyFont="1" applyBorder="1" applyAlignment="1" applyProtection="1">
      <alignment vertical="center" wrapText="1"/>
      <protection locked="0"/>
    </xf>
    <xf numFmtId="0" fontId="8" fillId="0" borderId="22" xfId="0" applyFont="1" applyBorder="1" applyAlignment="1" applyProtection="1">
      <alignment horizontal="center" vertical="center" wrapText="1"/>
      <protection locked="0"/>
    </xf>
    <xf numFmtId="2" fontId="8" fillId="0" borderId="6" xfId="0" applyNumberFormat="1"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2" fontId="8" fillId="0" borderId="33"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2" fontId="8" fillId="0" borderId="22" xfId="0" applyNumberFormat="1" applyFont="1" applyBorder="1" applyAlignment="1" applyProtection="1">
      <alignment horizontal="center" vertical="center" wrapText="1"/>
      <protection locked="0"/>
    </xf>
    <xf numFmtId="49" fontId="7" fillId="0" borderId="8"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9" xfId="0" applyNumberFormat="1" applyFont="1" applyBorder="1" applyAlignment="1">
      <alignment horizontal="left" vertical="center" wrapText="1"/>
    </xf>
    <xf numFmtId="0" fontId="17" fillId="0" borderId="12" xfId="0" applyFont="1" applyBorder="1" applyAlignment="1">
      <alignment horizontal="center" vertical="center" wrapText="1"/>
    </xf>
    <xf numFmtId="2" fontId="8" fillId="0" borderId="9" xfId="0"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left" vertical="center" wrapText="1"/>
    </xf>
    <xf numFmtId="49" fontId="8" fillId="0" borderId="21" xfId="0" applyNumberFormat="1" applyFont="1" applyBorder="1" applyAlignment="1">
      <alignment horizontal="center" vertical="center" wrapText="1"/>
    </xf>
    <xf numFmtId="49" fontId="8" fillId="0" borderId="33" xfId="0" applyNumberFormat="1" applyFont="1" applyBorder="1" applyAlignment="1">
      <alignment horizontal="left" vertical="center" wrapText="1"/>
    </xf>
    <xf numFmtId="49" fontId="2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2" xfId="0" applyFont="1" applyBorder="1" applyAlignment="1">
      <alignment horizontal="left" vertical="center" wrapText="1"/>
    </xf>
    <xf numFmtId="49" fontId="8" fillId="0" borderId="2" xfId="0" applyNumberFormat="1" applyFont="1" applyBorder="1" applyAlignment="1">
      <alignment horizontal="center" vertical="center" wrapText="1"/>
    </xf>
    <xf numFmtId="0" fontId="8" fillId="0" borderId="9" xfId="0" applyFont="1" applyBorder="1" applyAlignment="1">
      <alignment vertical="center" wrapText="1"/>
    </xf>
    <xf numFmtId="49" fontId="7" fillId="0" borderId="19"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0" fontId="8" fillId="0" borderId="13" xfId="0" applyFont="1" applyBorder="1" applyAlignment="1">
      <alignment vertical="center" wrapText="1"/>
    </xf>
    <xf numFmtId="2" fontId="8"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2" fontId="1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0" fontId="8" fillId="0" borderId="12" xfId="0" applyFont="1" applyBorder="1" applyAlignment="1">
      <alignment vertical="center" wrapText="1"/>
    </xf>
    <xf numFmtId="2" fontId="8" fillId="0" borderId="12" xfId="0" applyNumberFormat="1" applyFont="1" applyBorder="1" applyAlignment="1">
      <alignment horizontal="center" vertical="center" wrapText="1"/>
    </xf>
    <xf numFmtId="49" fontId="23" fillId="0" borderId="30"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0" fontId="3" fillId="0" borderId="22" xfId="0" applyFont="1" applyBorder="1" applyAlignment="1">
      <alignment vertical="center" wrapText="1"/>
    </xf>
    <xf numFmtId="2" fontId="3" fillId="0" borderId="2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36" xfId="0" applyFont="1" applyBorder="1" applyAlignment="1">
      <alignment vertical="center" wrapText="1"/>
    </xf>
    <xf numFmtId="49" fontId="8" fillId="0" borderId="13" xfId="0" applyNumberFormat="1" applyFont="1" applyBorder="1" applyAlignment="1">
      <alignment horizontal="center" vertical="center" wrapText="1"/>
    </xf>
    <xf numFmtId="0" fontId="8" fillId="0" borderId="12" xfId="0" applyFont="1" applyBorder="1" applyAlignment="1">
      <alignment horizontal="left" vertical="top" wrapText="1"/>
    </xf>
    <xf numFmtId="0" fontId="8" fillId="0" borderId="12" xfId="0" applyFont="1" applyBorder="1" applyAlignment="1">
      <alignment horizontal="left" vertical="center" wrapText="1"/>
    </xf>
    <xf numFmtId="0" fontId="9" fillId="0" borderId="12" xfId="0" applyFont="1" applyBorder="1" applyAlignment="1">
      <alignment horizontal="left" vertical="center" wrapText="1"/>
    </xf>
    <xf numFmtId="49" fontId="7" fillId="0" borderId="30" xfId="0" applyNumberFormat="1" applyFont="1" applyBorder="1" applyAlignment="1">
      <alignment horizontal="center" vertical="center" wrapText="1"/>
    </xf>
    <xf numFmtId="0" fontId="8" fillId="0" borderId="22" xfId="0" applyFont="1" applyBorder="1" applyAlignment="1">
      <alignment vertical="center" wrapText="1"/>
    </xf>
    <xf numFmtId="0" fontId="8" fillId="0" borderId="22" xfId="0" applyFont="1" applyBorder="1" applyAlignment="1">
      <alignment horizontal="center" vertical="center" wrapText="1"/>
    </xf>
    <xf numFmtId="2" fontId="8" fillId="0" borderId="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33" xfId="0" applyFont="1" applyBorder="1" applyAlignment="1">
      <alignment vertical="center" wrapText="1"/>
    </xf>
    <xf numFmtId="0" fontId="8" fillId="0" borderId="21" xfId="0" applyFont="1" applyBorder="1" applyAlignment="1">
      <alignment horizontal="center" vertical="center" wrapText="1"/>
    </xf>
    <xf numFmtId="2" fontId="8" fillId="0" borderId="33" xfId="0" applyNumberFormat="1" applyFont="1" applyBorder="1" applyAlignment="1">
      <alignment horizontal="center" vertical="center" wrapText="1"/>
    </xf>
    <xf numFmtId="0" fontId="8" fillId="0" borderId="9" xfId="0" applyFont="1" applyBorder="1" applyAlignment="1">
      <alignment horizontal="center" vertical="center" wrapText="1"/>
    </xf>
    <xf numFmtId="49" fontId="8"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8" fillId="0" borderId="6" xfId="0" applyFont="1" applyBorder="1" applyAlignment="1">
      <alignment vertical="center" wrapText="1"/>
    </xf>
    <xf numFmtId="49" fontId="8" fillId="0" borderId="6" xfId="0" applyNumberFormat="1" applyFont="1" applyBorder="1" applyAlignment="1">
      <alignment horizontal="center" vertical="center" wrapText="1"/>
    </xf>
    <xf numFmtId="49" fontId="25" fillId="0" borderId="19"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35" xfId="0" applyNumberFormat="1" applyFont="1" applyBorder="1" applyAlignment="1">
      <alignment horizontal="left" vertical="center" wrapText="1"/>
    </xf>
    <xf numFmtId="0" fontId="9" fillId="0" borderId="12" xfId="0" applyFont="1" applyBorder="1" applyAlignment="1">
      <alignment horizontal="center" wrapText="1"/>
    </xf>
    <xf numFmtId="2" fontId="9" fillId="0" borderId="12" xfId="0" applyNumberFormat="1" applyFont="1" applyBorder="1" applyAlignment="1">
      <alignment horizontal="center" vertical="center" wrapText="1"/>
    </xf>
    <xf numFmtId="49" fontId="8" fillId="0" borderId="22" xfId="0" applyNumberFormat="1" applyFont="1" applyBorder="1" applyAlignment="1">
      <alignment horizontal="center" vertical="center" wrapText="1"/>
    </xf>
    <xf numFmtId="49" fontId="8" fillId="0" borderId="39" xfId="0" applyNumberFormat="1" applyFont="1" applyBorder="1" applyAlignment="1">
      <alignment horizontal="left" vertical="center" wrapText="1"/>
    </xf>
    <xf numFmtId="0" fontId="8" fillId="0" borderId="6" xfId="0" applyFont="1" applyBorder="1" applyAlignment="1">
      <alignment horizontal="center" wrapText="1"/>
    </xf>
    <xf numFmtId="2" fontId="8" fillId="0" borderId="22" xfId="0" applyNumberFormat="1" applyFont="1" applyBorder="1" applyAlignment="1">
      <alignment horizontal="center" vertical="center" wrapText="1"/>
    </xf>
    <xf numFmtId="49" fontId="7" fillId="0" borderId="30" xfId="3" applyNumberFormat="1" applyFont="1" applyBorder="1" applyAlignment="1">
      <alignment horizontal="center" vertical="center" wrapText="1"/>
    </xf>
    <xf numFmtId="49" fontId="8" fillId="0" borderId="22" xfId="3" applyNumberFormat="1" applyFont="1" applyBorder="1" applyAlignment="1">
      <alignment horizontal="center" vertical="center" wrapText="1"/>
    </xf>
    <xf numFmtId="0" fontId="8" fillId="0" borderId="22" xfId="3" applyFont="1" applyBorder="1" applyAlignment="1">
      <alignment horizontal="left" vertical="center" wrapText="1"/>
    </xf>
    <xf numFmtId="0" fontId="4" fillId="0" borderId="4" xfId="2" applyFont="1" applyBorder="1" applyAlignment="1" applyProtection="1">
      <alignment horizontal="center" vertical="center" wrapText="1"/>
      <protection locked="0"/>
    </xf>
    <xf numFmtId="49" fontId="8" fillId="0" borderId="9" xfId="0" applyNumberFormat="1" applyFont="1" applyBorder="1" applyAlignment="1" applyProtection="1">
      <alignment horizontal="center" vertical="center"/>
      <protection locked="0"/>
    </xf>
    <xf numFmtId="2" fontId="8" fillId="0" borderId="9" xfId="0" applyNumberFormat="1" applyFont="1" applyBorder="1" applyAlignment="1" applyProtection="1">
      <alignment horizontal="center" vertical="center"/>
      <protection locked="0"/>
    </xf>
    <xf numFmtId="49" fontId="8" fillId="0" borderId="12"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164" fontId="8" fillId="0" borderId="12" xfId="2"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protection locked="0"/>
    </xf>
    <xf numFmtId="49" fontId="8" fillId="0" borderId="22" xfId="0" applyNumberFormat="1" applyFont="1" applyBorder="1" applyAlignment="1" applyProtection="1">
      <alignment horizontal="left" vertical="center" wrapText="1"/>
      <protection locked="0"/>
    </xf>
    <xf numFmtId="2" fontId="8" fillId="0" borderId="6" xfId="2"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protection locked="0"/>
    </xf>
    <xf numFmtId="0" fontId="8" fillId="0" borderId="9" xfId="0" applyFont="1" applyBorder="1" applyAlignment="1" applyProtection="1">
      <alignment vertical="center"/>
      <protection locked="0"/>
    </xf>
    <xf numFmtId="49" fontId="8" fillId="0" borderId="23" xfId="0" applyNumberFormat="1" applyFont="1" applyBorder="1" applyAlignment="1" applyProtection="1">
      <alignment horizontal="center" vertical="center"/>
      <protection locked="0"/>
    </xf>
    <xf numFmtId="0" fontId="8" fillId="0" borderId="13" xfId="0" applyFont="1" applyBorder="1" applyAlignment="1" applyProtection="1">
      <alignment horizontal="center" wrapText="1"/>
      <protection locked="0"/>
    </xf>
    <xf numFmtId="49" fontId="8" fillId="0" borderId="28" xfId="0" applyNumberFormat="1" applyFont="1" applyBorder="1" applyAlignment="1" applyProtection="1">
      <alignment horizontal="center" vertical="center"/>
      <protection locked="0"/>
    </xf>
    <xf numFmtId="0" fontId="8" fillId="0" borderId="6" xfId="0" applyFont="1" applyBorder="1" applyAlignment="1" applyProtection="1">
      <alignment horizontal="left" vertical="center" wrapText="1"/>
      <protection locked="0"/>
    </xf>
    <xf numFmtId="0" fontId="8" fillId="0" borderId="22" xfId="0" applyFont="1" applyBorder="1" applyAlignment="1" applyProtection="1">
      <alignment horizontal="center" wrapText="1"/>
      <protection locked="0"/>
    </xf>
    <xf numFmtId="0" fontId="8" fillId="0" borderId="9"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2" fontId="11" fillId="0" borderId="12"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wrapText="1"/>
      <protection locked="0"/>
    </xf>
    <xf numFmtId="0" fontId="8" fillId="0" borderId="33" xfId="0" applyFont="1" applyBorder="1" applyAlignment="1" applyProtection="1">
      <alignment horizontal="left" vertical="center" wrapText="1"/>
      <protection locked="0"/>
    </xf>
    <xf numFmtId="0" fontId="8" fillId="0" borderId="33" xfId="0" applyFont="1" applyBorder="1" applyAlignment="1" applyProtection="1">
      <alignment horizontal="center" vertical="center" wrapText="1"/>
      <protection locked="0"/>
    </xf>
    <xf numFmtId="0" fontId="8" fillId="0" borderId="22" xfId="0" applyFont="1" applyBorder="1" applyAlignment="1" applyProtection="1">
      <alignment horizontal="left" vertical="center" wrapText="1"/>
      <protection locked="0"/>
    </xf>
    <xf numFmtId="49" fontId="8" fillId="0" borderId="20"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49" fontId="8" fillId="0" borderId="2" xfId="0" applyNumberFormat="1" applyFont="1" applyBorder="1" applyAlignment="1" applyProtection="1">
      <alignment horizontal="left" vertical="center" wrapText="1"/>
      <protection locked="0"/>
    </xf>
    <xf numFmtId="0" fontId="9" fillId="0" borderId="12" xfId="0" applyFont="1" applyBorder="1" applyAlignment="1" applyProtection="1">
      <alignment vertical="center"/>
      <protection locked="0"/>
    </xf>
    <xf numFmtId="49" fontId="8" fillId="0" borderId="28" xfId="0" applyNumberFormat="1" applyFont="1" applyBorder="1" applyAlignment="1" applyProtection="1">
      <alignment horizontal="left" vertical="center" wrapText="1"/>
      <protection locked="0"/>
    </xf>
    <xf numFmtId="2" fontId="8" fillId="0" borderId="6" xfId="0" applyNumberFormat="1" applyFont="1" applyBorder="1" applyAlignment="1" applyProtection="1">
      <alignment horizontal="center" vertical="center"/>
      <protection locked="0"/>
    </xf>
    <xf numFmtId="0" fontId="2" fillId="2" borderId="0" xfId="1" applyFont="1" applyFill="1" applyAlignment="1" applyProtection="1">
      <alignment horizontal="center" vertical="center" wrapText="1"/>
    </xf>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0" fontId="5" fillId="3" borderId="3" xfId="1" applyFont="1" applyFill="1" applyBorder="1" applyAlignment="1" applyProtection="1">
      <alignment horizontal="center" vertical="center" wrapText="1"/>
    </xf>
    <xf numFmtId="0" fontId="5" fillId="3" borderId="1" xfId="1" applyFont="1" applyFill="1" applyBorder="1" applyAlignment="1" applyProtection="1">
      <alignment horizontal="center" vertical="center"/>
    </xf>
    <xf numFmtId="0" fontId="5" fillId="3" borderId="2" xfId="1" applyFont="1" applyFill="1" applyBorder="1" applyAlignment="1" applyProtection="1">
      <alignment horizontal="center" vertical="center"/>
    </xf>
    <xf numFmtId="0" fontId="5" fillId="3" borderId="3" xfId="1" applyFont="1" applyFill="1" applyBorder="1" applyAlignment="1" applyProtection="1">
      <alignment horizontal="center" vertical="center"/>
    </xf>
    <xf numFmtId="4" fontId="3" fillId="0" borderId="24" xfId="0" applyNumberFormat="1" applyFont="1" applyBorder="1" applyAlignment="1">
      <alignment horizontal="center" vertical="center" wrapText="1"/>
    </xf>
    <xf numFmtId="4" fontId="3" fillId="0" borderId="26" xfId="0" applyNumberFormat="1" applyFont="1" applyBorder="1" applyAlignment="1">
      <alignment horizontal="center" vertical="center" wrapText="1"/>
    </xf>
    <xf numFmtId="4" fontId="3" fillId="0" borderId="32"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5" fillId="3" borderId="12" xfId="0" applyFont="1" applyFill="1" applyBorder="1" applyAlignment="1">
      <alignment horizontal="center" vertical="center" wrapText="1"/>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16" fillId="5" borderId="17" xfId="0" applyFont="1" applyFill="1" applyBorder="1" applyAlignment="1">
      <alignment horizontal="center" vertical="center"/>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7" xfId="0" applyFont="1" applyBorder="1" applyAlignment="1">
      <alignment horizontal="center" vertical="center" wrapText="1"/>
    </xf>
    <xf numFmtId="0" fontId="19" fillId="0" borderId="0" xfId="0" applyFont="1" applyAlignment="1">
      <alignment horizontal="left" vertical="center" wrapText="1"/>
    </xf>
  </cellXfs>
  <cellStyles count="5">
    <cellStyle name="Įprastas" xfId="0" builtinId="0"/>
    <cellStyle name="Normal 2 2" xfId="1" xr:uid="{F9A8598D-7419-44F7-9C7B-27A28A157A73}"/>
    <cellStyle name="Normal 3" xfId="3" xr:uid="{022C1AF3-5497-4DF6-8BC9-D69A07B0DE3F}"/>
    <cellStyle name="TableStyleLight1" xfId="4" xr:uid="{5D8C61D6-0AD5-499E-B78A-418B5FC007A2}"/>
    <cellStyle name="TableStyleLight1 2" xfId="2" xr:uid="{49F2B163-57C2-4AE4-9BD5-CD3F8EE523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C41C-0AE1-4CF2-A54F-80C14BE92667}">
  <sheetPr>
    <pageSetUpPr fitToPage="1"/>
  </sheetPr>
  <dimension ref="A1:K112"/>
  <sheetViews>
    <sheetView zoomScale="85" zoomScaleNormal="85" workbookViewId="0">
      <selection activeCell="H2" sqref="H2"/>
    </sheetView>
  </sheetViews>
  <sheetFormatPr defaultRowHeight="15"/>
  <cols>
    <col min="1" max="1" width="20.5" style="39" customWidth="1"/>
    <col min="2" max="2" width="9.25" style="81" customWidth="1"/>
    <col min="3" max="3" width="78.375" style="41" customWidth="1"/>
    <col min="4" max="4" width="8" style="39"/>
    <col min="5" max="5" width="14.25" style="39" customWidth="1"/>
    <col min="6" max="6" width="15.25" style="82" customWidth="1"/>
    <col min="7" max="7" width="12.75" style="81" customWidth="1"/>
    <col min="8" max="8" width="26.625" style="1" customWidth="1"/>
    <col min="9" max="9" width="18.125" style="1" customWidth="1"/>
  </cols>
  <sheetData>
    <row r="1" spans="1:9" ht="15.75">
      <c r="A1" s="203" t="s">
        <v>205</v>
      </c>
      <c r="B1" s="203"/>
      <c r="C1" s="203"/>
      <c r="D1" s="203"/>
      <c r="E1" s="203"/>
      <c r="F1" s="203"/>
      <c r="G1" s="203"/>
    </row>
    <row r="2" spans="1:9" ht="15.75" thickBot="1">
      <c r="A2" s="2"/>
      <c r="B2" s="3"/>
      <c r="C2" s="2"/>
      <c r="D2" s="2"/>
      <c r="E2" s="4"/>
      <c r="F2" s="2"/>
      <c r="G2" s="3"/>
    </row>
    <row r="3" spans="1:9">
      <c r="A3" s="204" t="s">
        <v>100</v>
      </c>
      <c r="B3" s="205"/>
      <c r="C3" s="205"/>
      <c r="D3" s="205"/>
      <c r="E3" s="205"/>
      <c r="F3" s="205"/>
      <c r="G3" s="206"/>
    </row>
    <row r="4" spans="1:9" ht="43.5" thickBot="1">
      <c r="A4" s="83" t="s">
        <v>301</v>
      </c>
      <c r="B4" s="5" t="s">
        <v>1</v>
      </c>
      <c r="C4" s="6" t="s">
        <v>2</v>
      </c>
      <c r="D4" s="6" t="s">
        <v>3</v>
      </c>
      <c r="E4" s="7" t="s">
        <v>4</v>
      </c>
      <c r="F4" s="8" t="s">
        <v>5</v>
      </c>
      <c r="G4" s="9" t="s">
        <v>6</v>
      </c>
    </row>
    <row r="5" spans="1:9" ht="15.75">
      <c r="A5" s="111" t="s">
        <v>7</v>
      </c>
      <c r="B5" s="112" t="s">
        <v>8</v>
      </c>
      <c r="C5" s="113" t="s">
        <v>302</v>
      </c>
      <c r="D5" s="114" t="s">
        <v>186</v>
      </c>
      <c r="E5" s="115">
        <v>144</v>
      </c>
      <c r="F5" s="10">
        <v>2.58</v>
      </c>
      <c r="G5" s="11">
        <f>ROUND((E5*F5),2)</f>
        <v>371.52</v>
      </c>
    </row>
    <row r="6" spans="1:9" ht="15.75">
      <c r="A6" s="116" t="s">
        <v>7</v>
      </c>
      <c r="B6" s="117" t="s">
        <v>9</v>
      </c>
      <c r="C6" s="118" t="s">
        <v>289</v>
      </c>
      <c r="D6" s="114" t="s">
        <v>186</v>
      </c>
      <c r="E6" s="62">
        <v>0.08</v>
      </c>
      <c r="F6" s="13">
        <v>7901.13</v>
      </c>
      <c r="G6" s="14">
        <f t="shared" ref="G6:G52" si="0">ROUND((E6*F6),2)</f>
        <v>632.09</v>
      </c>
    </row>
    <row r="7" spans="1:9">
      <c r="A7" s="116" t="s">
        <v>7</v>
      </c>
      <c r="B7" s="119" t="s">
        <v>10</v>
      </c>
      <c r="C7" s="120" t="s">
        <v>290</v>
      </c>
      <c r="D7" s="73" t="s">
        <v>31</v>
      </c>
      <c r="E7" s="62">
        <v>213</v>
      </c>
      <c r="F7" s="13">
        <v>1354.28</v>
      </c>
      <c r="G7" s="14">
        <f t="shared" si="0"/>
        <v>288461.64</v>
      </c>
    </row>
    <row r="8" spans="1:9" ht="30">
      <c r="A8" s="121" t="s">
        <v>7</v>
      </c>
      <c r="B8" s="122" t="s">
        <v>11</v>
      </c>
      <c r="C8" s="123" t="s">
        <v>294</v>
      </c>
      <c r="D8" s="74" t="s">
        <v>103</v>
      </c>
      <c r="E8" s="75">
        <v>1</v>
      </c>
      <c r="F8" s="76">
        <v>104862.79</v>
      </c>
      <c r="G8" s="77">
        <f t="shared" ref="G8" si="1">ROUND((E8*F8),2)</f>
        <v>104862.79</v>
      </c>
    </row>
    <row r="9" spans="1:9" ht="15.75">
      <c r="A9" s="116" t="s">
        <v>7</v>
      </c>
      <c r="B9" s="117" t="s">
        <v>14</v>
      </c>
      <c r="C9" s="118" t="s">
        <v>206</v>
      </c>
      <c r="D9" s="114" t="s">
        <v>186</v>
      </c>
      <c r="E9" s="62">
        <v>20</v>
      </c>
      <c r="F9" s="13">
        <v>81.02</v>
      </c>
      <c r="G9" s="14">
        <f t="shared" ref="G9" si="2">ROUND((E9*F9),2)</f>
        <v>1620.4</v>
      </c>
    </row>
    <row r="10" spans="1:9" ht="15.75" thickBot="1">
      <c r="A10" s="116" t="s">
        <v>7</v>
      </c>
      <c r="B10" s="117" t="s">
        <v>101</v>
      </c>
      <c r="C10" s="118" t="s">
        <v>12</v>
      </c>
      <c r="D10" s="12" t="s">
        <v>13</v>
      </c>
      <c r="E10" s="62">
        <v>88</v>
      </c>
      <c r="F10" s="13">
        <v>10.07</v>
      </c>
      <c r="G10" s="14">
        <f t="shared" ref="G10" si="3">ROUND((E10*F10),2)</f>
        <v>886.16</v>
      </c>
    </row>
    <row r="11" spans="1:9" ht="29.25" thickBot="1">
      <c r="A11" s="116" t="s">
        <v>7</v>
      </c>
      <c r="B11" s="117" t="s">
        <v>102</v>
      </c>
      <c r="C11" s="118" t="s">
        <v>291</v>
      </c>
      <c r="D11" s="114" t="s">
        <v>31</v>
      </c>
      <c r="E11" s="62">
        <v>2</v>
      </c>
      <c r="F11" s="13">
        <v>4943.24</v>
      </c>
      <c r="G11" s="14">
        <f>ROUND((E11*F11),2)</f>
        <v>9886.48</v>
      </c>
      <c r="H11" s="16" t="s">
        <v>16</v>
      </c>
      <c r="I11" s="17">
        <f>ROUND(SUM(G5:G11),2)</f>
        <v>406721.08</v>
      </c>
    </row>
    <row r="12" spans="1:9" ht="30">
      <c r="A12" s="111" t="s">
        <v>17</v>
      </c>
      <c r="B12" s="124" t="s">
        <v>18</v>
      </c>
      <c r="C12" s="125" t="s">
        <v>104</v>
      </c>
      <c r="D12" s="112" t="s">
        <v>19</v>
      </c>
      <c r="E12" s="115">
        <v>600</v>
      </c>
      <c r="F12" s="18">
        <v>0.47</v>
      </c>
      <c r="G12" s="11">
        <f t="shared" si="0"/>
        <v>282</v>
      </c>
      <c r="H12" s="19"/>
      <c r="I12" s="19"/>
    </row>
    <row r="13" spans="1:9" ht="30">
      <c r="A13" s="126" t="s">
        <v>17</v>
      </c>
      <c r="B13" s="127" t="s">
        <v>20</v>
      </c>
      <c r="C13" s="128" t="s">
        <v>105</v>
      </c>
      <c r="D13" s="117" t="s">
        <v>114</v>
      </c>
      <c r="E13" s="129">
        <v>150</v>
      </c>
      <c r="F13" s="20">
        <v>3.79</v>
      </c>
      <c r="G13" s="21">
        <f t="shared" ref="G13" si="4">ROUND((E13*F13),2)</f>
        <v>568.5</v>
      </c>
      <c r="H13" s="19"/>
      <c r="I13" s="19"/>
    </row>
    <row r="14" spans="1:9" ht="30">
      <c r="A14" s="116" t="s">
        <v>17</v>
      </c>
      <c r="B14" s="127" t="s">
        <v>21</v>
      </c>
      <c r="C14" s="128" t="s">
        <v>106</v>
      </c>
      <c r="D14" s="114" t="s">
        <v>186</v>
      </c>
      <c r="E14" s="129">
        <v>13.3</v>
      </c>
      <c r="F14" s="20">
        <v>133.93</v>
      </c>
      <c r="G14" s="21">
        <f t="shared" si="0"/>
        <v>1781.27</v>
      </c>
      <c r="H14" s="19"/>
      <c r="I14" s="19"/>
    </row>
    <row r="15" spans="1:9" ht="30">
      <c r="A15" s="126" t="s">
        <v>17</v>
      </c>
      <c r="B15" s="127" t="s">
        <v>22</v>
      </c>
      <c r="C15" s="128" t="s">
        <v>107</v>
      </c>
      <c r="D15" s="130" t="s">
        <v>186</v>
      </c>
      <c r="E15" s="129">
        <v>2</v>
      </c>
      <c r="F15" s="20">
        <v>133.93</v>
      </c>
      <c r="G15" s="21">
        <f>ROUND((E15*F15),2)</f>
        <v>267.86</v>
      </c>
      <c r="H15" s="19"/>
      <c r="I15" s="19"/>
    </row>
    <row r="16" spans="1:9" ht="30">
      <c r="A16" s="126" t="s">
        <v>17</v>
      </c>
      <c r="B16" s="127" t="s">
        <v>23</v>
      </c>
      <c r="C16" s="128" t="s">
        <v>207</v>
      </c>
      <c r="D16" s="130" t="s">
        <v>186</v>
      </c>
      <c r="E16" s="131">
        <v>43.9</v>
      </c>
      <c r="F16" s="20">
        <v>214.28</v>
      </c>
      <c r="G16" s="21">
        <f t="shared" si="0"/>
        <v>9406.89</v>
      </c>
      <c r="H16" s="19"/>
      <c r="I16" s="19"/>
    </row>
    <row r="17" spans="1:9" ht="30">
      <c r="A17" s="126" t="s">
        <v>17</v>
      </c>
      <c r="B17" s="127" t="s">
        <v>24</v>
      </c>
      <c r="C17" s="128" t="s">
        <v>109</v>
      </c>
      <c r="D17" s="130" t="s">
        <v>186</v>
      </c>
      <c r="E17" s="131">
        <v>10</v>
      </c>
      <c r="F17" s="20">
        <v>200.89</v>
      </c>
      <c r="G17" s="21">
        <f t="shared" si="0"/>
        <v>2008.9</v>
      </c>
      <c r="H17" s="19"/>
      <c r="I17" s="19"/>
    </row>
    <row r="18" spans="1:9" ht="30">
      <c r="A18" s="126" t="s">
        <v>17</v>
      </c>
      <c r="B18" s="127" t="s">
        <v>25</v>
      </c>
      <c r="C18" s="128" t="s">
        <v>208</v>
      </c>
      <c r="D18" s="130" t="s">
        <v>186</v>
      </c>
      <c r="E18" s="131">
        <v>32</v>
      </c>
      <c r="F18" s="20">
        <v>99.26</v>
      </c>
      <c r="G18" s="21">
        <f t="shared" si="0"/>
        <v>3176.32</v>
      </c>
      <c r="H18" s="19"/>
      <c r="I18" s="19"/>
    </row>
    <row r="19" spans="1:9" ht="30">
      <c r="A19" s="126" t="s">
        <v>17</v>
      </c>
      <c r="B19" s="127" t="s">
        <v>26</v>
      </c>
      <c r="C19" s="128" t="s">
        <v>110</v>
      </c>
      <c r="D19" s="130" t="s">
        <v>186</v>
      </c>
      <c r="E19" s="129">
        <v>6</v>
      </c>
      <c r="F19" s="20">
        <v>133.93</v>
      </c>
      <c r="G19" s="21">
        <f>ROUND((E19*F19),2)</f>
        <v>803.58</v>
      </c>
      <c r="H19" s="19"/>
      <c r="I19" s="19"/>
    </row>
    <row r="20" spans="1:9" ht="30">
      <c r="A20" s="126" t="s">
        <v>17</v>
      </c>
      <c r="B20" s="127" t="s">
        <v>27</v>
      </c>
      <c r="C20" s="128" t="s">
        <v>111</v>
      </c>
      <c r="D20" s="130" t="s">
        <v>186</v>
      </c>
      <c r="E20" s="129">
        <v>4</v>
      </c>
      <c r="F20" s="20">
        <v>133.93</v>
      </c>
      <c r="G20" s="21">
        <f t="shared" si="0"/>
        <v>535.72</v>
      </c>
      <c r="H20" s="19"/>
      <c r="I20" s="19"/>
    </row>
    <row r="21" spans="1:9" ht="30">
      <c r="A21" s="126" t="s">
        <v>17</v>
      </c>
      <c r="B21" s="127" t="s">
        <v>28</v>
      </c>
      <c r="C21" s="128" t="s">
        <v>169</v>
      </c>
      <c r="D21" s="130" t="s">
        <v>186</v>
      </c>
      <c r="E21" s="129">
        <v>650</v>
      </c>
      <c r="F21" s="20">
        <v>9.84</v>
      </c>
      <c r="G21" s="21">
        <f t="shared" si="0"/>
        <v>6396</v>
      </c>
      <c r="H21" s="19"/>
      <c r="I21" s="19"/>
    </row>
    <row r="22" spans="1:9" ht="30">
      <c r="A22" s="126" t="s">
        <v>17</v>
      </c>
      <c r="B22" s="127" t="s">
        <v>29</v>
      </c>
      <c r="C22" s="128" t="s">
        <v>192</v>
      </c>
      <c r="D22" s="130" t="s">
        <v>31</v>
      </c>
      <c r="E22" s="129">
        <v>280.7</v>
      </c>
      <c r="F22" s="20">
        <v>33.479999999999997</v>
      </c>
      <c r="G22" s="21">
        <f t="shared" ref="G22" si="5">ROUND((E22*F22),2)</f>
        <v>9397.84</v>
      </c>
      <c r="H22" s="19"/>
      <c r="I22" s="19"/>
    </row>
    <row r="23" spans="1:9" ht="30.75" thickBot="1">
      <c r="A23" s="132" t="s">
        <v>17</v>
      </c>
      <c r="B23" s="117" t="s">
        <v>30</v>
      </c>
      <c r="C23" s="133" t="s">
        <v>292</v>
      </c>
      <c r="D23" s="117" t="s">
        <v>31</v>
      </c>
      <c r="E23" s="134">
        <v>0.6</v>
      </c>
      <c r="F23" s="49">
        <v>189.92</v>
      </c>
      <c r="G23" s="21">
        <f t="shared" si="0"/>
        <v>113.95</v>
      </c>
      <c r="H23" s="19"/>
      <c r="I23" s="19"/>
    </row>
    <row r="24" spans="1:9" ht="30.75" thickBot="1">
      <c r="A24" s="135" t="s">
        <v>17</v>
      </c>
      <c r="B24" s="136" t="s">
        <v>297</v>
      </c>
      <c r="C24" s="137" t="s">
        <v>298</v>
      </c>
      <c r="D24" s="136" t="s">
        <v>103</v>
      </c>
      <c r="E24" s="138">
        <v>1</v>
      </c>
      <c r="F24" s="45">
        <v>760.03</v>
      </c>
      <c r="G24" s="78">
        <f t="shared" si="0"/>
        <v>760.03</v>
      </c>
      <c r="H24" s="16" t="s">
        <v>32</v>
      </c>
      <c r="I24" s="17">
        <f>ROUND(SUM(G12:G24),2)</f>
        <v>35498.86</v>
      </c>
    </row>
    <row r="25" spans="1:9" ht="30">
      <c r="A25" s="111" t="s">
        <v>112</v>
      </c>
      <c r="B25" s="139" t="s">
        <v>33</v>
      </c>
      <c r="C25" s="140" t="s">
        <v>300</v>
      </c>
      <c r="D25" s="112" t="s">
        <v>15</v>
      </c>
      <c r="E25" s="115">
        <v>12</v>
      </c>
      <c r="F25" s="18">
        <v>3223.23</v>
      </c>
      <c r="G25" s="11">
        <f>ROUND((E25*F25),2)</f>
        <v>38678.76</v>
      </c>
      <c r="H25" s="22"/>
      <c r="I25" s="23"/>
    </row>
    <row r="26" spans="1:9" ht="30">
      <c r="A26" s="126" t="s">
        <v>112</v>
      </c>
      <c r="B26" s="117" t="s">
        <v>34</v>
      </c>
      <c r="C26" s="133" t="s">
        <v>170</v>
      </c>
      <c r="D26" s="141" t="s">
        <v>15</v>
      </c>
      <c r="E26" s="129">
        <v>2</v>
      </c>
      <c r="F26" s="20">
        <v>3865.06</v>
      </c>
      <c r="G26" s="21">
        <f>ROUND((E26*F26),2)</f>
        <v>7730.12</v>
      </c>
      <c r="H26" s="24"/>
      <c r="I26" s="25"/>
    </row>
    <row r="27" spans="1:9" ht="30">
      <c r="A27" s="126" t="s">
        <v>112</v>
      </c>
      <c r="B27" s="127" t="s">
        <v>35</v>
      </c>
      <c r="C27" s="128" t="s">
        <v>113</v>
      </c>
      <c r="D27" s="141" t="s">
        <v>15</v>
      </c>
      <c r="E27" s="131">
        <v>2</v>
      </c>
      <c r="F27" s="20">
        <v>5356.98</v>
      </c>
      <c r="G27" s="21">
        <f t="shared" si="0"/>
        <v>10713.96</v>
      </c>
      <c r="H27" s="24"/>
      <c r="I27" s="25"/>
    </row>
    <row r="28" spans="1:9" ht="30">
      <c r="A28" s="126" t="s">
        <v>112</v>
      </c>
      <c r="B28" s="127" t="s">
        <v>36</v>
      </c>
      <c r="C28" s="128" t="s">
        <v>209</v>
      </c>
      <c r="D28" s="130" t="s">
        <v>186</v>
      </c>
      <c r="E28" s="129">
        <v>22.5</v>
      </c>
      <c r="F28" s="20">
        <v>141.85</v>
      </c>
      <c r="G28" s="21">
        <f t="shared" si="0"/>
        <v>3191.63</v>
      </c>
      <c r="H28" s="24"/>
      <c r="I28" s="25"/>
    </row>
    <row r="29" spans="1:9" ht="30">
      <c r="A29" s="126" t="s">
        <v>112</v>
      </c>
      <c r="B29" s="127" t="s">
        <v>37</v>
      </c>
      <c r="C29" s="128" t="s">
        <v>210</v>
      </c>
      <c r="D29" s="130" t="s">
        <v>186</v>
      </c>
      <c r="E29" s="129">
        <v>6.8</v>
      </c>
      <c r="F29" s="20">
        <v>252.7</v>
      </c>
      <c r="G29" s="21">
        <f t="shared" si="0"/>
        <v>1718.36</v>
      </c>
      <c r="H29" s="24"/>
      <c r="I29" s="25"/>
    </row>
    <row r="30" spans="1:9" ht="30">
      <c r="A30" s="126" t="s">
        <v>112</v>
      </c>
      <c r="B30" s="127" t="s">
        <v>38</v>
      </c>
      <c r="C30" s="128" t="s">
        <v>177</v>
      </c>
      <c r="D30" s="130" t="s">
        <v>186</v>
      </c>
      <c r="E30" s="129">
        <v>30.24</v>
      </c>
      <c r="F30" s="20">
        <v>764.62</v>
      </c>
      <c r="G30" s="21">
        <f t="shared" si="0"/>
        <v>23122.11</v>
      </c>
      <c r="H30" s="24"/>
      <c r="I30" s="25"/>
    </row>
    <row r="31" spans="1:9" ht="30">
      <c r="A31" s="126" t="s">
        <v>112</v>
      </c>
      <c r="B31" s="127" t="s">
        <v>38</v>
      </c>
      <c r="C31" s="133" t="s">
        <v>176</v>
      </c>
      <c r="D31" s="141" t="s">
        <v>19</v>
      </c>
      <c r="E31" s="129">
        <v>10098.700000000001</v>
      </c>
      <c r="F31" s="20">
        <v>2.5299999999999998</v>
      </c>
      <c r="G31" s="21">
        <f t="shared" si="0"/>
        <v>25549.71</v>
      </c>
      <c r="H31" s="24"/>
      <c r="I31" s="25"/>
    </row>
    <row r="32" spans="1:9" ht="30">
      <c r="A32" s="126" t="s">
        <v>112</v>
      </c>
      <c r="B32" s="127" t="s">
        <v>38</v>
      </c>
      <c r="C32" s="128" t="s">
        <v>212</v>
      </c>
      <c r="D32" s="130" t="s">
        <v>19</v>
      </c>
      <c r="E32" s="129">
        <v>360</v>
      </c>
      <c r="F32" s="20">
        <v>4.5</v>
      </c>
      <c r="G32" s="21">
        <f t="shared" si="0"/>
        <v>1620</v>
      </c>
      <c r="H32" s="24"/>
      <c r="I32" s="25"/>
    </row>
    <row r="33" spans="1:9" ht="30">
      <c r="A33" s="126" t="s">
        <v>112</v>
      </c>
      <c r="B33" s="127" t="s">
        <v>39</v>
      </c>
      <c r="C33" s="128" t="s">
        <v>211</v>
      </c>
      <c r="D33" s="130" t="s">
        <v>186</v>
      </c>
      <c r="E33" s="129">
        <v>0.06</v>
      </c>
      <c r="F33" s="20">
        <v>4909.5</v>
      </c>
      <c r="G33" s="21">
        <f t="shared" ref="G33" si="6">ROUND((E33*F33),2)</f>
        <v>294.57</v>
      </c>
      <c r="H33" s="24"/>
      <c r="I33" s="25"/>
    </row>
    <row r="34" spans="1:9" ht="30">
      <c r="A34" s="126" t="s">
        <v>112</v>
      </c>
      <c r="B34" s="127" t="s">
        <v>40</v>
      </c>
      <c r="C34" s="142" t="s">
        <v>115</v>
      </c>
      <c r="D34" s="130" t="s">
        <v>114</v>
      </c>
      <c r="E34" s="134">
        <v>96</v>
      </c>
      <c r="F34" s="20">
        <v>6.03</v>
      </c>
      <c r="G34" s="21">
        <f t="shared" si="0"/>
        <v>578.88</v>
      </c>
      <c r="H34" s="24"/>
      <c r="I34" s="25"/>
    </row>
    <row r="35" spans="1:9" ht="30">
      <c r="A35" s="126" t="s">
        <v>112</v>
      </c>
      <c r="B35" s="127" t="s">
        <v>41</v>
      </c>
      <c r="C35" s="142" t="s">
        <v>116</v>
      </c>
      <c r="D35" s="130" t="s">
        <v>114</v>
      </c>
      <c r="E35" s="134">
        <v>96</v>
      </c>
      <c r="F35" s="20">
        <v>9.0399999999999991</v>
      </c>
      <c r="G35" s="21">
        <f t="shared" si="0"/>
        <v>867.84</v>
      </c>
      <c r="H35" s="24"/>
      <c r="I35" s="25"/>
    </row>
    <row r="36" spans="1:9" ht="30">
      <c r="A36" s="126" t="s">
        <v>112</v>
      </c>
      <c r="B36" s="127" t="s">
        <v>42</v>
      </c>
      <c r="C36" s="142" t="s">
        <v>117</v>
      </c>
      <c r="D36" s="130" t="s">
        <v>118</v>
      </c>
      <c r="E36" s="134">
        <v>540</v>
      </c>
      <c r="F36" s="20">
        <v>42.76</v>
      </c>
      <c r="G36" s="21">
        <f t="shared" si="0"/>
        <v>23090.400000000001</v>
      </c>
      <c r="H36" s="24"/>
      <c r="I36" s="25"/>
    </row>
    <row r="37" spans="1:9" ht="30">
      <c r="A37" s="126" t="s">
        <v>112</v>
      </c>
      <c r="B37" s="127" t="s">
        <v>43</v>
      </c>
      <c r="C37" s="143" t="s">
        <v>171</v>
      </c>
      <c r="D37" s="130" t="s">
        <v>118</v>
      </c>
      <c r="E37" s="134">
        <v>9</v>
      </c>
      <c r="F37" s="20">
        <v>140.84</v>
      </c>
      <c r="G37" s="21">
        <f t="shared" si="0"/>
        <v>1267.56</v>
      </c>
      <c r="H37" s="24"/>
      <c r="I37" s="25"/>
    </row>
    <row r="38" spans="1:9" ht="30">
      <c r="A38" s="126" t="s">
        <v>112</v>
      </c>
      <c r="B38" s="127" t="s">
        <v>44</v>
      </c>
      <c r="C38" s="143" t="s">
        <v>172</v>
      </c>
      <c r="D38" s="130" t="s">
        <v>15</v>
      </c>
      <c r="E38" s="134">
        <v>4</v>
      </c>
      <c r="F38" s="20">
        <v>838.36</v>
      </c>
      <c r="G38" s="21">
        <f t="shared" si="0"/>
        <v>3353.44</v>
      </c>
      <c r="H38" s="24"/>
      <c r="I38" s="25"/>
    </row>
    <row r="39" spans="1:9" ht="30">
      <c r="A39" s="126" t="s">
        <v>112</v>
      </c>
      <c r="B39" s="127" t="s">
        <v>45</v>
      </c>
      <c r="C39" s="143" t="s">
        <v>173</v>
      </c>
      <c r="D39" s="130" t="s">
        <v>118</v>
      </c>
      <c r="E39" s="134">
        <v>0.3</v>
      </c>
      <c r="F39" s="20">
        <v>752.2</v>
      </c>
      <c r="G39" s="21">
        <f t="shared" si="0"/>
        <v>225.66</v>
      </c>
      <c r="H39" s="24"/>
      <c r="I39" s="25"/>
    </row>
    <row r="40" spans="1:9" ht="30">
      <c r="A40" s="126" t="s">
        <v>112</v>
      </c>
      <c r="B40" s="127" t="s">
        <v>46</v>
      </c>
      <c r="C40" s="144" t="s">
        <v>174</v>
      </c>
      <c r="D40" s="130" t="s">
        <v>15</v>
      </c>
      <c r="E40" s="134">
        <v>13.16</v>
      </c>
      <c r="F40" s="20">
        <v>968.04</v>
      </c>
      <c r="G40" s="21">
        <f t="shared" ref="G40" si="7">ROUND((E40*F40),2)</f>
        <v>12739.41</v>
      </c>
      <c r="H40" s="24"/>
      <c r="I40" s="25"/>
    </row>
    <row r="41" spans="1:9" ht="30">
      <c r="A41" s="126" t="s">
        <v>112</v>
      </c>
      <c r="B41" s="127" t="s">
        <v>47</v>
      </c>
      <c r="C41" s="144" t="s">
        <v>175</v>
      </c>
      <c r="D41" s="130" t="s">
        <v>118</v>
      </c>
      <c r="E41" s="134">
        <v>0.8</v>
      </c>
      <c r="F41" s="20">
        <v>996.83</v>
      </c>
      <c r="G41" s="21">
        <f t="shared" si="0"/>
        <v>797.46</v>
      </c>
      <c r="H41" s="24"/>
      <c r="I41" s="25"/>
    </row>
    <row r="42" spans="1:9" ht="30">
      <c r="A42" s="126" t="s">
        <v>112</v>
      </c>
      <c r="B42" s="127" t="s">
        <v>47</v>
      </c>
      <c r="C42" s="133" t="s">
        <v>176</v>
      </c>
      <c r="D42" s="130" t="s">
        <v>19</v>
      </c>
      <c r="E42" s="134">
        <v>13.8</v>
      </c>
      <c r="F42" s="20">
        <v>4.45</v>
      </c>
      <c r="G42" s="21">
        <f t="shared" ref="G42" si="8">ROUND((E42*F42),2)</f>
        <v>61.41</v>
      </c>
      <c r="H42" s="24"/>
      <c r="I42" s="25"/>
    </row>
    <row r="43" spans="1:9" ht="30">
      <c r="A43" s="126" t="s">
        <v>112</v>
      </c>
      <c r="B43" s="127" t="s">
        <v>48</v>
      </c>
      <c r="C43" s="133" t="s">
        <v>119</v>
      </c>
      <c r="D43" s="130" t="s">
        <v>118</v>
      </c>
      <c r="E43" s="134">
        <v>1.6</v>
      </c>
      <c r="F43" s="20">
        <v>140.84</v>
      </c>
      <c r="G43" s="21">
        <f t="shared" si="0"/>
        <v>225.34</v>
      </c>
      <c r="H43" s="24"/>
      <c r="I43" s="25"/>
    </row>
    <row r="44" spans="1:9" ht="30">
      <c r="A44" s="126" t="s">
        <v>112</v>
      </c>
      <c r="B44" s="127" t="s">
        <v>49</v>
      </c>
      <c r="C44" s="128" t="s">
        <v>213</v>
      </c>
      <c r="D44" s="130" t="s">
        <v>186</v>
      </c>
      <c r="E44" s="129">
        <v>2.4</v>
      </c>
      <c r="F44" s="20">
        <v>841.62</v>
      </c>
      <c r="G44" s="21">
        <f t="shared" ref="G44:G45" si="9">ROUND((E44*F44),2)</f>
        <v>2019.89</v>
      </c>
      <c r="H44" s="24"/>
      <c r="I44" s="25"/>
    </row>
    <row r="45" spans="1:9" ht="30">
      <c r="A45" s="126" t="s">
        <v>112</v>
      </c>
      <c r="B45" s="127" t="s">
        <v>49</v>
      </c>
      <c r="C45" s="133" t="s">
        <v>176</v>
      </c>
      <c r="D45" s="141" t="s">
        <v>19</v>
      </c>
      <c r="E45" s="129">
        <v>252.2</v>
      </c>
      <c r="F45" s="20">
        <v>2.5299999999999998</v>
      </c>
      <c r="G45" s="21">
        <f t="shared" si="9"/>
        <v>638.07000000000005</v>
      </c>
      <c r="H45" s="24"/>
      <c r="I45" s="25"/>
    </row>
    <row r="46" spans="1:9" ht="30">
      <c r="A46" s="126" t="s">
        <v>112</v>
      </c>
      <c r="B46" s="127" t="s">
        <v>50</v>
      </c>
      <c r="C46" s="128" t="s">
        <v>97</v>
      </c>
      <c r="D46" s="130" t="s">
        <v>114</v>
      </c>
      <c r="E46" s="129">
        <v>72</v>
      </c>
      <c r="F46" s="20">
        <v>6.03</v>
      </c>
      <c r="G46" s="21">
        <f t="shared" si="0"/>
        <v>434.16</v>
      </c>
      <c r="H46" s="24"/>
      <c r="I46" s="25"/>
    </row>
    <row r="47" spans="1:9" ht="30">
      <c r="A47" s="126" t="s">
        <v>112</v>
      </c>
      <c r="B47" s="127" t="s">
        <v>51</v>
      </c>
      <c r="C47" s="128" t="s">
        <v>178</v>
      </c>
      <c r="D47" s="130" t="s">
        <v>118</v>
      </c>
      <c r="E47" s="129">
        <v>2.9</v>
      </c>
      <c r="F47" s="20">
        <v>670.67</v>
      </c>
      <c r="G47" s="21">
        <f t="shared" si="0"/>
        <v>1944.94</v>
      </c>
      <c r="H47" s="24"/>
      <c r="I47" s="25"/>
    </row>
    <row r="48" spans="1:9" ht="30">
      <c r="A48" s="126" t="s">
        <v>112</v>
      </c>
      <c r="B48" s="127" t="s">
        <v>52</v>
      </c>
      <c r="C48" s="128" t="s">
        <v>120</v>
      </c>
      <c r="D48" s="130" t="s">
        <v>114</v>
      </c>
      <c r="E48" s="129">
        <v>87</v>
      </c>
      <c r="F48" s="20">
        <v>6.03</v>
      </c>
      <c r="G48" s="21">
        <f t="shared" ref="G48" si="10">ROUND((E48*F48),2)</f>
        <v>524.61</v>
      </c>
      <c r="H48" s="24"/>
      <c r="I48" s="25"/>
    </row>
    <row r="49" spans="1:9" ht="30">
      <c r="A49" s="126" t="s">
        <v>112</v>
      </c>
      <c r="B49" s="127" t="s">
        <v>53</v>
      </c>
      <c r="C49" s="128" t="s">
        <v>215</v>
      </c>
      <c r="D49" s="130" t="s">
        <v>114</v>
      </c>
      <c r="E49" s="129">
        <v>92</v>
      </c>
      <c r="F49" s="20">
        <v>51.47</v>
      </c>
      <c r="G49" s="21">
        <f t="shared" si="0"/>
        <v>4735.24</v>
      </c>
      <c r="H49" s="24"/>
      <c r="I49" s="25"/>
    </row>
    <row r="50" spans="1:9" ht="30">
      <c r="A50" s="126" t="s">
        <v>112</v>
      </c>
      <c r="B50" s="127" t="s">
        <v>54</v>
      </c>
      <c r="C50" s="128" t="s">
        <v>121</v>
      </c>
      <c r="D50" s="130" t="s">
        <v>114</v>
      </c>
      <c r="E50" s="129">
        <v>68</v>
      </c>
      <c r="F50" s="20">
        <v>32.840000000000003</v>
      </c>
      <c r="G50" s="21">
        <f t="shared" si="0"/>
        <v>2233.12</v>
      </c>
      <c r="H50" s="24"/>
      <c r="I50" s="25"/>
    </row>
    <row r="51" spans="1:9" ht="30">
      <c r="A51" s="126" t="s">
        <v>112</v>
      </c>
      <c r="B51" s="127" t="s">
        <v>55</v>
      </c>
      <c r="C51" s="128" t="s">
        <v>122</v>
      </c>
      <c r="D51" s="130" t="s">
        <v>118</v>
      </c>
      <c r="E51" s="129">
        <v>2.2999999999999998</v>
      </c>
      <c r="F51" s="20">
        <v>580.64</v>
      </c>
      <c r="G51" s="21">
        <f t="shared" si="0"/>
        <v>1335.47</v>
      </c>
      <c r="H51" s="24"/>
      <c r="I51" s="25"/>
    </row>
    <row r="52" spans="1:9" ht="30">
      <c r="A52" s="126" t="s">
        <v>112</v>
      </c>
      <c r="B52" s="127" t="s">
        <v>56</v>
      </c>
      <c r="C52" s="128" t="s">
        <v>214</v>
      </c>
      <c r="D52" s="130" t="s">
        <v>118</v>
      </c>
      <c r="E52" s="129">
        <v>3.6</v>
      </c>
      <c r="F52" s="20">
        <v>152.28</v>
      </c>
      <c r="G52" s="21">
        <f t="shared" si="0"/>
        <v>548.21</v>
      </c>
      <c r="H52" s="24"/>
      <c r="I52" s="25"/>
    </row>
    <row r="53" spans="1:9" ht="30.75" thickBot="1">
      <c r="A53" s="126" t="s">
        <v>112</v>
      </c>
      <c r="B53" s="127" t="s">
        <v>57</v>
      </c>
      <c r="C53" s="128" t="s">
        <v>193</v>
      </c>
      <c r="D53" s="130" t="s">
        <v>114</v>
      </c>
      <c r="E53" s="134">
        <v>30</v>
      </c>
      <c r="F53" s="20">
        <v>15.58</v>
      </c>
      <c r="G53" s="21">
        <f t="shared" ref="G53" si="11">ROUND((E53*F53),2)</f>
        <v>467.4</v>
      </c>
      <c r="H53" s="24"/>
      <c r="I53" s="25"/>
    </row>
    <row r="54" spans="1:9" ht="30.75" thickBot="1">
      <c r="A54" s="145" t="s">
        <v>112</v>
      </c>
      <c r="B54" s="127" t="s">
        <v>58</v>
      </c>
      <c r="C54" s="146" t="s">
        <v>194</v>
      </c>
      <c r="D54" s="147" t="s">
        <v>114</v>
      </c>
      <c r="E54" s="148">
        <v>30</v>
      </c>
      <c r="F54" s="44">
        <v>35.67</v>
      </c>
      <c r="G54" s="31">
        <f>ROUND((E54*F54),2)</f>
        <v>1070.0999999999999</v>
      </c>
      <c r="H54" s="26" t="s">
        <v>59</v>
      </c>
      <c r="I54" s="17">
        <f>ROUND(SUM(G25:G54),2)</f>
        <v>171777.83</v>
      </c>
    </row>
    <row r="55" spans="1:9" ht="18">
      <c r="A55" s="111" t="s">
        <v>231</v>
      </c>
      <c r="B55" s="124" t="s">
        <v>60</v>
      </c>
      <c r="C55" s="125" t="s">
        <v>232</v>
      </c>
      <c r="D55" s="130" t="s">
        <v>114</v>
      </c>
      <c r="E55" s="115">
        <v>4</v>
      </c>
      <c r="F55" s="32">
        <v>194.23</v>
      </c>
      <c r="G55" s="11">
        <f>ROUND((E55*F55),2)</f>
        <v>776.92</v>
      </c>
      <c r="H55" s="22"/>
      <c r="I55" s="23"/>
    </row>
    <row r="56" spans="1:9">
      <c r="A56" s="126" t="s">
        <v>231</v>
      </c>
      <c r="B56" s="149" t="s">
        <v>61</v>
      </c>
      <c r="C56" s="128" t="s">
        <v>233</v>
      </c>
      <c r="D56" s="130" t="s">
        <v>15</v>
      </c>
      <c r="E56" s="129">
        <v>6</v>
      </c>
      <c r="F56" s="27">
        <v>20000.61</v>
      </c>
      <c r="G56" s="21">
        <f>ROUND((E56*F56),2)</f>
        <v>120003.66</v>
      </c>
      <c r="H56" s="24"/>
      <c r="I56" s="25"/>
    </row>
    <row r="57" spans="1:9" ht="18">
      <c r="A57" s="126" t="s">
        <v>231</v>
      </c>
      <c r="B57" s="149" t="s">
        <v>62</v>
      </c>
      <c r="C57" s="128" t="s">
        <v>234</v>
      </c>
      <c r="D57" s="130" t="s">
        <v>118</v>
      </c>
      <c r="E57" s="129">
        <v>17.79</v>
      </c>
      <c r="F57" s="27">
        <v>1218.6300000000001</v>
      </c>
      <c r="G57" s="21">
        <f t="shared" ref="G57" si="12">ROUND((E57*F57),2)</f>
        <v>21679.43</v>
      </c>
      <c r="H57" s="24"/>
      <c r="I57" s="25"/>
    </row>
    <row r="58" spans="1:9">
      <c r="A58" s="126" t="s">
        <v>231</v>
      </c>
      <c r="B58" s="149" t="s">
        <v>62</v>
      </c>
      <c r="C58" s="133" t="s">
        <v>176</v>
      </c>
      <c r="D58" s="141" t="s">
        <v>19</v>
      </c>
      <c r="E58" s="129">
        <v>4221.3</v>
      </c>
      <c r="F58" s="27">
        <v>2.95</v>
      </c>
      <c r="G58" s="21">
        <f t="shared" ref="G58" si="13">ROUND((E58*F58),2)</f>
        <v>12452.84</v>
      </c>
      <c r="H58" s="24"/>
      <c r="I58" s="25"/>
    </row>
    <row r="59" spans="1:9">
      <c r="A59" s="126" t="s">
        <v>231</v>
      </c>
      <c r="B59" s="149" t="s">
        <v>62</v>
      </c>
      <c r="C59" s="133" t="s">
        <v>195</v>
      </c>
      <c r="D59" s="141" t="s">
        <v>15</v>
      </c>
      <c r="E59" s="129">
        <v>75</v>
      </c>
      <c r="F59" s="27">
        <v>116.27</v>
      </c>
      <c r="G59" s="21">
        <f t="shared" ref="G59" si="14">ROUND((E59*F59),2)</f>
        <v>8720.25</v>
      </c>
      <c r="H59" s="24"/>
      <c r="I59" s="25"/>
    </row>
    <row r="60" spans="1:9" ht="18">
      <c r="A60" s="126" t="s">
        <v>231</v>
      </c>
      <c r="B60" s="149" t="s">
        <v>63</v>
      </c>
      <c r="C60" s="128" t="s">
        <v>235</v>
      </c>
      <c r="D60" s="130" t="s">
        <v>118</v>
      </c>
      <c r="E60" s="129">
        <v>4.58</v>
      </c>
      <c r="F60" s="27">
        <v>1115.72</v>
      </c>
      <c r="G60" s="21">
        <f t="shared" ref="G60:G103" si="15">ROUND((E60*F60),2)</f>
        <v>5110</v>
      </c>
      <c r="H60" s="24"/>
      <c r="I60" s="25"/>
    </row>
    <row r="61" spans="1:9">
      <c r="A61" s="126" t="s">
        <v>231</v>
      </c>
      <c r="B61" s="149" t="s">
        <v>63</v>
      </c>
      <c r="C61" s="133" t="s">
        <v>176</v>
      </c>
      <c r="D61" s="141" t="s">
        <v>19</v>
      </c>
      <c r="E61" s="129">
        <v>519.9</v>
      </c>
      <c r="F61" s="27">
        <v>2.95</v>
      </c>
      <c r="G61" s="21">
        <f t="shared" si="15"/>
        <v>1533.71</v>
      </c>
      <c r="H61" s="24"/>
      <c r="I61" s="25"/>
    </row>
    <row r="62" spans="1:9">
      <c r="A62" s="126" t="s">
        <v>231</v>
      </c>
      <c r="B62" s="149" t="s">
        <v>64</v>
      </c>
      <c r="C62" s="128" t="s">
        <v>123</v>
      </c>
      <c r="D62" s="117" t="s">
        <v>98</v>
      </c>
      <c r="E62" s="134">
        <v>16</v>
      </c>
      <c r="F62" s="27">
        <v>40.020000000000003</v>
      </c>
      <c r="G62" s="21">
        <f t="shared" si="15"/>
        <v>640.32000000000005</v>
      </c>
      <c r="H62" s="24"/>
      <c r="I62" s="25"/>
    </row>
    <row r="63" spans="1:9" ht="18">
      <c r="A63" s="126" t="s">
        <v>231</v>
      </c>
      <c r="B63" s="149" t="s">
        <v>65</v>
      </c>
      <c r="C63" s="128" t="s">
        <v>124</v>
      </c>
      <c r="D63" s="150" t="s">
        <v>114</v>
      </c>
      <c r="E63" s="134">
        <v>120</v>
      </c>
      <c r="F63" s="27">
        <v>6.03</v>
      </c>
      <c r="G63" s="21">
        <f t="shared" si="15"/>
        <v>723.6</v>
      </c>
      <c r="H63" s="24"/>
      <c r="I63" s="25"/>
    </row>
    <row r="64" spans="1:9" ht="18">
      <c r="A64" s="126" t="s">
        <v>231</v>
      </c>
      <c r="B64" s="149" t="s">
        <v>66</v>
      </c>
      <c r="C64" s="128" t="s">
        <v>179</v>
      </c>
      <c r="D64" s="130" t="s">
        <v>118</v>
      </c>
      <c r="E64" s="129">
        <v>16.600000000000001</v>
      </c>
      <c r="F64" s="27">
        <v>612.88</v>
      </c>
      <c r="G64" s="21">
        <f t="shared" si="15"/>
        <v>10173.81</v>
      </c>
      <c r="H64" s="24"/>
      <c r="I64" s="25"/>
    </row>
    <row r="65" spans="1:9">
      <c r="A65" s="126" t="s">
        <v>231</v>
      </c>
      <c r="B65" s="149" t="s">
        <v>66</v>
      </c>
      <c r="C65" s="133" t="s">
        <v>176</v>
      </c>
      <c r="D65" s="130" t="s">
        <v>19</v>
      </c>
      <c r="E65" s="129">
        <v>600</v>
      </c>
      <c r="F65" s="27">
        <v>2.5299999999999998</v>
      </c>
      <c r="G65" s="21">
        <f t="shared" ref="G65" si="16">ROUND((E65*F65),2)</f>
        <v>1518</v>
      </c>
      <c r="H65" s="24"/>
      <c r="I65" s="25"/>
    </row>
    <row r="66" spans="1:9" ht="18">
      <c r="A66" s="126" t="s">
        <v>231</v>
      </c>
      <c r="B66" s="149" t="s">
        <v>67</v>
      </c>
      <c r="C66" s="128" t="s">
        <v>125</v>
      </c>
      <c r="D66" s="150" t="s">
        <v>114</v>
      </c>
      <c r="E66" s="129">
        <v>123</v>
      </c>
      <c r="F66" s="27">
        <v>6.03</v>
      </c>
      <c r="G66" s="21">
        <f t="shared" si="15"/>
        <v>741.69</v>
      </c>
      <c r="H66" s="24"/>
      <c r="I66" s="25"/>
    </row>
    <row r="67" spans="1:9" ht="18">
      <c r="A67" s="126" t="s">
        <v>231</v>
      </c>
      <c r="B67" s="149" t="s">
        <v>68</v>
      </c>
      <c r="C67" s="128" t="s">
        <v>126</v>
      </c>
      <c r="D67" s="150" t="s">
        <v>114</v>
      </c>
      <c r="E67" s="129">
        <v>123</v>
      </c>
      <c r="F67" s="27">
        <v>8.7100000000000009</v>
      </c>
      <c r="G67" s="21">
        <f t="shared" si="15"/>
        <v>1071.33</v>
      </c>
      <c r="H67" s="24"/>
      <c r="I67" s="25"/>
    </row>
    <row r="68" spans="1:9" ht="30">
      <c r="A68" s="126" t="s">
        <v>231</v>
      </c>
      <c r="B68" s="149" t="s">
        <v>69</v>
      </c>
      <c r="C68" s="128" t="s">
        <v>127</v>
      </c>
      <c r="D68" s="150" t="s">
        <v>114</v>
      </c>
      <c r="E68" s="129">
        <v>123</v>
      </c>
      <c r="F68" s="27">
        <v>49.65</v>
      </c>
      <c r="G68" s="21">
        <f t="shared" si="15"/>
        <v>6106.95</v>
      </c>
      <c r="H68" s="24"/>
      <c r="I68" s="25"/>
    </row>
    <row r="69" spans="1:9">
      <c r="A69" s="126" t="s">
        <v>231</v>
      </c>
      <c r="B69" s="149" t="s">
        <v>70</v>
      </c>
      <c r="C69" s="128" t="s">
        <v>128</v>
      </c>
      <c r="D69" s="141" t="s">
        <v>98</v>
      </c>
      <c r="E69" s="129">
        <v>30.9</v>
      </c>
      <c r="F69" s="27">
        <v>15.43</v>
      </c>
      <c r="G69" s="21">
        <f t="shared" si="15"/>
        <v>476.79</v>
      </c>
      <c r="H69" s="24"/>
      <c r="I69" s="25"/>
    </row>
    <row r="70" spans="1:9">
      <c r="A70" s="126" t="s">
        <v>231</v>
      </c>
      <c r="B70" s="149" t="s">
        <v>71</v>
      </c>
      <c r="C70" s="128" t="s">
        <v>196</v>
      </c>
      <c r="D70" s="141" t="s">
        <v>103</v>
      </c>
      <c r="E70" s="129">
        <v>1</v>
      </c>
      <c r="F70" s="27">
        <v>2001.34</v>
      </c>
      <c r="G70" s="21">
        <f t="shared" si="15"/>
        <v>2001.34</v>
      </c>
      <c r="H70" s="24"/>
      <c r="I70" s="25"/>
    </row>
    <row r="71" spans="1:9" ht="18">
      <c r="A71" s="126" t="s">
        <v>231</v>
      </c>
      <c r="B71" s="149" t="s">
        <v>216</v>
      </c>
      <c r="C71" s="128" t="s">
        <v>236</v>
      </c>
      <c r="D71" s="130" t="s">
        <v>118</v>
      </c>
      <c r="E71" s="129">
        <v>2.66</v>
      </c>
      <c r="F71" s="27">
        <v>841.61</v>
      </c>
      <c r="G71" s="21">
        <f t="shared" ref="G71:G74" si="17">ROUND((E71*F71),2)</f>
        <v>2238.6799999999998</v>
      </c>
      <c r="H71" s="24"/>
      <c r="I71" s="25"/>
    </row>
    <row r="72" spans="1:9">
      <c r="A72" s="126" t="s">
        <v>231</v>
      </c>
      <c r="B72" s="149" t="s">
        <v>216</v>
      </c>
      <c r="C72" s="133" t="s">
        <v>176</v>
      </c>
      <c r="D72" s="141" t="s">
        <v>19</v>
      </c>
      <c r="E72" s="129">
        <v>80</v>
      </c>
      <c r="F72" s="27">
        <v>2.5299999999999998</v>
      </c>
      <c r="G72" s="21">
        <f t="shared" si="17"/>
        <v>202.4</v>
      </c>
      <c r="H72" s="24"/>
      <c r="I72" s="25"/>
    </row>
    <row r="73" spans="1:9" ht="18">
      <c r="A73" s="126" t="s">
        <v>231</v>
      </c>
      <c r="B73" s="149" t="s">
        <v>217</v>
      </c>
      <c r="C73" s="128" t="s">
        <v>237</v>
      </c>
      <c r="D73" s="150" t="s">
        <v>114</v>
      </c>
      <c r="E73" s="129">
        <v>51</v>
      </c>
      <c r="F73" s="27">
        <v>31.02</v>
      </c>
      <c r="G73" s="21">
        <f t="shared" si="17"/>
        <v>1582.02</v>
      </c>
      <c r="H73" s="24"/>
      <c r="I73" s="25"/>
    </row>
    <row r="74" spans="1:9">
      <c r="A74" s="126" t="s">
        <v>231</v>
      </c>
      <c r="B74" s="149" t="s">
        <v>218</v>
      </c>
      <c r="C74" s="133" t="s">
        <v>238</v>
      </c>
      <c r="D74" s="141" t="s">
        <v>15</v>
      </c>
      <c r="E74" s="129">
        <v>5</v>
      </c>
      <c r="F74" s="27">
        <v>1550.23</v>
      </c>
      <c r="G74" s="21">
        <f t="shared" si="17"/>
        <v>7751.15</v>
      </c>
      <c r="H74" s="24"/>
      <c r="I74" s="25"/>
    </row>
    <row r="75" spans="1:9" ht="18">
      <c r="A75" s="126" t="s">
        <v>231</v>
      </c>
      <c r="B75" s="149" t="s">
        <v>219</v>
      </c>
      <c r="C75" s="128" t="s">
        <v>239</v>
      </c>
      <c r="D75" s="130" t="s">
        <v>118</v>
      </c>
      <c r="E75" s="129">
        <v>0.61</v>
      </c>
      <c r="F75" s="27">
        <v>710.72</v>
      </c>
      <c r="G75" s="21">
        <f t="shared" ref="G75" si="18">ROUND((E75*F75),2)</f>
        <v>433.54</v>
      </c>
      <c r="H75" s="24"/>
      <c r="I75" s="25"/>
    </row>
    <row r="76" spans="1:9">
      <c r="A76" s="126" t="s">
        <v>231</v>
      </c>
      <c r="B76" s="149" t="s">
        <v>220</v>
      </c>
      <c r="C76" s="128" t="s">
        <v>240</v>
      </c>
      <c r="D76" s="130" t="s">
        <v>98</v>
      </c>
      <c r="E76" s="129">
        <v>1.6</v>
      </c>
      <c r="F76" s="27">
        <v>38.630000000000003</v>
      </c>
      <c r="G76" s="21">
        <f t="shared" si="15"/>
        <v>61.81</v>
      </c>
      <c r="H76" s="24"/>
      <c r="I76" s="25"/>
    </row>
    <row r="77" spans="1:9" ht="18">
      <c r="A77" s="126" t="s">
        <v>231</v>
      </c>
      <c r="B77" s="149" t="s">
        <v>217</v>
      </c>
      <c r="C77" s="128" t="s">
        <v>129</v>
      </c>
      <c r="D77" s="150" t="s">
        <v>114</v>
      </c>
      <c r="E77" s="129">
        <v>87</v>
      </c>
      <c r="F77" s="27">
        <v>31.23</v>
      </c>
      <c r="G77" s="21">
        <f t="shared" si="15"/>
        <v>2717.01</v>
      </c>
      <c r="H77" s="24"/>
      <c r="I77" s="25"/>
    </row>
    <row r="78" spans="1:9">
      <c r="A78" s="126" t="s">
        <v>231</v>
      </c>
      <c r="B78" s="149" t="s">
        <v>221</v>
      </c>
      <c r="C78" s="128" t="s">
        <v>130</v>
      </c>
      <c r="D78" s="141" t="s">
        <v>98</v>
      </c>
      <c r="E78" s="129">
        <v>56</v>
      </c>
      <c r="F78" s="27">
        <v>3.08</v>
      </c>
      <c r="G78" s="21">
        <f t="shared" si="15"/>
        <v>172.48</v>
      </c>
      <c r="H78" s="24"/>
      <c r="I78" s="25"/>
    </row>
    <row r="79" spans="1:9" ht="45">
      <c r="A79" s="126" t="s">
        <v>231</v>
      </c>
      <c r="B79" s="149" t="s">
        <v>222</v>
      </c>
      <c r="C79" s="128" t="s">
        <v>197</v>
      </c>
      <c r="D79" s="150" t="s">
        <v>114</v>
      </c>
      <c r="E79" s="129">
        <v>98</v>
      </c>
      <c r="F79" s="27">
        <v>0.96</v>
      </c>
      <c r="G79" s="21">
        <f t="shared" si="15"/>
        <v>94.08</v>
      </c>
      <c r="H79" s="24"/>
      <c r="I79" s="25"/>
    </row>
    <row r="80" spans="1:9" ht="18">
      <c r="A80" s="126" t="s">
        <v>231</v>
      </c>
      <c r="B80" s="149" t="s">
        <v>223</v>
      </c>
      <c r="C80" s="128" t="s">
        <v>180</v>
      </c>
      <c r="D80" s="150" t="s">
        <v>114</v>
      </c>
      <c r="E80" s="129">
        <v>98</v>
      </c>
      <c r="F80" s="27">
        <v>27.52</v>
      </c>
      <c r="G80" s="21">
        <f t="shared" si="15"/>
        <v>2696.96</v>
      </c>
      <c r="H80" s="24"/>
      <c r="I80" s="25"/>
    </row>
    <row r="81" spans="1:9" ht="18">
      <c r="A81" s="126" t="s">
        <v>231</v>
      </c>
      <c r="B81" s="149" t="s">
        <v>224</v>
      </c>
      <c r="C81" s="128" t="s">
        <v>181</v>
      </c>
      <c r="D81" s="150" t="s">
        <v>114</v>
      </c>
      <c r="E81" s="129">
        <v>75</v>
      </c>
      <c r="F81" s="27">
        <v>37.78</v>
      </c>
      <c r="G81" s="21">
        <f t="shared" ref="G81" si="19">ROUND((E81*F81),2)</f>
        <v>2833.5</v>
      </c>
      <c r="H81" s="24"/>
      <c r="I81" s="25"/>
    </row>
    <row r="82" spans="1:9" ht="18">
      <c r="A82" s="126" t="s">
        <v>231</v>
      </c>
      <c r="B82" s="149" t="s">
        <v>225</v>
      </c>
      <c r="C82" s="128" t="s">
        <v>182</v>
      </c>
      <c r="D82" s="150" t="s">
        <v>114</v>
      </c>
      <c r="E82" s="129">
        <v>12</v>
      </c>
      <c r="F82" s="27">
        <v>63.2</v>
      </c>
      <c r="G82" s="21">
        <f t="shared" si="15"/>
        <v>758.4</v>
      </c>
      <c r="H82" s="24"/>
      <c r="I82" s="25"/>
    </row>
    <row r="83" spans="1:9" ht="18">
      <c r="A83" s="126" t="s">
        <v>231</v>
      </c>
      <c r="B83" s="149" t="s">
        <v>226</v>
      </c>
      <c r="C83" s="128" t="s">
        <v>242</v>
      </c>
      <c r="D83" s="150" t="s">
        <v>114</v>
      </c>
      <c r="E83" s="129">
        <v>21</v>
      </c>
      <c r="F83" s="27">
        <v>4.9400000000000004</v>
      </c>
      <c r="G83" s="21">
        <f t="shared" ref="G83" si="20">ROUND((E83*F83),2)</f>
        <v>103.74</v>
      </c>
      <c r="H83" s="24"/>
      <c r="I83" s="25"/>
    </row>
    <row r="84" spans="1:9" ht="18">
      <c r="A84" s="126" t="s">
        <v>231</v>
      </c>
      <c r="B84" s="149" t="s">
        <v>227</v>
      </c>
      <c r="C84" s="128" t="s">
        <v>243</v>
      </c>
      <c r="D84" s="150" t="s">
        <v>114</v>
      </c>
      <c r="E84" s="129">
        <v>69</v>
      </c>
      <c r="F84" s="27">
        <v>6.2</v>
      </c>
      <c r="G84" s="21">
        <f t="shared" ref="G84:G85" si="21">ROUND((E84*F84),2)</f>
        <v>427.8</v>
      </c>
      <c r="H84" s="24"/>
      <c r="I84" s="25"/>
    </row>
    <row r="85" spans="1:9" ht="18">
      <c r="A85" s="126" t="s">
        <v>231</v>
      </c>
      <c r="B85" s="149" t="s">
        <v>228</v>
      </c>
      <c r="C85" s="128" t="s">
        <v>244</v>
      </c>
      <c r="D85" s="150" t="s">
        <v>114</v>
      </c>
      <c r="E85" s="129">
        <v>69</v>
      </c>
      <c r="F85" s="27">
        <v>99.99</v>
      </c>
      <c r="G85" s="21">
        <f t="shared" si="21"/>
        <v>6899.31</v>
      </c>
      <c r="H85" s="24"/>
      <c r="I85" s="25"/>
    </row>
    <row r="86" spans="1:9">
      <c r="A86" s="126" t="s">
        <v>231</v>
      </c>
      <c r="B86" s="149" t="s">
        <v>229</v>
      </c>
      <c r="C86" s="128" t="s">
        <v>293</v>
      </c>
      <c r="D86" s="150" t="s">
        <v>15</v>
      </c>
      <c r="E86" s="129">
        <v>11</v>
      </c>
      <c r="F86" s="27">
        <v>717.03</v>
      </c>
      <c r="G86" s="21">
        <f t="shared" ref="G86" si="22">ROUND((E86*F86),2)</f>
        <v>7887.33</v>
      </c>
      <c r="H86" s="24"/>
      <c r="I86" s="25"/>
    </row>
    <row r="87" spans="1:9">
      <c r="A87" s="126" t="s">
        <v>231</v>
      </c>
      <c r="B87" s="149" t="s">
        <v>230</v>
      </c>
      <c r="C87" s="128" t="s">
        <v>183</v>
      </c>
      <c r="D87" s="117" t="s">
        <v>98</v>
      </c>
      <c r="E87" s="134">
        <v>20</v>
      </c>
      <c r="F87" s="27">
        <v>268.82</v>
      </c>
      <c r="G87" s="21">
        <f t="shared" ref="G87" si="23">ROUND((E87*F87),2)</f>
        <v>5376.4</v>
      </c>
      <c r="H87" s="24"/>
      <c r="I87" s="25"/>
    </row>
    <row r="88" spans="1:9">
      <c r="A88" s="126" t="s">
        <v>231</v>
      </c>
      <c r="B88" s="149" t="s">
        <v>241</v>
      </c>
      <c r="C88" s="128" t="s">
        <v>248</v>
      </c>
      <c r="D88" s="117" t="s">
        <v>98</v>
      </c>
      <c r="E88" s="134">
        <v>20</v>
      </c>
      <c r="F88" s="27">
        <v>218.92</v>
      </c>
      <c r="G88" s="21">
        <f t="shared" ref="G88" si="24">ROUND((E88*F88),2)</f>
        <v>4378.3999999999996</v>
      </c>
      <c r="H88" s="24"/>
      <c r="I88" s="25"/>
    </row>
    <row r="89" spans="1:9" ht="18">
      <c r="A89" s="126" t="s">
        <v>231</v>
      </c>
      <c r="B89" s="149" t="s">
        <v>245</v>
      </c>
      <c r="C89" s="128" t="s">
        <v>131</v>
      </c>
      <c r="D89" s="150" t="s">
        <v>114</v>
      </c>
      <c r="E89" s="134">
        <v>148</v>
      </c>
      <c r="F89" s="27">
        <v>6.2</v>
      </c>
      <c r="G89" s="21">
        <f>ROUND((E89*F89),2)</f>
        <v>917.6</v>
      </c>
      <c r="H89" s="24"/>
      <c r="I89" s="25"/>
    </row>
    <row r="90" spans="1:9" ht="18.75" thickBot="1">
      <c r="A90" s="126" t="s">
        <v>231</v>
      </c>
      <c r="B90" s="149" t="s">
        <v>246</v>
      </c>
      <c r="C90" s="128" t="s">
        <v>132</v>
      </c>
      <c r="D90" s="150" t="s">
        <v>114</v>
      </c>
      <c r="E90" s="134">
        <v>122</v>
      </c>
      <c r="F90" s="27">
        <v>9.3800000000000008</v>
      </c>
      <c r="G90" s="21">
        <f t="shared" ref="G90" si="25">ROUND((E90*F90),2)</f>
        <v>1144.3599999999999</v>
      </c>
      <c r="H90" s="24"/>
      <c r="I90" s="25"/>
    </row>
    <row r="91" spans="1:9" ht="29.25" thickBot="1">
      <c r="A91" s="126" t="s">
        <v>231</v>
      </c>
      <c r="B91" s="149" t="s">
        <v>247</v>
      </c>
      <c r="C91" s="151" t="s">
        <v>133</v>
      </c>
      <c r="D91" s="152" t="s">
        <v>114</v>
      </c>
      <c r="E91" s="153">
        <v>26</v>
      </c>
      <c r="F91" s="66">
        <v>29.47</v>
      </c>
      <c r="G91" s="67">
        <f>ROUND((E91*F91),2)</f>
        <v>766.22</v>
      </c>
      <c r="H91" s="26" t="s">
        <v>72</v>
      </c>
      <c r="I91" s="17">
        <f>ROUND(SUM(G55:G91),2)</f>
        <v>243173.83</v>
      </c>
    </row>
    <row r="92" spans="1:9" ht="18">
      <c r="A92" s="111" t="s">
        <v>249</v>
      </c>
      <c r="B92" s="112" t="s">
        <v>73</v>
      </c>
      <c r="C92" s="113" t="s">
        <v>134</v>
      </c>
      <c r="D92" s="154" t="s">
        <v>118</v>
      </c>
      <c r="E92" s="115">
        <v>440</v>
      </c>
      <c r="F92" s="32">
        <v>42.76</v>
      </c>
      <c r="G92" s="11">
        <f t="shared" si="15"/>
        <v>18814.400000000001</v>
      </c>
      <c r="H92" s="63"/>
      <c r="I92" s="19"/>
    </row>
    <row r="93" spans="1:9" ht="18">
      <c r="A93" s="116" t="s">
        <v>249</v>
      </c>
      <c r="B93" s="117" t="s">
        <v>74</v>
      </c>
      <c r="C93" s="155" t="s">
        <v>135</v>
      </c>
      <c r="D93" s="150" t="s">
        <v>118</v>
      </c>
      <c r="E93" s="134">
        <v>2.1</v>
      </c>
      <c r="F93" s="29">
        <v>152.28</v>
      </c>
      <c r="G93" s="14">
        <f t="shared" si="15"/>
        <v>319.79000000000002</v>
      </c>
      <c r="H93" s="63"/>
      <c r="I93" s="19"/>
    </row>
    <row r="94" spans="1:9">
      <c r="A94" s="116" t="s">
        <v>249</v>
      </c>
      <c r="B94" s="117" t="s">
        <v>75</v>
      </c>
      <c r="C94" s="155" t="s">
        <v>258</v>
      </c>
      <c r="D94" s="117" t="s">
        <v>103</v>
      </c>
      <c r="E94" s="134">
        <v>4</v>
      </c>
      <c r="F94" s="29">
        <v>939.6</v>
      </c>
      <c r="G94" s="14">
        <f t="shared" si="15"/>
        <v>3758.4</v>
      </c>
      <c r="H94" s="63"/>
      <c r="I94" s="19"/>
    </row>
    <row r="95" spans="1:9">
      <c r="A95" s="116" t="s">
        <v>249</v>
      </c>
      <c r="B95" s="117" t="s">
        <v>76</v>
      </c>
      <c r="C95" s="155" t="s">
        <v>259</v>
      </c>
      <c r="D95" s="117" t="s">
        <v>103</v>
      </c>
      <c r="E95" s="134">
        <v>2</v>
      </c>
      <c r="F95" s="29">
        <v>1415.25</v>
      </c>
      <c r="G95" s="14">
        <f t="shared" ref="G95:G98" si="26">ROUND((E95*F95),2)</f>
        <v>2830.5</v>
      </c>
      <c r="H95" s="63"/>
      <c r="I95" s="19"/>
    </row>
    <row r="96" spans="1:9" ht="18">
      <c r="A96" s="116" t="s">
        <v>249</v>
      </c>
      <c r="B96" s="117" t="s">
        <v>77</v>
      </c>
      <c r="C96" s="155" t="s">
        <v>250</v>
      </c>
      <c r="D96" s="150" t="s">
        <v>118</v>
      </c>
      <c r="E96" s="134">
        <v>0.1</v>
      </c>
      <c r="F96" s="29">
        <v>2901.1</v>
      </c>
      <c r="G96" s="14">
        <f t="shared" si="26"/>
        <v>290.11</v>
      </c>
      <c r="H96" s="63"/>
      <c r="I96" s="19"/>
    </row>
    <row r="97" spans="1:11">
      <c r="A97" s="116" t="s">
        <v>249</v>
      </c>
      <c r="B97" s="117" t="s">
        <v>78</v>
      </c>
      <c r="C97" s="155" t="s">
        <v>251</v>
      </c>
      <c r="D97" s="150" t="s">
        <v>15</v>
      </c>
      <c r="E97" s="134">
        <v>4</v>
      </c>
      <c r="F97" s="29">
        <v>61.66</v>
      </c>
      <c r="G97" s="14">
        <f t="shared" si="26"/>
        <v>246.64</v>
      </c>
      <c r="H97" s="63"/>
      <c r="I97" s="19"/>
    </row>
    <row r="98" spans="1:11">
      <c r="A98" s="116" t="s">
        <v>249</v>
      </c>
      <c r="B98" s="117" t="s">
        <v>79</v>
      </c>
      <c r="C98" s="155" t="s">
        <v>252</v>
      </c>
      <c r="D98" s="150" t="s">
        <v>15</v>
      </c>
      <c r="E98" s="134">
        <v>10</v>
      </c>
      <c r="F98" s="29">
        <v>29.47</v>
      </c>
      <c r="G98" s="14">
        <f t="shared" si="26"/>
        <v>294.7</v>
      </c>
      <c r="H98" s="63"/>
      <c r="I98" s="19"/>
    </row>
    <row r="99" spans="1:11">
      <c r="A99" s="116" t="s">
        <v>249</v>
      </c>
      <c r="B99" s="117" t="s">
        <v>80</v>
      </c>
      <c r="C99" s="155" t="s">
        <v>184</v>
      </c>
      <c r="D99" s="117" t="s">
        <v>98</v>
      </c>
      <c r="E99" s="134">
        <v>41</v>
      </c>
      <c r="F99" s="29">
        <v>52.76</v>
      </c>
      <c r="G99" s="14">
        <f t="shared" si="15"/>
        <v>2163.16</v>
      </c>
      <c r="H99" s="63"/>
      <c r="I99" s="19"/>
    </row>
    <row r="100" spans="1:11">
      <c r="A100" s="116" t="s">
        <v>249</v>
      </c>
      <c r="B100" s="117" t="s">
        <v>81</v>
      </c>
      <c r="C100" s="155" t="s">
        <v>185</v>
      </c>
      <c r="D100" s="117" t="s">
        <v>98</v>
      </c>
      <c r="E100" s="134">
        <v>16</v>
      </c>
      <c r="F100" s="29">
        <v>41.11</v>
      </c>
      <c r="G100" s="14">
        <f t="shared" si="15"/>
        <v>657.76</v>
      </c>
      <c r="H100" s="63"/>
      <c r="I100" s="19"/>
    </row>
    <row r="101" spans="1:11" ht="15.75">
      <c r="A101" s="116" t="s">
        <v>249</v>
      </c>
      <c r="B101" s="117" t="s">
        <v>82</v>
      </c>
      <c r="C101" s="143" t="s">
        <v>253</v>
      </c>
      <c r="D101" s="156" t="s">
        <v>187</v>
      </c>
      <c r="E101" s="134">
        <v>14.1</v>
      </c>
      <c r="F101" s="34">
        <v>20.010000000000002</v>
      </c>
      <c r="G101" s="14">
        <f t="shared" si="15"/>
        <v>282.14</v>
      </c>
      <c r="H101" s="33"/>
      <c r="I101" s="25"/>
    </row>
    <row r="102" spans="1:11" ht="15.75">
      <c r="A102" s="116" t="s">
        <v>249</v>
      </c>
      <c r="B102" s="117" t="s">
        <v>83</v>
      </c>
      <c r="C102" s="143" t="s">
        <v>254</v>
      </c>
      <c r="D102" s="156" t="s">
        <v>187</v>
      </c>
      <c r="E102" s="134">
        <v>14.1</v>
      </c>
      <c r="F102" s="34">
        <v>104.18</v>
      </c>
      <c r="G102" s="14">
        <f t="shared" si="15"/>
        <v>1468.94</v>
      </c>
      <c r="H102" s="33"/>
      <c r="I102" s="25"/>
    </row>
    <row r="103" spans="1:11">
      <c r="A103" s="116" t="s">
        <v>249</v>
      </c>
      <c r="B103" s="117" t="s">
        <v>84</v>
      </c>
      <c r="C103" s="143" t="s">
        <v>255</v>
      </c>
      <c r="D103" s="156" t="s">
        <v>98</v>
      </c>
      <c r="E103" s="134">
        <v>11</v>
      </c>
      <c r="F103" s="34">
        <v>33.85</v>
      </c>
      <c r="G103" s="14">
        <f t="shared" si="15"/>
        <v>372.35</v>
      </c>
      <c r="H103" s="33"/>
      <c r="I103" s="25"/>
    </row>
    <row r="104" spans="1:11" ht="15.75">
      <c r="A104" s="116" t="s">
        <v>249</v>
      </c>
      <c r="B104" s="117" t="s">
        <v>85</v>
      </c>
      <c r="C104" s="143" t="s">
        <v>198</v>
      </c>
      <c r="D104" s="156" t="s">
        <v>187</v>
      </c>
      <c r="E104" s="134">
        <v>84</v>
      </c>
      <c r="F104" s="34">
        <v>19.329999999999998</v>
      </c>
      <c r="G104" s="14">
        <f t="shared" ref="G104:G107" si="27">ROUND((E104*F104),2)</f>
        <v>1623.72</v>
      </c>
      <c r="H104" s="33"/>
      <c r="I104" s="25"/>
    </row>
    <row r="105" spans="1:11">
      <c r="A105" s="116" t="s">
        <v>249</v>
      </c>
      <c r="B105" s="117" t="s">
        <v>86</v>
      </c>
      <c r="C105" s="133" t="s">
        <v>256</v>
      </c>
      <c r="D105" s="117" t="s">
        <v>98</v>
      </c>
      <c r="E105" s="134">
        <v>64</v>
      </c>
      <c r="F105" s="34">
        <v>92.3</v>
      </c>
      <c r="G105" s="14">
        <f t="shared" si="27"/>
        <v>5907.2</v>
      </c>
      <c r="H105" s="64"/>
      <c r="I105" s="65"/>
    </row>
    <row r="106" spans="1:11" ht="15.75" thickBot="1">
      <c r="A106" s="116" t="s">
        <v>249</v>
      </c>
      <c r="B106" s="117" t="s">
        <v>87</v>
      </c>
      <c r="C106" s="133" t="s">
        <v>188</v>
      </c>
      <c r="D106" s="117" t="s">
        <v>98</v>
      </c>
      <c r="E106" s="134">
        <v>176</v>
      </c>
      <c r="F106" s="34">
        <v>93.13</v>
      </c>
      <c r="G106" s="14">
        <f t="shared" ref="G106" si="28">ROUND((E106*F106),2)</f>
        <v>16390.88</v>
      </c>
      <c r="H106" s="64"/>
      <c r="I106" s="65"/>
    </row>
    <row r="107" spans="1:11" ht="29.25" thickBot="1">
      <c r="A107" s="116" t="s">
        <v>249</v>
      </c>
      <c r="B107" s="117" t="s">
        <v>88</v>
      </c>
      <c r="C107" s="157" t="s">
        <v>257</v>
      </c>
      <c r="D107" s="158" t="s">
        <v>15</v>
      </c>
      <c r="E107" s="148">
        <v>4</v>
      </c>
      <c r="F107" s="30">
        <v>719.78</v>
      </c>
      <c r="G107" s="15">
        <f t="shared" si="27"/>
        <v>2879.12</v>
      </c>
      <c r="H107" s="69" t="s">
        <v>89</v>
      </c>
      <c r="I107" s="68">
        <f>ROUND(SUM(G92:G107),2)</f>
        <v>58299.81</v>
      </c>
    </row>
    <row r="108" spans="1:11" ht="18">
      <c r="A108" s="159" t="s">
        <v>264</v>
      </c>
      <c r="B108" s="160" t="s">
        <v>90</v>
      </c>
      <c r="C108" s="161" t="s">
        <v>261</v>
      </c>
      <c r="D108" s="162" t="s">
        <v>299</v>
      </c>
      <c r="E108" s="163">
        <v>40</v>
      </c>
      <c r="F108" s="79">
        <v>5.87</v>
      </c>
      <c r="G108" s="80">
        <f t="shared" ref="G108" si="29">ROUND((E108*F108),2)</f>
        <v>234.8</v>
      </c>
      <c r="H108" s="33"/>
      <c r="I108" s="25"/>
    </row>
    <row r="109" spans="1:11" ht="18.75" thickBot="1">
      <c r="A109" s="159" t="s">
        <v>264</v>
      </c>
      <c r="B109" s="160" t="s">
        <v>91</v>
      </c>
      <c r="C109" s="161" t="s">
        <v>262</v>
      </c>
      <c r="D109" s="162" t="s">
        <v>299</v>
      </c>
      <c r="E109" s="163">
        <v>690</v>
      </c>
      <c r="F109" s="79">
        <v>7.05</v>
      </c>
      <c r="G109" s="80">
        <f t="shared" ref="G109" si="30">ROUND((E109*F109),2)</f>
        <v>4864.5</v>
      </c>
      <c r="H109" s="33"/>
      <c r="I109" s="25"/>
    </row>
    <row r="110" spans="1:11" ht="29.25" thickBot="1">
      <c r="A110" s="145" t="s">
        <v>264</v>
      </c>
      <c r="B110" s="164" t="s">
        <v>92</v>
      </c>
      <c r="C110" s="165" t="s">
        <v>99</v>
      </c>
      <c r="D110" s="166" t="s">
        <v>118</v>
      </c>
      <c r="E110" s="167">
        <v>2.8</v>
      </c>
      <c r="F110" s="45">
        <v>6.32</v>
      </c>
      <c r="G110" s="31">
        <f t="shared" ref="G110:G111" si="31">ROUND((E110*F110),2)</f>
        <v>17.7</v>
      </c>
      <c r="H110" s="26" t="s">
        <v>93</v>
      </c>
      <c r="I110" s="17">
        <f>ROUND(SUM(G108:G110),2)</f>
        <v>5117</v>
      </c>
    </row>
    <row r="111" spans="1:11" ht="60.75" thickBot="1">
      <c r="A111" s="168" t="s">
        <v>265</v>
      </c>
      <c r="B111" s="169" t="s">
        <v>94</v>
      </c>
      <c r="C111" s="170" t="s">
        <v>168</v>
      </c>
      <c r="D111" s="147" t="s">
        <v>103</v>
      </c>
      <c r="E111" s="167">
        <v>1</v>
      </c>
      <c r="F111" s="58">
        <v>3814.56</v>
      </c>
      <c r="G111" s="31">
        <f t="shared" si="31"/>
        <v>3814.56</v>
      </c>
      <c r="H111" s="59" t="s">
        <v>136</v>
      </c>
      <c r="I111" s="60">
        <f>ROUND(SUM(G111:G111),2)</f>
        <v>3814.56</v>
      </c>
      <c r="J111" s="61"/>
      <c r="K111" s="61"/>
    </row>
    <row r="112" spans="1:11" ht="57.75" thickBot="1">
      <c r="A112" s="35"/>
      <c r="B112" s="35"/>
      <c r="C112" s="35"/>
      <c r="D112" s="35"/>
      <c r="E112" s="35"/>
      <c r="F112" s="37" t="s">
        <v>189</v>
      </c>
      <c r="G112" s="38">
        <f xml:space="preserve"> SUM(G5:G111)</f>
        <v>924402.97</v>
      </c>
    </row>
  </sheetData>
  <sheetProtection algorithmName="SHA-512" hashValue="+JrdeXcsjARbRjPlW7FkDTdVlVpchkhMhrmVwM/A3vX20aFFcJDa0d6GiA8qePXviOrurLKwcyef8QuygbH1sQ==" saltValue="qWdnN0HSFCwNBYw3c55Qeg==" spinCount="100000" sheet="1" objects="1" scenarios="1"/>
  <mergeCells count="2">
    <mergeCell ref="A1:G1"/>
    <mergeCell ref="A3:G3"/>
  </mergeCells>
  <phoneticPr fontId="10" type="noConversion"/>
  <pageMargins left="0.7" right="0.7" top="0.75" bottom="0.75" header="0.3" footer="0.3"/>
  <pageSetup scale="41" fitToHeight="0" orientation="portrait" r:id="rId1"/>
  <ignoredErrors>
    <ignoredError sqref="B25:B107 B5:B7 B111 B12:B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29C5-23BD-4967-960E-8A3751DBBF1D}">
  <sheetPr>
    <pageSetUpPr fitToPage="1"/>
  </sheetPr>
  <dimension ref="A1:I44"/>
  <sheetViews>
    <sheetView zoomScale="85" zoomScaleNormal="85" workbookViewId="0">
      <selection activeCell="H2" sqref="H2"/>
    </sheetView>
  </sheetViews>
  <sheetFormatPr defaultRowHeight="15"/>
  <cols>
    <col min="1" max="1" width="34.75" style="39" customWidth="1"/>
    <col min="2" max="2" width="9.25" style="40" customWidth="1"/>
    <col min="3" max="3" width="65.75" style="41" customWidth="1"/>
    <col min="4" max="4" width="9" style="42"/>
    <col min="5" max="5" width="14.25" style="42" customWidth="1"/>
    <col min="6" max="6" width="20.25" style="43" customWidth="1"/>
    <col min="7" max="7" width="12.75" style="40" customWidth="1"/>
    <col min="8" max="8" width="18.75" style="1" customWidth="1"/>
    <col min="9" max="9" width="18.125" style="1" customWidth="1"/>
  </cols>
  <sheetData>
    <row r="1" spans="1:9" ht="31.5" customHeight="1">
      <c r="A1" s="203" t="s">
        <v>205</v>
      </c>
      <c r="B1" s="203"/>
      <c r="C1" s="203"/>
      <c r="D1" s="203"/>
      <c r="E1" s="203"/>
      <c r="F1" s="203"/>
      <c r="G1" s="203"/>
    </row>
    <row r="2" spans="1:9" ht="15.75" thickBot="1">
      <c r="A2" s="2"/>
      <c r="B2" s="3"/>
      <c r="C2" s="2"/>
      <c r="D2" s="2"/>
      <c r="E2" s="4"/>
      <c r="F2" s="2"/>
      <c r="G2" s="3"/>
    </row>
    <row r="3" spans="1:9">
      <c r="A3" s="207" t="s">
        <v>137</v>
      </c>
      <c r="B3" s="208"/>
      <c r="C3" s="208"/>
      <c r="D3" s="208"/>
      <c r="E3" s="208"/>
      <c r="F3" s="208"/>
      <c r="G3" s="209"/>
    </row>
    <row r="4" spans="1:9" ht="29.25" thickBot="1">
      <c r="A4" s="171" t="s">
        <v>0</v>
      </c>
      <c r="B4" s="84" t="s">
        <v>1</v>
      </c>
      <c r="C4" s="85" t="s">
        <v>2</v>
      </c>
      <c r="D4" s="85" t="s">
        <v>3</v>
      </c>
      <c r="E4" s="86" t="s">
        <v>4</v>
      </c>
      <c r="F4" s="8" t="s">
        <v>5</v>
      </c>
      <c r="G4" s="9" t="s">
        <v>6</v>
      </c>
    </row>
    <row r="5" spans="1:9" ht="30" customHeight="1">
      <c r="A5" s="87" t="s">
        <v>7</v>
      </c>
      <c r="B5" s="172" t="s">
        <v>8</v>
      </c>
      <c r="C5" s="89" t="s">
        <v>295</v>
      </c>
      <c r="D5" s="108" t="s">
        <v>15</v>
      </c>
      <c r="E5" s="173">
        <v>6</v>
      </c>
      <c r="F5" s="10">
        <v>47.91</v>
      </c>
      <c r="G5" s="11">
        <f>ROUND((E5*F5),2)</f>
        <v>287.45999999999998</v>
      </c>
    </row>
    <row r="6" spans="1:9" ht="30" customHeight="1">
      <c r="A6" s="91" t="s">
        <v>7</v>
      </c>
      <c r="B6" s="174" t="s">
        <v>9</v>
      </c>
      <c r="C6" s="93" t="s">
        <v>138</v>
      </c>
      <c r="D6" s="106" t="s">
        <v>108</v>
      </c>
      <c r="E6" s="94">
        <v>0.3</v>
      </c>
      <c r="F6" s="13">
        <v>56.13</v>
      </c>
      <c r="G6" s="14">
        <f t="shared" ref="G6:G31" si="0">ROUND((E6*F6),2)</f>
        <v>16.84</v>
      </c>
    </row>
    <row r="7" spans="1:9" ht="30" customHeight="1">
      <c r="A7" s="91" t="s">
        <v>7</v>
      </c>
      <c r="B7" s="174" t="s">
        <v>10</v>
      </c>
      <c r="C7" s="93" t="s">
        <v>200</v>
      </c>
      <c r="D7" s="99" t="s">
        <v>31</v>
      </c>
      <c r="E7" s="94">
        <v>0.7</v>
      </c>
      <c r="F7" s="13">
        <v>128.11000000000001</v>
      </c>
      <c r="G7" s="14">
        <f t="shared" ref="G7" si="1">ROUND((E7*F7),2)</f>
        <v>89.68</v>
      </c>
    </row>
    <row r="8" spans="1:9" ht="30" customHeight="1" thickBot="1">
      <c r="A8" s="91" t="s">
        <v>7</v>
      </c>
      <c r="B8" s="174" t="s">
        <v>11</v>
      </c>
      <c r="C8" s="93" t="s">
        <v>139</v>
      </c>
      <c r="D8" s="175" t="s">
        <v>140</v>
      </c>
      <c r="E8" s="176">
        <v>0.06</v>
      </c>
      <c r="F8" s="13">
        <v>8083.83</v>
      </c>
      <c r="G8" s="14">
        <f t="shared" ref="G8:G9" si="2">ROUND((E8*F8),2)</f>
        <v>485.03</v>
      </c>
    </row>
    <row r="9" spans="1:9" ht="30" customHeight="1" thickBot="1">
      <c r="A9" s="177" t="s">
        <v>7</v>
      </c>
      <c r="B9" s="178" t="s">
        <v>101</v>
      </c>
      <c r="C9" s="179" t="s">
        <v>199</v>
      </c>
      <c r="D9" s="104" t="s">
        <v>108</v>
      </c>
      <c r="E9" s="180">
        <v>38</v>
      </c>
      <c r="F9" s="48">
        <v>11.08</v>
      </c>
      <c r="G9" s="15">
        <f t="shared" si="2"/>
        <v>421.04</v>
      </c>
      <c r="H9" s="16" t="s">
        <v>16</v>
      </c>
      <c r="I9" s="17">
        <f>ROUND(SUM(G5:G9),2)</f>
        <v>1300.05</v>
      </c>
    </row>
    <row r="10" spans="1:9" ht="30" customHeight="1">
      <c r="A10" s="87" t="s">
        <v>17</v>
      </c>
      <c r="B10" s="181" t="s">
        <v>18</v>
      </c>
      <c r="C10" s="182" t="s">
        <v>263</v>
      </c>
      <c r="D10" s="108" t="s">
        <v>114</v>
      </c>
      <c r="E10" s="90">
        <v>349</v>
      </c>
      <c r="F10" s="18">
        <v>8.1999999999999993</v>
      </c>
      <c r="G10" s="11">
        <f t="shared" si="0"/>
        <v>2861.8</v>
      </c>
      <c r="H10" s="19"/>
      <c r="I10" s="19"/>
    </row>
    <row r="11" spans="1:9" ht="30" customHeight="1">
      <c r="A11" s="96" t="s">
        <v>17</v>
      </c>
      <c r="B11" s="183" t="s">
        <v>20</v>
      </c>
      <c r="C11" s="97" t="s">
        <v>201</v>
      </c>
      <c r="D11" s="99" t="s">
        <v>114</v>
      </c>
      <c r="E11" s="98">
        <v>24</v>
      </c>
      <c r="F11" s="20">
        <v>33.729999999999997</v>
      </c>
      <c r="G11" s="21">
        <f t="shared" si="0"/>
        <v>809.52</v>
      </c>
      <c r="H11" s="19"/>
      <c r="I11" s="19"/>
    </row>
    <row r="12" spans="1:9" ht="30" customHeight="1" thickBot="1">
      <c r="A12" s="96" t="s">
        <v>17</v>
      </c>
      <c r="B12" s="183" t="s">
        <v>21</v>
      </c>
      <c r="C12" s="97" t="s">
        <v>190</v>
      </c>
      <c r="D12" s="184" t="s">
        <v>108</v>
      </c>
      <c r="E12" s="98">
        <v>398</v>
      </c>
      <c r="F12" s="20">
        <v>11.08</v>
      </c>
      <c r="G12" s="21">
        <f t="shared" ref="G12" si="3">ROUND((E12*F12),2)</f>
        <v>4409.84</v>
      </c>
      <c r="H12" s="19"/>
      <c r="I12" s="19"/>
    </row>
    <row r="13" spans="1:9" ht="30" customHeight="1" thickBot="1">
      <c r="A13" s="102" t="s">
        <v>17</v>
      </c>
      <c r="B13" s="185" t="s">
        <v>22</v>
      </c>
      <c r="C13" s="186" t="s">
        <v>260</v>
      </c>
      <c r="D13" s="187" t="s">
        <v>108</v>
      </c>
      <c r="E13" s="110">
        <v>39.4</v>
      </c>
      <c r="F13" s="44">
        <v>-9.58</v>
      </c>
      <c r="G13" s="31">
        <f t="shared" si="0"/>
        <v>-377.45</v>
      </c>
      <c r="H13" s="16" t="s">
        <v>32</v>
      </c>
      <c r="I13" s="17">
        <f>ROUND(SUM(G10:G13),2)</f>
        <v>7703.71</v>
      </c>
    </row>
    <row r="14" spans="1:9" ht="30" customHeight="1">
      <c r="A14" s="87" t="s">
        <v>266</v>
      </c>
      <c r="B14" s="181" t="s">
        <v>33</v>
      </c>
      <c r="C14" s="182" t="s">
        <v>267</v>
      </c>
      <c r="D14" s="108" t="s">
        <v>114</v>
      </c>
      <c r="E14" s="90">
        <v>59</v>
      </c>
      <c r="F14" s="18">
        <v>1.46</v>
      </c>
      <c r="G14" s="11">
        <f t="shared" ref="G14:G18" si="4">ROUND((E14*F14),2)</f>
        <v>86.14</v>
      </c>
      <c r="H14" s="19"/>
      <c r="I14" s="19"/>
    </row>
    <row r="15" spans="1:9" ht="30" customHeight="1">
      <c r="A15" s="96" t="s">
        <v>266</v>
      </c>
      <c r="B15" s="183" t="s">
        <v>34</v>
      </c>
      <c r="C15" s="97" t="s">
        <v>268</v>
      </c>
      <c r="D15" s="99" t="s">
        <v>98</v>
      </c>
      <c r="E15" s="98">
        <v>56</v>
      </c>
      <c r="F15" s="20">
        <v>34.56</v>
      </c>
      <c r="G15" s="21">
        <f t="shared" si="4"/>
        <v>1935.36</v>
      </c>
      <c r="H15" s="19"/>
      <c r="I15" s="19"/>
    </row>
    <row r="16" spans="1:9" ht="30" customHeight="1">
      <c r="A16" s="96" t="s">
        <v>266</v>
      </c>
      <c r="B16" s="183" t="s">
        <v>35</v>
      </c>
      <c r="C16" s="97" t="s">
        <v>269</v>
      </c>
      <c r="D16" s="184" t="s">
        <v>108</v>
      </c>
      <c r="E16" s="98">
        <v>2.8</v>
      </c>
      <c r="F16" s="20">
        <v>77.459999999999994</v>
      </c>
      <c r="G16" s="21">
        <f t="shared" ref="G16" si="5">ROUND((E16*F16),2)</f>
        <v>216.89</v>
      </c>
      <c r="H16" s="19"/>
      <c r="I16" s="19"/>
    </row>
    <row r="17" spans="1:9" ht="30" customHeight="1" thickBot="1">
      <c r="A17" s="96" t="s">
        <v>266</v>
      </c>
      <c r="B17" s="183" t="s">
        <v>36</v>
      </c>
      <c r="C17" s="97" t="s">
        <v>270</v>
      </c>
      <c r="D17" s="184" t="s">
        <v>108</v>
      </c>
      <c r="E17" s="98">
        <v>4.3</v>
      </c>
      <c r="F17" s="20">
        <v>80.5</v>
      </c>
      <c r="G17" s="21">
        <f t="shared" si="4"/>
        <v>346.15</v>
      </c>
      <c r="H17" s="19"/>
      <c r="I17" s="19"/>
    </row>
    <row r="18" spans="1:9" ht="30" customHeight="1" thickBot="1">
      <c r="A18" s="102" t="s">
        <v>266</v>
      </c>
      <c r="B18" s="185" t="s">
        <v>37</v>
      </c>
      <c r="C18" s="186" t="s">
        <v>271</v>
      </c>
      <c r="D18" s="104" t="s">
        <v>114</v>
      </c>
      <c r="E18" s="110">
        <v>76</v>
      </c>
      <c r="F18" s="44">
        <v>2.38</v>
      </c>
      <c r="G18" s="31">
        <f t="shared" si="4"/>
        <v>180.88</v>
      </c>
      <c r="H18" s="16" t="s">
        <v>59</v>
      </c>
      <c r="I18" s="17">
        <f>ROUND(SUM(G14:G18),2)</f>
        <v>2765.42</v>
      </c>
    </row>
    <row r="19" spans="1:9" ht="30" customHeight="1">
      <c r="A19" s="87" t="s">
        <v>277</v>
      </c>
      <c r="B19" s="172" t="s">
        <v>60</v>
      </c>
      <c r="C19" s="188" t="s">
        <v>272</v>
      </c>
      <c r="D19" s="108" t="s">
        <v>108</v>
      </c>
      <c r="E19" s="90">
        <v>330</v>
      </c>
      <c r="F19" s="18">
        <v>26.55</v>
      </c>
      <c r="G19" s="11">
        <f>ROUND((E19*F19),2)</f>
        <v>8761.5</v>
      </c>
      <c r="H19" s="210" t="s">
        <v>141</v>
      </c>
      <c r="I19" s="25"/>
    </row>
    <row r="20" spans="1:9" ht="30" customHeight="1">
      <c r="A20" s="91" t="s">
        <v>277</v>
      </c>
      <c r="B20" s="174" t="s">
        <v>61</v>
      </c>
      <c r="C20" s="189" t="s">
        <v>202</v>
      </c>
      <c r="D20" s="106" t="s">
        <v>114</v>
      </c>
      <c r="E20" s="190">
        <v>283</v>
      </c>
      <c r="F20" s="49">
        <v>27.44</v>
      </c>
      <c r="G20" s="14">
        <f t="shared" si="0"/>
        <v>7765.52</v>
      </c>
      <c r="H20" s="211"/>
      <c r="I20" s="25"/>
    </row>
    <row r="21" spans="1:9" ht="30" customHeight="1">
      <c r="A21" s="91" t="s">
        <v>277</v>
      </c>
      <c r="B21" s="174" t="s">
        <v>62</v>
      </c>
      <c r="C21" s="189" t="s">
        <v>273</v>
      </c>
      <c r="D21" s="106" t="s">
        <v>114</v>
      </c>
      <c r="E21" s="100">
        <v>280</v>
      </c>
      <c r="F21" s="49">
        <v>31.81</v>
      </c>
      <c r="G21" s="14">
        <f t="shared" si="0"/>
        <v>8906.7999999999993</v>
      </c>
      <c r="H21" s="211"/>
      <c r="I21" s="25"/>
    </row>
    <row r="22" spans="1:9" ht="30" customHeight="1">
      <c r="A22" s="91" t="s">
        <v>277</v>
      </c>
      <c r="B22" s="174" t="s">
        <v>63</v>
      </c>
      <c r="C22" s="189" t="s">
        <v>274</v>
      </c>
      <c r="D22" s="106" t="s">
        <v>114</v>
      </c>
      <c r="E22" s="100">
        <v>309</v>
      </c>
      <c r="F22" s="49">
        <v>0.89</v>
      </c>
      <c r="G22" s="14">
        <f t="shared" ref="G22:G24" si="6">ROUND((E22*F22),2)</f>
        <v>275.01</v>
      </c>
      <c r="H22" s="211"/>
      <c r="I22" s="25"/>
    </row>
    <row r="23" spans="1:9" ht="30" customHeight="1">
      <c r="A23" s="91" t="s">
        <v>277</v>
      </c>
      <c r="B23" s="174" t="s">
        <v>64</v>
      </c>
      <c r="C23" s="101" t="s">
        <v>275</v>
      </c>
      <c r="D23" s="106" t="s">
        <v>114</v>
      </c>
      <c r="E23" s="100">
        <v>309</v>
      </c>
      <c r="F23" s="49">
        <v>23.69</v>
      </c>
      <c r="G23" s="14">
        <f t="shared" ref="G23" si="7">ROUND((E23*F23),2)</f>
        <v>7320.21</v>
      </c>
      <c r="H23" s="211"/>
      <c r="I23" s="25"/>
    </row>
    <row r="24" spans="1:9" ht="30" customHeight="1" thickBot="1">
      <c r="A24" s="191" t="s">
        <v>277</v>
      </c>
      <c r="B24" s="174" t="s">
        <v>65</v>
      </c>
      <c r="C24" s="192" t="s">
        <v>276</v>
      </c>
      <c r="D24" s="193" t="s">
        <v>98</v>
      </c>
      <c r="E24" s="107">
        <v>26</v>
      </c>
      <c r="F24" s="70">
        <v>3.21</v>
      </c>
      <c r="G24" s="67">
        <f t="shared" si="6"/>
        <v>83.46</v>
      </c>
      <c r="H24" s="211"/>
      <c r="I24" s="25"/>
    </row>
    <row r="25" spans="1:9" ht="30" customHeight="1">
      <c r="A25" s="87" t="s">
        <v>278</v>
      </c>
      <c r="B25" s="172" t="s">
        <v>60</v>
      </c>
      <c r="C25" s="188" t="s">
        <v>279</v>
      </c>
      <c r="D25" s="108" t="s">
        <v>108</v>
      </c>
      <c r="E25" s="90">
        <v>286</v>
      </c>
      <c r="F25" s="18"/>
      <c r="G25" s="11">
        <f t="shared" si="0"/>
        <v>0</v>
      </c>
      <c r="H25" s="211"/>
      <c r="I25" s="25"/>
    </row>
    <row r="26" spans="1:9" ht="30" customHeight="1">
      <c r="A26" s="91" t="s">
        <v>278</v>
      </c>
      <c r="B26" s="174" t="s">
        <v>61</v>
      </c>
      <c r="C26" s="189" t="s">
        <v>203</v>
      </c>
      <c r="D26" s="106" t="s">
        <v>114</v>
      </c>
      <c r="E26" s="100">
        <v>289</v>
      </c>
      <c r="F26" s="49"/>
      <c r="G26" s="14">
        <f t="shared" si="0"/>
        <v>0</v>
      </c>
      <c r="H26" s="211"/>
      <c r="I26" s="25"/>
    </row>
    <row r="27" spans="1:9" ht="30" customHeight="1">
      <c r="A27" s="91" t="s">
        <v>278</v>
      </c>
      <c r="B27" s="174" t="s">
        <v>62</v>
      </c>
      <c r="C27" s="189" t="s">
        <v>273</v>
      </c>
      <c r="D27" s="106" t="s">
        <v>114</v>
      </c>
      <c r="E27" s="100">
        <v>280</v>
      </c>
      <c r="F27" s="49"/>
      <c r="G27" s="14">
        <f t="shared" si="0"/>
        <v>0</v>
      </c>
      <c r="H27" s="211"/>
      <c r="I27" s="25"/>
    </row>
    <row r="28" spans="1:9" ht="30" customHeight="1">
      <c r="A28" s="91" t="s">
        <v>278</v>
      </c>
      <c r="B28" s="174" t="s">
        <v>63</v>
      </c>
      <c r="C28" s="189" t="s">
        <v>274</v>
      </c>
      <c r="D28" s="106" t="s">
        <v>114</v>
      </c>
      <c r="E28" s="100">
        <v>309</v>
      </c>
      <c r="F28" s="49"/>
      <c r="G28" s="14">
        <f t="shared" si="0"/>
        <v>0</v>
      </c>
      <c r="H28" s="211"/>
      <c r="I28" s="25"/>
    </row>
    <row r="29" spans="1:9" ht="30" customHeight="1" thickBot="1">
      <c r="A29" s="91" t="s">
        <v>277</v>
      </c>
      <c r="B29" s="174" t="s">
        <v>64</v>
      </c>
      <c r="C29" s="101" t="s">
        <v>275</v>
      </c>
      <c r="D29" s="106" t="s">
        <v>114</v>
      </c>
      <c r="E29" s="100">
        <v>309</v>
      </c>
      <c r="F29" s="49"/>
      <c r="G29" s="14">
        <f t="shared" si="0"/>
        <v>0</v>
      </c>
      <c r="H29" s="212"/>
      <c r="I29" s="25"/>
    </row>
    <row r="30" spans="1:9" ht="30" customHeight="1" thickBot="1">
      <c r="A30" s="177" t="s">
        <v>278</v>
      </c>
      <c r="B30" s="178" t="s">
        <v>65</v>
      </c>
      <c r="C30" s="194" t="s">
        <v>276</v>
      </c>
      <c r="D30" s="104" t="s">
        <v>98</v>
      </c>
      <c r="E30" s="110">
        <v>26</v>
      </c>
      <c r="F30" s="71"/>
      <c r="G30" s="15">
        <f t="shared" si="0"/>
        <v>0</v>
      </c>
      <c r="H30" s="16" t="s">
        <v>72</v>
      </c>
      <c r="I30" s="17">
        <f>ROUND(SUM(G19:G30),2)</f>
        <v>33112.5</v>
      </c>
    </row>
    <row r="31" spans="1:9" ht="30" customHeight="1" thickBot="1">
      <c r="A31" s="96" t="s">
        <v>280</v>
      </c>
      <c r="B31" s="195" t="s">
        <v>73</v>
      </c>
      <c r="C31" s="93" t="s">
        <v>142</v>
      </c>
      <c r="D31" s="99" t="s">
        <v>108</v>
      </c>
      <c r="E31" s="98">
        <v>24</v>
      </c>
      <c r="F31" s="27">
        <v>33.130000000000003</v>
      </c>
      <c r="G31" s="21">
        <f t="shared" si="0"/>
        <v>795.12</v>
      </c>
      <c r="H31" s="28"/>
      <c r="I31" s="19"/>
    </row>
    <row r="32" spans="1:9" ht="30" customHeight="1" thickBot="1">
      <c r="A32" s="102" t="s">
        <v>280</v>
      </c>
      <c r="B32" s="196" t="s">
        <v>74</v>
      </c>
      <c r="C32" s="186" t="s">
        <v>143</v>
      </c>
      <c r="D32" s="104" t="s">
        <v>114</v>
      </c>
      <c r="E32" s="105">
        <v>133</v>
      </c>
      <c r="F32" s="30">
        <v>17.07</v>
      </c>
      <c r="G32" s="31">
        <f t="shared" ref="G32:G40" si="8">ROUND((E32*F32),2)</f>
        <v>2270.31</v>
      </c>
      <c r="H32" s="26" t="s">
        <v>89</v>
      </c>
      <c r="I32" s="72">
        <f>ROUND(SUM(G31:G32),2)</f>
        <v>3065.43</v>
      </c>
    </row>
    <row r="33" spans="1:9" ht="30">
      <c r="A33" s="87" t="s">
        <v>282</v>
      </c>
      <c r="B33" s="181" t="s">
        <v>90</v>
      </c>
      <c r="C33" s="95" t="s">
        <v>144</v>
      </c>
      <c r="D33" s="88" t="s">
        <v>98</v>
      </c>
      <c r="E33" s="90">
        <v>31</v>
      </c>
      <c r="F33" s="32">
        <v>4.0199999999999996</v>
      </c>
      <c r="G33" s="11">
        <f t="shared" ref="G33:G38" si="9">ROUND((E33*F33),2)</f>
        <v>124.62</v>
      </c>
      <c r="H33" s="22"/>
      <c r="I33" s="23"/>
    </row>
    <row r="34" spans="1:9" ht="30.75" thickBot="1">
      <c r="A34" s="96" t="s">
        <v>282</v>
      </c>
      <c r="B34" s="197" t="s">
        <v>91</v>
      </c>
      <c r="C34" s="97" t="s">
        <v>145</v>
      </c>
      <c r="D34" s="99" t="s">
        <v>98</v>
      </c>
      <c r="E34" s="98">
        <v>29</v>
      </c>
      <c r="F34" s="27">
        <v>1.34</v>
      </c>
      <c r="G34" s="21">
        <f t="shared" si="9"/>
        <v>38.86</v>
      </c>
      <c r="H34" s="24"/>
      <c r="I34" s="25"/>
    </row>
    <row r="35" spans="1:9" ht="30.75" thickBot="1">
      <c r="A35" s="102" t="s">
        <v>282</v>
      </c>
      <c r="B35" s="196" t="s">
        <v>92</v>
      </c>
      <c r="C35" s="103" t="s">
        <v>146</v>
      </c>
      <c r="D35" s="198" t="s">
        <v>98</v>
      </c>
      <c r="E35" s="110">
        <v>118</v>
      </c>
      <c r="F35" s="45">
        <v>2.0099999999999998</v>
      </c>
      <c r="G35" s="31">
        <f t="shared" si="9"/>
        <v>237.18</v>
      </c>
      <c r="H35" s="26" t="s">
        <v>93</v>
      </c>
      <c r="I35" s="17">
        <f>ROUND(SUM(G33:G35),2)</f>
        <v>400.66</v>
      </c>
    </row>
    <row r="36" spans="1:9" ht="30" customHeight="1">
      <c r="A36" s="87" t="s">
        <v>283</v>
      </c>
      <c r="B36" s="181" t="s">
        <v>94</v>
      </c>
      <c r="C36" s="95" t="s">
        <v>155</v>
      </c>
      <c r="D36" s="99" t="s">
        <v>108</v>
      </c>
      <c r="E36" s="90">
        <v>0.21</v>
      </c>
      <c r="F36" s="32">
        <v>133.9</v>
      </c>
      <c r="G36" s="11">
        <f t="shared" si="9"/>
        <v>28.12</v>
      </c>
      <c r="H36" s="22"/>
      <c r="I36" s="23"/>
    </row>
    <row r="37" spans="1:9" ht="30" customHeight="1" thickBot="1">
      <c r="A37" s="96" t="s">
        <v>283</v>
      </c>
      <c r="B37" s="197" t="s">
        <v>95</v>
      </c>
      <c r="C37" s="97" t="s">
        <v>284</v>
      </c>
      <c r="D37" s="99" t="s">
        <v>15</v>
      </c>
      <c r="E37" s="98">
        <v>4</v>
      </c>
      <c r="F37" s="27">
        <v>401.78</v>
      </c>
      <c r="G37" s="21">
        <f t="shared" si="9"/>
        <v>1607.12</v>
      </c>
      <c r="H37" s="24"/>
      <c r="I37" s="25"/>
    </row>
    <row r="38" spans="1:9" ht="30" customHeight="1" thickBot="1">
      <c r="A38" s="102" t="s">
        <v>283</v>
      </c>
      <c r="B38" s="196" t="s">
        <v>96</v>
      </c>
      <c r="C38" s="103" t="s">
        <v>285</v>
      </c>
      <c r="D38" s="198" t="s">
        <v>15</v>
      </c>
      <c r="E38" s="110">
        <v>2</v>
      </c>
      <c r="F38" s="45">
        <v>133.93</v>
      </c>
      <c r="G38" s="31">
        <f t="shared" si="9"/>
        <v>267.86</v>
      </c>
      <c r="H38" s="26" t="s">
        <v>136</v>
      </c>
      <c r="I38" s="17">
        <f>ROUND(SUM(G36:G38),2)</f>
        <v>1903.1</v>
      </c>
    </row>
    <row r="39" spans="1:9" ht="30" customHeight="1" thickBot="1">
      <c r="A39" s="87" t="s">
        <v>286</v>
      </c>
      <c r="B39" s="172" t="s">
        <v>148</v>
      </c>
      <c r="C39" s="89" t="s">
        <v>151</v>
      </c>
      <c r="D39" s="108" t="s">
        <v>114</v>
      </c>
      <c r="E39" s="90">
        <v>26</v>
      </c>
      <c r="F39" s="32">
        <v>1.46</v>
      </c>
      <c r="G39" s="11">
        <f t="shared" ref="G39" si="10">ROUND((E39*F39),2)</f>
        <v>37.96</v>
      </c>
      <c r="H39" s="28"/>
      <c r="I39" s="19"/>
    </row>
    <row r="40" spans="1:9" ht="30" customHeight="1" thickBot="1">
      <c r="A40" s="177" t="s">
        <v>287</v>
      </c>
      <c r="B40" s="178" t="s">
        <v>149</v>
      </c>
      <c r="C40" s="103" t="s">
        <v>152</v>
      </c>
      <c r="D40" s="104" t="s">
        <v>108</v>
      </c>
      <c r="E40" s="105">
        <v>5.2</v>
      </c>
      <c r="F40" s="30">
        <v>145.08000000000001</v>
      </c>
      <c r="G40" s="15">
        <f t="shared" si="8"/>
        <v>754.42</v>
      </c>
      <c r="H40" s="46" t="s">
        <v>147</v>
      </c>
      <c r="I40" s="47">
        <f>ROUND(SUM(G39:G40),2)</f>
        <v>792.38</v>
      </c>
    </row>
    <row r="41" spans="1:9" ht="30" customHeight="1">
      <c r="A41" s="87" t="s">
        <v>288</v>
      </c>
      <c r="B41" s="88" t="s">
        <v>148</v>
      </c>
      <c r="C41" s="199" t="s">
        <v>153</v>
      </c>
      <c r="D41" s="108" t="s">
        <v>108</v>
      </c>
      <c r="E41" s="90">
        <v>15.4</v>
      </c>
      <c r="F41" s="32">
        <v>100.35</v>
      </c>
      <c r="G41" s="11">
        <f>ROUND((E41*F41),2)</f>
        <v>1545.39</v>
      </c>
      <c r="H41" s="33"/>
      <c r="I41" s="25"/>
    </row>
    <row r="42" spans="1:9" ht="30" customHeight="1" thickBot="1">
      <c r="A42" s="96" t="s">
        <v>288</v>
      </c>
      <c r="B42" s="92" t="s">
        <v>149</v>
      </c>
      <c r="C42" s="200" t="s">
        <v>204</v>
      </c>
      <c r="D42" s="99" t="s">
        <v>108</v>
      </c>
      <c r="E42" s="98">
        <v>13.2</v>
      </c>
      <c r="F42" s="27">
        <v>80.28</v>
      </c>
      <c r="G42" s="21">
        <f t="shared" ref="G42:G43" si="11">ROUND((E42*F42),2)</f>
        <v>1059.7</v>
      </c>
    </row>
    <row r="43" spans="1:9" ht="30" customHeight="1" thickBot="1">
      <c r="A43" s="102" t="s">
        <v>288</v>
      </c>
      <c r="B43" s="109" t="s">
        <v>150</v>
      </c>
      <c r="C43" s="201" t="s">
        <v>154</v>
      </c>
      <c r="D43" s="104" t="s">
        <v>108</v>
      </c>
      <c r="E43" s="202">
        <v>9.4</v>
      </c>
      <c r="F43" s="45">
        <v>16</v>
      </c>
      <c r="G43" s="31">
        <f t="shared" si="11"/>
        <v>150.4</v>
      </c>
      <c r="H43" s="26" t="s">
        <v>281</v>
      </c>
      <c r="I43" s="17">
        <f>ROUND(SUM(G41:G43),2)</f>
        <v>2755.49</v>
      </c>
    </row>
    <row r="44" spans="1:9" ht="43.5" thickBot="1">
      <c r="A44" s="35"/>
      <c r="B44" s="36"/>
      <c r="C44" s="35"/>
      <c r="D44" s="36"/>
      <c r="E44" s="36"/>
      <c r="F44" s="37" t="s">
        <v>191</v>
      </c>
      <c r="G44" s="38">
        <f>SUM(G5:G43)</f>
        <v>53798.740000000005</v>
      </c>
    </row>
  </sheetData>
  <sheetProtection algorithmName="SHA-512" hashValue="5AW3ZCf2ZEWHWHWxd3oX4ZHIrSgSlYFSrxvofoXxLKp/UTFO9zmzJaBM0j+t9jrr1/+T6OjMeWEaCfo/Vj3qNA==" saltValue="+WZ2Zp1CuoO0SWVpfJHTMQ==" spinCount="100000" sheet="1" objects="1" scenarios="1"/>
  <mergeCells count="3">
    <mergeCell ref="A1:G1"/>
    <mergeCell ref="A3:G3"/>
    <mergeCell ref="H19:H29"/>
  </mergeCells>
  <phoneticPr fontId="10" type="noConversion"/>
  <pageMargins left="0.7" right="0.7" top="0.75" bottom="0.75" header="0.3" footer="0.3"/>
  <pageSetup paperSize="9" scale="39" fitToHeight="0" orientation="portrait" r:id="rId1"/>
  <ignoredErrors>
    <ignoredError sqref="B5:B13 B41:B43 B14:B30 B31:B32 B33:B35 B36:B38 B39:B4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DB794-07E0-4328-8781-B0E69462CB17}">
  <sheetPr>
    <pageSetUpPr fitToPage="1"/>
  </sheetPr>
  <dimension ref="B2:D18"/>
  <sheetViews>
    <sheetView tabSelected="1" zoomScaleNormal="100" workbookViewId="0">
      <selection activeCell="H16" sqref="H16"/>
    </sheetView>
  </sheetViews>
  <sheetFormatPr defaultRowHeight="14.25"/>
  <cols>
    <col min="1" max="1" width="8" customWidth="1"/>
    <col min="2" max="2" width="16.625" customWidth="1"/>
    <col min="3" max="3" width="55.375" customWidth="1"/>
    <col min="4" max="4" width="13" customWidth="1"/>
  </cols>
  <sheetData>
    <row r="2" spans="2:4" ht="15.75">
      <c r="B2" s="215"/>
      <c r="C2" s="215"/>
      <c r="D2" s="215"/>
    </row>
    <row r="3" spans="2:4">
      <c r="B3" s="216" t="s">
        <v>156</v>
      </c>
      <c r="C3" s="217"/>
      <c r="D3" s="218"/>
    </row>
    <row r="4" spans="2:4" ht="25.5">
      <c r="B4" s="50" t="s">
        <v>157</v>
      </c>
      <c r="C4" s="50" t="s">
        <v>158</v>
      </c>
      <c r="D4" s="50" t="s">
        <v>159</v>
      </c>
    </row>
    <row r="5" spans="2:4">
      <c r="B5" s="219" t="s">
        <v>205</v>
      </c>
      <c r="C5" s="220"/>
      <c r="D5" s="221"/>
    </row>
    <row r="6" spans="2:4">
      <c r="B6" s="51">
        <v>1</v>
      </c>
      <c r="C6" s="52" t="s">
        <v>160</v>
      </c>
      <c r="D6" s="53">
        <f>'DKŽ-SK Nr.1'!G112</f>
        <v>924402.97</v>
      </c>
    </row>
    <row r="7" spans="2:4">
      <c r="B7" s="51">
        <v>2</v>
      </c>
      <c r="C7" s="52" t="s">
        <v>161</v>
      </c>
      <c r="D7" s="53">
        <f>'DKŽ-S Nr. 2'!G44</f>
        <v>53798.740000000005</v>
      </c>
    </row>
    <row r="8" spans="2:4" ht="25.5">
      <c r="B8" s="50" t="s">
        <v>162</v>
      </c>
      <c r="C8" s="54" t="s">
        <v>163</v>
      </c>
      <c r="D8" s="53">
        <f>SUM(D6:D7)</f>
        <v>978201.71</v>
      </c>
    </row>
    <row r="9" spans="2:4">
      <c r="B9" s="55"/>
      <c r="C9" s="55"/>
      <c r="D9" s="55"/>
    </row>
    <row r="10" spans="2:4">
      <c r="B10" s="222"/>
      <c r="C10" s="222"/>
      <c r="D10" s="222"/>
    </row>
    <row r="11" spans="2:4">
      <c r="B11" s="56"/>
      <c r="C11" s="56"/>
      <c r="D11" s="56"/>
    </row>
    <row r="12" spans="2:4" ht="106.15" customHeight="1">
      <c r="B12" s="222" t="s">
        <v>164</v>
      </c>
      <c r="C12" s="222"/>
      <c r="D12" s="222"/>
    </row>
    <row r="13" spans="2:4">
      <c r="B13" s="222"/>
      <c r="C13" s="222"/>
      <c r="D13" s="222"/>
    </row>
    <row r="14" spans="2:4">
      <c r="B14" s="55"/>
      <c r="C14" s="55"/>
      <c r="D14" s="57" t="s">
        <v>165</v>
      </c>
    </row>
    <row r="15" spans="2:4">
      <c r="B15" s="55"/>
      <c r="C15" s="55"/>
      <c r="D15" s="55"/>
    </row>
    <row r="16" spans="2:4" ht="233.1" customHeight="1">
      <c r="B16" s="213" t="s">
        <v>296</v>
      </c>
      <c r="C16" s="214"/>
      <c r="D16" s="214"/>
    </row>
    <row r="17" spans="2:4" ht="161.1" customHeight="1">
      <c r="B17" s="213" t="s">
        <v>166</v>
      </c>
      <c r="C17" s="214"/>
      <c r="D17" s="214"/>
    </row>
    <row r="18" spans="2:4" ht="132" customHeight="1">
      <c r="B18" s="213" t="s">
        <v>167</v>
      </c>
      <c r="C18" s="214"/>
      <c r="D18" s="214"/>
    </row>
  </sheetData>
  <sheetProtection algorithmName="SHA-512" hashValue="r9bWrUMcizO2sm1v4WElRIdIVQgvl62SqNnLqslNRJyjB7n1hfCtb9g9u7+zLLVDGpAFurk0qUyz4eOtz6og0w==" saltValue="S/LXwxm1VSo6bVIp3dDHcg==" spinCount="100000" sheet="1" objects="1" scenarios="1" formatColumns="0" selectLockedCells="1"/>
  <mergeCells count="9">
    <mergeCell ref="B16:D16"/>
    <mergeCell ref="B17:D17"/>
    <mergeCell ref="B18:D18"/>
    <mergeCell ref="B2:D2"/>
    <mergeCell ref="B3:D3"/>
    <mergeCell ref="B5:D5"/>
    <mergeCell ref="B10:D10"/>
    <mergeCell ref="B12:D12"/>
    <mergeCell ref="B13:D13"/>
  </mergeCells>
  <pageMargins left="0.7" right="0.7" top="0.75" bottom="0.75" header="0.3" footer="0.3"/>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DKŽ-SK Nr.1</vt:lpstr>
      <vt:lpstr>DKŽ-S Nr. 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Vilius Kryževičius</dc:creator>
  <cp:lastModifiedBy>Mantas Kuoja</cp:lastModifiedBy>
  <cp:lastPrinted>2023-11-14T07:41:06Z</cp:lastPrinted>
  <dcterms:created xsi:type="dcterms:W3CDTF">2023-08-10T10:47:58Z</dcterms:created>
  <dcterms:modified xsi:type="dcterms:W3CDTF">2024-03-25T12:59:35Z</dcterms:modified>
</cp:coreProperties>
</file>