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5E4E9DAB-1613-4B4F-B5E0-F47E46E39086}" xr6:coauthVersionLast="47" xr6:coauthVersionMax="47" xr10:uidLastSave="{00000000-0000-0000-0000-000000000000}"/>
  <bookViews>
    <workbookView xWindow="-120" yWindow="-120" windowWidth="29040" windowHeight="17640" firstSheet="1" activeTab="1" xr2:uid="{27BD9B0B-94FC-49BB-A909-CFA70055E5BC}"/>
  </bookViews>
  <sheets>
    <sheet name="1-Bendrieji reikalavimai" sheetId="2" r:id="rId1"/>
    <sheet name="2-Techninė specifikacij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9" i="1" l="1"/>
  <c r="Q129" i="1" s="1"/>
  <c r="O130" i="1"/>
  <c r="Q130" i="1" s="1"/>
  <c r="O128" i="1"/>
  <c r="Q128" i="1" s="1"/>
  <c r="O112" i="1"/>
  <c r="O115" i="1"/>
  <c r="O116" i="1"/>
  <c r="O119" i="1"/>
  <c r="O120" i="1"/>
  <c r="O121" i="1"/>
  <c r="O123" i="1"/>
  <c r="Q123" i="1" s="1"/>
  <c r="O124" i="1"/>
  <c r="O125" i="1"/>
  <c r="O111" i="1"/>
  <c r="O107" i="1"/>
  <c r="Q107" i="1" s="1"/>
  <c r="R107" i="1" s="1"/>
  <c r="O108" i="1"/>
  <c r="Q108" i="1" s="1"/>
  <c r="O109" i="1"/>
  <c r="Q109" i="1" s="1"/>
  <c r="O98" i="1"/>
  <c r="O94" i="1"/>
  <c r="Q94" i="1" s="1"/>
  <c r="O95" i="1"/>
  <c r="Q95" i="1" s="1"/>
  <c r="R95" i="1" s="1"/>
  <c r="O96" i="1"/>
  <c r="O97" i="1"/>
  <c r="Q97" i="1" s="1"/>
  <c r="R97" i="1" s="1"/>
  <c r="O101" i="1"/>
  <c r="O102" i="1"/>
  <c r="Q102" i="1" s="1"/>
  <c r="O103" i="1"/>
  <c r="O104" i="1"/>
  <c r="O105" i="1"/>
  <c r="O106" i="1"/>
  <c r="O100" i="1"/>
  <c r="Q96" i="1"/>
  <c r="R96" i="1" s="1"/>
  <c r="O90" i="1"/>
  <c r="Q90" i="1" s="1"/>
  <c r="R90" i="1" s="1"/>
  <c r="O91" i="1"/>
  <c r="Q91" i="1" s="1"/>
  <c r="O93" i="1"/>
  <c r="O87" i="1"/>
  <c r="O88" i="1"/>
  <c r="O89" i="1"/>
  <c r="O86" i="1"/>
  <c r="O84" i="1"/>
  <c r="Q84" i="1" s="1"/>
  <c r="O83" i="1"/>
  <c r="O75" i="1"/>
  <c r="O76" i="1"/>
  <c r="O77" i="1"/>
  <c r="O78" i="1"/>
  <c r="O79" i="1"/>
  <c r="Q79" i="1" s="1"/>
  <c r="O80" i="1"/>
  <c r="O81" i="1"/>
  <c r="Q81" i="1" s="1"/>
  <c r="R81" i="1" s="1"/>
  <c r="O74" i="1"/>
  <c r="O73" i="1"/>
  <c r="O71" i="1"/>
  <c r="O70" i="1"/>
  <c r="O67" i="1"/>
  <c r="O66" i="1"/>
  <c r="O64" i="1"/>
  <c r="O61" i="1"/>
  <c r="O62" i="1"/>
  <c r="O60" i="1"/>
  <c r="O56" i="1"/>
  <c r="O57" i="1"/>
  <c r="O55" i="1"/>
  <c r="O52" i="1"/>
  <c r="O53" i="1" s="1"/>
  <c r="O47" i="1"/>
  <c r="O48" i="1"/>
  <c r="O49" i="1"/>
  <c r="O46" i="1"/>
  <c r="O44" i="1"/>
  <c r="O42" i="1"/>
  <c r="O41" i="1"/>
  <c r="O36" i="1"/>
  <c r="O37" i="1"/>
  <c r="O38" i="1"/>
  <c r="O35" i="1"/>
  <c r="O31" i="1"/>
  <c r="O32" i="1"/>
  <c r="O30" i="1"/>
  <c r="O25" i="1"/>
  <c r="O26" i="1"/>
  <c r="O27" i="1"/>
  <c r="O24" i="1"/>
  <c r="Q24" i="1" s="1"/>
  <c r="O13" i="1"/>
  <c r="Q13" i="1" s="1"/>
  <c r="O14" i="1"/>
  <c r="O15" i="1"/>
  <c r="O16" i="1"/>
  <c r="O17" i="1"/>
  <c r="O18" i="1"/>
  <c r="O20" i="1"/>
  <c r="O21" i="1"/>
  <c r="O12" i="1"/>
  <c r="Q12" i="1" s="1"/>
  <c r="R12" i="1" s="1"/>
  <c r="O8" i="1"/>
  <c r="O9" i="1"/>
  <c r="O10" i="1"/>
  <c r="Q10" i="1" s="1"/>
  <c r="O7" i="1"/>
  <c r="Q7" i="1" s="1"/>
  <c r="R7" i="1" s="1"/>
  <c r="O58" i="1" l="1"/>
  <c r="O63" i="1" s="1"/>
  <c r="O85" i="1"/>
  <c r="Q8" i="1"/>
  <c r="R8" i="1" s="1"/>
  <c r="O72" i="1"/>
  <c r="O126" i="1"/>
  <c r="O117" i="1"/>
  <c r="O68" i="1"/>
  <c r="O99" i="1"/>
  <c r="Q9" i="1"/>
  <c r="R9" i="1" s="1"/>
  <c r="R91" i="1"/>
  <c r="R108" i="1"/>
  <c r="Q17" i="1"/>
  <c r="R17" i="1" s="1"/>
  <c r="R13" i="1"/>
  <c r="R79" i="1"/>
  <c r="Q86" i="1"/>
  <c r="R86" i="1" s="1"/>
  <c r="R130" i="1"/>
  <c r="Q124" i="1"/>
  <c r="Q119" i="1"/>
  <c r="R119" i="1" s="1"/>
  <c r="Q16" i="1"/>
  <c r="R16" i="1" s="1"/>
  <c r="Q89" i="1"/>
  <c r="R89" i="1" s="1"/>
  <c r="R129" i="1"/>
  <c r="Q116" i="1"/>
  <c r="R116" i="1" s="1"/>
  <c r="R123" i="1"/>
  <c r="O131" i="1"/>
  <c r="R10" i="1"/>
  <c r="Q20" i="1"/>
  <c r="R20" i="1" s="1"/>
  <c r="Q15" i="1"/>
  <c r="R15" i="1" s="1"/>
  <c r="O28" i="1"/>
  <c r="Q74" i="1"/>
  <c r="R74" i="1" s="1"/>
  <c r="Q77" i="1"/>
  <c r="R77" i="1" s="1"/>
  <c r="Q83" i="1"/>
  <c r="Q85" i="1" s="1"/>
  <c r="R84" i="1"/>
  <c r="Q88" i="1"/>
  <c r="R88" i="1" s="1"/>
  <c r="R109" i="1"/>
  <c r="Q111" i="1"/>
  <c r="R111" i="1" s="1"/>
  <c r="Q121" i="1"/>
  <c r="R121" i="1" s="1"/>
  <c r="Q115" i="1"/>
  <c r="R115" i="1" s="1"/>
  <c r="O113" i="1"/>
  <c r="Q75" i="1"/>
  <c r="R75" i="1" s="1"/>
  <c r="Q21" i="1"/>
  <c r="R21" i="1" s="1"/>
  <c r="Q78" i="1"/>
  <c r="R78" i="1" s="1"/>
  <c r="O11" i="1"/>
  <c r="Q18" i="1"/>
  <c r="R18" i="1" s="1"/>
  <c r="Q14" i="1"/>
  <c r="R14" i="1" s="1"/>
  <c r="Q80" i="1"/>
  <c r="R80" i="1" s="1"/>
  <c r="Q76" i="1"/>
  <c r="R76" i="1" s="1"/>
  <c r="Q87" i="1"/>
  <c r="R87" i="1" s="1"/>
  <c r="Q93" i="1"/>
  <c r="R93" i="1" s="1"/>
  <c r="Q125" i="1"/>
  <c r="R125" i="1" s="1"/>
  <c r="Q120" i="1"/>
  <c r="R120" i="1" s="1"/>
  <c r="Q112" i="1"/>
  <c r="R112" i="1" s="1"/>
  <c r="R94" i="1"/>
  <c r="R102" i="1"/>
  <c r="Q100" i="1"/>
  <c r="R100" i="1" s="1"/>
  <c r="Q101" i="1"/>
  <c r="R101" i="1" s="1"/>
  <c r="K130" i="1"/>
  <c r="L130" i="1" s="1"/>
  <c r="K129" i="1"/>
  <c r="L129" i="1" s="1"/>
  <c r="K128" i="1"/>
  <c r="J130" i="1"/>
  <c r="J129" i="1"/>
  <c r="J128" i="1"/>
  <c r="K125" i="1"/>
  <c r="L125" i="1" s="1"/>
  <c r="K124" i="1"/>
  <c r="L124" i="1" s="1"/>
  <c r="K123" i="1"/>
  <c r="J125" i="1"/>
  <c r="J124" i="1"/>
  <c r="J123" i="1"/>
  <c r="J120" i="1"/>
  <c r="K120" i="1"/>
  <c r="J119" i="1"/>
  <c r="K119" i="1"/>
  <c r="J116" i="1"/>
  <c r="K116" i="1"/>
  <c r="J115" i="1"/>
  <c r="K115" i="1"/>
  <c r="J112" i="1"/>
  <c r="K112" i="1"/>
  <c r="J111" i="1"/>
  <c r="K111" i="1"/>
  <c r="R117" i="1" l="1"/>
  <c r="Q126" i="1"/>
  <c r="R124" i="1"/>
  <c r="R126" i="1" s="1"/>
  <c r="K117" i="1"/>
  <c r="R11" i="1"/>
  <c r="Q11" i="1"/>
  <c r="R113" i="1"/>
  <c r="Q131" i="1"/>
  <c r="L123" i="1"/>
  <c r="L126" i="1" s="1"/>
  <c r="K126" i="1"/>
  <c r="Q113" i="1"/>
  <c r="R128" i="1"/>
  <c r="R131" i="1" s="1"/>
  <c r="L128" i="1"/>
  <c r="L131" i="1" s="1"/>
  <c r="K131" i="1"/>
  <c r="L111" i="1"/>
  <c r="K113" i="1"/>
  <c r="Q117" i="1"/>
  <c r="R83" i="1"/>
  <c r="R85" i="1" s="1"/>
  <c r="Q104" i="1"/>
  <c r="R104" i="1" s="1"/>
  <c r="Q103" i="1"/>
  <c r="R103" i="1" s="1"/>
  <c r="L120" i="1"/>
  <c r="L119" i="1"/>
  <c r="L116" i="1"/>
  <c r="L115" i="1"/>
  <c r="L112" i="1"/>
  <c r="K57" i="1"/>
  <c r="J57" i="1"/>
  <c r="L57" i="1" s="1"/>
  <c r="L117" i="1" l="1"/>
  <c r="L113" i="1"/>
  <c r="Q105" i="1"/>
  <c r="R105" i="1" s="1"/>
  <c r="J109" i="1"/>
  <c r="K109" i="1"/>
  <c r="J108" i="1"/>
  <c r="K108" i="1"/>
  <c r="Q106" i="1" l="1"/>
  <c r="R106" i="1" s="1"/>
  <c r="L108" i="1"/>
  <c r="L109" i="1"/>
  <c r="J74" i="1"/>
  <c r="K74" i="1"/>
  <c r="L74" i="1" s="1"/>
  <c r="J75" i="1"/>
  <c r="K75" i="1"/>
  <c r="L75" i="1" s="1"/>
  <c r="O22" i="1" l="1"/>
  <c r="K107" i="1"/>
  <c r="L107" i="1" s="1"/>
  <c r="J107" i="1"/>
  <c r="K106" i="1"/>
  <c r="L106" i="1" s="1"/>
  <c r="J106" i="1"/>
  <c r="K105" i="1"/>
  <c r="L105" i="1" s="1"/>
  <c r="J105" i="1"/>
  <c r="K104" i="1"/>
  <c r="L104" i="1" s="1"/>
  <c r="J104" i="1"/>
  <c r="K103" i="1"/>
  <c r="L103" i="1" s="1"/>
  <c r="J103" i="1"/>
  <c r="K102" i="1"/>
  <c r="L102" i="1" s="1"/>
  <c r="J102" i="1"/>
  <c r="K101" i="1"/>
  <c r="L101" i="1" s="1"/>
  <c r="J101" i="1"/>
  <c r="K100" i="1"/>
  <c r="L100" i="1" s="1"/>
  <c r="J100" i="1"/>
  <c r="K98" i="1"/>
  <c r="L98" i="1" s="1"/>
  <c r="J98" i="1"/>
  <c r="K97" i="1"/>
  <c r="L97" i="1" s="1"/>
  <c r="J97" i="1"/>
  <c r="K96" i="1"/>
  <c r="L96" i="1" s="1"/>
  <c r="J96" i="1"/>
  <c r="K95" i="1"/>
  <c r="L95" i="1" s="1"/>
  <c r="J95" i="1"/>
  <c r="K94" i="1"/>
  <c r="L94" i="1" s="1"/>
  <c r="J94" i="1"/>
  <c r="K93" i="1"/>
  <c r="J93" i="1"/>
  <c r="K91" i="1"/>
  <c r="L91" i="1" s="1"/>
  <c r="J91" i="1"/>
  <c r="K90" i="1"/>
  <c r="L90" i="1" s="1"/>
  <c r="J90" i="1"/>
  <c r="K89" i="1"/>
  <c r="L89" i="1" s="1"/>
  <c r="J89" i="1"/>
  <c r="K88" i="1"/>
  <c r="L88" i="1" s="1"/>
  <c r="J88" i="1"/>
  <c r="K87" i="1"/>
  <c r="J87" i="1"/>
  <c r="K86" i="1"/>
  <c r="L86" i="1" s="1"/>
  <c r="J86" i="1"/>
  <c r="K84" i="1"/>
  <c r="L84" i="1" s="1"/>
  <c r="J84" i="1"/>
  <c r="K83" i="1"/>
  <c r="J83" i="1"/>
  <c r="K81" i="1"/>
  <c r="L81" i="1" s="1"/>
  <c r="J81" i="1"/>
  <c r="K80" i="1"/>
  <c r="L80" i="1" s="1"/>
  <c r="J80" i="1"/>
  <c r="K79" i="1"/>
  <c r="L79" i="1" s="1"/>
  <c r="J79" i="1"/>
  <c r="K78" i="1"/>
  <c r="L78" i="1" s="1"/>
  <c r="J78" i="1"/>
  <c r="K77" i="1"/>
  <c r="L77" i="1" s="1"/>
  <c r="J77" i="1"/>
  <c r="K76" i="1"/>
  <c r="L76" i="1" s="1"/>
  <c r="J76" i="1"/>
  <c r="K73" i="1"/>
  <c r="L73" i="1" s="1"/>
  <c r="J73" i="1"/>
  <c r="K71" i="1"/>
  <c r="J71" i="1"/>
  <c r="L71" i="1" s="1"/>
  <c r="K70" i="1"/>
  <c r="J70" i="1"/>
  <c r="L70" i="1" s="1"/>
  <c r="K67" i="1"/>
  <c r="J67" i="1"/>
  <c r="L67" i="1" s="1"/>
  <c r="K66" i="1"/>
  <c r="J66" i="1"/>
  <c r="L66" i="1" s="1"/>
  <c r="K64" i="1"/>
  <c r="L64" i="1" s="1"/>
  <c r="J64" i="1"/>
  <c r="K62" i="1"/>
  <c r="J62" i="1"/>
  <c r="L62" i="1" s="1"/>
  <c r="K61" i="1"/>
  <c r="J61" i="1"/>
  <c r="L61" i="1" s="1"/>
  <c r="K60" i="1"/>
  <c r="J60" i="1"/>
  <c r="L60" i="1" s="1"/>
  <c r="K56" i="1"/>
  <c r="J56" i="1"/>
  <c r="L56" i="1" s="1"/>
  <c r="K55" i="1"/>
  <c r="J55" i="1"/>
  <c r="L55" i="1" s="1"/>
  <c r="K52" i="1"/>
  <c r="K53" i="1" s="1"/>
  <c r="J52" i="1"/>
  <c r="L52" i="1" s="1"/>
  <c r="L53" i="1" s="1"/>
  <c r="K49" i="1"/>
  <c r="J49" i="1"/>
  <c r="L49" i="1" s="1"/>
  <c r="K48" i="1"/>
  <c r="J48" i="1"/>
  <c r="L48" i="1" s="1"/>
  <c r="K47" i="1"/>
  <c r="J47" i="1"/>
  <c r="L47" i="1" s="1"/>
  <c r="K46" i="1"/>
  <c r="J46" i="1"/>
  <c r="L46" i="1" s="1"/>
  <c r="K44" i="1"/>
  <c r="J44" i="1"/>
  <c r="L44" i="1" s="1"/>
  <c r="K42" i="1"/>
  <c r="J42" i="1"/>
  <c r="L42" i="1" s="1"/>
  <c r="K41" i="1"/>
  <c r="J41" i="1"/>
  <c r="L41" i="1" s="1"/>
  <c r="K38" i="1"/>
  <c r="J38" i="1"/>
  <c r="L38" i="1" s="1"/>
  <c r="K37" i="1"/>
  <c r="J37" i="1"/>
  <c r="L37" i="1" s="1"/>
  <c r="K36" i="1"/>
  <c r="J36" i="1"/>
  <c r="L36" i="1" s="1"/>
  <c r="K35" i="1"/>
  <c r="J35" i="1"/>
  <c r="L35" i="1" s="1"/>
  <c r="K32" i="1"/>
  <c r="J32" i="1"/>
  <c r="L32" i="1" s="1"/>
  <c r="K31" i="1"/>
  <c r="J31" i="1"/>
  <c r="L31" i="1" s="1"/>
  <c r="K30" i="1"/>
  <c r="J30" i="1"/>
  <c r="L30" i="1" s="1"/>
  <c r="K27" i="1"/>
  <c r="J27" i="1"/>
  <c r="L27" i="1" s="1"/>
  <c r="K26" i="1"/>
  <c r="J26" i="1"/>
  <c r="L26" i="1" s="1"/>
  <c r="K25" i="1"/>
  <c r="J25" i="1"/>
  <c r="L25" i="1" s="1"/>
  <c r="K24" i="1"/>
  <c r="J24" i="1"/>
  <c r="L24" i="1" s="1"/>
  <c r="K21" i="1"/>
  <c r="J21" i="1"/>
  <c r="L21" i="1" s="1"/>
  <c r="K20" i="1"/>
  <c r="K22" i="1" s="1"/>
  <c r="J20" i="1"/>
  <c r="L20" i="1" s="1"/>
  <c r="K18" i="1"/>
  <c r="J18" i="1"/>
  <c r="L18" i="1" s="1"/>
  <c r="K17" i="1"/>
  <c r="J17" i="1"/>
  <c r="L17" i="1" s="1"/>
  <c r="K16" i="1"/>
  <c r="J16" i="1"/>
  <c r="L16" i="1" s="1"/>
  <c r="K15" i="1"/>
  <c r="J15" i="1"/>
  <c r="L15" i="1" s="1"/>
  <c r="K14" i="1"/>
  <c r="J14" i="1"/>
  <c r="L14" i="1" s="1"/>
  <c r="K13" i="1"/>
  <c r="J13" i="1"/>
  <c r="L13" i="1" s="1"/>
  <c r="K12" i="1"/>
  <c r="J12" i="1"/>
  <c r="L12" i="1" s="1"/>
  <c r="K10" i="1"/>
  <c r="J10" i="1"/>
  <c r="L10" i="1" s="1"/>
  <c r="K9" i="1"/>
  <c r="J9" i="1"/>
  <c r="L9" i="1" s="1"/>
  <c r="K8" i="1"/>
  <c r="J8" i="1"/>
  <c r="L8" i="1" s="1"/>
  <c r="K7" i="1"/>
  <c r="J7" i="1"/>
  <c r="L7" i="1" s="1"/>
  <c r="K33" i="1" l="1"/>
  <c r="K28" i="1"/>
  <c r="K50" i="1"/>
  <c r="L11" i="1"/>
  <c r="L39" i="1"/>
  <c r="L43" i="1"/>
  <c r="L58" i="1"/>
  <c r="L63" i="1"/>
  <c r="L68" i="1"/>
  <c r="L72" i="1"/>
  <c r="K39" i="1"/>
  <c r="K43" i="1"/>
  <c r="K58" i="1"/>
  <c r="K63" i="1"/>
  <c r="K68" i="1"/>
  <c r="K72" i="1"/>
  <c r="L83" i="1"/>
  <c r="L85" i="1" s="1"/>
  <c r="K85" i="1"/>
  <c r="L93" i="1"/>
  <c r="K99" i="1"/>
  <c r="L99" i="1" s="1"/>
  <c r="K11" i="1"/>
  <c r="L22" i="1"/>
  <c r="L28" i="1"/>
  <c r="L33" i="1"/>
  <c r="L50" i="1"/>
  <c r="Q22" i="1"/>
  <c r="R22" i="1" s="1"/>
  <c r="L87" i="1"/>
  <c r="R24" i="1" l="1"/>
  <c r="Q25" i="1"/>
  <c r="R25" i="1" l="1"/>
  <c r="Q26" i="1"/>
  <c r="R26" i="1" s="1"/>
  <c r="Q27" i="1" l="1"/>
  <c r="R27" i="1" s="1"/>
  <c r="R28" i="1" s="1"/>
  <c r="Q28" i="1" l="1"/>
  <c r="Q31" i="1" l="1"/>
  <c r="R31" i="1" s="1"/>
  <c r="Q30" i="1"/>
  <c r="R30" i="1" s="1"/>
  <c r="Q32" i="1" l="1"/>
  <c r="R32" i="1" s="1"/>
  <c r="R33" i="1" s="1"/>
  <c r="O33" i="1"/>
  <c r="Q33" i="1" l="1"/>
  <c r="Q35" i="1" l="1"/>
  <c r="R35" i="1" l="1"/>
  <c r="Q36" i="1"/>
  <c r="R36" i="1" s="1"/>
  <c r="O39" i="1" l="1"/>
  <c r="Q38" i="1"/>
  <c r="R38" i="1" s="1"/>
  <c r="Q37" i="1"/>
  <c r="R37" i="1" s="1"/>
  <c r="R39" i="1" l="1"/>
  <c r="Q39" i="1"/>
  <c r="O43" i="1" l="1"/>
  <c r="Q41" i="1"/>
  <c r="Q42" i="1" l="1"/>
  <c r="R42" i="1" s="1"/>
  <c r="R41" i="1"/>
  <c r="Q44" i="1"/>
  <c r="R44" i="1" s="1"/>
  <c r="Q43" i="1" l="1"/>
  <c r="R43" i="1"/>
  <c r="Q46" i="1" l="1"/>
  <c r="R46" i="1" l="1"/>
  <c r="Q47" i="1"/>
  <c r="R47" i="1" s="1"/>
  <c r="O50" i="1" l="1"/>
  <c r="Q48" i="1"/>
  <c r="R48" i="1" s="1"/>
  <c r="Q49" i="1" l="1"/>
  <c r="R49" i="1" s="1"/>
  <c r="Q50" i="1" l="1"/>
  <c r="R50" i="1" s="1"/>
  <c r="Q52" i="1"/>
  <c r="R52" i="1" l="1"/>
  <c r="R53" i="1" s="1"/>
  <c r="Q53" i="1"/>
  <c r="Q55" i="1"/>
  <c r="R55" i="1" l="1"/>
  <c r="Q56" i="1"/>
  <c r="R56" i="1" s="1"/>
  <c r="Q57" i="1" l="1"/>
  <c r="R57" i="1" s="1"/>
  <c r="R58" i="1" s="1"/>
  <c r="Q58" i="1" l="1"/>
  <c r="Q61" i="1"/>
  <c r="R61" i="1" s="1"/>
  <c r="Q60" i="1"/>
  <c r="R60" i="1" l="1"/>
  <c r="Q62" i="1"/>
  <c r="R62" i="1" s="1"/>
  <c r="Q63" i="1" l="1"/>
  <c r="R63" i="1"/>
  <c r="Q64" i="1"/>
  <c r="R64" i="1" s="1"/>
  <c r="Q66" i="1" l="1"/>
  <c r="R66" i="1" l="1"/>
  <c r="Q67" i="1"/>
  <c r="R67" i="1" s="1"/>
  <c r="Q68" i="1" l="1"/>
  <c r="R68" i="1"/>
  <c r="Q71" i="1"/>
  <c r="R71" i="1" s="1"/>
  <c r="Q70" i="1"/>
  <c r="R70" i="1" l="1"/>
  <c r="R72" i="1" s="1"/>
  <c r="Q72" i="1"/>
  <c r="Q73" i="1"/>
  <c r="R73" i="1" s="1"/>
  <c r="Q98" i="1" l="1"/>
  <c r="Q99" i="1" s="1"/>
  <c r="R98" i="1" l="1"/>
  <c r="R99" i="1" s="1"/>
</calcChain>
</file>

<file path=xl/sharedStrings.xml><?xml version="1.0" encoding="utf-8"?>
<sst xmlns="http://schemas.openxmlformats.org/spreadsheetml/2006/main" count="616" uniqueCount="373">
  <si>
    <t>BENDRIEJI REIKALAVIMAI</t>
  </si>
  <si>
    <t>1. Prekių kokybė, žymėjimas, informacija vartotojui turi atitikti 93/42/EEC ir/ar MDR (ES) 2017/745 direktivų reikalavimams. CE ženklinimas.</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</si>
  <si>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</si>
  <si>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</si>
  <si>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</si>
  <si>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t xml:space="preserve">     Perkančioji organizacija turi teisę reikalauti pateikti katalogų ir techninių aprašų originalus, o tiekėjui jų nepateikus – pasiūlymą atmesti.</t>
  </si>
  <si>
    <r>
      <t xml:space="preserve">5.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xml:space="preserve">. Tiekėjas turi būti oficialus siūlomų prekių gamintojo atstovas arba turi turėti rašytinį susitarimą su tokiu atstovu dėl prekybos šiomis prekėmis (jei pats siūlomų prekių negamina). </t>
    </r>
    <r>
      <rPr>
        <b/>
        <sz val="11"/>
        <color theme="1"/>
        <rFont val="Times New Roman"/>
        <family val="1"/>
        <charset val="186"/>
      </rPr>
      <t>Kartu su pasiūlymu turi būti pateikti dokumentai, patvirtinantys, kad tiekėjas yra oficialus siūlomos įrangos gamintojo atstovas</t>
    </r>
    <r>
      <rPr>
        <sz val="11"/>
        <color theme="1"/>
        <rFont val="Times New Roman"/>
        <family val="1"/>
        <charset val="186"/>
      </rPr>
      <t xml:space="preserve"> </t>
    </r>
    <r>
      <rPr>
        <b/>
        <sz val="11"/>
        <color theme="1"/>
        <rFont val="Times New Roman"/>
        <family val="1"/>
        <charset val="186"/>
      </rPr>
      <t>arba turi rašytinį susitarimą</t>
    </r>
    <r>
      <rPr>
        <sz val="11"/>
        <color theme="1"/>
        <rFont val="Times New Roman"/>
        <family val="1"/>
        <charset val="186"/>
      </rPr>
      <t xml:space="preserve"> su tokiu atstovu dėl prekybos šiomis prekėmis (pateikiamos skaitmeninės dokumentų kopijos). Dokumentai gali būti pateikiami anglų kalba. Jei atitinkami dokumentai yra išduoti kita, nei reikalaujama, kalba (lietuvių ar anglų), kartu turi būti pateiktas vertimas į lietuvių kalbą.</t>
    </r>
  </si>
  <si>
    <r>
      <t xml:space="preserve">6.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Tiekėjo atstovas turi būti išklausęs gamintojo mokymus, turi tai įrodančius dokumentus ir gali suteikti konsultacijas medicinos personalui visą sutarties galiojimo laikotarpį.</t>
    </r>
  </si>
  <si>
    <r>
      <t xml:space="preserve">7.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Kartu su pasiūlymu turi būti pateikta prekės naudojimo instrukcija lietuvių kalba.</t>
    </r>
  </si>
  <si>
    <r>
      <t xml:space="preserve">8. </t>
    </r>
    <r>
      <rPr>
        <i/>
        <u/>
        <sz val="11"/>
        <color theme="1"/>
        <rFont val="Times New Roman"/>
        <family val="1"/>
        <charset val="186"/>
      </rPr>
      <t xml:space="preserve">Taikoma </t>
    </r>
    <r>
      <rPr>
        <i/>
        <u/>
        <sz val="11"/>
        <color rgb="FFFF0000"/>
        <rFont val="Times New Roman"/>
        <family val="1"/>
        <charset val="186"/>
      </rPr>
      <t xml:space="preserve">9-15, 21, 34, 35 </t>
    </r>
    <r>
      <rPr>
        <i/>
        <u/>
        <sz val="11"/>
        <color theme="1"/>
        <rFont val="Times New Roman"/>
        <family val="1"/>
        <charset val="186"/>
      </rPr>
      <t>pirkimo dalims</t>
    </r>
    <r>
      <rPr>
        <sz val="11"/>
        <color theme="1"/>
        <rFont val="Times New Roman"/>
        <family val="1"/>
        <charset val="186"/>
      </rPr>
      <t xml:space="preserve">. </t>
    </r>
    <r>
      <rPr>
        <b/>
        <sz val="11"/>
        <color theme="1"/>
        <rFont val="Times New Roman"/>
        <family val="1"/>
        <charset val="186"/>
      </rPr>
      <t>Iki susipažinimo su pasiūlymu termino Tiekėjas turi pateikti siūlomos prekės sterilų pavyzdį originalioje pakuotėje</t>
    </r>
    <r>
      <rPr>
        <sz val="11"/>
        <color theme="1"/>
        <rFont val="Times New Roman"/>
        <family val="1"/>
        <charset val="186"/>
      </rPr>
      <t>, kuri turi būti pažymėta sertifikavimo ženklais (</t>
    </r>
    <r>
      <rPr>
        <u/>
        <sz val="11"/>
        <color theme="1"/>
        <rFont val="Times New Roman"/>
        <family val="1"/>
        <charset val="186"/>
      </rPr>
      <t>žr. SPS 14.1 p</t>
    </r>
    <r>
      <rPr>
        <sz val="11"/>
        <color theme="1"/>
        <rFont val="Times New Roman"/>
        <family val="1"/>
        <charset val="186"/>
      </rPr>
      <t>.).</t>
    </r>
  </si>
  <si>
    <t>VIENKARTINĖS PRIEMONĖS CHIRURGIJAI: endoskopinio siuvimo-pjovimo aparatai, kasetės, linijiniai pjovikliai, drenai, konstrukcijos šonkaulių ir krūtinkaulio fiksacijai ir kita  (Nr. 8553)</t>
  </si>
  <si>
    <t>SPS 1 Priedas</t>
  </si>
  <si>
    <t>T E C H N I N Ė   S P E C I F I K A CI J A</t>
  </si>
  <si>
    <t>Pirk. dalies Nr.</t>
  </si>
  <si>
    <t>Dalies Nr. RK 7885 metu</t>
  </si>
  <si>
    <t>BPVŽ kodas</t>
  </si>
  <si>
    <t>Pirkimo dalies pavadinimas</t>
  </si>
  <si>
    <t>Charakteristikos, reikalavimai</t>
  </si>
  <si>
    <t>Mato vienetas</t>
  </si>
  <si>
    <t xml:space="preserve">Preliminarus kiekis </t>
  </si>
  <si>
    <t>PLANUOJAMA</t>
  </si>
  <si>
    <t>Firminis priemonių pavadinimas, gamintojas, priemonės kodas gamintojo kataloge</t>
  </si>
  <si>
    <t>SIŪLOMA</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</si>
  <si>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</si>
  <si>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Vnt. įkainis EUR be PVM</t>
  </si>
  <si>
    <t>PVM tarifas ٪</t>
  </si>
  <si>
    <t>Vnt. įkainis EUR su PVM</t>
  </si>
  <si>
    <t>Maksimali kaina Eur be PVM</t>
  </si>
  <si>
    <t>Maksimali kaina Eur su PVM</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</si>
  <si>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</si>
  <si>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</si>
  <si>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PVM tarifas,%</t>
  </si>
  <si>
    <t>PVM suma, Eur</t>
  </si>
  <si>
    <r>
      <t xml:space="preserve">Kaina Eur </t>
    </r>
    <r>
      <rPr>
        <b/>
        <sz val="10"/>
        <color rgb="FF000000"/>
        <rFont val="Times New Roman"/>
        <family val="1"/>
        <charset val="186"/>
      </rPr>
      <t>su PVM</t>
    </r>
  </si>
  <si>
    <t>33141000-0</t>
  </si>
  <si>
    <t>Endoskopinio siuvimo-pjovimo aparato kasetės ir rankena</t>
  </si>
  <si>
    <t>Kasetės endolinijiniam pjovėjui, kasetės ilgis 45 ir/arba 60mm, 6 kabutės už peilio ribos, trys skirtingo aukščio kabučių eilės už peilio ribos. Peilis integruotas į kasetę. Kabutės skerpjūvis kvadratinis, dėl to suformuojama tiksli “B” raidės formos kabutė.</t>
  </si>
  <si>
    <t>1.1</t>
  </si>
  <si>
    <t>5.1</t>
  </si>
  <si>
    <t>33141122-1</t>
  </si>
  <si>
    <t>Kasetė skirta siūti ir pjauti kraujagysles ir plonus audinius</t>
  </si>
  <si>
    <t>Skirta pjauti ir siūti 0.88-1.8mm storio audiniams. Atidarytų kabučių aukštis 2; 2,5; 3mm. Uždarytų kabučių aukštis 0.75; 1.0; 1.25 mm. 6 kabučių eilės – po tris skirtingo aukščio kabučių eiles kiekvienoje peilio pusėje. 
Nerūdyjančio plieno peilis integruotas į kasetę. Fiksuotas priekalas</t>
  </si>
  <si>
    <t>vnt.</t>
  </si>
  <si>
    <t>400</t>
  </si>
  <si>
    <t>1.2</t>
  </si>
  <si>
    <t>5.2</t>
  </si>
  <si>
    <t>Kasetė skirta siūti ir pjauti vidutinio storio ir storus audinius</t>
  </si>
  <si>
    <t>Skirta pjauti ir siūti 1.5-2.25 mm storio audiniams. Atidarytų kabučių aukštis 3; 3,5; 4mm. Uždarytų kabučių aukštis 1.25; 1.5; 1.75 mm. 6 kabučių eilės – po tris skirtingo aukščio kabučių eiles kiekvienoje peilio pusėje. Nerūdyjančio plieno peilis integruotas į kasetę. Fiksuotas priekalas</t>
  </si>
  <si>
    <t>1.3</t>
  </si>
  <si>
    <t>5.3</t>
  </si>
  <si>
    <t>Kasetė skirta siūti ir pjauti ypatingai storus audinius</t>
  </si>
  <si>
    <t>Skirta pjauti ir siūti 2.25-3.00 mm storio audiniams. Atidarytų kabučių aukštis 4; 4,5; 5mm. Uždarytų kabučių aukštis 1.75; 2.0; 2.25 mm. 6 kabučių eilės – po tris skirtingo aukščio kabučių eiles kiekvienoje peilio pusėje. Nerūdyjančio plieno peilis integruotas į kasetę. Fiksuotas priekalas</t>
  </si>
  <si>
    <t>200</t>
  </si>
  <si>
    <t>1.4</t>
  </si>
  <si>
    <t>5.4</t>
  </si>
  <si>
    <t>33141121-4</t>
  </si>
  <si>
    <t>Endoskopinio linijinio siuvimo-pjovimo aparato rankena</t>
  </si>
  <si>
    <t>Endoskopinio linijinio siuvimo-pjovimo aparato rankena, suderinama su siūlomimos kasetėmis. Rotuojamas 360°. Artikuliuojamas iki 45° kampu, galimos 11 artikuliacijos pozicijų. Turi automatinį saugumo mechanizmą, neleidžiantį iššauti panaudotos kasetės. Galimas daugkartinis instrumento uždarymas ir atidarymas prieš iššaunant. Rankenos stiebas ≥16 cm ilgio. Turi audinių griebimo funkciją. Užtaisoma pasirinktinai vienkartinėmis steriliomis 45 ir 60 mm ilgio kasetėmis. Galima iššauti iki 25 vienkartinių kasečių. Rankenos stiebas lengvai įvedamas per 12mm trokarą</t>
  </si>
  <si>
    <t>120</t>
  </si>
  <si>
    <t>Viso: 1 dalis</t>
  </si>
  <si>
    <t>Bipolinės žnyplės, skirtos atviroms operacijoms Nr.1</t>
  </si>
  <si>
    <t>Ilgis 18±0,2 cm, žiaunų ilgis 20,6±0,2 mm, pjovimo ilgis 19,8±0,2 mm; lenktos, padengtos danga, mažinančia audinių kibimą; su galimybe naudoti audinių nupjovimui be energijos aktyvacijos ir koaguliacijai be nupjovimo. Vienos aktyvacijos metu turi pilnai sulydyti kraujagysles, limfagysles ir audinių pluoštus ≤7 mm. Suderinamos su firmos „Covidien” elektrochirurginiu generatoriumi „Valleylab FT10“, aktyvuojamos pasirinktinai ranka arba kojiniu jungikliu (pedalu).</t>
  </si>
  <si>
    <t>150</t>
  </si>
  <si>
    <t>Bipolinės žnyplės, skirtos atviroms operacijoms Nr.2</t>
  </si>
  <si>
    <t>Ilgis 23±0,2 cm, stiebo diametras 5±0,2 mm, žiaunų ilgis 20,3±0,2 mm, pjovimo ilgis 18,5±0,2 mm; lenktos, padengtos danga, mažinančia audinių kibimą; su galimybe naudoti audinių nupjovimui be energijos aktyvacijos ir koaguliacijai be nupjovimo. Darbinė dalis rotuojama 3500Vienos aktyvacijos metu turi pilnai sulydyti kraujagysles, limfagysles ir audinių pluoštus ≤7 mm. suderinamos su firmos „Covidien” elektrochirurginiu generatoriumi „Valleylab FT10“, aktyvuojamos pasirinktinai ranka arba kojiniu jungikliu (pedalu).</t>
  </si>
  <si>
    <t>300</t>
  </si>
  <si>
    <t>Bipolinės žnyplės, skirtos laparoskopinėms operacijoms</t>
  </si>
  <si>
    <t>Ilgis 37 cm±0,3mm, stiebo diametras 5mm, žiaunų ilgis 20,3mm±0,1mm, pjovimo ilgis 18,5mm±0,1mm. Žnyplių žiaunos lenktos, padengtos danga mažinančia apnašų susidarymą. Turi būti galimybė naudoti peilį audinių nupjovimui, be energijos aktyvacijos. Darbinė dalis rotuojama 3500. Aktyvacija ranka arba kojiniu pedalu. Vienos aktyvacijos metu turi pilnai sulydyti kraujagysles, limfagysles ir audinių pluoštus ≤7 mm. Suderinamas su elektrochirurginiu generatoriumi Valleylab FT10.</t>
  </si>
  <si>
    <t>Klipsatorius atviroms operacijoms</t>
  </si>
  <si>
    <t>Vienkartinis, sterilus. Skirtas kraujagyslių ir kitų vamzdelinių struktūrų ligavimui atvirų operacijų metu. Sudarytas iš stiebo, rankenų ir integruotos kasetės su titanėmis kabutėmis. Su indikatoriumi, nurodančiu, kad instrumentas tuščias. Apsauginis mechanizmas neleidžia uždaryti tuščio instrumento. 15 kabučių instrumente. Kabutės dydis 6,5 mm. Uždarytos kabutės ilgis 11 mm. Kabutės vielos išmatavimai 0.4x1,04mm</t>
  </si>
  <si>
    <t>12</t>
  </si>
  <si>
    <t>Troakaras Nr.1</t>
  </si>
  <si>
    <t>Vienkartinis, sterilus. Trokarai skaidrūs su stabilumo sriegiu ir skaidriu atrauminiu pravedėju. Vožtuvas suteptas silikonu. Skersmuo 14,9-15,1mm, ilgis 100 ± 10 mm. Praleidžia instrumentus 5-15mm. Troakaras pagamintas iš skaidraus poliamido arba analogiškos medžiagos, polisopreno (sintetinė guma) arba analogiškos medžiagos, C-Flex termoplastinio elastomero arba analogiškos medžiagos, Marlex 9006 HDPE arba analogiškos medžiagos ir silikoninės alyvos arba analogiškos medžiagos. Smaigas pagamintas iš skaidrus poliamido arba analogiškos medžiagos, akrilnitrilo-butadienio-stirenio arba analogiškos medžiagos ir "Versaflex" termoplastinio elastomero arba analogiškos medžiagos.</t>
  </si>
  <si>
    <t>Troakaras Nr.2</t>
  </si>
  <si>
    <t>Trokarai skaidrūs su stabilumo sriegiu ir skaidriu atrauminiu pravedėju. Vožtuvas suteptas silikonu arba analogiška medžiagą. Skersmuo 11,9-12,1mm, ilgis 100 ± 10 mm. Praleidžia instrumentus 5-12mm. Troakaras pagamintas iš skaidraus poliamido arba analogiškos medžiagos, polisopreno (sintetinė guma) arba analogiškos medžiagos, C-Flex termoplastinio elastomero arba analogiškos medžiagos, Marlex 9006 HDPE arba analogiškos medžiagos ir silikoninės alyvos arba analogiškos medžiagos. Smaigas pagamintas iš skaidrus poliamido arba analogiškos medžiagos, akrilnitrilo-butadienio-stirenio arba analogiškos medžiagos ir "Versaflex" termoplastinio elastomero arba analogiškos medžiagos.</t>
  </si>
  <si>
    <t>33141220-8</t>
  </si>
  <si>
    <t>Kaniulė troakarui</t>
  </si>
  <si>
    <t>Vienkartinė, sterili. Kaniulė skaidri su stabilumo sriegiu. Tinkama siūlomiems troakarams Nr.2. Vožtuvas suteptas silikonu arba analogiška medžiagą. Skersmuo 11,9-12,1mm, ilgis 100 ± 10 mm. Praleidžia instrumentus 5-12mm. Kaniulė pagaminta iš skaidraus poliamido arba analogiškos medžiagos, polisopreno (sintetinė guma) arba analogiškos medžiagos, C-Flex termoplastinio elastomero arba analogiškos medžiagos, Marlex 9006 HDPE arba analogiškos medžiagos ir silikoninės alyvos arba analogiškos medžiagos.</t>
  </si>
  <si>
    <t>Instrumentas kraujagyslių susiuvimui</t>
  </si>
  <si>
    <t>9.1</t>
  </si>
  <si>
    <t>13.1</t>
  </si>
  <si>
    <t>Endoskopinis linijinis lankstus pjovėjas</t>
  </si>
  <si>
    <t xml:space="preserve">Lankstus (natūrali artikuliacija) 50° į abi puses (po 3 padėtis į abi puses). Lankstomas viena ranka pasukant rankenėlę. Turi peilio indikatorių rodantį, kurioje vietoje yra peilis operacijos metu. Siūlės ilgis 35 mm, sterilus. 4 eilės kabučių. Vienas instrumentas sukabina audinius kabutėmis ir tuo pačiu pjauna audinius tarp kabučių eilių. Darbinių branšų suspaudimo laipsnis ypatingai aukštas. Aparato ilgis 320 mm, koto diametras 9 mm. Rotuojamas 360°. Atskira rankenėlė, apsauganti nuo priešlaikinio aparato iššovimo. Galimybė perjungiklio pagalba avariniam peilio grąžinimui. Automatinis saugumo mechanizmas neleidžia iššauti panaudotos kasetės. Peilis integruotas į aparatą. Leidžiamas daugkartinis instrumento uždarymas ir atidarymas prieš iššaunant. Skirtas 12 šūvių, užtaisomas balta spalva žymima kasete. </t>
  </si>
  <si>
    <t>30</t>
  </si>
  <si>
    <t>9.2</t>
  </si>
  <si>
    <t>13.2</t>
  </si>
  <si>
    <t>Kasetė endoskopiniam linijiniam pjovėjui</t>
  </si>
  <si>
    <t>Skirta kraujagyslių susiuvimui ir nupjovimui. Siūlės ilgis 35 mm, 4 eilės titano plieno lydinio kabučių, kabutės kojos ilgis 2,5 mm, uždarytos kabutės aukštis 1,0 mm.</t>
  </si>
  <si>
    <t>Viso 9 dalis</t>
  </si>
  <si>
    <t>Mechaninės siūlės aparatas (siūlės ilgis 51 mm)</t>
  </si>
  <si>
    <t>10.1</t>
  </si>
  <si>
    <t>16.1</t>
  </si>
  <si>
    <t>Mechaninės siūlės aparatas su peiliu</t>
  </si>
  <si>
    <t>Vienkartiniai, lenkti mechaninės siūlės aparatai su peiliu, skirti žemam tiesiosios žarnos uždarymui ir nupjovimui. Siūlės ilgis 51 mm, peilio ilgis iki 40 mm. Erdvės, į kurią telpa aparatas, tiesės ilgis iki 30 mm. Atidarytos kabutės aukštis 4,7 mm, uždarytos kabutės aukštis 2,0 mm. Formuojama naujos kartos 3D formos kabutės. Kasetės su paviršiuje esančiais iškilumais, kurie neleidžia išslysti audiniui šūvio metu, taip pat užtikrina, kad kabutės tinkamai įeitų į joms skirtas kišenes. Kasetėje 46 kabutės. Aparatas uždaromas viena rankena, o aparato iššovimas vykdomas kita, tolimesne rankena. Leidžiamas daugkartinis aparato uždarymas-atidarymas, skirtas šauti 6 kartus. Aparatas turi būti užtaisytas žalia spalva pažymėta  kasete.</t>
  </si>
  <si>
    <t>10.2</t>
  </si>
  <si>
    <t>16.2</t>
  </si>
  <si>
    <t>Kasetė mechaniniam siuvimo aparatui</t>
  </si>
  <si>
    <t>Vienkartinės kasetės, tinkančios mechaniniam siuvimo aparatui su peiliu.  Atidarytos kabutės aukštis 4,7 mm, uždarytos kabutės aukštis 2,0 mm. Formuojama naujos kartos 3D formos kabutės. Kasetės su paviršiuje esančiais iškilumais, kurie neleidžia išslysti audiniui šūvio metu, taip pat užtikrina, kad kabutės tinkamai įeitų į joms skirtas kišenes.</t>
  </si>
  <si>
    <t>48</t>
  </si>
  <si>
    <t>10.3</t>
  </si>
  <si>
    <t>16.3</t>
  </si>
  <si>
    <t>Vienkartiniai, lenkti mechaninės siūlės aparatai su peiliu, skirti žemam tiesiosios žarnos uždarymui ir nupjovimui. Siūlės ilgis 51 mm, peilio ilgis iki 40 mm. Erdvės, į kurią telpa aparatas, tiesės ilgis iki 30 mm. Atidarytos kabutės aukštis 3.5 mm, uždarytos kabutės aukštis 1.5 mm. Formuojama naujos kartos 3D formos kabutės. Kasetės su paviršiuje esančiais iškilumais, kurie neleidžia išslysti audiniui šūvio metu, taip pat užtikrina, kad kabutės tinkamai įeitų į joms skirtas kišenes. Kasetėje 46 kabutės. Aparatas uždaromas viena rankena, o aparato iššovimas vykdomas kita, tolimesne rankena. Leidžiamas daugkartinis aparato uždarymas-atidarymas, skirtas šauti 6 kartus. Aparatas turi būti užtaisytas mėlyna spalva pažymėta  kasete.</t>
  </si>
  <si>
    <t>9</t>
  </si>
  <si>
    <t>10.4</t>
  </si>
  <si>
    <t>16.4</t>
  </si>
  <si>
    <t>Vienkartinės kasetės, tinkančios mechaniniam siuvimo aparatui su peiliu.  Atidarytos kabutės aukštis 3.5 mm, uždarytos kabutės aukštis 1.5 mm. Formuojama naujos kartos 3D formos kabutės. Kasetės su paviršiuje esančiais iškilumais, kurie neleidžia išslysti audiniui šūvio metu, taip pat užtikrina, kad kabutės tinkamai įeitų į joms skirtas kišenes.</t>
  </si>
  <si>
    <t>6</t>
  </si>
  <si>
    <t>Viso 10 dalis</t>
  </si>
  <si>
    <t>Vienkartinės priemonės prie ultragarsinės koaguliacijos generatoriaus</t>
  </si>
  <si>
    <t>11.1</t>
  </si>
  <si>
    <t>17.1</t>
  </si>
  <si>
    <t>Laparoskopinės ultragarsinės koaguliuojančios žnyplės  iki 5 mm kraujagyslių koaguliacijai</t>
  </si>
  <si>
    <t>Laparoskopinės ultragarsinės koaguliuojančios žnyplės; Koto diametras 5mm, ilgis 360 mm koaguliuojančios žnyplės. Pistoleto tipo rankena. Lenkta darbinė dalis. Aktyvuojama rankiniu būdu arba kojiniu pedalu. Dviejų galingumų aktyvacija – minimumo ir maksimumo. Instrumentas iki 5 mm kraujagyslių koaguliacijai. Integruota audinių pokyčių matavimo technologija, reguliuojanti energijos padavimą. Žnyplės skirtos laparoskopinei chirurgijai. Instrumentas turi tikti gamintojo "Ethicon Endo-Surgery"  generatoriui  GEN11.</t>
  </si>
  <si>
    <t>11.2</t>
  </si>
  <si>
    <t>17.2</t>
  </si>
  <si>
    <t>Laparoskopinės ultragarsinės koaguliuojančios žnyplės  iki 7 mm kraujagyslių koaguliacijai</t>
  </si>
  <si>
    <t>Laparoskopinės ultragarsinės koaguliuojančios žnyplės; Koto diametras 5mm, ilgis 360mm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laparoskopinei chirurgijai.  Instrumentas turi tikti gamintojo "Ethicon Endo-Surgery"  generatoriui  GEN11.</t>
  </si>
  <si>
    <t>18</t>
  </si>
  <si>
    <t>11.3</t>
  </si>
  <si>
    <t>17.3</t>
  </si>
  <si>
    <t>Ultragarsinės koaguliuojančios žnyplės iki 7 mm kraujagyslių koaguliacijai</t>
  </si>
  <si>
    <t>Ultragarsinės koaguliuojančios žnyplės; Koto diametras 5mm, ilgis 230 mm koaguliuojančios žnyplės. Pistoleto tipo rankena. Lenkta darbinė dalis. Aktyvuojama rankiniu būdu arba kojiniu pedalu. Trijų galingumų aktyvacija – minimumo, maksimumo ir pažangiosios hemostazės (žalias mygtukas). Instrumentas iki 7 mm kraujagyslių koaguliacijai. Integruota audinių pokyčių matavimo technologija, reguliuojanti energijos padavimą. Žnyplės skirtos atvirai chirurgijai.  Instrumentas turi tikti gamintojo "Ethicon Endo-Surgery"  generatoriui  GEN11.</t>
  </si>
  <si>
    <t>Viso 11 dalis</t>
  </si>
  <si>
    <t>Klipatoriai atviroms operacijoms</t>
  </si>
  <si>
    <t>12.1</t>
  </si>
  <si>
    <t>18.1</t>
  </si>
  <si>
    <t>Vienkartinis kabučių aplikatorius M dydžio ( 23,8 cm ilgio)</t>
  </si>
  <si>
    <t>Vienkartinis kabučių aplikatorius M dydžio; Vienkartinis kabučių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23,8cm</t>
  </si>
  <si>
    <t>12.2</t>
  </si>
  <si>
    <t>18.2</t>
  </si>
  <si>
    <t xml:space="preserve">Vienkartinis kabučių aplikatorius S dydžio </t>
  </si>
  <si>
    <t>Vienkartinis kabučių aplikatorius S dydžio; Vienkartinis kabučių aplikatorius atviroms operacijoms. Priekinė aparato dalis permatoma, galima vizualinė kabučių  kontrolė. Titaninės kabutės. 20 vnt. instrumente. Skaidri aparato dalis leidžia matyti, kiek kabučių yra likę. Kabutės žiotys 2,1 mm, uždaros kabutės ilgis 3,8 mm. Aplikatoriaus ilgis 23,8cm</t>
  </si>
  <si>
    <t>60</t>
  </si>
  <si>
    <t>12.3</t>
  </si>
  <si>
    <t>18.3</t>
  </si>
  <si>
    <t>Vienkartinis kabučių aplikatorius M dydžio (29,2  cm ilgio)</t>
  </si>
  <si>
    <t>Vienkartinis kabučių aplikatorius M dydžio; Vienkartinis kabučių aplikatorius atviroms operacijoms. Priekinė aparato dalis permatoma, galima vizualinė kabučių  kontrolė. Titaninės kabutės. 20 vnt. instrumente. Skaidri aparato dalis leidžia matyti, kiek kabučių yra likę. Kabutės žiotys 4,3 mm, uždaros kabutės ilgis 6,0 mm.  Aplikatoriaus ilgis 29,2cm</t>
  </si>
  <si>
    <t>12.4</t>
  </si>
  <si>
    <t>18.4</t>
  </si>
  <si>
    <t>Vienkartinis kabučių aplikatorius L dydžio</t>
  </si>
  <si>
    <t>Vienkartinis kabučių aplikatorius L dydžio; Vienkartinis kabučių aplikatorius atviroms operacijoms. Priekinė aparato dalis permatoma, galima vizualinė kabučių  kontrolė. Titaninės kabutės. 20 vnt. instrumente. Skaidri aparato dalis leidžia matyti, kiek kabučių yra likę.  Kabutės žiotys 6,3 mm, uždaros kabutės ilgis 10,8 mm.  Aplikatoriaus ilgis 33,7cm</t>
  </si>
  <si>
    <t>Viso 12 dalis</t>
  </si>
  <si>
    <t>Bipoliniai instrumentai   minkštųjų audinių pjovimui ir koaguliacijai</t>
  </si>
  <si>
    <t>19.1</t>
  </si>
  <si>
    <t>Bipolinis instrumentas  laparoskopinėms operacijoms</t>
  </si>
  <si>
    <t>Bipolinis instrumentas skirtas laparoskopinėms operacijoms, minkštųjų audinių pjovimui ir koaguliacijai. Sterilus, vienkartinis. Darbinis ilgis 35 cm, skersmuo 5 mm, žiotys lenktos, žiočių ilgis 20 mm esant tiesiam kotui. Instrumento kotas sukiojasi pagalbinio rato pagalba į abi puses. Instrumentas koaguliuoja imtinai iki 7 mm skersmens kraujagysles. Žiotys turi netraumuojančius dantukus, kurie suspausti suima ir laiko apdorojamą audinį. Prie įtaiso yra pritvirtintas maitinimo laidas. Instrumentas techniškai suderinamas su gamintojo "Ethicon Endo-Surgery" generatoriumi  GEN11.</t>
  </si>
  <si>
    <t>19.2</t>
  </si>
  <si>
    <t>Bipolinis instrumentasatviroms operacijoms</t>
  </si>
  <si>
    <t>Bipolinis instrumentas skirtas atviroms operacijoms, minkštųjų audinių pjovimui ir koaguliacijai. Sterilus, vienkartinis. Darbinis ilgis 20 cm, skersmuo 13 mm, žiotys dengtos silikonu, lenktos, žiočių ilgis 38 mm, pjovimo linija 33,5 mm. Rotuojamas 360° ir daugiau (rotacija nenutrūkstama). Instrumentas koaguliuoja imtinai iki 7 mm skersmens kraujagysles. Turi atskirus du koaguliacijos ir pjovimo mygtukus. Prietaiso žiočių gale esantis papildomas elektrodas, užtikrina efektyviausią koaguliaciją. Integruota audinių pokyčių matavimo technologija, reguliuojanti energijos padavimą. Prie įtaiso yra pritvirtintas maitinimo laidas. Instrumentas techniškai suderinamas gamintojo "Ethicon Endo-Surgery" generatoriumi  GEN11.</t>
  </si>
  <si>
    <t>Viso 13 dalis</t>
  </si>
  <si>
    <t>Endoskopiniai klipsakočiai</t>
  </si>
  <si>
    <t>Sterilus endoskopinis daugybinis klipsakotis 5x330 mm, užtaisytas 15 M/L klipsų. Kotą galima sukti 360° bet kuria kryptimi. Kabutė turi išilginius ir įstrižinius griovelius. Saugus uždarymas - kabutė išlaikoma klipsakotyje iki pilno uždarymo. Automatinis užtaisymas. Uždarytos kabutės ilgis klipsakotyje iki pilno uždarymo. Uždarytos kabutės ilgis 8,8 mm. Atviros kabutės plotis 3,6 mm. Indikatorius pažymi, likus 3 kabutėms. Apsaugos mechanizmas nuo atsitiktinio tuščio instrumento iššovimo.</t>
  </si>
  <si>
    <t>Linijinis pjoviklis atviroms operacijoms</t>
  </si>
  <si>
    <t>15.1</t>
  </si>
  <si>
    <t>21.1</t>
  </si>
  <si>
    <t>Titaninis linijinis pjoviklis, pjūvio ilgis 58 mm</t>
  </si>
  <si>
    <t>Titaninis linijinis pjoviklis, susiuva ir nupjauna audinius, vienu metu galima iššauti instrumentą iš abiejų pusių. 6 kabučių eilės po 3 eiles kiekvienoje pjūvio pusėje, reguliuojamo aukščio kabutės. Rankenos pagalba pasirenkamas 1 iš 3 kabučių aukščių – atitinkantį žalią (uždarytos kabutės aukštis 2 mm), geltoną (uždarytos kabutės aukštis 1,8 mm), mėlyną (uždarytos kabutės aukštis 1,5 mm). 3D formos kabutės, pagerinančios hemostazę. Pjūvio ilgis 58 mm, siūlės ilgis 61 mm.</t>
  </si>
  <si>
    <t>15.2</t>
  </si>
  <si>
    <t>21.2</t>
  </si>
  <si>
    <t>Titaninis linijinis pjoviklis, pjūvio ilgis 78 mm</t>
  </si>
  <si>
    <t>Titaninis linijinis pjoviklis, susiuva ir nupjauna audinius, vienu metu galima iššauti instrumentą iš abiejų pusių. 6 kabučių eilės po 3 eiles kiekvienoje pjūvio pusėje reguliuojamo aukščio kabutės. Rankenos pagalba pasirenkamas 1 iš 3 kabučių aukščių – atitinkantį žalią (uždarytos kabutės aukštis 2 mm), geltoną (uždarytos kabutės aukštis 1,8 mm), mėlyną (uždarytos kabutės aukštis 1,5 mm).  3D formos kabutės, pagerinančios hemostazę. Pjūvio ilgis 78 mm, siūlės ilgis 81 mm.</t>
  </si>
  <si>
    <t>15.3</t>
  </si>
  <si>
    <t>21.3</t>
  </si>
  <si>
    <t>Kasetės  58 mm pjūvio ilgio pjovikliams</t>
  </si>
  <si>
    <t xml:space="preserve">Kasetės pjovikliams, juodos. Uždarytų kabučių aukštis pasirenkamas instrumento pagalba – atitinkantį žalią (uždarytos kabutės aukštis 2,0 mm), geltoną  (uždarytos kabutės aukštis 1,8 mm) ir mėlyną (uždarytos kabutės aukštis 1,5 mm). 6 kabučių eilės kiekvienoje pjūvio pusėje. 3D formos kabutės, pagerinančios hemostazę. Pjūvio ilgis 58 mm, siūlės ilgis 61 mm. 88 kabutės kasetėje. </t>
  </si>
  <si>
    <t>132</t>
  </si>
  <si>
    <t>15.4</t>
  </si>
  <si>
    <t>21.4</t>
  </si>
  <si>
    <t>Kasetės  78 mm pjūvio ilgio pjovikliams</t>
  </si>
  <si>
    <t>Kasetės pjovikliams, juodos. Uždarytų kabučių aukštis pasirenkamas instrumento pagalba – atitinkantį žalią (uždarytos kabutės aukštis 2,0 mm), geltoną  (uždarytos kabutės aukštis 1,8 mm) ir mėlyną (uždarytos kabutės aukštis 1,5 mm). 6 kabučių eilės kiekvienoje pjūvio pusėje. 3D formos kabutės, pagerinančios hemostazę. Pjūvio ilgis 78mm, siūlės ilgis 81mm. 118 kabučių kasetėje.</t>
  </si>
  <si>
    <t>36</t>
  </si>
  <si>
    <t>Viso 15 dalis</t>
  </si>
  <si>
    <t>Cirkuliarūs  siuvimo aparatai su baterija</t>
  </si>
  <si>
    <t>Cirkuliarus žarnų siuvimo aparatas, įvairių dydžių. Sterilus, vienkartinis cirkuliarus organų siuvimo aparatas su anatomiškai išlenktu stiebu pagamintu iš nerūdijančio metalo. Uždaros kabutės aukštis reguliuojamas ranka nuo 1,5 mm iki 2,2 mm ir pažymimas indikatoriumi;  kabutės titano lydinio, atviros kabutės kojos aukštis 5,2 mm. Naujos kartos 3D formos kabutės. Instrumentas motorizuotas, valdomas viena ranka su vienkartine baterija komplekte; išpjovimo mygtukas turi apsaugą nuo atsitiktinio jau iššauto instrumento panaudojimo; iššautas instrumentas atidaromas pasukant priveržimo sukiklį 2  pilnus apsisukimus prieš laikrodžio rodyklę. Priekalas nepasisuka atidarant instrumentą.</t>
  </si>
  <si>
    <t>22.3</t>
  </si>
  <si>
    <t>28mm</t>
  </si>
  <si>
    <t>90</t>
  </si>
  <si>
    <t>Viso 16 dalis</t>
  </si>
  <si>
    <t>Kasetės endolinijiniam pjovėjui Nr.1</t>
  </si>
  <si>
    <t>Kasetės endolinijiniam pjovėjui, kasetės ilgis 45mm, po 3 padėtis ( 0; 22 ir 45 laips.) į abi puses, peilis integruotas į kasetę, pjovėjo kasetė deda dvi trigubomis pakopomis išdėstytų kabių eiles. Kabutės skerspjūvis kvadratinis, dėl to suformuojama tiksli “B” raidės formos kabutė.</t>
  </si>
  <si>
    <t>23.1</t>
  </si>
  <si>
    <t>Mėlynos 3,5mm</t>
  </si>
  <si>
    <t>23.2</t>
  </si>
  <si>
    <t>Žalios 4,8mm</t>
  </si>
  <si>
    <t>24</t>
  </si>
  <si>
    <t>Baltos 2,5mm</t>
  </si>
  <si>
    <t>Viso 17 dalis</t>
  </si>
  <si>
    <t>Kasetės endolinijiniam pjovėjui Nr.2</t>
  </si>
  <si>
    <t>Kasetės endolinijiniam pjovėjui, kasetės ilgis 60mm, po 3 padėtis ( 0; 22 ir 45 laips.) į abi puses, peilis integruotas į kasetę, pjovėjo kasetė deda dvi trigubomis pakopomis išdėstytų kabių eiles. Kabutės skerspjūvis kvadratinis, dėl to suformuojama tiksli “B” raidės formos kabutė.</t>
  </si>
  <si>
    <t>24.1</t>
  </si>
  <si>
    <t>24.2</t>
  </si>
  <si>
    <t>144</t>
  </si>
  <si>
    <t>24.3</t>
  </si>
  <si>
    <t>216</t>
  </si>
  <si>
    <t>Viso 18 dalis</t>
  </si>
  <si>
    <t>Inkarai  arba sraigteliai išvaržų tinklelio fiksavimui</t>
  </si>
  <si>
    <t>Inkarai arba sraigteliai tinkleliui prišaudyti, 5 mm skersmens. Vienkartinis laparoskopinis išvaržų tinklelio fiksavimo instrumentas, kurio diametras 5 mm. 25 -30 iššaunamos kabutės arba sraigteliai viename instrumente. Kabutė ( inkaro formos ) arba sraigtelis absorbuojami, pagaminti iš polidioksanono arba lygiavertės absorbuojamos medžiagos.</t>
  </si>
  <si>
    <t>Trokarai   su "Optiview" technologija</t>
  </si>
  <si>
    <t>20.1</t>
  </si>
  <si>
    <t>26.1</t>
  </si>
  <si>
    <t>Trokaras</t>
  </si>
  <si>
    <t>Troakaras su “Optiview” technologija arba analogiška technologija, tinkantis kameros “portui”, su stabilumą užtikrinančiu sriegiu. 100 mm ilgis, 12 mm plotis. Pagamintas iš skaidraus, permatomo plastiko. Galvutė kūgio formos, išardoma, su silikonu impregnuotu vožtuvu, praleidžiančiu instrumentus nuo 5 mm iki 12mm skersmens imtinai. Pravediklis atraumatinis, smeigas skaidrus, su plastikiniais sparneliais audinių atskyrimui bei anga vaizdo kamerai, suteikiančia galimybę įvesti troakarą į pilvo ertmę su vizualine kontrole (audinių sluoksniai matomi vaizdo kameros pagalba).</t>
  </si>
  <si>
    <t>20.2</t>
  </si>
  <si>
    <t>26.2</t>
  </si>
  <si>
    <t>Trokaro kaniulė</t>
  </si>
  <si>
    <t>Troakaro kaniulė su “Optiview” technoligija arba analogiška technologija, tinkantis kameros “portui”, su stabilumą užtikrinančiu sriegiu; 100 mm ilgis, 12 mm plotis.</t>
  </si>
  <si>
    <t>Viso 20 dalis</t>
  </si>
  <si>
    <t>Pjovėjas ir kasetė</t>
  </si>
  <si>
    <t>27.1</t>
  </si>
  <si>
    <t>Pjovėjas</t>
  </si>
  <si>
    <t xml:space="preserve">Lankstus (natūrali artikuliacija) 50° į abi puses (po 3 padėtis į abi puses). Lankstomas viena ranka pasukant rankenėlę. Turi peilio indikatorių rodantį, kurioje vietoje yra peilis operacijos metu. Siūlės ilgis 35mm, sterilus. 4 eilės kabučių. Vienas instrumentas sukabina audinius kabutėmis ir tuo pačiu pjauna audinius tarp kabučių eilių. Darbinių branšų suspaudimo laipsnis ypatingai aukštas. Aparato ilgis 320mm, koto diametras 9mm. Rotuojamas 360°. Yra atskira rankenėlė, apsauganti nuo priešlaikinio aparato iššovimo. Yra atskira galimybė perjungėjo pagalba grąžinti peilį avariniam peilio grąžinimui. Automatinis saugumo mechanizmas neleidžia iššauti panaudotos kasetės. Peilis integruotas į aparatą. Leidžiamas daugkartinis instrumento uždarymas ir atidarymas prieš iššaunant. Skirtas 12 šūvių, užtaisomas balta kasete. Kasetės parduodamos atskirai. </t>
  </si>
  <si>
    <t>27.2</t>
  </si>
  <si>
    <t>Kasetė</t>
  </si>
  <si>
    <t xml:space="preserve">Kasetės pjovėjui. Atidarytų kabučių aukstis 2.5mm, uždarytų kabučių aukštis 1.0mm. Formuojamos B formos kabutės. </t>
  </si>
  <si>
    <t>Viso 21 dalis</t>
  </si>
  <si>
    <t>33169000-2</t>
  </si>
  <si>
    <t>Vienkartinių instrumentų rinkinys bariatrinei chirurgijai-  laparoskopinei gastrektomijai ("Sleeve")</t>
  </si>
  <si>
    <t xml:space="preserve">Vienkartinių instrumentų rinkinys bariatrinei chirurgijai - laparoskopinei  gastrektomijos operacijai ("Sleeve"). Rinkinį sudaro: 1.1. Linijinis pjoviklis su baterija- 1vnt. Instrumento ilgis nuo 340mm ± 150mm iki 340mm ± 10mm ( t.b. galymibė pasirinkti ilgi pagal poreikį ); rankenos atžvilgiu darbinė instrumento dalis rotuojama 360°, artikuliuojama 45° į abi puses; Instrumentas sukabina audinius kabutėmis ir tuo pačiu pjauna audinius tarp kabučių eilių; Aparatas užtaisytas baterija, kuri aktyvuoja elektrinį variklį skirtą audinių sukabinimui ir pjovimui. Pjovimo peilis yra įmontuotas instrumento distalinėje darbinėje dalyje arba kasetėje: iš titano, titano lydinio arba nerūdijančio plieno; Formuojamos siūlės ilgis 59-61mm; Automatinis saugumo mechanizmas neleidžia iššauti panaudotos kasetės. Prietaise įmontuotas specialus indikatorius rodantis jeigu kasetė buvo panaudota; Leidžiamas daugkartinis instrumento uždarymas ir atidarymas prieš iššaunant; Su tuo pačiu instrumentu leidžiama panaudoti imtinai iki 12 kasečių; Instrumentas tinka 12mm skersmens troakarams. 1.2. Kasetė linijiniam pjovikliui, uždarytų kabučių aukštis 1,45-1,55mm - 3 vnt.  Siūlės ilgis 59-61mm, pjūvio ilgis 56,5-57,5mm, 6 kabučių eilės, viso 88 kabučių. Kasetė turi nedidelius iškilimus, kurie neleidžia išslysti audiniui šūvio metu; Kabutės pagamintos iš titano ir plieno mišinio arba titano lydinio; Kabučių kojelių viršūnėlės lenktos į vidų, užtikrinant taisyklingą B formos kabučių formavimąsi. Uždarytų kabučių aukštis 1,45-1,55mm. 1.3. Kasetė linijiniam pjovikliui, uždarytų kabučių aukštis 1,95-2,05mm - 2 vnt. Siūlės ilgis 59-61mm, pjūvio ilgis 56,5-57,5mm, 6 kabučių eilės, viso 88 kabučių. Kasetė turi nedidelius iškilimus, kurie neleidžia išslysti audiniui šūvio metu; Kabutės pagamintos iš titano ir plieno mišinio arba titano lydinio; Kabučių kojelių viršūnėlės lenktos į vidų, užtikrinant taisyklingą B formos kabučių formavimąsi. Uždarytų kabučių aukštis 1,95-2,05mm. 1.4. Trokaras 12 mm skersmens, 98-102mm ilgio - 1 vnt. ; Pagamintas iš skaidraus, permatomo plastiko; Su stabilumą užtikrinančiu sriegiu  išorėje; Galvutė kūgio formos, išardoma, su silikonu impregnuotu vožtuvu, praleidžiančiu instrumentus nuo 5mm iki 12mm skersmens imtinai; Pravediklis atraumatinis, smeigas skaidrus, su plastikiniais sparneliais audinių atskyrimui bei anga vaizdo kamerai, suteikiančia galimybę įvesti troakarą į pilvo ertmę su vizualine kontrole ( audinių sluoksniai matomi vaizdo kameros pagalba ). Tiekėjas turi pateikti raštą iš gamintojo kad jis yra oficialus atstovas arba leidimą platinti priemonės Lietuvoje. Vokų atvėrimo diena turi būti pateiktas originalioje pakuotėje ( pakuotė t.b. pažymėta sertifikavimo ženklais ir t.b. instrukcija valstybine kalba ) sterilus pavyzdys. Turi būti pateiktas sertifikatas apie mokymus ir yra kvalifikuotas bei pajėgus suteikti pagalbą ar konsultacijas medicinos personalui valstybine kalba. </t>
  </si>
  <si>
    <t>rink.</t>
  </si>
  <si>
    <t>Valvulotomas Nr.1</t>
  </si>
  <si>
    <t>Valvulotomas. Vienkartinis, sterilus, išorė padengta hidrofiline danga, vidus - silikonine danga. Gylio žymos kas 10 cm, žalios saugumo žymos 40 mm, 33 mm ir 22 mm nuo ašmenų, kanalas irigacijai. Valvulotomo keturi ašmenys reguliuojasi automatiškai nuo 1,5 mm iki 6 mm, priklausomai nuo kraujagyslės spindžio, nereikia mauti ant pravedėjo. Darbinis ilgis 98-99cm.</t>
  </si>
  <si>
    <t>5</t>
  </si>
  <si>
    <t>Valvulotomas Nr.2</t>
  </si>
  <si>
    <t>Valvulotomas. Vienkartinis, sterilus, „over the wire“ tipo valvulatomas. Valvulatomo keturi ašmenys reguliuojasi automatiškai nuo 2 mm iki 6 mm, priklausomai nuo kraujagyslės spindžio. Tinkamas naudoti su 0.035 colių viela pravedėju. Rinkinyje kartu su vienkartiniu retrogradiniu LeMills valvulotomu. Darbinis ilgis 100-101cm.</t>
  </si>
  <si>
    <t>8</t>
  </si>
  <si>
    <t>Disektoriaus rinkinys</t>
  </si>
  <si>
    <t>"Vollmar Ring" tipo disektoriaus rinkinys 6, 7, 8.5, 10 ir 12 mm žiedai ir rankena.</t>
  </si>
  <si>
    <t>2</t>
  </si>
  <si>
    <t>Trokaras retroperitoninei laparoskopijai 5mm</t>
  </si>
  <si>
    <t>Vienkartinis, sterilus troakaras skirtas retroperitoninei laparoskopijai su integruotu balionu ir žiedu 4,9-5,1mm x 69-71 mm.</t>
  </si>
  <si>
    <t>Trokaras retroperitoninei laparoskopijai 10mm</t>
  </si>
  <si>
    <t>Vienkartinis, sterilus troakaras skirtas retroperitoninei laparoskopijai su integruotu balionu ir žiedu 9,9-10,1 mm x 98-102 mm.</t>
  </si>
  <si>
    <t>Odos siuvimo aparatas</t>
  </si>
  <si>
    <t>Vienkartinis, sterilus, "pistoleto" tipo rankena. Užtaisytas 35 kabutėmis. Kabutės ilgis 6,4-7,0 mm.</t>
  </si>
  <si>
    <t>33141640-8</t>
  </si>
  <si>
    <t>"Kehr" tipo drenas</t>
  </si>
  <si>
    <t>Vienkartinis drenas 2,4-3,0mm T-formos tulžies latakams.</t>
  </si>
  <si>
    <t>Chirurginis odos žymeklis</t>
  </si>
  <si>
    <t>Sterilus chirurginis žymeklis, netoksiškas, su liniuote viename įpakavime.</t>
  </si>
  <si>
    <t>Linijinis siuvimo aparatas, siūlės ilgis 30 mm</t>
  </si>
  <si>
    <t>31.1</t>
  </si>
  <si>
    <t>98.1</t>
  </si>
  <si>
    <t>Linijinis  siuvimo instrumentas, siūlės ilgis 30 mm</t>
  </si>
  <si>
    <t>Vienkartinis, sterilus linijinis siuvėjas su užtaisyta mėlyna kasete. Instrumentas skirtas naudoti viena ranka, leidžiamas daugkartinis instrumento uždarymas ir atidarymas, prieš išaunant. Darbinė dalis 30 mm ilgio. Siūlės ilgis 30 mm. Yra apsaugos mechanizmas, kuris neleidžia iššauti jau panaudotos kasetės, arba, kai kasetė neįdėta į instrumentą. Dvi eilės titaninių kabučių. Instrumente nėra peilio. Suformuojama tiksli “B” formos kabutė. Skirtas šauti 8 kartus. Kasetės uždarytos kabutės aukštis 1.5mm, atidarytos kabutės aukštis 3.5mm.</t>
  </si>
  <si>
    <t>42</t>
  </si>
  <si>
    <t>31.2</t>
  </si>
  <si>
    <t>98.2</t>
  </si>
  <si>
    <t>Kasetė linijiniam 30 mm siuvimo aparatui</t>
  </si>
  <si>
    <t>Kasetės linijiniam siuvimo aparatui 30 mm, atidarytos kabutės aukštis 3,5 mm. Uždarytos kabutės aukštis 1,5 mm. Suformuojama tiksli “B” formos kabutė. Kasetėje formuojamos dvi eilės titaninių kabučių, iš viso kasetėje yra 11 kabutė.</t>
  </si>
  <si>
    <t>Viso 31 dalis</t>
  </si>
  <si>
    <t>33141411-4</t>
  </si>
  <si>
    <t>Skalpelių ašmenys</t>
  </si>
  <si>
    <t>Ašmenys ypatingai aštrus: galąsti iš abejų pusių tiesiai – atviru kraštu, o ne uždaru. Ant ašmens yra išgraviruota jo dydžio numeris ir gamintojas. Sterilus, vienkartinis, supakuoti po 1vnt. aliuminio folijos įpakavime. Sterilizuoti gamma spinduliais. Turi būti pasirinkimas dydžio pagal poreikį nuo N11 iki N24.</t>
  </si>
  <si>
    <t>Skalpelis su koteliu</t>
  </si>
  <si>
    <t>Vienkartinis, sterilus skalpelis su plastikiniu koteliu N11 ir N23 ( užsakuoma bus pagal poreikį ).</t>
  </si>
  <si>
    <t>Antgalis ( klijams )</t>
  </si>
  <si>
    <t xml:space="preserve">Beoris purškimo antgalis skirtas naudoti su biologiniais klijais. 34-36 cm ilgio, standus antgalis skirtas laparoskopinėms operacijoms, norint apipurkšti didesnį plotą vienu metu. Antgalis veikia be suspaustų dujų pagalbos. Į rinkinį įeina ne mažiau 3 keičiamų antgalių.  </t>
  </si>
  <si>
    <t>20</t>
  </si>
  <si>
    <t>Chirurginiai klijai</t>
  </si>
  <si>
    <t>Klijai chirurginėms žaizdoms klijuoti. Veikia kaip barjeras, neleidžiantis mikrobams patekti į gyjančią žaizdą - bakteriocidinis vietinis  poveikis prieš Gram teigiamus ir Gram neigiamus mikroorganizmus, įskaitant aerobus bei anaerobus. Sudėtyje yra monomeras (2-oktilcianoakrilatas)  ir dažiklis.  Sterilūs (simbolis ant pakuotės), nesirezorbuojantys, skysti, bekvapiai, skaidrūs, išdžiūvę elastingi, vienkartiniai (pažymėta simboliu). Laikomi kambario temperatūroje, paruošti iš karto naudoti. Individualiame įpakavime. Aplikatorių sudaro sutraiškoma stiklo ampulė, esanti plastiko flakone su uždėtu aplikatoriaus antgaliu. Flakone yra 0.36ml klijų; flakono pakuotė baigiasi smailėjančiu „snapeliu” („snapelio” šonuose ir gale neturi būti šepetėlių, kempinėlės ar kitokių priedų, storinančių išorinį spindį) arba apvaliu aplikatoriumi su angele gale. Ant kiekvienos pakuotės pažymėtas produkto galiojimo laikas. Su pažymėta pakuotės atidarymo vieta.</t>
  </si>
  <si>
    <t>600</t>
  </si>
  <si>
    <t>33162000-3</t>
  </si>
  <si>
    <t>Gigli  pjūklas</t>
  </si>
  <si>
    <t>Gigli tipo pjūklas, ilgis 50-53cm.</t>
  </si>
  <si>
    <t>Rinkinys venų ekstirpaciajai</t>
  </si>
  <si>
    <t>Vienkartinis, sterilus, sudarytas iš pravediklio rankenos, 9, 12 ir 15mm galvučių, gaubrelio galvutėms fiksuoti.</t>
  </si>
  <si>
    <t>33141600-6</t>
  </si>
  <si>
    <t xml:space="preserve">Priemonės žaizdų drenavimui </t>
  </si>
  <si>
    <t>Vienkartinės, sterilios</t>
  </si>
  <si>
    <t>38.1</t>
  </si>
  <si>
    <t>135.1</t>
  </si>
  <si>
    <t>Silikoninis žaizdų drenas</t>
  </si>
  <si>
    <t>Pagamintas iš silikono, be latekso. Su atraumatinėmis elipsės formos akutėmis distaliniame dreno gale. Per visą dreno ilgį yra rentgenokontrastinė linija. Ne mažiau 50 cm ilgio. Galimybė prijungti rezervuarą skysčiams. Užsakant galimybė rinktis iš dydžių: CH24 - CH36.</t>
  </si>
  <si>
    <t>38.2</t>
  </si>
  <si>
    <t>135.2</t>
  </si>
  <si>
    <t>Skysčio surinkimo talpa aktyviam žaizdų drenavimui (Robinson tipo)</t>
  </si>
  <si>
    <t>Plastikinis skysčio surinkimo maišelis su pasirenkamo dydžio drenu. Veikia gravitacijos jėgos pagalba. Maišelio talpa – 600ml. Drenas su rentgenokontrastine juostele bei atraumatiniu distaliniu galu. Drenop ilgis ne mažiau 100 cm. Užsakant galimybė rinktis iš dydžių: CH30 - CH36.</t>
  </si>
  <si>
    <t>38.3</t>
  </si>
  <si>
    <t>135.3</t>
  </si>
  <si>
    <t>Silikonis drenas žaizdų drenavimui, plokščias</t>
  </si>
  <si>
    <t xml:space="preserve"> Plokščias, pagamintas iš silikono, "Jackson-Pratt" tipo. Plokščios vamzdelio dalies vidinės pusės dalis grublėta. Su rentgeno kontrastine juostelė per visą ilgį, bei atraumatinėmis akutėmis distaliniame gale, 100 ± 5 cm ilgio. Fenestracijos ilgis ne mažiau nei 20 cm. Žyma 5 cm atstumu nuo drenavimo dalies.Galimybė prijungti rezervuarą skysčiams. Užsakant galimybė rinktis iš dydžių:4x10 mm; 4x13 mm ( ± 0,5 mm).</t>
  </si>
  <si>
    <t>38.4</t>
  </si>
  <si>
    <t>135.4</t>
  </si>
  <si>
    <t>Silikonis drenas žaizdų drenavimui, apvalus 15 CH</t>
  </si>
  <si>
    <t>Jackson – Pratt tipo apvalūs silikoniniai žaizdų drenai. Sterilus. Su rentgenokontrastine juostele per visą ilgį bei atraumatinėmis akutėmis distaliniame gale.  Ne mažiau 100 cm ilgio. Fenestracijos ilgis ne mažiau nei 20 cm. Žyma 5 cm atstumu nuo drenavimo dalies. Galimybė prijungti rezervuarą skysčiams.</t>
  </si>
  <si>
    <t>38.5</t>
  </si>
  <si>
    <t>135.5</t>
  </si>
  <si>
    <t>Silikoninis 4 kanalų drenas</t>
  </si>
  <si>
    <t>Apvalus rėvėtasis silikoninis drenas su keturiais išilginiais kanalais, kapiliariniam drenavimui. Dreno ilgis ne mažiau nei  110 cm. Drenas pagamintas iš vientiso silikono vamzdelio (be sujungimo siūlės tarp rievėtos ir apvalaus spindžio dalių). Keturių kanalų perėjimas į vieno apvalaus spindžio  siurbimo kanalą ne ilgesnis nei 9 mm. Lankstus nepriklausomai nuo kūno temperatūros. Dreno judėjimas nesukelia jo kanalų deformacijos. Geras biologinis suderinamumas Komplektuojamas su troakaru ar be jo, galimybė prijungti rezervuarą skysčiams. Turi rentgenokontrastinę juostelę per visą dreno ilgį, žymą 5 cm atstumu nuo drenavimo dalies. Užsakant galimybė rinktis iš dydžių: CH10, 15, 19, 24.</t>
  </si>
  <si>
    <t>38.6</t>
  </si>
  <si>
    <t>135.6</t>
  </si>
  <si>
    <t>Silikoninis sraigtinis 4 kanalų drenas</t>
  </si>
  <si>
    <t>Apvalus rėvėtasis silikoninis drenas su keturiais sraigtiniais (spiraliniais) kanalais, kapiliariniam drenavimui. Dreno ilgis ne mažiau nei 110 cm., CH10. Lankstus nepriklausomai nuo kūno temperatūros. Dreno judėjimas nesukelia jo kanalų deformacijos. Pasižymi geru biologiniu suderinamumu. Komplektuojamas su troakaru ar be jo, galimybė prijungti rezervuarą skysčiams. Perforuota silikoninio dreno dalis yra rengenokontrastinė, žyma 5 cm atstumu nuo drenavimo dalies.</t>
  </si>
  <si>
    <t>Viso 38 dalis</t>
  </si>
  <si>
    <t>Laparoskopinė audinių šalinimo sistema Nr.1</t>
  </si>
  <si>
    <t>Maišo tūris 800ml ± 10ml. Įeigos išsiskleidimo diametras ne mažiau kaip 99 mm. Maišo ilgis 170mm ± 40 mm. Tinkamas naudoti su 10mm trokaru. Maišas nėra vientisai sujungtas su įvedimo rankena, atsiskiria nuo jos. Sterilus.</t>
  </si>
  <si>
    <t>Laparoskopinė audinių šalinimo sistema Nr.2</t>
  </si>
  <si>
    <t>Maišo tūris 400ml ± 10ml. Įeigos išsiskleidimo diametras ne mažiau kaip 99 mm. Maišo ilgis 170mm ± 40 mm. Tinkamas naudoti su 10mm trokaru. Maišas nėra vientisai sujungtas su įvedimo rankena, atsiskiria nuo jos. Sterilus.</t>
  </si>
  <si>
    <t>Audinių atitraukimo sistema, skirta laparoskopinėms operacijoms</t>
  </si>
  <si>
    <t>Sistemoje 2 plastikiniai audinių atitraukėjai. Pravedėjąs skirtas atitraukėjams pravesti. Du laikikliai. Vienkartinio naudojimo. Sterili.</t>
  </si>
  <si>
    <t>50</t>
  </si>
  <si>
    <t>Viela kilpoms tonzilių šalinimui</t>
  </si>
  <si>
    <t>Viela kilpoms, diametras 0,39-0,41mm, darbui su turimu "Karl Storz" instrumentų ( kataloginis Nr. 749000 ).</t>
  </si>
  <si>
    <t>m</t>
  </si>
  <si>
    <t>Vidinis nosies įtvaras</t>
  </si>
  <si>
    <t>Vidinis nosies įtvaras, vienkartinis, sterilus, neperforuotas, dydis 39-41mm x 24-26mm, storis 0,19-0,21mm. Komplekte 2 vnt.</t>
  </si>
  <si>
    <t>kompl.</t>
  </si>
  <si>
    <t>Kiautas prie endoskopinės siuvimo rankenos</t>
  </si>
  <si>
    <t>Sterilus kiautas tinkantis prie turimos endoskopinės siuvimo rankenos "Signia TM".</t>
  </si>
  <si>
    <t>Kasetė prie endoskopinės siuvimo rankenos</t>
  </si>
  <si>
    <t>Kasetė tinkama prie turimos endoskopinės siuvimo rankenos "Signia TM". Kasetė, skirta vidutinio storumo audinių rezekcijai ir siuvimui, 60 mm ilgio, kasetė artikuliuojama į abi puses ne mažiau kaip 45° kampu, kiekvienoje kasetėje integruotas peilis, 4 kabutės distalinėje kasetės dalyje, į abi puses nuo peilio išdėstyta po tris eiles skirtingo aukščio kabučių, atidarytų kabučių aukščiai: pirmoje eilėje (arčiausiai peilio) 3 ± 0,2 mm, antroje eilėje 3,5 ± 0,2 mm, trečioje eilėje 4 ± 0,2 mm.</t>
  </si>
  <si>
    <t>180</t>
  </si>
  <si>
    <t xml:space="preserve">Belaidis terminės endometriumo abliacijos prietaisas </t>
  </si>
  <si>
    <t>Vienkartinio naudojimo, sterilus, belaidis  erminus endometriumo abliacijos prietaisas. Prietaisas aktyvuojamas baterijos pagalba. Balioninio kateterio diametras ne didesnis kaip 5,4 mm. Kateterio balionėlis pagamintas iš silikono ar lygiavertės medžiagos, užpildytas gliceroliu ar lygiaverte medžiaga.  Abliacijos procedūros trukmė iki 2 minučių.</t>
  </si>
  <si>
    <t>25</t>
  </si>
  <si>
    <t>Žaizdos apsauga (retraktorius)</t>
  </si>
  <si>
    <t>Vienkartinė, sterili sistema, skirta žaizdos kraštų apsaugai chirurginių operacijų metu. Sudarytas iš dviejų žaizdos kraštų apsauginių žiedų sujungtų plėvele ir retrakcinio žiedo. Viršutinis žaizdos žiedas skirtas lengvai adaptuoti sistemą skirtingo storio audiniams. Apatinis lankstus žiedas lengvai įvedamas ir ištraukiamas per pjūvio vietą. Retrakcinis žiedas skirtas maksimaliai pagerinti matomumą. Žiedo šonuose yra įpjovimai pirštams manipuliacijos metu. Skirta 2,5-5cm ilgio pjūviams. Distalinis ir proksimalinis žiedas pagamintas iš Pellethane 2363-80A, vidurinė plėvelė iš poliuretano.</t>
  </si>
  <si>
    <t>Organų šalinimo sistema</t>
  </si>
  <si>
    <t>Vienkartinio naudojimo endoskopinis audinių ekstakcinis maišelis. Diametras 15mm, talpa 1500ml. Maišelis pagamintas iš poliuretano, su rankena. Išskleisto maišelio plotis- 9,5 ±0,5cm ilgis- 23±1cm</t>
  </si>
  <si>
    <t>80</t>
  </si>
  <si>
    <t>Linijinis siuvimo aparatas ir kasetė Nr.1</t>
  </si>
  <si>
    <t>49.1</t>
  </si>
  <si>
    <t>Linijinis siuvimo aparatas</t>
  </si>
  <si>
    <t xml:space="preserve">Vienkartinis sterilus linijinis siuvimo aparatas su užtaisyta kasete. Instrumentas skirtas naudoti viena ranka, gali būti užtaisomas iki 7 kartų, leidžiamas daugkartinis instrumento uždarymas ir atidarymas prieš išaunant. Automatinis saugumo mechanizmas neleidžia iššauti panaudotos kasetės. Kasetė užtaisyta titaninėmis kabutėmis išdėstytomis trijomis eilėmis. Kasetės uždarytos kabutės aukštis 1,0mm, atidarytos kabutės aukštis 2,5mm. Kabutės skerspjūvis 18x27mm. Siūlės ilgis 30 mm. Kasetėje 23 kabutės. </t>
  </si>
  <si>
    <t>49.2</t>
  </si>
  <si>
    <t xml:space="preserve">Sterili kasetė linijiniam siuvimo aparatui. Kasetė užtaisyta titaninėmis kabutėmis išdėstytomis trimis eilėmis. Kasetės uždarytos kabutės aukštis 1,0mm, atidarytos kabutės aukštis 2,5mm. Siūlės ilgis 30mm. Kasetėje 23 kabutės. Kabutės skerspjūvis 18x27mm. Kasetė suderinama su siūlomu linijiniu siuvimo aparatu. </t>
  </si>
  <si>
    <t>40</t>
  </si>
  <si>
    <t>Viso 49 dalis</t>
  </si>
  <si>
    <t>Linijinis siuvimo aparatas ir kasetė Nr.2</t>
  </si>
  <si>
    <t>50.1</t>
  </si>
  <si>
    <t xml:space="preserve">Vienkartinis sterilus linijinis siuvimo aparatas su užtaisyta kasete. Instrumentas skirtas naudoti viena ranka, gali būti užtaisomas iki 7 kartų, leidžiamas daugkartinis instrumento uždarymas ir atidarymas prieš išaunant. Automatinis saugumo mechanizmas neleidžia iššauti panaudotos kasetės. Kasetė užtaisyta titaninėmis  kabutėmis išdėstytomis dvejomis eilėmis. Kasetės uždarytos kabutės aukštis pasirinktinai 1,5mm arba 2mm, atidarytos kabutės aukštis 3,5mm arba 4,8mm (dydis nurodomas užsakymo metu). Siūlės ilgis 30 mm. Kasetėje 11 kabučių. Kabutės skerspjūvis 19x30mm ir 24x35mm. </t>
  </si>
  <si>
    <t>15</t>
  </si>
  <si>
    <t>50.2</t>
  </si>
  <si>
    <t xml:space="preserve">Sterili kasetė linijiniam siuvimo aparatui. Kasetė užtaisyta titaninėmis kabutėmis išdėstytomis dvejomis eilėmis. Kasetės uždarytos kabutės aukštis pasirinktinai 1,5mm arba 2mm, atidarytos kabutės aukštis 3,5mm arba 4,8mm (dydis nurodomas užsakymo metu). Siūlės ilgis 30 mm. Kasetėje 11 kabučių. Kabutės skerspjūvis 19x30mm ir 24x35mm. Kasetė suderinama su siūlomu linijiniu siuvimo aparatu. </t>
  </si>
  <si>
    <t>Viso 50 dalis</t>
  </si>
  <si>
    <t>Linijinis siuvimo aparatas ir kasetė Nr.3</t>
  </si>
  <si>
    <t>51.1</t>
  </si>
  <si>
    <t xml:space="preserve">Vienkartinis sterilus linijinis siuvimo aparatas su užtaisyta kasete. Instrumentas skirtas naudoti viena ranka, gali būti užtaisomas iki 7 kartų, leidžiamas daugkartinis instrumento uždarymas ir atidarymas prieš išaunant. Automatinis saugumo mechanizmas neleidžia iššauti panaudotos kasetės. Kasetė užtaisyta titaninėmis kabutėmis išdėstytomis dvejomis eilėmis. Kasetės uždarytos kabutės aukštis pasirinktinai 1,5mm arba 2mm, atidarytos kabutės aukštis 3,5mm arba 4,8mm (dydis nurodomas užsakymo metu). Siūlės ilgis 60 mm. Kasetėje 21 kabutė. Kabutės skerspjūvis 19x30mm ir 24x35mm. </t>
  </si>
  <si>
    <t>51.2</t>
  </si>
  <si>
    <t xml:space="preserve">Sterili kasetė linijiniam siuvimo aparatui. Kasetė užtaisyta titaninėmis kabutėmis išdėstytomis dvejomis eilėmis. Kasetės uždarytos kabutės aukštis pasirinktinai 1,5mm arba 2mm, atidarytos kabutės aukštis 3,5mm arba 4,8mm (dydis nurodomas užsakymo metu). Siūlės ilgis 60 mm. Kasetėje 21 kabutė. Kabutės skerspjūvis 19x30mm ir 24x35mm. Kasetė suderinama su siūlomu linijiniu siuvimo aparatu. </t>
  </si>
  <si>
    <t>Viso 51 dalis</t>
  </si>
  <si>
    <t>Konstrukcijos šonkaulių ir krūtinkaulio fiksacijai:</t>
  </si>
  <si>
    <t xml:space="preserve">Implantai, skirti šonkaulių fiksacijai: Implantai, skirti minimaliai invazyvios technikos pagalba, užtikrinti stabilizaciją, esant šonkaulių lūžiams arba defromacijoms gydyti, po daugybinių šonkaulių lūžių. Implantai anatomiškai adaptuoti šonkaulio apkabinimui ir fiksacijai. Pagaminti iš titano. Instrumentai: Instrumentų rinkinys, skirtas šonkaulių fiksacijai (Visi implantai ir instrumentai privalo būti to paties gamintojo, kad būtų galima suderinti tarpusavyje). </t>
  </si>
  <si>
    <t>52.1</t>
  </si>
  <si>
    <t>Titaninė 3D juosta</t>
  </si>
  <si>
    <t>Titaninė 3D juosta su 13 segmentais. Plotis 25,4 mm (± 0,1mm)</t>
  </si>
  <si>
    <t>10</t>
  </si>
  <si>
    <t>52.2</t>
  </si>
  <si>
    <t>Trijų taškų lenkimo žnyplės</t>
  </si>
  <si>
    <t xml:space="preserve">Trijų taškų lenkimo žnyplės, naudojimui su šonkaulių implantais, L18 cm </t>
  </si>
  <si>
    <t>1</t>
  </si>
  <si>
    <t>52.3</t>
  </si>
  <si>
    <t>Šonkaulių implantų fiksacinės žnyplės</t>
  </si>
  <si>
    <t xml:space="preserve">Šonkaulių implantų fiksacinės žnyplės, universalios </t>
  </si>
  <si>
    <t>Viso 52 dalis</t>
  </si>
  <si>
    <t>33184100-4</t>
  </si>
  <si>
    <t>Implantai, įdubusios krūtinės deformacijoms gydyti</t>
  </si>
  <si>
    <t xml:space="preserve">1. Fiksacinės plokštelės: 1. Skirta įdubusios krūtinės ląstos korekcijoms. 2.Vienkartinio naudojimo. 3.Metalinė. 4.Tiesi, abu galai suapvalinti. 5.Plokštelė iš abiejų pusių, per visą ilgį, su pusapvalėmis įkirtomis, atraumatiniu kraštu (t.y. kraštas lygus), abiejuose galuose po vieną 5±0,5 mm kiaurymę stabilizatoriui fiksuoti užrakinamu sraigtu ir plokštelei įvesti/ištraukti. 6.Plokštelės abiejuose galuose fiksuojama dešinės/kairės pusių (L2x4x8)±0,5 mm dydžio stabilizatoriu ir sraigtu, užrakinančiu stabilizatorių plokštelėje. 7.Fiksacinės plokštelės ilgis pasirenkamas iš ne mažiau, kaip 13 skirtingų ilgių: 178±3 mm, 203±3 mm, 229±3 mm, 254±3 mm, 279±3 mm, 305±3mm, 330±3 mm, 356±3 mm, 381±3 mm, 406±3 mm, 432±3 mm, 458±3  mm, 483±3 mm. 8.Fiksacinės plokštelės šablonas. Ilgis pasirenkamas iš ne mažiau, kaip 11 skirtingų ilgių: 178±3 mm, 203±3 mm, 229±3 mm, 254±3 mm, 279±3 mm, 305±3mm, 330±3 mm, 356±3 mm, 381±3 mm, 406±3 mm, 432±3 mm. </t>
  </si>
  <si>
    <t>Katalogas "CHM pediatric" 
13.47-13.48, 13.53 psl.
ir katalogas
"CHM surgical techniques" 
1, 16 psl.
1. Fiksacinės plokštelės: 1. Skirta įdubusios krūtinės ląstos korekcijoms. 2.Vienkartinio naudojimo. 3.Metalinė. 4.Tiesi, abu galai suapvalinti. 5.Plokštelė iš abiejų pusių, per visą ilgį, su pusapvalėmis įkirtomis, atraumatiniu kraštu (t.y. kraštas lygus), abiejuose galuose po vieną 5,5 mm kiaurymę stabilizatoriui fiksuoti užrakinamu sraigtu ir plokštelei įvesti/ištraukti. 6.Plokštelės abiejuose galuose fiksuojama dešinės/kairės pusių dydžio stabilizatoriu ir sraigtu, užrakinančiu stabilizatorių plokštelėje. 7.Fiksacinės plokštelės ilgis pasirenkamas iš 11 skirtingų ilgių: 180 mm, 205 mm, 230 mm, 255 mm, 280 mm, 305 mm, 330 mm, 355 mm, 380 mm, 405 mm, 430 mm. 8.Fiksacinės plokštelės šablonas. Ilgis pasirenkamas iš 11 skirtingų ilgių: 180 mm, 205 mm, 230 mm, 255 mm, 280 mm, 305 mm, 330 mm, 355 mm, 380 mm, 405 mm, 430 mm.</t>
  </si>
  <si>
    <t xml:space="preserve"> </t>
  </si>
  <si>
    <t>53.1</t>
  </si>
  <si>
    <t>Fiksacinė plokštelė</t>
  </si>
  <si>
    <t>Sterno-Costal plate
3.6116.xxx
3.6124.xxx
Gamintojas CHM (Lenkija)</t>
  </si>
  <si>
    <t>Katalogas "CHM pediatric" 
13.47-13.48, 13.53 psl.</t>
  </si>
  <si>
    <t>53.2</t>
  </si>
  <si>
    <t>Stabilizatorius su sraigtu</t>
  </si>
  <si>
    <r>
      <t xml:space="preserve">Crosswise plate, plate-blocker
</t>
    </r>
    <r>
      <rPr>
        <sz val="11"/>
        <rFont val="Times New Roman"/>
        <family val="1"/>
        <charset val="186"/>
      </rPr>
      <t>3.6117.000</t>
    </r>
    <r>
      <rPr>
        <sz val="11"/>
        <color theme="1"/>
        <rFont val="Times New Roman"/>
        <family val="1"/>
        <charset val="186"/>
      </rPr>
      <t xml:space="preserve">
3.6118.xxx
Gamintojas CHM (Lenkija)</t>
    </r>
  </si>
  <si>
    <t>Katalogas "CHM pediatric" 
13.47-13.48, 13.53 psl.
Katalogas "CHM surgical techniques" 
6 psl.</t>
  </si>
  <si>
    <t>53.3</t>
  </si>
  <si>
    <t>Fiksacinės plokštelės šablonas</t>
  </si>
  <si>
    <t>Set - sterno -costal -plate
40.5844.xxx
Gamintojas CHM (Lenkija)</t>
  </si>
  <si>
    <t>Katalogas "CHM surgical techniques" 
16 psl.
Katalogas "CHM pediatric"
 13.53 psl.</t>
  </si>
  <si>
    <t>Viso 53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</si>
</sst>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b/>
      <sz val="11"/>
      <color rgb="FF000000"/>
      <name val="Times New Roman"/>
      <family val="1"/>
      <charset val="186"/>
    </font>
    <font>
      <sz val="10"/>
      <name val="Times New Roman"/>
      <family val="1"/>
      <charset val="186"/>
    </font>
    <font>
      <sz val="10"/>
      <color theme="1"/>
      <name val="Times New Roman"/>
      <family val="1"/>
      <charset val="186"/>
    </font>
    <font>
      <sz val="10"/>
      <color theme="1"/>
      <name val="Calibri"/>
      <family val="2"/>
      <charset val="186"/>
      <scheme val="minor"/>
    </font>
    <font>
      <sz val="10"/>
      <color rgb="FF000000"/>
      <name val="Times New Roman"/>
      <family val="1"/>
      <charset val="186"/>
    </font>
    <font>
      <sz val="9"/>
      <name val="Times New Roman"/>
      <family val="1"/>
      <charset val="186"/>
    </font>
    <font>
      <b/>
      <sz val="10.5"/>
      <color theme="1"/>
      <name val="Times New Roman"/>
      <family val="1"/>
      <charset val="186"/>
    </font>
    <font>
      <sz val="10.5"/>
      <color theme="1"/>
      <name val="Times New Roman"/>
      <family val="1"/>
      <charset val="186"/>
    </font>
    <font>
      <sz val="10.5"/>
      <color rgb="FF000000"/>
      <name val="Times New Roman"/>
      <family val="1"/>
      <charset val="186"/>
    </font>
    <font>
      <b/>
      <sz val="10.5"/>
      <color rgb="FF000000"/>
      <name val="Times New Roman"/>
      <family val="1"/>
      <charset val="186"/>
    </font>
    <font>
      <b/>
      <sz val="10"/>
      <name val="Times New Roman"/>
      <family val="1"/>
      <charset val="186"/>
    </font>
    <font>
      <sz val="10"/>
      <color rgb="FFFF0000"/>
      <name val="Times New Roman"/>
      <family val="1"/>
      <charset val="186"/>
    </font>
    <font>
      <b/>
      <sz val="10"/>
      <color rgb="FF000000"/>
      <name val="Times New Roman"/>
      <family val="1"/>
      <charset val="186"/>
    </font>
    <font>
      <b/>
      <sz val="10.5"/>
      <name val="Times New Roman"/>
      <family val="1"/>
      <charset val="186"/>
    </font>
    <font>
      <sz val="9"/>
      <color rgb="FF000000"/>
      <name val="Times New Roman"/>
      <family val="1"/>
      <charset val="186"/>
    </font>
    <font>
      <u/>
      <sz val="10.5"/>
      <color theme="1"/>
      <name val="Times New Roman"/>
      <family val="1"/>
      <charset val="186"/>
    </font>
    <font>
      <sz val="10.5"/>
      <color rgb="FFFF0000"/>
      <name val="Times New Roman"/>
      <family val="1"/>
      <charset val="186"/>
    </font>
    <font>
      <i/>
      <u/>
      <sz val="11"/>
      <color theme="1"/>
      <name val="Times New Roman"/>
      <family val="1"/>
      <charset val="186"/>
    </font>
    <font>
      <i/>
      <u/>
      <sz val="11"/>
      <color rgb="FFFF0000"/>
      <name val="Times New Roman"/>
      <family val="1"/>
      <charset val="186"/>
    </font>
    <font>
      <u/>
      <sz val="11"/>
      <color theme="1"/>
      <name val="Times New Roman"/>
      <family val="1"/>
      <charset val="186"/>
    </font>
    <font>
      <sz val="10.5"/>
      <color indexed="8"/>
      <name val="Times New Roman"/>
      <family val="1"/>
      <charset val="186"/>
    </font>
    <font>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6">
    <xf numFmtId="0" fontId="0" fillId="0" borderId="0" xfId="0"/>
    <xf numFmtId="0" fontId="1" fillId="0" borderId="1" xfId="0" applyFont="1" applyBorder="1" applyAlignment="1">
      <alignment horizontal="center" vertical="center" wrapText="1"/>
    </xf>
    <xf numFmtId="0" fontId="0" fillId="2" borderId="0" xfId="0" applyFill="1"/>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1" fillId="2" borderId="1" xfId="0" applyFont="1" applyFill="1" applyBorder="1"/>
    <xf numFmtId="4" fontId="1" fillId="0" borderId="1" xfId="0" applyNumberFormat="1" applyFont="1" applyBorder="1"/>
    <xf numFmtId="0" fontId="1" fillId="0" borderId="0" xfId="0" applyFont="1"/>
    <xf numFmtId="4" fontId="1" fillId="0" borderId="0" xfId="0" applyNumberFormat="1" applyFont="1"/>
    <xf numFmtId="0" fontId="2" fillId="0" borderId="0" xfId="0" applyFont="1" applyAlignment="1">
      <alignment horizontal="center" vertical="top"/>
    </xf>
    <xf numFmtId="0" fontId="1" fillId="0" borderId="0" xfId="0" applyFont="1" applyAlignment="1">
      <alignment horizontal="center" vertical="top"/>
    </xf>
    <xf numFmtId="0" fontId="1" fillId="0" borderId="1" xfId="0" applyFont="1" applyBorder="1" applyAlignment="1">
      <alignment horizontal="center" vertical="top"/>
    </xf>
    <xf numFmtId="0" fontId="7" fillId="0" borderId="0" xfId="0" applyFont="1"/>
    <xf numFmtId="0" fontId="8"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6" fillId="0" borderId="0" xfId="0" applyFont="1" applyAlignment="1">
      <alignment horizontal="center" vertical="top"/>
    </xf>
    <xf numFmtId="0" fontId="6" fillId="0" borderId="1" xfId="0" applyFont="1" applyBorder="1" applyAlignment="1">
      <alignment horizontal="center" vertical="top"/>
    </xf>
    <xf numFmtId="0" fontId="6" fillId="0" borderId="0" xfId="0" applyFont="1"/>
    <xf numFmtId="0" fontId="1" fillId="2" borderId="1" xfId="0" applyFont="1" applyFill="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top"/>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lignment horizontal="righ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2" fillId="0" borderId="1" xfId="0" applyFont="1" applyBorder="1" applyAlignment="1">
      <alignment horizontal="left" vertical="top" wrapText="1"/>
    </xf>
    <xf numFmtId="0" fontId="11" fillId="2" borderId="1" xfId="0" applyFont="1" applyFill="1" applyBorder="1" applyAlignment="1">
      <alignment horizontal="left" vertical="top" wrapText="1"/>
    </xf>
    <xf numFmtId="0" fontId="12" fillId="0" borderId="1" xfId="0" applyFont="1" applyBorder="1" applyAlignment="1">
      <alignment vertical="top" wrapText="1"/>
    </xf>
    <xf numFmtId="0" fontId="13" fillId="0" borderId="1" xfId="0" applyFont="1" applyBorder="1" applyAlignment="1">
      <alignment horizontal="right" vertical="top" wrapText="1"/>
    </xf>
    <xf numFmtId="4" fontId="5"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8"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xf>
    <xf numFmtId="4" fontId="0" fillId="0" borderId="0" xfId="0" applyNumberFormat="1"/>
    <xf numFmtId="1" fontId="18" fillId="0" borderId="1" xfId="0" applyNumberFormat="1" applyFont="1" applyBorder="1" applyAlignment="1">
      <alignment horizontal="center" vertical="center" wrapText="1"/>
    </xf>
    <xf numFmtId="0" fontId="1" fillId="0" borderId="1" xfId="0" applyFont="1" applyBorder="1" applyAlignment="1">
      <alignment horizontal="center"/>
    </xf>
    <xf numFmtId="4" fontId="1" fillId="0" borderId="1" xfId="0" applyNumberFormat="1" applyFont="1" applyBorder="1" applyAlignment="1">
      <alignment horizontal="center" vertical="center"/>
    </xf>
    <xf numFmtId="4" fontId="1" fillId="2" borderId="1" xfId="0" applyNumberFormat="1" applyFont="1" applyFill="1" applyBorder="1"/>
    <xf numFmtId="4" fontId="1" fillId="0" borderId="1" xfId="0" applyNumberFormat="1" applyFont="1" applyBorder="1" applyAlignment="1">
      <alignment horizontal="center"/>
    </xf>
    <xf numFmtId="4" fontId="3" fillId="3" borderId="1" xfId="0" applyNumberFormat="1" applyFont="1" applyFill="1" applyBorder="1" applyAlignment="1">
      <alignment horizontal="center" vertical="center"/>
    </xf>
    <xf numFmtId="1" fontId="1" fillId="0" borderId="0" xfId="0" applyNumberFormat="1" applyFont="1"/>
    <xf numFmtId="1" fontId="9"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xf>
    <xf numFmtId="1" fontId="0" fillId="0" borderId="0" xfId="0" applyNumberFormat="1"/>
    <xf numFmtId="4" fontId="11" fillId="0" borderId="0" xfId="0" applyNumberFormat="1" applyFont="1"/>
    <xf numFmtId="0" fontId="11" fillId="0" borderId="0" xfId="0" applyFont="1" applyAlignment="1">
      <alignment horizontal="left" vertical="top"/>
    </xf>
    <xf numFmtId="0" fontId="11" fillId="0" borderId="0" xfId="0" applyFont="1"/>
    <xf numFmtId="3" fontId="1" fillId="0" borderId="0" xfId="0" applyNumberFormat="1" applyFont="1"/>
    <xf numFmtId="3" fontId="2"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0" fillId="0" borderId="0" xfId="0" applyNumberFormat="1"/>
    <xf numFmtId="0" fontId="24" fillId="0" borderId="6" xfId="0" applyFont="1" applyBorder="1" applyAlignment="1">
      <alignment horizontal="center" vertical="top" wrapText="1"/>
    </xf>
    <xf numFmtId="0" fontId="1" fillId="0" borderId="1" xfId="0" applyFont="1" applyBorder="1" applyAlignment="1">
      <alignment wrapText="1"/>
    </xf>
    <xf numFmtId="0" fontId="1" fillId="0" borderId="0" xfId="0" applyFont="1" applyAlignment="1">
      <alignment horizontal="left" vertical="center" wrapText="1"/>
    </xf>
    <xf numFmtId="0" fontId="11" fillId="0" borderId="0" xfId="0" applyFont="1" applyAlignment="1">
      <alignment wrapText="1"/>
    </xf>
    <xf numFmtId="0" fontId="0" fillId="0" borderId="0" xfId="0" applyAlignment="1">
      <alignment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4" fontId="10"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0" fillId="0" borderId="6"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164" fontId="17" fillId="3" borderId="4" xfId="0" applyNumberFormat="1" applyFont="1" applyFill="1" applyBorder="1" applyAlignment="1">
      <alignment horizontal="center" vertical="center" wrapText="1"/>
    </xf>
    <xf numFmtId="164" fontId="17" fillId="3" borderId="5"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BCB2-3441-478E-B803-192CACEF9A65}">
  <sheetPr>
    <pageSetUpPr fitToPage="1"/>
  </sheetPr>
  <dimension ref="A1:N10"/>
  <sheetViews>
    <sheetView workbookViewId="0">
      <selection activeCell="P8" sqref="P8"/>
    </sheetView>
  </sheetViews>
  <sheetFormatPr defaultRowHeight="15" x14ac:dyDescent="0.25"/>
  <sheetData>
    <row r="1" spans="1:14" x14ac:dyDescent="0.25">
      <c r="B1" s="10" t="s">
        <v>0</v>
      </c>
    </row>
    <row r="2" spans="1:14" s="55" customFormat="1" ht="27" customHeight="1" x14ac:dyDescent="0.25">
      <c r="A2" s="54"/>
      <c r="B2" s="64" t="s">
        <v>1</v>
      </c>
      <c r="C2" s="65"/>
      <c r="D2" s="65"/>
      <c r="E2" s="65"/>
      <c r="F2" s="65"/>
      <c r="G2" s="65"/>
      <c r="H2" s="65"/>
      <c r="I2" s="65"/>
      <c r="J2" s="65"/>
      <c r="K2" s="65"/>
      <c r="L2" s="65"/>
      <c r="M2" s="65"/>
      <c r="N2" s="65"/>
    </row>
    <row r="3" spans="1:14" s="55" customFormat="1" ht="13.5" x14ac:dyDescent="0.2">
      <c r="A3" s="54"/>
      <c r="B3" s="55" t="s">
        <v>2</v>
      </c>
    </row>
    <row r="4" spans="1:14" s="55" customFormat="1" ht="31.5" customHeight="1" x14ac:dyDescent="0.2">
      <c r="A4" s="54"/>
      <c r="B4" s="66" t="s">
        <v>3</v>
      </c>
      <c r="C4" s="66"/>
      <c r="D4" s="66"/>
      <c r="E4" s="66"/>
      <c r="F4" s="66"/>
      <c r="G4" s="66"/>
      <c r="H4" s="66"/>
      <c r="I4" s="66"/>
      <c r="J4" s="66"/>
      <c r="K4" s="66"/>
      <c r="L4" s="66"/>
      <c r="M4" s="66"/>
      <c r="N4" s="66"/>
    </row>
    <row r="5" spans="1:14" s="55" customFormat="1" ht="135.75" customHeight="1" x14ac:dyDescent="0.2">
      <c r="A5" s="54"/>
      <c r="B5" s="67" t="s">
        <v>4</v>
      </c>
      <c r="C5" s="67"/>
      <c r="D5" s="67"/>
      <c r="E5" s="67"/>
      <c r="F5" s="67"/>
      <c r="G5" s="67"/>
      <c r="H5" s="67"/>
      <c r="I5" s="67"/>
      <c r="J5" s="67"/>
      <c r="K5" s="67"/>
      <c r="L5" s="67"/>
      <c r="M5" s="67"/>
      <c r="N5" s="67"/>
    </row>
    <row r="6" spans="1:14" s="55" customFormat="1" ht="13.5" x14ac:dyDescent="0.2">
      <c r="A6" s="54"/>
      <c r="B6" s="68" t="s">
        <v>5</v>
      </c>
      <c r="C6" s="68"/>
      <c r="D6" s="68"/>
      <c r="E6" s="68"/>
      <c r="F6" s="68"/>
      <c r="G6" s="68"/>
      <c r="H6" s="68"/>
      <c r="I6" s="68"/>
      <c r="J6" s="68"/>
      <c r="K6" s="68"/>
      <c r="L6" s="68"/>
      <c r="M6" s="68"/>
      <c r="N6" s="68"/>
    </row>
    <row r="7" spans="1:14" ht="82.5" customHeight="1" x14ac:dyDescent="0.25">
      <c r="B7" s="63" t="s">
        <v>6</v>
      </c>
      <c r="C7" s="63"/>
      <c r="D7" s="63"/>
      <c r="E7" s="63"/>
      <c r="F7" s="63"/>
      <c r="G7" s="63"/>
      <c r="H7" s="63"/>
      <c r="I7" s="63"/>
      <c r="J7" s="63"/>
      <c r="K7" s="63"/>
      <c r="L7" s="63"/>
      <c r="M7" s="63"/>
      <c r="N7" s="63"/>
    </row>
    <row r="8" spans="1:14" ht="33" customHeight="1" x14ac:dyDescent="0.25">
      <c r="B8" s="63" t="s">
        <v>7</v>
      </c>
      <c r="C8" s="63"/>
      <c r="D8" s="63"/>
      <c r="E8" s="63"/>
      <c r="F8" s="63"/>
      <c r="G8" s="63"/>
      <c r="H8" s="63"/>
      <c r="I8" s="63"/>
      <c r="J8" s="63"/>
      <c r="K8" s="63"/>
      <c r="L8" s="63"/>
      <c r="M8" s="63"/>
      <c r="N8" s="63"/>
    </row>
    <row r="9" spans="1:14" ht="18" customHeight="1" x14ac:dyDescent="0.25">
      <c r="B9" s="63" t="s">
        <v>8</v>
      </c>
      <c r="C9" s="63"/>
      <c r="D9" s="63"/>
      <c r="E9" s="63"/>
      <c r="F9" s="63"/>
      <c r="G9" s="63"/>
      <c r="H9" s="63"/>
      <c r="I9" s="63"/>
      <c r="J9" s="63"/>
      <c r="K9" s="63"/>
      <c r="L9" s="63"/>
      <c r="M9" s="63"/>
      <c r="N9" s="63"/>
    </row>
    <row r="10" spans="1:14" ht="33.75" customHeight="1" x14ac:dyDescent="0.25">
      <c r="B10" s="63" t="s">
        <v>9</v>
      </c>
      <c r="C10" s="63"/>
      <c r="D10" s="63"/>
      <c r="E10" s="63"/>
      <c r="F10" s="63"/>
      <c r="G10" s="63"/>
      <c r="H10" s="63"/>
      <c r="I10" s="63"/>
      <c r="J10" s="63"/>
      <c r="K10" s="63"/>
      <c r="L10" s="63"/>
      <c r="M10" s="63"/>
      <c r="N10" s="63"/>
    </row>
  </sheetData>
  <mergeCells count="8">
    <mergeCell ref="B9:N9"/>
    <mergeCell ref="B10:N10"/>
    <mergeCell ref="B2:N2"/>
    <mergeCell ref="B4:N4"/>
    <mergeCell ref="B5:N5"/>
    <mergeCell ref="B6:N6"/>
    <mergeCell ref="B7:N7"/>
    <mergeCell ref="B8:N8"/>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D67E-80B7-415B-A3F2-141FFA577C8C}">
  <sheetPr>
    <pageSetUpPr fitToPage="1"/>
  </sheetPr>
  <dimension ref="A1:W146"/>
  <sheetViews>
    <sheetView tabSelected="1" zoomScale="80" zoomScaleNormal="80" workbookViewId="0">
      <selection activeCell="G128" sqref="G128"/>
    </sheetView>
  </sheetViews>
  <sheetFormatPr defaultColWidth="8.85546875" defaultRowHeight="15" x14ac:dyDescent="0.25"/>
  <cols>
    <col min="1" max="1" width="6.140625" style="24" customWidth="1"/>
    <col min="2" max="2" width="6" style="13" customWidth="1"/>
    <col min="3" max="3" width="10.85546875" style="15" customWidth="1"/>
    <col min="4" max="4" width="28.42578125" customWidth="1"/>
    <col min="5" max="5" width="99.42578125" customWidth="1"/>
    <col min="6" max="6" width="5.5703125" customWidth="1"/>
    <col min="7" max="7" width="8.85546875" style="60" customWidth="1"/>
    <col min="8" max="8" width="10.42578125" style="42" hidden="1" customWidth="1"/>
    <col min="9" max="9" width="5.42578125" style="52" customWidth="1"/>
    <col min="10" max="10" width="10.28515625" style="42" hidden="1" customWidth="1"/>
    <col min="11" max="11" width="11.85546875" style="42" customWidth="1"/>
    <col min="12" max="12" width="12.28515625" style="42" customWidth="1"/>
    <col min="13" max="13" width="25" customWidth="1"/>
    <col min="14" max="14" width="8.85546875" style="42"/>
    <col min="15" max="15" width="11.28515625" style="42" customWidth="1"/>
    <col min="16" max="16" width="5.42578125" customWidth="1"/>
    <col min="17" max="17" width="10.42578125" style="42" customWidth="1"/>
    <col min="18" max="18" width="11" style="42" customWidth="1"/>
    <col min="19" max="19" width="40.5703125" customWidth="1"/>
    <col min="25" max="25" width="53.42578125" customWidth="1"/>
  </cols>
  <sheetData>
    <row r="1" spans="1:19" s="10" customFormat="1" x14ac:dyDescent="0.25">
      <c r="A1" s="77" t="s">
        <v>10</v>
      </c>
      <c r="B1" s="77"/>
      <c r="C1" s="77"/>
      <c r="D1" s="77"/>
      <c r="E1" s="77"/>
      <c r="F1" s="77"/>
      <c r="G1" s="77"/>
      <c r="H1" s="77"/>
      <c r="I1" s="77"/>
      <c r="J1" s="77"/>
      <c r="K1" s="77"/>
      <c r="L1" s="11"/>
      <c r="N1" s="11"/>
      <c r="O1" s="53" t="s">
        <v>11</v>
      </c>
      <c r="Q1" s="11"/>
      <c r="R1" s="11"/>
    </row>
    <row r="2" spans="1:19" s="10" customFormat="1" x14ac:dyDescent="0.25">
      <c r="A2" s="78" t="s">
        <v>12</v>
      </c>
      <c r="B2" s="78"/>
      <c r="C2" s="78"/>
      <c r="D2" s="78"/>
      <c r="E2" s="78"/>
      <c r="F2" s="78"/>
      <c r="G2" s="78"/>
      <c r="H2" s="78"/>
      <c r="I2" s="78"/>
      <c r="J2" s="78"/>
      <c r="K2" s="78"/>
      <c r="L2" s="11"/>
      <c r="N2" s="11"/>
      <c r="O2" s="53"/>
      <c r="Q2" s="11"/>
      <c r="R2" s="11"/>
    </row>
    <row r="3" spans="1:19" s="10" customFormat="1" x14ac:dyDescent="0.25">
      <c r="A3" s="23"/>
      <c r="B3" s="13"/>
      <c r="C3" s="21"/>
      <c r="G3" s="56"/>
      <c r="H3" s="11"/>
      <c r="I3" s="49"/>
      <c r="J3" s="11"/>
      <c r="K3" s="11"/>
      <c r="L3" s="11"/>
      <c r="N3" s="11"/>
      <c r="O3" s="11"/>
      <c r="Q3" s="11"/>
      <c r="R3" s="11"/>
    </row>
    <row r="4" spans="1:19" s="15" customFormat="1" ht="15.75" customHeight="1" x14ac:dyDescent="0.2">
      <c r="A4" s="79" t="s">
        <v>13</v>
      </c>
      <c r="B4" s="79" t="s">
        <v>14</v>
      </c>
      <c r="C4" s="75" t="s">
        <v>15</v>
      </c>
      <c r="D4" s="75" t="s">
        <v>16</v>
      </c>
      <c r="E4" s="75" t="s">
        <v>17</v>
      </c>
      <c r="F4" s="75" t="s">
        <v>18</v>
      </c>
      <c r="G4" s="81" t="s">
        <v>19</v>
      </c>
      <c r="H4" s="83" t="s">
        <v>20</v>
      </c>
      <c r="I4" s="84"/>
      <c r="J4" s="84"/>
      <c r="K4" s="84"/>
      <c r="L4" s="85"/>
      <c r="M4" s="69" t="s">
        <v>21</v>
      </c>
      <c r="N4" s="71" t="s">
        <v>22</v>
      </c>
      <c r="O4" s="72"/>
      <c r="P4" s="72"/>
      <c r="Q4" s="72"/>
      <c r="R4" s="73"/>
      <c r="S4" s="74" t="s">
        <v>23</v>
      </c>
    </row>
    <row r="5" spans="1:19" s="15" customFormat="1" ht="63.75" x14ac:dyDescent="0.2">
      <c r="A5" s="80"/>
      <c r="B5" s="80"/>
      <c r="C5" s="76"/>
      <c r="D5" s="76"/>
      <c r="E5" s="76"/>
      <c r="F5" s="76"/>
      <c r="G5" s="82"/>
      <c r="H5" s="35" t="s">
        <v>24</v>
      </c>
      <c r="I5" s="50" t="s">
        <v>25</v>
      </c>
      <c r="J5" s="35" t="s">
        <v>26</v>
      </c>
      <c r="K5" s="39" t="s">
        <v>27</v>
      </c>
      <c r="L5" s="39" t="s">
        <v>28</v>
      </c>
      <c r="M5" s="70"/>
      <c r="N5" s="40" t="s">
        <v>29</v>
      </c>
      <c r="O5" s="40" t="s">
        <v>30</v>
      </c>
      <c r="P5" s="43" t="s">
        <v>31</v>
      </c>
      <c r="Q5" s="40" t="s">
        <v>32</v>
      </c>
      <c r="R5" s="40" t="s">
        <v>33</v>
      </c>
      <c r="S5" s="74"/>
    </row>
    <row r="6" spans="1:19" ht="45" hidden="1" customHeight="1" x14ac:dyDescent="0.25">
      <c r="A6" s="25">
        <v>1</v>
      </c>
      <c r="B6" s="14">
        <v>5</v>
      </c>
      <c r="C6" s="16" t="s">
        <v>34</v>
      </c>
      <c r="D6" s="26" t="s">
        <v>35</v>
      </c>
      <c r="E6" s="27" t="s">
        <v>36</v>
      </c>
      <c r="F6" s="1"/>
      <c r="G6" s="57"/>
      <c r="H6" s="37"/>
      <c r="I6" s="36"/>
      <c r="J6" s="37"/>
      <c r="K6" s="37"/>
      <c r="L6" s="37"/>
      <c r="M6" s="5"/>
      <c r="N6" s="45"/>
      <c r="O6" s="45"/>
      <c r="P6" s="4"/>
      <c r="Q6" s="45"/>
      <c r="R6" s="45"/>
      <c r="S6" s="5"/>
    </row>
    <row r="7" spans="1:19" ht="47.25" hidden="1" customHeight="1" x14ac:dyDescent="0.25">
      <c r="A7" s="14" t="s">
        <v>37</v>
      </c>
      <c r="B7" s="14" t="s">
        <v>38</v>
      </c>
      <c r="C7" s="16" t="s">
        <v>39</v>
      </c>
      <c r="D7" s="27" t="s">
        <v>40</v>
      </c>
      <c r="E7" s="27" t="s">
        <v>41</v>
      </c>
      <c r="F7" s="1" t="s">
        <v>42</v>
      </c>
      <c r="G7" s="57" t="s">
        <v>43</v>
      </c>
      <c r="H7" s="37">
        <v>200</v>
      </c>
      <c r="I7" s="36">
        <v>5</v>
      </c>
      <c r="J7" s="37">
        <f t="shared" ref="J7:J21" si="0">H7*1.05</f>
        <v>210</v>
      </c>
      <c r="K7" s="37">
        <f>G7*H7</f>
        <v>80000</v>
      </c>
      <c r="L7" s="37">
        <f>G7*J7</f>
        <v>84000</v>
      </c>
      <c r="M7" s="5"/>
      <c r="N7" s="45"/>
      <c r="O7" s="45">
        <f>SUM(N7)*G7</f>
        <v>0</v>
      </c>
      <c r="P7" s="4"/>
      <c r="Q7" s="45">
        <f>SUM(O7)*1.05/100</f>
        <v>0</v>
      </c>
      <c r="R7" s="45">
        <f>SUM(O7+Q7)</f>
        <v>0</v>
      </c>
      <c r="S7" s="5"/>
    </row>
    <row r="8" spans="1:19" ht="43.5" hidden="1" customHeight="1" x14ac:dyDescent="0.25">
      <c r="A8" s="14" t="s">
        <v>44</v>
      </c>
      <c r="B8" s="14" t="s">
        <v>45</v>
      </c>
      <c r="C8" s="16" t="s">
        <v>39</v>
      </c>
      <c r="D8" s="27" t="s">
        <v>46</v>
      </c>
      <c r="E8" s="27" t="s">
        <v>47</v>
      </c>
      <c r="F8" s="1" t="s">
        <v>42</v>
      </c>
      <c r="G8" s="57" t="s">
        <v>43</v>
      </c>
      <c r="H8" s="37">
        <v>200</v>
      </c>
      <c r="I8" s="36">
        <v>5</v>
      </c>
      <c r="J8" s="37">
        <f t="shared" si="0"/>
        <v>210</v>
      </c>
      <c r="K8" s="37">
        <f>G8*H8</f>
        <v>80000</v>
      </c>
      <c r="L8" s="37">
        <f>G8*J8</f>
        <v>84000</v>
      </c>
      <c r="M8" s="5"/>
      <c r="N8" s="45"/>
      <c r="O8" s="45">
        <f t="shared" ref="O8:O10" si="1">SUM(N8)*G8</f>
        <v>0</v>
      </c>
      <c r="P8" s="4"/>
      <c r="Q8" s="45">
        <f t="shared" ref="Q8:Q71" si="2">SUM(O8)*1.05/100</f>
        <v>0</v>
      </c>
      <c r="R8" s="45">
        <f t="shared" ref="R8:R71" si="3">SUM(O8+Q8)</f>
        <v>0</v>
      </c>
      <c r="S8" s="5"/>
    </row>
    <row r="9" spans="1:19" ht="42" hidden="1" customHeight="1" x14ac:dyDescent="0.25">
      <c r="A9" s="14" t="s">
        <v>48</v>
      </c>
      <c r="B9" s="14" t="s">
        <v>49</v>
      </c>
      <c r="C9" s="16" t="s">
        <v>39</v>
      </c>
      <c r="D9" s="27" t="s">
        <v>50</v>
      </c>
      <c r="E9" s="27" t="s">
        <v>51</v>
      </c>
      <c r="F9" s="1" t="s">
        <v>42</v>
      </c>
      <c r="G9" s="57" t="s">
        <v>52</v>
      </c>
      <c r="H9" s="37">
        <v>200</v>
      </c>
      <c r="I9" s="36">
        <v>5</v>
      </c>
      <c r="J9" s="37">
        <f t="shared" si="0"/>
        <v>210</v>
      </c>
      <c r="K9" s="37">
        <f>G9*H9</f>
        <v>40000</v>
      </c>
      <c r="L9" s="37">
        <f>G9*J9</f>
        <v>42000</v>
      </c>
      <c r="M9" s="5"/>
      <c r="N9" s="45"/>
      <c r="O9" s="45">
        <f t="shared" si="1"/>
        <v>0</v>
      </c>
      <c r="P9" s="4"/>
      <c r="Q9" s="45">
        <f t="shared" si="2"/>
        <v>0</v>
      </c>
      <c r="R9" s="45">
        <f t="shared" si="3"/>
        <v>0</v>
      </c>
      <c r="S9" s="5"/>
    </row>
    <row r="10" spans="1:19" ht="70.5" hidden="1" customHeight="1" x14ac:dyDescent="0.25">
      <c r="A10" s="14" t="s">
        <v>53</v>
      </c>
      <c r="B10" s="14" t="s">
        <v>54</v>
      </c>
      <c r="C10" s="16" t="s">
        <v>55</v>
      </c>
      <c r="D10" s="27" t="s">
        <v>56</v>
      </c>
      <c r="E10" s="27" t="s">
        <v>57</v>
      </c>
      <c r="F10" s="1" t="s">
        <v>42</v>
      </c>
      <c r="G10" s="57" t="s">
        <v>58</v>
      </c>
      <c r="H10" s="37">
        <v>200</v>
      </c>
      <c r="I10" s="36">
        <v>5</v>
      </c>
      <c r="J10" s="37">
        <f t="shared" si="0"/>
        <v>210</v>
      </c>
      <c r="K10" s="37">
        <f>G10*H10</f>
        <v>24000</v>
      </c>
      <c r="L10" s="37">
        <f>G10*J10</f>
        <v>25200</v>
      </c>
      <c r="M10" s="5"/>
      <c r="N10" s="45"/>
      <c r="O10" s="45">
        <f t="shared" si="1"/>
        <v>0</v>
      </c>
      <c r="P10" s="4"/>
      <c r="Q10" s="45">
        <f t="shared" si="2"/>
        <v>0</v>
      </c>
      <c r="R10" s="45">
        <f t="shared" si="3"/>
        <v>0</v>
      </c>
      <c r="S10" s="5"/>
    </row>
    <row r="11" spans="1:19" ht="17.25" hidden="1" customHeight="1" x14ac:dyDescent="0.25">
      <c r="A11" s="14"/>
      <c r="B11" s="14"/>
      <c r="C11" s="16"/>
      <c r="D11" s="27"/>
      <c r="E11" s="28" t="s">
        <v>59</v>
      </c>
      <c r="F11" s="1"/>
      <c r="G11" s="57"/>
      <c r="H11" s="37"/>
      <c r="I11" s="36"/>
      <c r="J11" s="37"/>
      <c r="K11" s="38">
        <f>SUM(K7:K10)</f>
        <v>224000</v>
      </c>
      <c r="L11" s="38">
        <f>SUM(L7:L10)</f>
        <v>235200</v>
      </c>
      <c r="M11" s="5"/>
      <c r="N11" s="45"/>
      <c r="O11" s="45">
        <f>SUM(O7:O10)</f>
        <v>0</v>
      </c>
      <c r="P11" s="4"/>
      <c r="Q11" s="45">
        <f>SUM(Q7:Q10)</f>
        <v>0</v>
      </c>
      <c r="R11" s="45">
        <f>SUM(R7:R10)</f>
        <v>0</v>
      </c>
      <c r="S11" s="5"/>
    </row>
    <row r="12" spans="1:19" ht="55.5" hidden="1" customHeight="1" x14ac:dyDescent="0.25">
      <c r="A12" s="14">
        <v>2</v>
      </c>
      <c r="B12" s="14">
        <v>6</v>
      </c>
      <c r="C12" s="16" t="s">
        <v>34</v>
      </c>
      <c r="D12" s="27" t="s">
        <v>60</v>
      </c>
      <c r="E12" s="27" t="s">
        <v>61</v>
      </c>
      <c r="F12" s="1" t="s">
        <v>42</v>
      </c>
      <c r="G12" s="57" t="s">
        <v>62</v>
      </c>
      <c r="H12" s="37">
        <v>450</v>
      </c>
      <c r="I12" s="36">
        <v>5</v>
      </c>
      <c r="J12" s="37">
        <f t="shared" si="0"/>
        <v>472.5</v>
      </c>
      <c r="K12" s="37">
        <f t="shared" ref="K12:K18" si="4">G12*H12</f>
        <v>67500</v>
      </c>
      <c r="L12" s="37">
        <f t="shared" ref="L12:L18" si="5">G12*J12</f>
        <v>70875</v>
      </c>
      <c r="M12" s="5"/>
      <c r="N12" s="45"/>
      <c r="O12" s="45">
        <f>SUM(N12)*G12</f>
        <v>0</v>
      </c>
      <c r="P12" s="4"/>
      <c r="Q12" s="45">
        <f t="shared" si="2"/>
        <v>0</v>
      </c>
      <c r="R12" s="45">
        <f t="shared" si="3"/>
        <v>0</v>
      </c>
      <c r="S12" s="5"/>
    </row>
    <row r="13" spans="1:19" ht="72" hidden="1" customHeight="1" x14ac:dyDescent="0.25">
      <c r="A13" s="14">
        <v>3</v>
      </c>
      <c r="B13" s="14">
        <v>7</v>
      </c>
      <c r="C13" s="16" t="s">
        <v>34</v>
      </c>
      <c r="D13" s="29" t="s">
        <v>63</v>
      </c>
      <c r="E13" s="27" t="s">
        <v>64</v>
      </c>
      <c r="F13" s="1" t="s">
        <v>42</v>
      </c>
      <c r="G13" s="57" t="s">
        <v>65</v>
      </c>
      <c r="H13" s="37">
        <v>450</v>
      </c>
      <c r="I13" s="36">
        <v>5</v>
      </c>
      <c r="J13" s="37">
        <f t="shared" si="0"/>
        <v>472.5</v>
      </c>
      <c r="K13" s="37">
        <f t="shared" si="4"/>
        <v>135000</v>
      </c>
      <c r="L13" s="37">
        <f t="shared" si="5"/>
        <v>141750</v>
      </c>
      <c r="M13" s="5"/>
      <c r="N13" s="45"/>
      <c r="O13" s="45">
        <f t="shared" ref="O13:O21" si="6">SUM(N13)*G13</f>
        <v>0</v>
      </c>
      <c r="P13" s="4"/>
      <c r="Q13" s="45">
        <f t="shared" si="2"/>
        <v>0</v>
      </c>
      <c r="R13" s="45">
        <f t="shared" si="3"/>
        <v>0</v>
      </c>
      <c r="S13" s="5"/>
    </row>
    <row r="14" spans="1:19" ht="71.25" hidden="1" customHeight="1" x14ac:dyDescent="0.25">
      <c r="A14" s="14">
        <v>4</v>
      </c>
      <c r="B14" s="14">
        <v>8</v>
      </c>
      <c r="C14" s="16" t="s">
        <v>34</v>
      </c>
      <c r="D14" s="27" t="s">
        <v>66</v>
      </c>
      <c r="E14" s="27" t="s">
        <v>67</v>
      </c>
      <c r="F14" s="1" t="s">
        <v>42</v>
      </c>
      <c r="G14" s="57" t="s">
        <v>62</v>
      </c>
      <c r="H14" s="37">
        <v>450</v>
      </c>
      <c r="I14" s="36">
        <v>5</v>
      </c>
      <c r="J14" s="37">
        <f t="shared" si="0"/>
        <v>472.5</v>
      </c>
      <c r="K14" s="37">
        <f t="shared" si="4"/>
        <v>67500</v>
      </c>
      <c r="L14" s="37">
        <f t="shared" si="5"/>
        <v>70875</v>
      </c>
      <c r="M14" s="5"/>
      <c r="N14" s="45"/>
      <c r="O14" s="45">
        <f t="shared" si="6"/>
        <v>0</v>
      </c>
      <c r="P14" s="4"/>
      <c r="Q14" s="45">
        <f t="shared" si="2"/>
        <v>0</v>
      </c>
      <c r="R14" s="45">
        <f t="shared" si="3"/>
        <v>0</v>
      </c>
      <c r="S14" s="5"/>
    </row>
    <row r="15" spans="1:19" ht="54" hidden="1" customHeight="1" x14ac:dyDescent="0.25">
      <c r="A15" s="14">
        <v>5</v>
      </c>
      <c r="B15" s="14">
        <v>9</v>
      </c>
      <c r="C15" s="16" t="s">
        <v>55</v>
      </c>
      <c r="D15" s="27" t="s">
        <v>68</v>
      </c>
      <c r="E15" s="27" t="s">
        <v>69</v>
      </c>
      <c r="F15" s="1" t="s">
        <v>42</v>
      </c>
      <c r="G15" s="57" t="s">
        <v>70</v>
      </c>
      <c r="H15" s="37">
        <v>54.4</v>
      </c>
      <c r="I15" s="36">
        <v>5</v>
      </c>
      <c r="J15" s="37">
        <f t="shared" si="0"/>
        <v>57.12</v>
      </c>
      <c r="K15" s="37">
        <f t="shared" si="4"/>
        <v>652.79999999999995</v>
      </c>
      <c r="L15" s="37">
        <f t="shared" si="5"/>
        <v>685.43999999999994</v>
      </c>
      <c r="M15" s="5"/>
      <c r="N15" s="45"/>
      <c r="O15" s="45">
        <f t="shared" si="6"/>
        <v>0</v>
      </c>
      <c r="P15" s="4"/>
      <c r="Q15" s="45">
        <f t="shared" si="2"/>
        <v>0</v>
      </c>
      <c r="R15" s="45">
        <f t="shared" si="3"/>
        <v>0</v>
      </c>
      <c r="S15" s="5"/>
    </row>
    <row r="16" spans="1:19" ht="81.75" hidden="1" customHeight="1" x14ac:dyDescent="0.25">
      <c r="A16" s="14">
        <v>6</v>
      </c>
      <c r="B16" s="14">
        <v>10</v>
      </c>
      <c r="C16" s="16" t="s">
        <v>34</v>
      </c>
      <c r="D16" s="30" t="s">
        <v>71</v>
      </c>
      <c r="E16" s="27" t="s">
        <v>72</v>
      </c>
      <c r="F16" s="1" t="s">
        <v>42</v>
      </c>
      <c r="G16" s="57" t="s">
        <v>62</v>
      </c>
      <c r="H16" s="37">
        <v>91</v>
      </c>
      <c r="I16" s="36">
        <v>5</v>
      </c>
      <c r="J16" s="37">
        <f t="shared" si="0"/>
        <v>95.55</v>
      </c>
      <c r="K16" s="37">
        <f t="shared" si="4"/>
        <v>13650</v>
      </c>
      <c r="L16" s="37">
        <f t="shared" si="5"/>
        <v>14332.5</v>
      </c>
      <c r="M16" s="5"/>
      <c r="N16" s="45"/>
      <c r="O16" s="45">
        <f t="shared" si="6"/>
        <v>0</v>
      </c>
      <c r="P16" s="4"/>
      <c r="Q16" s="45">
        <f t="shared" si="2"/>
        <v>0</v>
      </c>
      <c r="R16" s="45">
        <f t="shared" si="3"/>
        <v>0</v>
      </c>
      <c r="S16" s="5"/>
    </row>
    <row r="17" spans="1:19" ht="84" hidden="1" customHeight="1" x14ac:dyDescent="0.25">
      <c r="A17" s="14">
        <v>7</v>
      </c>
      <c r="B17" s="14">
        <v>11</v>
      </c>
      <c r="C17" s="16" t="s">
        <v>34</v>
      </c>
      <c r="D17" s="31" t="s">
        <v>73</v>
      </c>
      <c r="E17" s="27" t="s">
        <v>74</v>
      </c>
      <c r="F17" s="1" t="s">
        <v>42</v>
      </c>
      <c r="G17" s="57" t="s">
        <v>62</v>
      </c>
      <c r="H17" s="37">
        <v>42</v>
      </c>
      <c r="I17" s="36">
        <v>5</v>
      </c>
      <c r="J17" s="37">
        <f t="shared" si="0"/>
        <v>44.1</v>
      </c>
      <c r="K17" s="37">
        <f t="shared" si="4"/>
        <v>6300</v>
      </c>
      <c r="L17" s="37">
        <f t="shared" si="5"/>
        <v>6615</v>
      </c>
      <c r="M17" s="5"/>
      <c r="N17" s="45"/>
      <c r="O17" s="45">
        <f t="shared" si="6"/>
        <v>0</v>
      </c>
      <c r="P17" s="4"/>
      <c r="Q17" s="45">
        <f t="shared" si="2"/>
        <v>0</v>
      </c>
      <c r="R17" s="45">
        <f t="shared" si="3"/>
        <v>0</v>
      </c>
      <c r="S17" s="5"/>
    </row>
    <row r="18" spans="1:19" ht="69.75" hidden="1" customHeight="1" x14ac:dyDescent="0.25">
      <c r="A18" s="14">
        <v>8</v>
      </c>
      <c r="B18" s="14">
        <v>12</v>
      </c>
      <c r="C18" s="16" t="s">
        <v>75</v>
      </c>
      <c r="D18" s="30" t="s">
        <v>76</v>
      </c>
      <c r="E18" s="27" t="s">
        <v>77</v>
      </c>
      <c r="F18" s="1" t="s">
        <v>42</v>
      </c>
      <c r="G18" s="57" t="s">
        <v>52</v>
      </c>
      <c r="H18" s="37">
        <v>27.2</v>
      </c>
      <c r="I18" s="36">
        <v>5</v>
      </c>
      <c r="J18" s="37">
        <f t="shared" si="0"/>
        <v>28.56</v>
      </c>
      <c r="K18" s="37">
        <f t="shared" si="4"/>
        <v>5440</v>
      </c>
      <c r="L18" s="37">
        <f t="shared" si="5"/>
        <v>5712</v>
      </c>
      <c r="M18" s="5"/>
      <c r="N18" s="45"/>
      <c r="O18" s="45">
        <f t="shared" si="6"/>
        <v>0</v>
      </c>
      <c r="P18" s="4"/>
      <c r="Q18" s="45">
        <f t="shared" si="2"/>
        <v>0</v>
      </c>
      <c r="R18" s="45">
        <f t="shared" si="3"/>
        <v>0</v>
      </c>
      <c r="S18" s="5"/>
    </row>
    <row r="19" spans="1:19" ht="30.75" hidden="1" customHeight="1" x14ac:dyDescent="0.25">
      <c r="A19" s="25">
        <v>9</v>
      </c>
      <c r="B19" s="14">
        <v>13</v>
      </c>
      <c r="C19" s="16" t="s">
        <v>34</v>
      </c>
      <c r="D19" s="26" t="s">
        <v>78</v>
      </c>
      <c r="E19" s="27"/>
      <c r="F19" s="1"/>
      <c r="G19" s="57"/>
      <c r="H19" s="37"/>
      <c r="I19" s="36"/>
      <c r="J19" s="37"/>
      <c r="K19" s="37"/>
      <c r="L19" s="37"/>
      <c r="M19" s="5"/>
      <c r="N19" s="45"/>
      <c r="O19" s="45"/>
      <c r="P19" s="4"/>
      <c r="Q19" s="45"/>
      <c r="R19" s="45"/>
      <c r="S19" s="5"/>
    </row>
    <row r="20" spans="1:19" ht="96.75" hidden="1" customHeight="1" x14ac:dyDescent="0.25">
      <c r="A20" s="14" t="s">
        <v>79</v>
      </c>
      <c r="B20" s="14" t="s">
        <v>80</v>
      </c>
      <c r="C20" s="16" t="s">
        <v>55</v>
      </c>
      <c r="D20" s="27" t="s">
        <v>81</v>
      </c>
      <c r="E20" s="27" t="s">
        <v>82</v>
      </c>
      <c r="F20" s="1" t="s">
        <v>42</v>
      </c>
      <c r="G20" s="57" t="s">
        <v>83</v>
      </c>
      <c r="H20" s="37">
        <v>380</v>
      </c>
      <c r="I20" s="36">
        <v>5</v>
      </c>
      <c r="J20" s="37">
        <f t="shared" si="0"/>
        <v>399</v>
      </c>
      <c r="K20" s="37">
        <f>G20*H20</f>
        <v>11400</v>
      </c>
      <c r="L20" s="37">
        <f>G20*J20</f>
        <v>11970</v>
      </c>
      <c r="M20" s="5"/>
      <c r="N20" s="45"/>
      <c r="O20" s="45">
        <f t="shared" si="6"/>
        <v>0</v>
      </c>
      <c r="P20" s="4"/>
      <c r="Q20" s="45">
        <f t="shared" si="2"/>
        <v>0</v>
      </c>
      <c r="R20" s="45">
        <f t="shared" si="3"/>
        <v>0</v>
      </c>
      <c r="S20" s="5"/>
    </row>
    <row r="21" spans="1:19" ht="27" hidden="1" customHeight="1" x14ac:dyDescent="0.25">
      <c r="A21" s="14" t="s">
        <v>84</v>
      </c>
      <c r="B21" s="14" t="s">
        <v>85</v>
      </c>
      <c r="C21" s="16" t="s">
        <v>39</v>
      </c>
      <c r="D21" s="27" t="s">
        <v>86</v>
      </c>
      <c r="E21" s="27" t="s">
        <v>87</v>
      </c>
      <c r="F21" s="1" t="s">
        <v>42</v>
      </c>
      <c r="G21" s="57" t="s">
        <v>58</v>
      </c>
      <c r="H21" s="37">
        <v>160</v>
      </c>
      <c r="I21" s="36">
        <v>5</v>
      </c>
      <c r="J21" s="37">
        <f t="shared" si="0"/>
        <v>168</v>
      </c>
      <c r="K21" s="37">
        <f>G21*H21</f>
        <v>19200</v>
      </c>
      <c r="L21" s="37">
        <f>G21*J21</f>
        <v>20160</v>
      </c>
      <c r="M21" s="5"/>
      <c r="N21" s="45"/>
      <c r="O21" s="45">
        <f t="shared" si="6"/>
        <v>0</v>
      </c>
      <c r="P21" s="4"/>
      <c r="Q21" s="45">
        <f t="shared" si="2"/>
        <v>0</v>
      </c>
      <c r="R21" s="45">
        <f t="shared" si="3"/>
        <v>0</v>
      </c>
      <c r="S21" s="5"/>
    </row>
    <row r="22" spans="1:19" ht="18" hidden="1" customHeight="1" x14ac:dyDescent="0.25">
      <c r="A22" s="14"/>
      <c r="B22" s="14"/>
      <c r="C22" s="16"/>
      <c r="D22" s="27"/>
      <c r="E22" s="28" t="s">
        <v>88</v>
      </c>
      <c r="F22" s="1"/>
      <c r="G22" s="57"/>
      <c r="H22" s="37"/>
      <c r="I22" s="36"/>
      <c r="J22" s="37"/>
      <c r="K22" s="38">
        <f>SUM(K20:K21)</f>
        <v>30600</v>
      </c>
      <c r="L22" s="38">
        <f>SUM(L20:L21)</f>
        <v>32130</v>
      </c>
      <c r="M22" s="5"/>
      <c r="N22" s="45"/>
      <c r="O22" s="45">
        <f t="shared" ref="O22:O50" si="7">SUM(O18:O21)</f>
        <v>0</v>
      </c>
      <c r="P22" s="4"/>
      <c r="Q22" s="45">
        <f t="shared" si="2"/>
        <v>0</v>
      </c>
      <c r="R22" s="45">
        <f t="shared" si="3"/>
        <v>0</v>
      </c>
      <c r="S22" s="5"/>
    </row>
    <row r="23" spans="1:19" ht="30" hidden="1" customHeight="1" x14ac:dyDescent="0.25">
      <c r="A23" s="25">
        <v>10</v>
      </c>
      <c r="B23" s="14">
        <v>16</v>
      </c>
      <c r="C23" s="16" t="s">
        <v>34</v>
      </c>
      <c r="D23" s="26" t="s">
        <v>89</v>
      </c>
      <c r="E23" s="27"/>
      <c r="F23" s="1"/>
      <c r="G23" s="57"/>
      <c r="H23" s="37"/>
      <c r="I23" s="36"/>
      <c r="J23" s="37"/>
      <c r="K23" s="37"/>
      <c r="L23" s="37"/>
      <c r="M23" s="5"/>
      <c r="N23" s="45"/>
      <c r="O23" s="45"/>
      <c r="P23" s="4"/>
      <c r="Q23" s="45"/>
      <c r="R23" s="45"/>
      <c r="S23" s="5"/>
    </row>
    <row r="24" spans="1:19" ht="109.5" hidden="1" customHeight="1" x14ac:dyDescent="0.25">
      <c r="A24" s="14" t="s">
        <v>90</v>
      </c>
      <c r="B24" s="14" t="s">
        <v>91</v>
      </c>
      <c r="C24" s="16" t="s">
        <v>55</v>
      </c>
      <c r="D24" s="27" t="s">
        <v>92</v>
      </c>
      <c r="E24" s="27" t="s">
        <v>93</v>
      </c>
      <c r="F24" s="1" t="s">
        <v>42</v>
      </c>
      <c r="G24" s="57" t="s">
        <v>70</v>
      </c>
      <c r="H24" s="37">
        <v>388</v>
      </c>
      <c r="I24" s="36">
        <v>5</v>
      </c>
      <c r="J24" s="37">
        <f t="shared" ref="J24:J80" si="8">H24*1.05</f>
        <v>407.40000000000003</v>
      </c>
      <c r="K24" s="37">
        <f>G24*H24</f>
        <v>4656</v>
      </c>
      <c r="L24" s="37">
        <f>G24*J24</f>
        <v>4888.8</v>
      </c>
      <c r="M24" s="5"/>
      <c r="N24" s="45"/>
      <c r="O24" s="45">
        <f>SUM(G24)*N24</f>
        <v>0</v>
      </c>
      <c r="P24" s="4"/>
      <c r="Q24" s="45">
        <f t="shared" si="2"/>
        <v>0</v>
      </c>
      <c r="R24" s="45">
        <f t="shared" si="3"/>
        <v>0</v>
      </c>
      <c r="S24" s="5"/>
    </row>
    <row r="25" spans="1:19" ht="63.75" hidden="1" customHeight="1" x14ac:dyDescent="0.25">
      <c r="A25" s="14" t="s">
        <v>94</v>
      </c>
      <c r="B25" s="14" t="s">
        <v>95</v>
      </c>
      <c r="C25" s="16" t="s">
        <v>39</v>
      </c>
      <c r="D25" s="27" t="s">
        <v>96</v>
      </c>
      <c r="E25" s="27" t="s">
        <v>97</v>
      </c>
      <c r="F25" s="1" t="s">
        <v>42</v>
      </c>
      <c r="G25" s="57" t="s">
        <v>98</v>
      </c>
      <c r="H25" s="37">
        <v>196</v>
      </c>
      <c r="I25" s="36">
        <v>5</v>
      </c>
      <c r="J25" s="37">
        <f t="shared" si="8"/>
        <v>205.8</v>
      </c>
      <c r="K25" s="37">
        <f>G25*H25</f>
        <v>9408</v>
      </c>
      <c r="L25" s="37">
        <f>G25*J25</f>
        <v>9878.4000000000015</v>
      </c>
      <c r="M25" s="5"/>
      <c r="N25" s="45"/>
      <c r="O25" s="45">
        <f t="shared" ref="O25:O27" si="9">SUM(G25)*N25</f>
        <v>0</v>
      </c>
      <c r="P25" s="4"/>
      <c r="Q25" s="45">
        <f t="shared" si="2"/>
        <v>0</v>
      </c>
      <c r="R25" s="45">
        <f t="shared" si="3"/>
        <v>0</v>
      </c>
      <c r="S25" s="5"/>
    </row>
    <row r="26" spans="1:19" ht="111" hidden="1" customHeight="1" x14ac:dyDescent="0.25">
      <c r="A26" s="14" t="s">
        <v>99</v>
      </c>
      <c r="B26" s="14" t="s">
        <v>100</v>
      </c>
      <c r="C26" s="16" t="s">
        <v>55</v>
      </c>
      <c r="D26" s="27" t="s">
        <v>92</v>
      </c>
      <c r="E26" s="27" t="s">
        <v>101</v>
      </c>
      <c r="F26" s="1" t="s">
        <v>42</v>
      </c>
      <c r="G26" s="57" t="s">
        <v>102</v>
      </c>
      <c r="H26" s="37">
        <v>388</v>
      </c>
      <c r="I26" s="36">
        <v>5</v>
      </c>
      <c r="J26" s="37">
        <f>H26*1.05</f>
        <v>407.40000000000003</v>
      </c>
      <c r="K26" s="37">
        <f>G26*H26</f>
        <v>3492</v>
      </c>
      <c r="L26" s="37">
        <f>G26*J26</f>
        <v>3666.6000000000004</v>
      </c>
      <c r="M26" s="5"/>
      <c r="N26" s="45"/>
      <c r="O26" s="45">
        <f t="shared" si="9"/>
        <v>0</v>
      </c>
      <c r="P26" s="4"/>
      <c r="Q26" s="45">
        <f t="shared" si="2"/>
        <v>0</v>
      </c>
      <c r="R26" s="45">
        <f t="shared" si="3"/>
        <v>0</v>
      </c>
      <c r="S26" s="5"/>
    </row>
    <row r="27" spans="1:19" ht="63.75" hidden="1" customHeight="1" x14ac:dyDescent="0.25">
      <c r="A27" s="14" t="s">
        <v>103</v>
      </c>
      <c r="B27" s="14" t="s">
        <v>104</v>
      </c>
      <c r="C27" s="16" t="s">
        <v>39</v>
      </c>
      <c r="D27" s="27" t="s">
        <v>96</v>
      </c>
      <c r="E27" s="27" t="s">
        <v>105</v>
      </c>
      <c r="F27" s="1" t="s">
        <v>42</v>
      </c>
      <c r="G27" s="57" t="s">
        <v>106</v>
      </c>
      <c r="H27" s="37">
        <v>196</v>
      </c>
      <c r="I27" s="36">
        <v>5</v>
      </c>
      <c r="J27" s="37">
        <f>H27*1.05</f>
        <v>205.8</v>
      </c>
      <c r="K27" s="37">
        <f>G27*H27</f>
        <v>1176</v>
      </c>
      <c r="L27" s="37">
        <f>G27*J27</f>
        <v>1234.8000000000002</v>
      </c>
      <c r="M27" s="5"/>
      <c r="N27" s="45"/>
      <c r="O27" s="45">
        <f t="shared" si="9"/>
        <v>0</v>
      </c>
      <c r="P27" s="4"/>
      <c r="Q27" s="45">
        <f t="shared" si="2"/>
        <v>0</v>
      </c>
      <c r="R27" s="45">
        <f t="shared" si="3"/>
        <v>0</v>
      </c>
      <c r="S27" s="5"/>
    </row>
    <row r="28" spans="1:19" ht="15.75" hidden="1" customHeight="1" x14ac:dyDescent="0.25">
      <c r="A28" s="14"/>
      <c r="B28" s="14"/>
      <c r="C28" s="16"/>
      <c r="D28" s="27"/>
      <c r="E28" s="28" t="s">
        <v>107</v>
      </c>
      <c r="F28" s="1"/>
      <c r="G28" s="57"/>
      <c r="H28" s="37"/>
      <c r="I28" s="36"/>
      <c r="J28" s="37"/>
      <c r="K28" s="38">
        <f>SUM(K24:K27)</f>
        <v>18732</v>
      </c>
      <c r="L28" s="38">
        <f>SUM(L24:L27)</f>
        <v>19668.600000000002</v>
      </c>
      <c r="M28" s="5"/>
      <c r="N28" s="45"/>
      <c r="O28" s="45">
        <f>SUM(O24:O27)</f>
        <v>0</v>
      </c>
      <c r="P28" s="4"/>
      <c r="Q28" s="45">
        <f>SUM(Q24:Q27)</f>
        <v>0</v>
      </c>
      <c r="R28" s="45">
        <f>SUM(R24:R27)</f>
        <v>0</v>
      </c>
      <c r="S28" s="5"/>
    </row>
    <row r="29" spans="1:19" ht="42" hidden="1" customHeight="1" x14ac:dyDescent="0.25">
      <c r="A29" s="25">
        <v>11</v>
      </c>
      <c r="B29" s="14">
        <v>17</v>
      </c>
      <c r="C29" s="16" t="s">
        <v>34</v>
      </c>
      <c r="D29" s="26" t="s">
        <v>108</v>
      </c>
      <c r="E29" s="27"/>
      <c r="F29" s="1"/>
      <c r="G29" s="57"/>
      <c r="H29" s="37"/>
      <c r="I29" s="36"/>
      <c r="J29" s="37"/>
      <c r="K29" s="37"/>
      <c r="L29" s="37"/>
      <c r="M29" s="5"/>
      <c r="N29" s="45"/>
      <c r="O29" s="45"/>
      <c r="P29" s="4"/>
      <c r="Q29" s="45"/>
      <c r="R29" s="45"/>
      <c r="S29" s="5"/>
    </row>
    <row r="30" spans="1:19" ht="69.75" hidden="1" customHeight="1" x14ac:dyDescent="0.25">
      <c r="A30" s="14" t="s">
        <v>109</v>
      </c>
      <c r="B30" s="14" t="s">
        <v>110</v>
      </c>
      <c r="C30" s="16" t="s">
        <v>34</v>
      </c>
      <c r="D30" s="27" t="s">
        <v>111</v>
      </c>
      <c r="E30" s="27" t="s">
        <v>112</v>
      </c>
      <c r="F30" s="1" t="s">
        <v>42</v>
      </c>
      <c r="G30" s="57" t="s">
        <v>83</v>
      </c>
      <c r="H30" s="37">
        <v>406</v>
      </c>
      <c r="I30" s="36">
        <v>5</v>
      </c>
      <c r="J30" s="37">
        <f t="shared" si="8"/>
        <v>426.3</v>
      </c>
      <c r="K30" s="37">
        <f>G30*H30</f>
        <v>12180</v>
      </c>
      <c r="L30" s="37">
        <f>G30*J30</f>
        <v>12789</v>
      </c>
      <c r="M30" s="5"/>
      <c r="N30" s="45"/>
      <c r="O30" s="45">
        <f>SUM(G30)*N30</f>
        <v>0</v>
      </c>
      <c r="P30" s="4"/>
      <c r="Q30" s="45">
        <f t="shared" si="2"/>
        <v>0</v>
      </c>
      <c r="R30" s="45">
        <f t="shared" si="3"/>
        <v>0</v>
      </c>
      <c r="S30" s="5"/>
    </row>
    <row r="31" spans="1:19" ht="69.75" hidden="1" customHeight="1" x14ac:dyDescent="0.25">
      <c r="A31" s="14" t="s">
        <v>113</v>
      </c>
      <c r="B31" s="14" t="s">
        <v>114</v>
      </c>
      <c r="C31" s="16" t="s">
        <v>34</v>
      </c>
      <c r="D31" s="27" t="s">
        <v>115</v>
      </c>
      <c r="E31" s="27" t="s">
        <v>116</v>
      </c>
      <c r="F31" s="1" t="s">
        <v>42</v>
      </c>
      <c r="G31" s="57" t="s">
        <v>117</v>
      </c>
      <c r="H31" s="37">
        <v>430</v>
      </c>
      <c r="I31" s="36">
        <v>5</v>
      </c>
      <c r="J31" s="37">
        <f t="shared" si="8"/>
        <v>451.5</v>
      </c>
      <c r="K31" s="37">
        <f>G31*H31</f>
        <v>7740</v>
      </c>
      <c r="L31" s="37">
        <f>G31*J31</f>
        <v>8127</v>
      </c>
      <c r="M31" s="5"/>
      <c r="N31" s="45"/>
      <c r="O31" s="45">
        <f t="shared" ref="O31:O32" si="10">SUM(G31)*N31</f>
        <v>0</v>
      </c>
      <c r="P31" s="4"/>
      <c r="Q31" s="45">
        <f t="shared" si="2"/>
        <v>0</v>
      </c>
      <c r="R31" s="45">
        <f t="shared" si="3"/>
        <v>0</v>
      </c>
      <c r="S31" s="5"/>
    </row>
    <row r="32" spans="1:19" ht="69" hidden="1" customHeight="1" x14ac:dyDescent="0.25">
      <c r="A32" s="14" t="s">
        <v>118</v>
      </c>
      <c r="B32" s="14" t="s">
        <v>119</v>
      </c>
      <c r="C32" s="16" t="s">
        <v>34</v>
      </c>
      <c r="D32" s="27" t="s">
        <v>120</v>
      </c>
      <c r="E32" s="27" t="s">
        <v>121</v>
      </c>
      <c r="F32" s="1" t="s">
        <v>42</v>
      </c>
      <c r="G32" s="57" t="s">
        <v>70</v>
      </c>
      <c r="H32" s="37">
        <v>430</v>
      </c>
      <c r="I32" s="36">
        <v>5</v>
      </c>
      <c r="J32" s="37">
        <f t="shared" si="8"/>
        <v>451.5</v>
      </c>
      <c r="K32" s="37">
        <f>G32*H32</f>
        <v>5160</v>
      </c>
      <c r="L32" s="37">
        <f>G32*J32</f>
        <v>5418</v>
      </c>
      <c r="M32" s="5"/>
      <c r="N32" s="45"/>
      <c r="O32" s="45">
        <f t="shared" si="10"/>
        <v>0</v>
      </c>
      <c r="P32" s="4"/>
      <c r="Q32" s="45">
        <f t="shared" si="2"/>
        <v>0</v>
      </c>
      <c r="R32" s="45">
        <f t="shared" si="3"/>
        <v>0</v>
      </c>
      <c r="S32" s="5"/>
    </row>
    <row r="33" spans="1:19" ht="15.75" hidden="1" customHeight="1" x14ac:dyDescent="0.25">
      <c r="A33" s="14"/>
      <c r="B33" s="14"/>
      <c r="C33" s="16"/>
      <c r="D33" s="27"/>
      <c r="E33" s="28" t="s">
        <v>122</v>
      </c>
      <c r="F33" s="1"/>
      <c r="G33" s="57"/>
      <c r="H33" s="37"/>
      <c r="I33" s="36"/>
      <c r="J33" s="37"/>
      <c r="K33" s="38">
        <f>SUM(K30:K32)</f>
        <v>25080</v>
      </c>
      <c r="L33" s="38">
        <f>SUM(L30:L32)</f>
        <v>26334</v>
      </c>
      <c r="M33" s="5"/>
      <c r="N33" s="45"/>
      <c r="O33" s="45">
        <f t="shared" si="7"/>
        <v>0</v>
      </c>
      <c r="P33" s="4"/>
      <c r="Q33" s="45">
        <f t="shared" si="2"/>
        <v>0</v>
      </c>
      <c r="R33" s="45">
        <f>SUM(R30:R32)</f>
        <v>0</v>
      </c>
      <c r="S33" s="5"/>
    </row>
    <row r="34" spans="1:19" ht="27" hidden="1" x14ac:dyDescent="0.25">
      <c r="A34" s="25">
        <v>12</v>
      </c>
      <c r="B34" s="14">
        <v>18</v>
      </c>
      <c r="C34" s="16" t="s">
        <v>55</v>
      </c>
      <c r="D34" s="26" t="s">
        <v>123</v>
      </c>
      <c r="E34" s="27"/>
      <c r="F34" s="1"/>
      <c r="G34" s="57"/>
      <c r="H34" s="37"/>
      <c r="I34" s="36"/>
      <c r="J34" s="37"/>
      <c r="K34" s="37"/>
      <c r="L34" s="37"/>
      <c r="M34" s="5"/>
      <c r="N34" s="45"/>
      <c r="O34" s="45"/>
      <c r="P34" s="4"/>
      <c r="Q34" s="45"/>
      <c r="R34" s="45"/>
      <c r="S34" s="5"/>
    </row>
    <row r="35" spans="1:19" ht="44.25" hidden="1" customHeight="1" x14ac:dyDescent="0.25">
      <c r="A35" s="14" t="s">
        <v>124</v>
      </c>
      <c r="B35" s="14" t="s">
        <v>125</v>
      </c>
      <c r="C35" s="16" t="s">
        <v>55</v>
      </c>
      <c r="D35" s="27" t="s">
        <v>126</v>
      </c>
      <c r="E35" s="27" t="s">
        <v>127</v>
      </c>
      <c r="F35" s="1" t="s">
        <v>42</v>
      </c>
      <c r="G35" s="57" t="s">
        <v>58</v>
      </c>
      <c r="H35" s="37">
        <v>60</v>
      </c>
      <c r="I35" s="36">
        <v>5</v>
      </c>
      <c r="J35" s="37">
        <f t="shared" si="8"/>
        <v>63</v>
      </c>
      <c r="K35" s="37">
        <f>G35*H35</f>
        <v>7200</v>
      </c>
      <c r="L35" s="37">
        <f>G35*J35</f>
        <v>7560</v>
      </c>
      <c r="M35" s="5"/>
      <c r="N35" s="45"/>
      <c r="O35" s="45">
        <f>SUM(G35)*N35</f>
        <v>0</v>
      </c>
      <c r="P35" s="4"/>
      <c r="Q35" s="45">
        <f t="shared" si="2"/>
        <v>0</v>
      </c>
      <c r="R35" s="45">
        <f t="shared" si="3"/>
        <v>0</v>
      </c>
      <c r="S35" s="5"/>
    </row>
    <row r="36" spans="1:19" ht="45.75" hidden="1" customHeight="1" x14ac:dyDescent="0.25">
      <c r="A36" s="14" t="s">
        <v>128</v>
      </c>
      <c r="B36" s="14" t="s">
        <v>129</v>
      </c>
      <c r="C36" s="16" t="s">
        <v>55</v>
      </c>
      <c r="D36" s="27" t="s">
        <v>130</v>
      </c>
      <c r="E36" s="27" t="s">
        <v>131</v>
      </c>
      <c r="F36" s="1" t="s">
        <v>42</v>
      </c>
      <c r="G36" s="57" t="s">
        <v>132</v>
      </c>
      <c r="H36" s="37">
        <v>60</v>
      </c>
      <c r="I36" s="36">
        <v>5</v>
      </c>
      <c r="J36" s="37">
        <f t="shared" si="8"/>
        <v>63</v>
      </c>
      <c r="K36" s="37">
        <f>G36*H36</f>
        <v>3600</v>
      </c>
      <c r="L36" s="37">
        <f>G36*J36</f>
        <v>3780</v>
      </c>
      <c r="M36" s="5"/>
      <c r="N36" s="45"/>
      <c r="O36" s="45">
        <f t="shared" ref="O36:O38" si="11">SUM(G36)*N36</f>
        <v>0</v>
      </c>
      <c r="P36" s="4"/>
      <c r="Q36" s="45">
        <f t="shared" si="2"/>
        <v>0</v>
      </c>
      <c r="R36" s="45">
        <f t="shared" si="3"/>
        <v>0</v>
      </c>
      <c r="S36" s="5"/>
    </row>
    <row r="37" spans="1:19" ht="47.25" hidden="1" customHeight="1" x14ac:dyDescent="0.25">
      <c r="A37" s="14" t="s">
        <v>133</v>
      </c>
      <c r="B37" s="14" t="s">
        <v>134</v>
      </c>
      <c r="C37" s="16" t="s">
        <v>55</v>
      </c>
      <c r="D37" s="27" t="s">
        <v>135</v>
      </c>
      <c r="E37" s="27" t="s">
        <v>136</v>
      </c>
      <c r="F37" s="1" t="s">
        <v>42</v>
      </c>
      <c r="G37" s="57" t="s">
        <v>83</v>
      </c>
      <c r="H37" s="37">
        <v>60</v>
      </c>
      <c r="I37" s="36">
        <v>5</v>
      </c>
      <c r="J37" s="37">
        <f t="shared" si="8"/>
        <v>63</v>
      </c>
      <c r="K37" s="37">
        <f>G37*H37</f>
        <v>1800</v>
      </c>
      <c r="L37" s="37">
        <f>G37*J37</f>
        <v>1890</v>
      </c>
      <c r="M37" s="5"/>
      <c r="N37" s="45"/>
      <c r="O37" s="45">
        <f t="shared" si="11"/>
        <v>0</v>
      </c>
      <c r="P37" s="4"/>
      <c r="Q37" s="45">
        <f t="shared" si="2"/>
        <v>0</v>
      </c>
      <c r="R37" s="45">
        <f t="shared" si="3"/>
        <v>0</v>
      </c>
      <c r="S37" s="5"/>
    </row>
    <row r="38" spans="1:19" ht="42" hidden="1" customHeight="1" x14ac:dyDescent="0.25">
      <c r="A38" s="14" t="s">
        <v>137</v>
      </c>
      <c r="B38" s="14" t="s">
        <v>138</v>
      </c>
      <c r="C38" s="16" t="s">
        <v>55</v>
      </c>
      <c r="D38" s="27" t="s">
        <v>139</v>
      </c>
      <c r="E38" s="27" t="s">
        <v>140</v>
      </c>
      <c r="F38" s="1" t="s">
        <v>42</v>
      </c>
      <c r="G38" s="57" t="s">
        <v>83</v>
      </c>
      <c r="H38" s="37">
        <v>60</v>
      </c>
      <c r="I38" s="36">
        <v>5</v>
      </c>
      <c r="J38" s="37">
        <f t="shared" si="8"/>
        <v>63</v>
      </c>
      <c r="K38" s="37">
        <f>G38*H38</f>
        <v>1800</v>
      </c>
      <c r="L38" s="37">
        <f>G38*J38</f>
        <v>1890</v>
      </c>
      <c r="M38" s="5"/>
      <c r="N38" s="45"/>
      <c r="O38" s="45">
        <f t="shared" si="11"/>
        <v>0</v>
      </c>
      <c r="P38" s="4"/>
      <c r="Q38" s="45">
        <f t="shared" si="2"/>
        <v>0</v>
      </c>
      <c r="R38" s="45">
        <f t="shared" si="3"/>
        <v>0</v>
      </c>
      <c r="S38" s="5"/>
    </row>
    <row r="39" spans="1:19" ht="15.75" hidden="1" customHeight="1" x14ac:dyDescent="0.25">
      <c r="A39" s="14"/>
      <c r="B39" s="14"/>
      <c r="C39" s="16"/>
      <c r="D39" s="27"/>
      <c r="E39" s="28" t="s">
        <v>141</v>
      </c>
      <c r="F39" s="1"/>
      <c r="G39" s="57"/>
      <c r="H39" s="37"/>
      <c r="I39" s="36"/>
      <c r="J39" s="37"/>
      <c r="K39" s="38">
        <f>SUM(K35:K38)</f>
        <v>14400</v>
      </c>
      <c r="L39" s="38">
        <f>SUM(L35:L38)</f>
        <v>15120</v>
      </c>
      <c r="M39" s="5"/>
      <c r="N39" s="45"/>
      <c r="O39" s="45">
        <f>SUM(O35:O38)</f>
        <v>0</v>
      </c>
      <c r="P39" s="4"/>
      <c r="Q39" s="45">
        <f>SUM(Q35:Q38)</f>
        <v>0</v>
      </c>
      <c r="R39" s="45">
        <f>SUM(R35:R38)</f>
        <v>0</v>
      </c>
      <c r="S39" s="5"/>
    </row>
    <row r="40" spans="1:19" ht="42" hidden="1" customHeight="1" x14ac:dyDescent="0.25">
      <c r="A40" s="25">
        <v>13</v>
      </c>
      <c r="B40" s="14">
        <v>19</v>
      </c>
      <c r="C40" s="16" t="s">
        <v>34</v>
      </c>
      <c r="D40" s="26" t="s">
        <v>142</v>
      </c>
      <c r="E40" s="27"/>
      <c r="F40" s="1"/>
      <c r="G40" s="57"/>
      <c r="H40" s="37"/>
      <c r="I40" s="36"/>
      <c r="J40" s="37"/>
      <c r="K40" s="37"/>
      <c r="L40" s="37"/>
      <c r="M40" s="5"/>
      <c r="N40" s="45"/>
      <c r="O40" s="45"/>
      <c r="P40" s="4"/>
      <c r="Q40" s="45"/>
      <c r="R40" s="45"/>
      <c r="S40" s="5"/>
    </row>
    <row r="41" spans="1:19" ht="69" hidden="1" customHeight="1" x14ac:dyDescent="0.25">
      <c r="A41" s="14" t="s">
        <v>80</v>
      </c>
      <c r="B41" s="14" t="s">
        <v>143</v>
      </c>
      <c r="C41" s="16" t="s">
        <v>34</v>
      </c>
      <c r="D41" s="27" t="s">
        <v>144</v>
      </c>
      <c r="E41" s="27" t="s">
        <v>145</v>
      </c>
      <c r="F41" s="1" t="s">
        <v>42</v>
      </c>
      <c r="G41" s="57" t="s">
        <v>106</v>
      </c>
      <c r="H41" s="37">
        <v>480</v>
      </c>
      <c r="I41" s="36">
        <v>5</v>
      </c>
      <c r="J41" s="37">
        <f t="shared" si="8"/>
        <v>504</v>
      </c>
      <c r="K41" s="37">
        <f>G41*H41</f>
        <v>2880</v>
      </c>
      <c r="L41" s="37">
        <f>G41*J41</f>
        <v>3024</v>
      </c>
      <c r="M41" s="5"/>
      <c r="N41" s="45"/>
      <c r="O41" s="45">
        <f>SUM(G41)*N41</f>
        <v>0</v>
      </c>
      <c r="P41" s="4"/>
      <c r="Q41" s="45">
        <f t="shared" si="2"/>
        <v>0</v>
      </c>
      <c r="R41" s="45">
        <f t="shared" si="3"/>
        <v>0</v>
      </c>
      <c r="S41" s="5"/>
    </row>
    <row r="42" spans="1:19" ht="96" hidden="1" customHeight="1" x14ac:dyDescent="0.25">
      <c r="A42" s="14" t="s">
        <v>85</v>
      </c>
      <c r="B42" s="14" t="s">
        <v>146</v>
      </c>
      <c r="C42" s="16" t="s">
        <v>34</v>
      </c>
      <c r="D42" s="27" t="s">
        <v>147</v>
      </c>
      <c r="E42" s="27" t="s">
        <v>148</v>
      </c>
      <c r="F42" s="1" t="s">
        <v>42</v>
      </c>
      <c r="G42" s="57" t="s">
        <v>106</v>
      </c>
      <c r="H42" s="37">
        <v>410</v>
      </c>
      <c r="I42" s="36">
        <v>5</v>
      </c>
      <c r="J42" s="37">
        <f t="shared" si="8"/>
        <v>430.5</v>
      </c>
      <c r="K42" s="37">
        <f>G42*H42</f>
        <v>2460</v>
      </c>
      <c r="L42" s="37">
        <f>G42*J42</f>
        <v>2583</v>
      </c>
      <c r="M42" s="5"/>
      <c r="N42" s="45"/>
      <c r="O42" s="45">
        <f>SUM(G42)*N42</f>
        <v>0</v>
      </c>
      <c r="P42" s="4"/>
      <c r="Q42" s="45">
        <f t="shared" si="2"/>
        <v>0</v>
      </c>
      <c r="R42" s="45">
        <f t="shared" si="3"/>
        <v>0</v>
      </c>
      <c r="S42" s="5"/>
    </row>
    <row r="43" spans="1:19" ht="15.75" hidden="1" customHeight="1" x14ac:dyDescent="0.25">
      <c r="A43" s="14"/>
      <c r="B43" s="14"/>
      <c r="C43" s="16"/>
      <c r="D43" s="27"/>
      <c r="E43" s="28" t="s">
        <v>149</v>
      </c>
      <c r="F43" s="1"/>
      <c r="G43" s="57"/>
      <c r="H43" s="37"/>
      <c r="I43" s="36"/>
      <c r="J43" s="37"/>
      <c r="K43" s="38">
        <f>SUM(K41:K42)</f>
        <v>5340</v>
      </c>
      <c r="L43" s="38">
        <f>SUM(L41:L42)</f>
        <v>5607</v>
      </c>
      <c r="M43" s="5"/>
      <c r="N43" s="45"/>
      <c r="O43" s="45">
        <f>SUM(O41:O42)</f>
        <v>0</v>
      </c>
      <c r="P43" s="4"/>
      <c r="Q43" s="45">
        <f>SUM(Q41:Q42)</f>
        <v>0</v>
      </c>
      <c r="R43" s="45">
        <f>SUM(R41:R42)</f>
        <v>0</v>
      </c>
      <c r="S43" s="5"/>
    </row>
    <row r="44" spans="1:19" ht="68.25" hidden="1" customHeight="1" x14ac:dyDescent="0.25">
      <c r="A44" s="14">
        <v>14</v>
      </c>
      <c r="B44" s="14">
        <v>20</v>
      </c>
      <c r="C44" s="16" t="s">
        <v>55</v>
      </c>
      <c r="D44" s="27" t="s">
        <v>150</v>
      </c>
      <c r="E44" s="27" t="s">
        <v>151</v>
      </c>
      <c r="F44" s="1" t="s">
        <v>42</v>
      </c>
      <c r="G44" s="57" t="s">
        <v>117</v>
      </c>
      <c r="H44" s="37">
        <v>120</v>
      </c>
      <c r="I44" s="36">
        <v>5</v>
      </c>
      <c r="J44" s="37">
        <f t="shared" si="8"/>
        <v>126</v>
      </c>
      <c r="K44" s="37">
        <f>G44*H44</f>
        <v>2160</v>
      </c>
      <c r="L44" s="37">
        <f>G44*J44</f>
        <v>2268</v>
      </c>
      <c r="M44" s="5"/>
      <c r="N44" s="45"/>
      <c r="O44" s="45">
        <f>SUM(G44)*N44</f>
        <v>0</v>
      </c>
      <c r="P44" s="4"/>
      <c r="Q44" s="45">
        <f t="shared" si="2"/>
        <v>0</v>
      </c>
      <c r="R44" s="45">
        <f t="shared" si="3"/>
        <v>0</v>
      </c>
      <c r="S44" s="5"/>
    </row>
    <row r="45" spans="1:19" ht="30" hidden="1" customHeight="1" x14ac:dyDescent="0.25">
      <c r="A45" s="25">
        <v>15</v>
      </c>
      <c r="B45" s="14">
        <v>21</v>
      </c>
      <c r="C45" s="16" t="s">
        <v>34</v>
      </c>
      <c r="D45" s="26" t="s">
        <v>152</v>
      </c>
      <c r="E45" s="27"/>
      <c r="F45" s="1"/>
      <c r="G45" s="57"/>
      <c r="H45" s="37"/>
      <c r="I45" s="36"/>
      <c r="J45" s="37"/>
      <c r="K45" s="37"/>
      <c r="L45" s="37"/>
      <c r="M45" s="5"/>
      <c r="N45" s="45"/>
      <c r="O45" s="45"/>
      <c r="P45" s="4"/>
      <c r="Q45" s="45"/>
      <c r="R45" s="45"/>
      <c r="S45" s="5"/>
    </row>
    <row r="46" spans="1:19" ht="69.75" hidden="1" customHeight="1" x14ac:dyDescent="0.25">
      <c r="A46" s="14" t="s">
        <v>153</v>
      </c>
      <c r="B46" s="14" t="s">
        <v>154</v>
      </c>
      <c r="C46" s="16" t="s">
        <v>55</v>
      </c>
      <c r="D46" s="27" t="s">
        <v>155</v>
      </c>
      <c r="E46" s="27" t="s">
        <v>156</v>
      </c>
      <c r="F46" s="1" t="s">
        <v>42</v>
      </c>
      <c r="G46" s="57" t="s">
        <v>70</v>
      </c>
      <c r="H46" s="37">
        <v>70</v>
      </c>
      <c r="I46" s="36">
        <v>5</v>
      </c>
      <c r="J46" s="37">
        <f t="shared" si="8"/>
        <v>73.5</v>
      </c>
      <c r="K46" s="37">
        <f>G46*H46</f>
        <v>840</v>
      </c>
      <c r="L46" s="37">
        <f>G46*J46</f>
        <v>882</v>
      </c>
      <c r="M46" s="5"/>
      <c r="N46" s="45"/>
      <c r="O46" s="45">
        <f>SUM(G46)*N46</f>
        <v>0</v>
      </c>
      <c r="P46" s="4"/>
      <c r="Q46" s="45">
        <f t="shared" si="2"/>
        <v>0</v>
      </c>
      <c r="R46" s="45">
        <f t="shared" si="3"/>
        <v>0</v>
      </c>
      <c r="S46" s="5"/>
    </row>
    <row r="47" spans="1:19" ht="69.75" hidden="1" customHeight="1" x14ac:dyDescent="0.25">
      <c r="A47" s="14" t="s">
        <v>157</v>
      </c>
      <c r="B47" s="14" t="s">
        <v>158</v>
      </c>
      <c r="C47" s="16" t="s">
        <v>55</v>
      </c>
      <c r="D47" s="27" t="s">
        <v>159</v>
      </c>
      <c r="E47" s="27" t="s">
        <v>160</v>
      </c>
      <c r="F47" s="1" t="s">
        <v>42</v>
      </c>
      <c r="G47" s="57" t="s">
        <v>106</v>
      </c>
      <c r="H47" s="37">
        <v>70</v>
      </c>
      <c r="I47" s="36">
        <v>5</v>
      </c>
      <c r="J47" s="37">
        <f t="shared" si="8"/>
        <v>73.5</v>
      </c>
      <c r="K47" s="37">
        <f>G47*H47</f>
        <v>420</v>
      </c>
      <c r="L47" s="37">
        <f>G47*J47</f>
        <v>441</v>
      </c>
      <c r="M47" s="5"/>
      <c r="N47" s="45"/>
      <c r="O47" s="45">
        <f t="shared" ref="O47:O49" si="12">SUM(G47)*N47</f>
        <v>0</v>
      </c>
      <c r="P47" s="4"/>
      <c r="Q47" s="45">
        <f t="shared" si="2"/>
        <v>0</v>
      </c>
      <c r="R47" s="45">
        <f t="shared" si="3"/>
        <v>0</v>
      </c>
      <c r="S47" s="5"/>
    </row>
    <row r="48" spans="1:19" ht="57.75" hidden="1" customHeight="1" x14ac:dyDescent="0.25">
      <c r="A48" s="14" t="s">
        <v>161</v>
      </c>
      <c r="B48" s="14" t="s">
        <v>162</v>
      </c>
      <c r="C48" s="16" t="s">
        <v>39</v>
      </c>
      <c r="D48" s="27" t="s">
        <v>163</v>
      </c>
      <c r="E48" s="27" t="s">
        <v>164</v>
      </c>
      <c r="F48" s="1" t="s">
        <v>42</v>
      </c>
      <c r="G48" s="57" t="s">
        <v>165</v>
      </c>
      <c r="H48" s="37">
        <v>71</v>
      </c>
      <c r="I48" s="36">
        <v>5</v>
      </c>
      <c r="J48" s="37">
        <f t="shared" si="8"/>
        <v>74.55</v>
      </c>
      <c r="K48" s="37">
        <f>G48*H48</f>
        <v>9372</v>
      </c>
      <c r="L48" s="37">
        <f>G48*J48</f>
        <v>9840.6</v>
      </c>
      <c r="M48" s="5"/>
      <c r="N48" s="45"/>
      <c r="O48" s="45">
        <f t="shared" si="12"/>
        <v>0</v>
      </c>
      <c r="P48" s="4"/>
      <c r="Q48" s="45">
        <f t="shared" si="2"/>
        <v>0</v>
      </c>
      <c r="R48" s="45">
        <f t="shared" si="3"/>
        <v>0</v>
      </c>
      <c r="S48" s="5"/>
    </row>
    <row r="49" spans="1:19" ht="56.25" hidden="1" customHeight="1" x14ac:dyDescent="0.25">
      <c r="A49" s="14" t="s">
        <v>166</v>
      </c>
      <c r="B49" s="14" t="s">
        <v>167</v>
      </c>
      <c r="C49" s="16" t="s">
        <v>39</v>
      </c>
      <c r="D49" s="27" t="s">
        <v>168</v>
      </c>
      <c r="E49" s="27" t="s">
        <v>169</v>
      </c>
      <c r="F49" s="1" t="s">
        <v>42</v>
      </c>
      <c r="G49" s="57" t="s">
        <v>170</v>
      </c>
      <c r="H49" s="37">
        <v>87</v>
      </c>
      <c r="I49" s="36">
        <v>5</v>
      </c>
      <c r="J49" s="37">
        <f t="shared" si="8"/>
        <v>91.350000000000009</v>
      </c>
      <c r="K49" s="37">
        <f>G49*H49</f>
        <v>3132</v>
      </c>
      <c r="L49" s="37">
        <f>G49*J49</f>
        <v>3288.6000000000004</v>
      </c>
      <c r="M49" s="5"/>
      <c r="N49" s="45"/>
      <c r="O49" s="45">
        <f t="shared" si="12"/>
        <v>0</v>
      </c>
      <c r="P49" s="4"/>
      <c r="Q49" s="45">
        <f t="shared" si="2"/>
        <v>0</v>
      </c>
      <c r="R49" s="45">
        <f t="shared" si="3"/>
        <v>0</v>
      </c>
      <c r="S49" s="5"/>
    </row>
    <row r="50" spans="1:19" ht="18" hidden="1" customHeight="1" x14ac:dyDescent="0.25">
      <c r="A50" s="14"/>
      <c r="B50" s="14"/>
      <c r="C50" s="16"/>
      <c r="D50" s="27"/>
      <c r="E50" s="28" t="s">
        <v>171</v>
      </c>
      <c r="F50" s="1"/>
      <c r="G50" s="57"/>
      <c r="H50" s="37"/>
      <c r="I50" s="36"/>
      <c r="J50" s="37"/>
      <c r="K50" s="38">
        <f>SUM(K46:K49)</f>
        <v>13764</v>
      </c>
      <c r="L50" s="38">
        <f>SUM(L46:L49)</f>
        <v>14452.2</v>
      </c>
      <c r="M50" s="5"/>
      <c r="N50" s="45"/>
      <c r="O50" s="45">
        <f t="shared" si="7"/>
        <v>0</v>
      </c>
      <c r="P50" s="4"/>
      <c r="Q50" s="45">
        <f>SUM(Q46:Q49)</f>
        <v>0</v>
      </c>
      <c r="R50" s="45">
        <f t="shared" si="3"/>
        <v>0</v>
      </c>
      <c r="S50" s="5"/>
    </row>
    <row r="51" spans="1:19" ht="84.75" hidden="1" customHeight="1" x14ac:dyDescent="0.25">
      <c r="A51" s="25">
        <v>16</v>
      </c>
      <c r="B51" s="14">
        <v>22</v>
      </c>
      <c r="C51" s="16" t="s">
        <v>55</v>
      </c>
      <c r="D51" s="26" t="s">
        <v>172</v>
      </c>
      <c r="E51" s="27" t="s">
        <v>173</v>
      </c>
      <c r="F51" s="1"/>
      <c r="G51" s="57"/>
      <c r="H51" s="37"/>
      <c r="I51" s="36"/>
      <c r="J51" s="37"/>
      <c r="K51" s="37"/>
      <c r="L51" s="37"/>
      <c r="M51" s="5"/>
      <c r="N51" s="45"/>
      <c r="O51" s="45"/>
      <c r="P51" s="4"/>
      <c r="Q51" s="45"/>
      <c r="R51" s="45"/>
      <c r="S51" s="5"/>
    </row>
    <row r="52" spans="1:19" ht="15.75" hidden="1" customHeight="1" x14ac:dyDescent="0.25">
      <c r="A52" s="14" t="s">
        <v>91</v>
      </c>
      <c r="B52" s="14" t="s">
        <v>174</v>
      </c>
      <c r="C52" s="16"/>
      <c r="D52" s="27"/>
      <c r="E52" s="27" t="s">
        <v>175</v>
      </c>
      <c r="F52" s="1" t="s">
        <v>42</v>
      </c>
      <c r="G52" s="57" t="s">
        <v>176</v>
      </c>
      <c r="H52" s="37">
        <v>440</v>
      </c>
      <c r="I52" s="36">
        <v>5</v>
      </c>
      <c r="J52" s="37">
        <f t="shared" si="8"/>
        <v>462</v>
      </c>
      <c r="K52" s="37">
        <f>G52*H52</f>
        <v>39600</v>
      </c>
      <c r="L52" s="37">
        <f>G52*J52</f>
        <v>41580</v>
      </c>
      <c r="M52" s="5"/>
      <c r="N52" s="45"/>
      <c r="O52" s="45">
        <f>SUM(G52)*N52</f>
        <v>0</v>
      </c>
      <c r="P52" s="4"/>
      <c r="Q52" s="45">
        <f t="shared" si="2"/>
        <v>0</v>
      </c>
      <c r="R52" s="45">
        <f t="shared" si="3"/>
        <v>0</v>
      </c>
      <c r="S52" s="5"/>
    </row>
    <row r="53" spans="1:19" ht="15.75" hidden="1" customHeight="1" x14ac:dyDescent="0.25">
      <c r="A53" s="14"/>
      <c r="B53" s="14"/>
      <c r="C53" s="16"/>
      <c r="D53" s="27"/>
      <c r="E53" s="28" t="s">
        <v>177</v>
      </c>
      <c r="F53" s="1"/>
      <c r="G53" s="57"/>
      <c r="H53" s="37"/>
      <c r="I53" s="36"/>
      <c r="J53" s="37"/>
      <c r="K53" s="38">
        <f>SUM(K52)</f>
        <v>39600</v>
      </c>
      <c r="L53" s="38">
        <f>SUM(L52)</f>
        <v>41580</v>
      </c>
      <c r="M53" s="5"/>
      <c r="N53" s="45"/>
      <c r="O53" s="45">
        <f>SUM(O52)</f>
        <v>0</v>
      </c>
      <c r="P53" s="4"/>
      <c r="Q53" s="45">
        <f>SUM(Q52)</f>
        <v>0</v>
      </c>
      <c r="R53" s="45">
        <f>SUM(R52)</f>
        <v>0</v>
      </c>
      <c r="S53" s="5"/>
    </row>
    <row r="54" spans="1:19" ht="43.5" hidden="1" customHeight="1" x14ac:dyDescent="0.25">
      <c r="A54" s="25">
        <v>17</v>
      </c>
      <c r="B54" s="14">
        <v>23</v>
      </c>
      <c r="C54" s="16" t="s">
        <v>39</v>
      </c>
      <c r="D54" s="26" t="s">
        <v>178</v>
      </c>
      <c r="E54" s="27" t="s">
        <v>179</v>
      </c>
      <c r="F54" s="1"/>
      <c r="G54" s="57"/>
      <c r="H54" s="37"/>
      <c r="I54" s="36"/>
      <c r="J54" s="37"/>
      <c r="K54" s="37"/>
      <c r="L54" s="37"/>
      <c r="M54" s="5"/>
      <c r="N54" s="45"/>
      <c r="O54" s="45"/>
      <c r="P54" s="4"/>
      <c r="Q54" s="45"/>
      <c r="R54" s="45"/>
      <c r="S54" s="5"/>
    </row>
    <row r="55" spans="1:19" ht="15.75" hidden="1" customHeight="1" x14ac:dyDescent="0.25">
      <c r="A55" s="14" t="s">
        <v>110</v>
      </c>
      <c r="B55" s="14" t="s">
        <v>180</v>
      </c>
      <c r="C55" s="16"/>
      <c r="D55" s="27"/>
      <c r="E55" s="27" t="s">
        <v>181</v>
      </c>
      <c r="F55" s="1" t="s">
        <v>42</v>
      </c>
      <c r="G55" s="57" t="s">
        <v>58</v>
      </c>
      <c r="H55" s="37">
        <v>160</v>
      </c>
      <c r="I55" s="36">
        <v>5</v>
      </c>
      <c r="J55" s="37">
        <f t="shared" si="8"/>
        <v>168</v>
      </c>
      <c r="K55" s="37">
        <f>G55*H55</f>
        <v>19200</v>
      </c>
      <c r="L55" s="37">
        <f>G55*J55</f>
        <v>20160</v>
      </c>
      <c r="M55" s="5"/>
      <c r="N55" s="45"/>
      <c r="O55" s="45">
        <f>SUM(G55)*54</f>
        <v>0</v>
      </c>
      <c r="P55" s="4"/>
      <c r="Q55" s="45">
        <f t="shared" si="2"/>
        <v>0</v>
      </c>
      <c r="R55" s="45">
        <f t="shared" si="3"/>
        <v>0</v>
      </c>
      <c r="S55" s="5"/>
    </row>
    <row r="56" spans="1:19" ht="15.75" hidden="1" customHeight="1" x14ac:dyDescent="0.25">
      <c r="A56" s="14" t="s">
        <v>114</v>
      </c>
      <c r="B56" s="14" t="s">
        <v>182</v>
      </c>
      <c r="C56" s="16"/>
      <c r="D56" s="27"/>
      <c r="E56" s="27" t="s">
        <v>183</v>
      </c>
      <c r="F56" s="1" t="s">
        <v>42</v>
      </c>
      <c r="G56" s="57" t="s">
        <v>184</v>
      </c>
      <c r="H56" s="37">
        <v>160</v>
      </c>
      <c r="I56" s="36">
        <v>5</v>
      </c>
      <c r="J56" s="37">
        <f t="shared" si="8"/>
        <v>168</v>
      </c>
      <c r="K56" s="37">
        <f>G56*H56</f>
        <v>3840</v>
      </c>
      <c r="L56" s="37">
        <f>G56*J56</f>
        <v>4032</v>
      </c>
      <c r="M56" s="5"/>
      <c r="N56" s="45"/>
      <c r="O56" s="45">
        <f t="shared" ref="O56:O57" si="13">SUM(G56)*54</f>
        <v>0</v>
      </c>
      <c r="P56" s="4"/>
      <c r="Q56" s="45">
        <f t="shared" si="2"/>
        <v>0</v>
      </c>
      <c r="R56" s="45">
        <f t="shared" si="3"/>
        <v>0</v>
      </c>
      <c r="S56" s="5"/>
    </row>
    <row r="57" spans="1:19" ht="15.75" hidden="1" customHeight="1" x14ac:dyDescent="0.25">
      <c r="A57" s="14" t="s">
        <v>119</v>
      </c>
      <c r="B57" s="14"/>
      <c r="C57" s="16"/>
      <c r="D57" s="27"/>
      <c r="E57" s="27" t="s">
        <v>185</v>
      </c>
      <c r="F57" s="1" t="s">
        <v>42</v>
      </c>
      <c r="G57" s="57" t="s">
        <v>98</v>
      </c>
      <c r="H57" s="37">
        <v>160</v>
      </c>
      <c r="I57" s="36">
        <v>5</v>
      </c>
      <c r="J57" s="37">
        <f>H57*1.05</f>
        <v>168</v>
      </c>
      <c r="K57" s="37">
        <f>G57*H57</f>
        <v>7680</v>
      </c>
      <c r="L57" s="37">
        <f>G57*J57</f>
        <v>8064</v>
      </c>
      <c r="M57" s="5"/>
      <c r="N57" s="45"/>
      <c r="O57" s="45">
        <f t="shared" si="13"/>
        <v>0</v>
      </c>
      <c r="P57" s="4"/>
      <c r="Q57" s="45">
        <f t="shared" si="2"/>
        <v>0</v>
      </c>
      <c r="R57" s="45">
        <f t="shared" si="3"/>
        <v>0</v>
      </c>
      <c r="S57" s="5"/>
    </row>
    <row r="58" spans="1:19" ht="15.75" hidden="1" customHeight="1" x14ac:dyDescent="0.25">
      <c r="A58" s="14"/>
      <c r="B58" s="14"/>
      <c r="C58" s="16"/>
      <c r="D58" s="27"/>
      <c r="E58" s="28" t="s">
        <v>186</v>
      </c>
      <c r="F58" s="1"/>
      <c r="G58" s="57"/>
      <c r="H58" s="37"/>
      <c r="I58" s="36"/>
      <c r="J58" s="37"/>
      <c r="K58" s="38">
        <f>SUM(K55:K57)</f>
        <v>30720</v>
      </c>
      <c r="L58" s="38">
        <f>SUM(L55:L57)</f>
        <v>32256</v>
      </c>
      <c r="M58" s="5"/>
      <c r="N58" s="45"/>
      <c r="O58" s="45">
        <f>SUM(O55:O57)</f>
        <v>0</v>
      </c>
      <c r="P58" s="4"/>
      <c r="Q58" s="45">
        <f>SUM(Q55:Q57)</f>
        <v>0</v>
      </c>
      <c r="R58" s="45">
        <f>SUM(R55:R57)</f>
        <v>0</v>
      </c>
      <c r="S58" s="5"/>
    </row>
    <row r="59" spans="1:19" ht="42" hidden="1" customHeight="1" x14ac:dyDescent="0.25">
      <c r="A59" s="25">
        <v>18</v>
      </c>
      <c r="B59" s="14">
        <v>24</v>
      </c>
      <c r="C59" s="16" t="s">
        <v>39</v>
      </c>
      <c r="D59" s="26" t="s">
        <v>187</v>
      </c>
      <c r="E59" s="27" t="s">
        <v>188</v>
      </c>
      <c r="F59" s="1"/>
      <c r="G59" s="57"/>
      <c r="H59" s="37"/>
      <c r="I59" s="36"/>
      <c r="J59" s="37"/>
      <c r="K59" s="37"/>
      <c r="L59" s="37"/>
      <c r="M59" s="5"/>
      <c r="N59" s="45"/>
      <c r="O59" s="45"/>
      <c r="P59" s="4"/>
      <c r="Q59" s="45"/>
      <c r="R59" s="45"/>
      <c r="S59" s="5"/>
    </row>
    <row r="60" spans="1:19" ht="15.75" hidden="1" customHeight="1" x14ac:dyDescent="0.25">
      <c r="A60" s="14" t="s">
        <v>125</v>
      </c>
      <c r="B60" s="14" t="s">
        <v>189</v>
      </c>
      <c r="C60" s="16"/>
      <c r="D60" s="27"/>
      <c r="E60" s="27" t="s">
        <v>185</v>
      </c>
      <c r="F60" s="1" t="s">
        <v>42</v>
      </c>
      <c r="G60" s="57" t="s">
        <v>70</v>
      </c>
      <c r="H60" s="37">
        <v>160</v>
      </c>
      <c r="I60" s="36">
        <v>5</v>
      </c>
      <c r="J60" s="37">
        <f t="shared" si="8"/>
        <v>168</v>
      </c>
      <c r="K60" s="37">
        <f>G60*H60</f>
        <v>1920</v>
      </c>
      <c r="L60" s="37">
        <f>G60*J60</f>
        <v>2016</v>
      </c>
      <c r="M60" s="5"/>
      <c r="N60" s="45"/>
      <c r="O60" s="45">
        <f>SUM(G60)*N60</f>
        <v>0</v>
      </c>
      <c r="P60" s="4"/>
      <c r="Q60" s="45">
        <f t="shared" si="2"/>
        <v>0</v>
      </c>
      <c r="R60" s="45">
        <f t="shared" si="3"/>
        <v>0</v>
      </c>
      <c r="S60" s="5"/>
    </row>
    <row r="61" spans="1:19" ht="15.75" hidden="1" customHeight="1" x14ac:dyDescent="0.25">
      <c r="A61" s="14" t="s">
        <v>129</v>
      </c>
      <c r="B61" s="14" t="s">
        <v>190</v>
      </c>
      <c r="C61" s="16"/>
      <c r="D61" s="27"/>
      <c r="E61" s="27" t="s">
        <v>181</v>
      </c>
      <c r="F61" s="1" t="s">
        <v>42</v>
      </c>
      <c r="G61" s="57" t="s">
        <v>191</v>
      </c>
      <c r="H61" s="37">
        <v>160</v>
      </c>
      <c r="I61" s="36">
        <v>5</v>
      </c>
      <c r="J61" s="37">
        <f t="shared" si="8"/>
        <v>168</v>
      </c>
      <c r="K61" s="37">
        <f>G61*H61</f>
        <v>23040</v>
      </c>
      <c r="L61" s="37">
        <f>G61*J61</f>
        <v>24192</v>
      </c>
      <c r="M61" s="5"/>
      <c r="N61" s="45"/>
      <c r="O61" s="45">
        <f t="shared" ref="O61:O62" si="14">SUM(G61)*N61</f>
        <v>0</v>
      </c>
      <c r="P61" s="4"/>
      <c r="Q61" s="45">
        <f t="shared" si="2"/>
        <v>0</v>
      </c>
      <c r="R61" s="45">
        <f t="shared" si="3"/>
        <v>0</v>
      </c>
      <c r="S61" s="5"/>
    </row>
    <row r="62" spans="1:19" ht="15.75" hidden="1" customHeight="1" x14ac:dyDescent="0.25">
      <c r="A62" s="14" t="s">
        <v>134</v>
      </c>
      <c r="B62" s="14" t="s">
        <v>192</v>
      </c>
      <c r="C62" s="16"/>
      <c r="D62" s="27"/>
      <c r="E62" s="27" t="s">
        <v>183</v>
      </c>
      <c r="F62" s="1" t="s">
        <v>42</v>
      </c>
      <c r="G62" s="57" t="s">
        <v>193</v>
      </c>
      <c r="H62" s="37">
        <v>160</v>
      </c>
      <c r="I62" s="36">
        <v>5</v>
      </c>
      <c r="J62" s="37">
        <f t="shared" si="8"/>
        <v>168</v>
      </c>
      <c r="K62" s="37">
        <f>G62*H62</f>
        <v>34560</v>
      </c>
      <c r="L62" s="37">
        <f>G62*J62</f>
        <v>36288</v>
      </c>
      <c r="M62" s="5"/>
      <c r="N62" s="45"/>
      <c r="O62" s="45">
        <f t="shared" si="14"/>
        <v>0</v>
      </c>
      <c r="P62" s="4"/>
      <c r="Q62" s="45">
        <f t="shared" si="2"/>
        <v>0</v>
      </c>
      <c r="R62" s="45">
        <f t="shared" si="3"/>
        <v>0</v>
      </c>
      <c r="S62" s="5"/>
    </row>
    <row r="63" spans="1:19" ht="15.75" hidden="1" customHeight="1" x14ac:dyDescent="0.25">
      <c r="A63" s="14"/>
      <c r="B63" s="14"/>
      <c r="C63" s="16"/>
      <c r="D63" s="27"/>
      <c r="E63" s="28" t="s">
        <v>194</v>
      </c>
      <c r="F63" s="1"/>
      <c r="G63" s="57"/>
      <c r="H63" s="37"/>
      <c r="I63" s="36"/>
      <c r="J63" s="37"/>
      <c r="K63" s="38">
        <f>SUM(K60:K62)</f>
        <v>59520</v>
      </c>
      <c r="L63" s="38">
        <f>SUM(L60:L62)</f>
        <v>62496</v>
      </c>
      <c r="M63" s="5"/>
      <c r="N63" s="45"/>
      <c r="O63" s="45">
        <f>SUM(O58:O62)</f>
        <v>0</v>
      </c>
      <c r="P63" s="4"/>
      <c r="Q63" s="45">
        <f>SUM(Q60:Q62)</f>
        <v>0</v>
      </c>
      <c r="R63" s="45">
        <f>SUM(R60:R62)</f>
        <v>0</v>
      </c>
      <c r="S63" s="5"/>
    </row>
    <row r="64" spans="1:19" ht="44.25" hidden="1" customHeight="1" x14ac:dyDescent="0.25">
      <c r="A64" s="14">
        <v>19</v>
      </c>
      <c r="B64" s="14">
        <v>25</v>
      </c>
      <c r="C64" s="16" t="s">
        <v>34</v>
      </c>
      <c r="D64" s="27" t="s">
        <v>195</v>
      </c>
      <c r="E64" s="27" t="s">
        <v>196</v>
      </c>
      <c r="F64" s="1" t="s">
        <v>42</v>
      </c>
      <c r="G64" s="57" t="s">
        <v>98</v>
      </c>
      <c r="H64" s="37">
        <v>260</v>
      </c>
      <c r="I64" s="36">
        <v>5</v>
      </c>
      <c r="J64" s="37">
        <f t="shared" si="8"/>
        <v>273</v>
      </c>
      <c r="K64" s="37">
        <f>G64*H64</f>
        <v>12480</v>
      </c>
      <c r="L64" s="37">
        <f t="shared" ref="L64:L86" si="15">K64*1.05</f>
        <v>13104</v>
      </c>
      <c r="M64" s="5"/>
      <c r="N64" s="45"/>
      <c r="O64" s="45">
        <f>SUM(G64)*N64</f>
        <v>0</v>
      </c>
      <c r="P64" s="4"/>
      <c r="Q64" s="45">
        <f t="shared" si="2"/>
        <v>0</v>
      </c>
      <c r="R64" s="45">
        <f t="shared" si="3"/>
        <v>0</v>
      </c>
      <c r="S64" s="5"/>
    </row>
    <row r="65" spans="1:19" ht="30" hidden="1" customHeight="1" x14ac:dyDescent="0.25">
      <c r="A65" s="25">
        <v>20</v>
      </c>
      <c r="B65" s="14">
        <v>26</v>
      </c>
      <c r="C65" s="16" t="s">
        <v>34</v>
      </c>
      <c r="D65" s="26" t="s">
        <v>197</v>
      </c>
      <c r="E65" s="27"/>
      <c r="F65" s="1"/>
      <c r="G65" s="57"/>
      <c r="H65" s="37"/>
      <c r="I65" s="36"/>
      <c r="J65" s="37"/>
      <c r="K65" s="37"/>
      <c r="L65" s="37"/>
      <c r="M65" s="5"/>
      <c r="N65" s="45"/>
      <c r="O65" s="45"/>
      <c r="P65" s="4"/>
      <c r="Q65" s="45"/>
      <c r="R65" s="45"/>
      <c r="S65" s="5"/>
    </row>
    <row r="66" spans="1:19" ht="71.25" hidden="1" customHeight="1" x14ac:dyDescent="0.25">
      <c r="A66" s="14" t="s">
        <v>198</v>
      </c>
      <c r="B66" s="14" t="s">
        <v>199</v>
      </c>
      <c r="C66" s="16" t="s">
        <v>34</v>
      </c>
      <c r="D66" s="27" t="s">
        <v>200</v>
      </c>
      <c r="E66" s="27" t="s">
        <v>201</v>
      </c>
      <c r="F66" s="1" t="s">
        <v>42</v>
      </c>
      <c r="G66" s="57" t="s">
        <v>58</v>
      </c>
      <c r="H66" s="37">
        <v>110</v>
      </c>
      <c r="I66" s="36">
        <v>5</v>
      </c>
      <c r="J66" s="37">
        <f t="shared" si="8"/>
        <v>115.5</v>
      </c>
      <c r="K66" s="37">
        <f>G66*H66</f>
        <v>13200</v>
      </c>
      <c r="L66" s="37">
        <f>G66*J66</f>
        <v>13860</v>
      </c>
      <c r="M66" s="5"/>
      <c r="N66" s="45"/>
      <c r="O66" s="45">
        <f>SUM(G66)*N66</f>
        <v>0</v>
      </c>
      <c r="P66" s="4"/>
      <c r="Q66" s="45">
        <f t="shared" si="2"/>
        <v>0</v>
      </c>
      <c r="R66" s="45">
        <f t="shared" si="3"/>
        <v>0</v>
      </c>
      <c r="S66" s="5"/>
    </row>
    <row r="67" spans="1:19" ht="29.25" hidden="1" customHeight="1" x14ac:dyDescent="0.25">
      <c r="A67" s="14" t="s">
        <v>202</v>
      </c>
      <c r="B67" s="14" t="s">
        <v>203</v>
      </c>
      <c r="C67" s="16" t="s">
        <v>75</v>
      </c>
      <c r="D67" s="27" t="s">
        <v>204</v>
      </c>
      <c r="E67" s="27" t="s">
        <v>205</v>
      </c>
      <c r="F67" s="1" t="s">
        <v>42</v>
      </c>
      <c r="G67" s="57" t="s">
        <v>58</v>
      </c>
      <c r="H67" s="37">
        <v>57.4</v>
      </c>
      <c r="I67" s="36">
        <v>5</v>
      </c>
      <c r="J67" s="37">
        <f t="shared" si="8"/>
        <v>60.27</v>
      </c>
      <c r="K67" s="37">
        <f>G67*H67</f>
        <v>6888</v>
      </c>
      <c r="L67" s="37">
        <f>G67*J67</f>
        <v>7232.4000000000005</v>
      </c>
      <c r="M67" s="5"/>
      <c r="N67" s="45"/>
      <c r="O67" s="45">
        <f>SUM(G67)*N67</f>
        <v>0</v>
      </c>
      <c r="P67" s="4"/>
      <c r="Q67" s="45">
        <f t="shared" si="2"/>
        <v>0</v>
      </c>
      <c r="R67" s="45">
        <f t="shared" si="3"/>
        <v>0</v>
      </c>
      <c r="S67" s="5"/>
    </row>
    <row r="68" spans="1:19" ht="21" hidden="1" customHeight="1" x14ac:dyDescent="0.25">
      <c r="A68" s="14"/>
      <c r="B68" s="14"/>
      <c r="C68" s="16"/>
      <c r="D68" s="27"/>
      <c r="E68" s="28" t="s">
        <v>206</v>
      </c>
      <c r="F68" s="1"/>
      <c r="G68" s="57"/>
      <c r="H68" s="37"/>
      <c r="I68" s="36"/>
      <c r="J68" s="37"/>
      <c r="K68" s="38">
        <f>SUM(K66:K67)</f>
        <v>20088</v>
      </c>
      <c r="L68" s="38">
        <f>SUM(L66:L67)</f>
        <v>21092.400000000001</v>
      </c>
      <c r="M68" s="5"/>
      <c r="N68" s="45"/>
      <c r="O68" s="45">
        <f>SUM(O66:O67)</f>
        <v>0</v>
      </c>
      <c r="P68" s="4"/>
      <c r="Q68" s="45">
        <f>SUM(Q66:Q67)</f>
        <v>0</v>
      </c>
      <c r="R68" s="45">
        <f>SUM(R66:R67)</f>
        <v>0</v>
      </c>
      <c r="S68" s="5"/>
    </row>
    <row r="69" spans="1:19" ht="15.75" hidden="1" customHeight="1" x14ac:dyDescent="0.25">
      <c r="A69" s="25">
        <v>21</v>
      </c>
      <c r="B69" s="14">
        <v>27</v>
      </c>
      <c r="C69" s="16" t="s">
        <v>34</v>
      </c>
      <c r="D69" s="26" t="s">
        <v>207</v>
      </c>
      <c r="E69" s="27"/>
      <c r="F69" s="1"/>
      <c r="G69" s="57"/>
      <c r="H69" s="37"/>
      <c r="I69" s="36"/>
      <c r="J69" s="37"/>
      <c r="K69" s="37"/>
      <c r="L69" s="37"/>
      <c r="M69" s="5"/>
      <c r="N69" s="45"/>
      <c r="O69" s="45"/>
      <c r="P69" s="4"/>
      <c r="Q69" s="45"/>
      <c r="R69" s="45"/>
      <c r="S69" s="5"/>
    </row>
    <row r="70" spans="1:19" ht="110.25" hidden="1" customHeight="1" x14ac:dyDescent="0.25">
      <c r="A70" s="14" t="s">
        <v>154</v>
      </c>
      <c r="B70" s="14" t="s">
        <v>208</v>
      </c>
      <c r="C70" s="16" t="s">
        <v>55</v>
      </c>
      <c r="D70" s="27" t="s">
        <v>209</v>
      </c>
      <c r="E70" s="27" t="s">
        <v>210</v>
      </c>
      <c r="F70" s="1" t="s">
        <v>42</v>
      </c>
      <c r="G70" s="57" t="s">
        <v>102</v>
      </c>
      <c r="H70" s="37">
        <v>380</v>
      </c>
      <c r="I70" s="36">
        <v>5</v>
      </c>
      <c r="J70" s="37">
        <f>H70*1.05</f>
        <v>399</v>
      </c>
      <c r="K70" s="37">
        <f>G70*H70</f>
        <v>3420</v>
      </c>
      <c r="L70" s="37">
        <f>G70*J70</f>
        <v>3591</v>
      </c>
      <c r="M70" s="5"/>
      <c r="N70" s="45"/>
      <c r="O70" s="45">
        <f>SUM(G70)*N70</f>
        <v>0</v>
      </c>
      <c r="P70" s="4"/>
      <c r="Q70" s="45">
        <f t="shared" si="2"/>
        <v>0</v>
      </c>
      <c r="R70" s="45">
        <f t="shared" si="3"/>
        <v>0</v>
      </c>
      <c r="S70" s="5"/>
    </row>
    <row r="71" spans="1:19" ht="18.75" hidden="1" customHeight="1" x14ac:dyDescent="0.25">
      <c r="A71" s="14" t="s">
        <v>158</v>
      </c>
      <c r="B71" s="14" t="s">
        <v>211</v>
      </c>
      <c r="C71" s="16" t="s">
        <v>39</v>
      </c>
      <c r="D71" s="27" t="s">
        <v>212</v>
      </c>
      <c r="E71" s="27" t="s">
        <v>213</v>
      </c>
      <c r="F71" s="1" t="s">
        <v>42</v>
      </c>
      <c r="G71" s="57" t="s">
        <v>184</v>
      </c>
      <c r="H71" s="37">
        <v>160</v>
      </c>
      <c r="I71" s="36">
        <v>5</v>
      </c>
      <c r="J71" s="37">
        <f>H71*1.05</f>
        <v>168</v>
      </c>
      <c r="K71" s="37">
        <f>G71*H71</f>
        <v>3840</v>
      </c>
      <c r="L71" s="37">
        <f>G71*J71</f>
        <v>4032</v>
      </c>
      <c r="M71" s="5"/>
      <c r="N71" s="45"/>
      <c r="O71" s="45">
        <f>SUM(G71)*N71</f>
        <v>0</v>
      </c>
      <c r="P71" s="4"/>
      <c r="Q71" s="45">
        <f t="shared" si="2"/>
        <v>0</v>
      </c>
      <c r="R71" s="45">
        <f t="shared" si="3"/>
        <v>0</v>
      </c>
      <c r="S71" s="5"/>
    </row>
    <row r="72" spans="1:19" ht="16.5" hidden="1" customHeight="1" x14ac:dyDescent="0.25">
      <c r="A72" s="14"/>
      <c r="B72" s="14"/>
      <c r="C72" s="16"/>
      <c r="D72" s="27"/>
      <c r="E72" s="28" t="s">
        <v>214</v>
      </c>
      <c r="F72" s="1"/>
      <c r="G72" s="57"/>
      <c r="H72" s="37"/>
      <c r="I72" s="36"/>
      <c r="J72" s="37"/>
      <c r="K72" s="38">
        <f>SUM(K70:K71)</f>
        <v>7260</v>
      </c>
      <c r="L72" s="38">
        <f>SUM(L70:L71)</f>
        <v>7623</v>
      </c>
      <c r="M72" s="5"/>
      <c r="N72" s="45"/>
      <c r="O72" s="45">
        <f>SUM(O70:O71)</f>
        <v>0</v>
      </c>
      <c r="P72" s="4"/>
      <c r="Q72" s="45">
        <f>SUM(Q70:Q71)</f>
        <v>0</v>
      </c>
      <c r="R72" s="45">
        <f>SUM(R70:R71)</f>
        <v>0</v>
      </c>
      <c r="S72" s="5"/>
    </row>
    <row r="73" spans="1:19" ht="380.25" hidden="1" customHeight="1" x14ac:dyDescent="0.25">
      <c r="A73" s="14">
        <v>22</v>
      </c>
      <c r="B73" s="14">
        <v>29</v>
      </c>
      <c r="C73" s="17" t="s">
        <v>215</v>
      </c>
      <c r="D73" s="27" t="s">
        <v>216</v>
      </c>
      <c r="E73" s="27" t="s">
        <v>217</v>
      </c>
      <c r="F73" s="4" t="s">
        <v>218</v>
      </c>
      <c r="G73" s="58" t="s">
        <v>58</v>
      </c>
      <c r="H73" s="41">
        <v>1380</v>
      </c>
      <c r="I73" s="51">
        <v>5</v>
      </c>
      <c r="J73" s="41">
        <f>H73*1.05</f>
        <v>1449</v>
      </c>
      <c r="K73" s="41">
        <f t="shared" ref="K73:K81" si="16">G73*H73</f>
        <v>165600</v>
      </c>
      <c r="L73" s="41">
        <f>K73*1.05</f>
        <v>173880</v>
      </c>
      <c r="M73" s="5"/>
      <c r="N73" s="45"/>
      <c r="O73" s="45">
        <f>SUM(G73)*N73</f>
        <v>0</v>
      </c>
      <c r="P73" s="4"/>
      <c r="Q73" s="45">
        <f t="shared" ref="Q73:Q125" si="17">SUM(O73)*1.05/100</f>
        <v>0</v>
      </c>
      <c r="R73" s="45">
        <f t="shared" ref="R73:R98" si="18">SUM(O73+Q73)</f>
        <v>0</v>
      </c>
      <c r="S73" s="5"/>
    </row>
    <row r="74" spans="1:19" ht="54" hidden="1" customHeight="1" x14ac:dyDescent="0.25">
      <c r="A74" s="14">
        <v>23</v>
      </c>
      <c r="B74" s="14">
        <v>71</v>
      </c>
      <c r="C74" s="17" t="s">
        <v>34</v>
      </c>
      <c r="D74" s="27" t="s">
        <v>219</v>
      </c>
      <c r="E74" s="27" t="s">
        <v>220</v>
      </c>
      <c r="F74" s="4" t="s">
        <v>42</v>
      </c>
      <c r="G74" s="58" t="s">
        <v>221</v>
      </c>
      <c r="H74" s="41">
        <v>500</v>
      </c>
      <c r="I74" s="51">
        <v>5</v>
      </c>
      <c r="J74" s="41">
        <f t="shared" si="8"/>
        <v>525</v>
      </c>
      <c r="K74" s="41">
        <f t="shared" si="16"/>
        <v>2500</v>
      </c>
      <c r="L74" s="41">
        <f t="shared" si="15"/>
        <v>2625</v>
      </c>
      <c r="M74" s="5"/>
      <c r="N74" s="9"/>
      <c r="O74" s="45">
        <f>SUM(G74)*N74</f>
        <v>0</v>
      </c>
      <c r="P74" s="5"/>
      <c r="Q74" s="45">
        <f t="shared" si="17"/>
        <v>0</v>
      </c>
      <c r="R74" s="45">
        <f t="shared" si="18"/>
        <v>0</v>
      </c>
      <c r="S74" s="5"/>
    </row>
    <row r="75" spans="1:19" ht="48" hidden="1" customHeight="1" x14ac:dyDescent="0.25">
      <c r="A75" s="14">
        <v>24</v>
      </c>
      <c r="B75" s="14">
        <v>72</v>
      </c>
      <c r="C75" s="17" t="s">
        <v>34</v>
      </c>
      <c r="D75" s="27" t="s">
        <v>222</v>
      </c>
      <c r="E75" s="27" t="s">
        <v>223</v>
      </c>
      <c r="F75" s="4" t="s">
        <v>42</v>
      </c>
      <c r="G75" s="58" t="s">
        <v>224</v>
      </c>
      <c r="H75" s="41">
        <v>500</v>
      </c>
      <c r="I75" s="51">
        <v>5</v>
      </c>
      <c r="J75" s="41">
        <f t="shared" si="8"/>
        <v>525</v>
      </c>
      <c r="K75" s="41">
        <f t="shared" si="16"/>
        <v>4000</v>
      </c>
      <c r="L75" s="41">
        <f t="shared" si="15"/>
        <v>4200</v>
      </c>
      <c r="M75" s="5"/>
      <c r="N75" s="9"/>
      <c r="O75" s="45">
        <f t="shared" ref="O75:O81" si="19">SUM(G75)*N75</f>
        <v>0</v>
      </c>
      <c r="P75" s="5"/>
      <c r="Q75" s="45">
        <f t="shared" si="17"/>
        <v>0</v>
      </c>
      <c r="R75" s="45">
        <f t="shared" si="18"/>
        <v>0</v>
      </c>
      <c r="S75" s="5"/>
    </row>
    <row r="76" spans="1:19" ht="16.5" hidden="1" customHeight="1" x14ac:dyDescent="0.25">
      <c r="A76" s="14">
        <v>25</v>
      </c>
      <c r="B76" s="14">
        <v>73</v>
      </c>
      <c r="C76" s="17" t="s">
        <v>34</v>
      </c>
      <c r="D76" s="27" t="s">
        <v>225</v>
      </c>
      <c r="E76" s="27" t="s">
        <v>226</v>
      </c>
      <c r="F76" s="4" t="s">
        <v>42</v>
      </c>
      <c r="G76" s="58" t="s">
        <v>227</v>
      </c>
      <c r="H76" s="41">
        <v>441</v>
      </c>
      <c r="I76" s="51">
        <v>5</v>
      </c>
      <c r="J76" s="41">
        <f t="shared" si="8"/>
        <v>463.05</v>
      </c>
      <c r="K76" s="41">
        <f t="shared" si="16"/>
        <v>882</v>
      </c>
      <c r="L76" s="41">
        <f t="shared" si="15"/>
        <v>926.1</v>
      </c>
      <c r="M76" s="5"/>
      <c r="N76" s="9"/>
      <c r="O76" s="45">
        <f t="shared" si="19"/>
        <v>0</v>
      </c>
      <c r="P76" s="5"/>
      <c r="Q76" s="45">
        <f t="shared" si="17"/>
        <v>0</v>
      </c>
      <c r="R76" s="45">
        <f t="shared" si="18"/>
        <v>0</v>
      </c>
      <c r="S76" s="5"/>
    </row>
    <row r="77" spans="1:19" ht="30" hidden="1" customHeight="1" x14ac:dyDescent="0.25">
      <c r="A77" s="14">
        <v>26</v>
      </c>
      <c r="B77" s="14">
        <v>74</v>
      </c>
      <c r="C77" s="17" t="s">
        <v>34</v>
      </c>
      <c r="D77" s="27" t="s">
        <v>228</v>
      </c>
      <c r="E77" s="27" t="s">
        <v>229</v>
      </c>
      <c r="F77" s="4" t="s">
        <v>42</v>
      </c>
      <c r="G77" s="58" t="s">
        <v>58</v>
      </c>
      <c r="H77" s="41">
        <v>40</v>
      </c>
      <c r="I77" s="51">
        <v>5</v>
      </c>
      <c r="J77" s="41">
        <f t="shared" si="8"/>
        <v>42</v>
      </c>
      <c r="K77" s="41">
        <f t="shared" si="16"/>
        <v>4800</v>
      </c>
      <c r="L77" s="41">
        <f t="shared" si="15"/>
        <v>5040</v>
      </c>
      <c r="M77" s="5"/>
      <c r="N77" s="9"/>
      <c r="O77" s="45">
        <f t="shared" si="19"/>
        <v>0</v>
      </c>
      <c r="P77" s="5"/>
      <c r="Q77" s="45">
        <f t="shared" si="17"/>
        <v>0</v>
      </c>
      <c r="R77" s="45">
        <f t="shared" si="18"/>
        <v>0</v>
      </c>
      <c r="S77" s="5"/>
    </row>
    <row r="78" spans="1:19" ht="32.25" hidden="1" customHeight="1" x14ac:dyDescent="0.25">
      <c r="A78" s="14">
        <v>27</v>
      </c>
      <c r="B78" s="14">
        <v>75</v>
      </c>
      <c r="C78" s="17" t="s">
        <v>34</v>
      </c>
      <c r="D78" s="27" t="s">
        <v>230</v>
      </c>
      <c r="E78" s="27" t="s">
        <v>231</v>
      </c>
      <c r="F78" s="4" t="s">
        <v>42</v>
      </c>
      <c r="G78" s="58" t="s">
        <v>58</v>
      </c>
      <c r="H78" s="41">
        <v>50</v>
      </c>
      <c r="I78" s="51">
        <v>5</v>
      </c>
      <c r="J78" s="41">
        <f t="shared" si="8"/>
        <v>52.5</v>
      </c>
      <c r="K78" s="41">
        <f t="shared" si="16"/>
        <v>6000</v>
      </c>
      <c r="L78" s="41">
        <f t="shared" si="15"/>
        <v>6300</v>
      </c>
      <c r="M78" s="5"/>
      <c r="N78" s="9"/>
      <c r="O78" s="45">
        <f t="shared" si="19"/>
        <v>0</v>
      </c>
      <c r="P78" s="5"/>
      <c r="Q78" s="45">
        <f t="shared" si="17"/>
        <v>0</v>
      </c>
      <c r="R78" s="45">
        <f t="shared" si="18"/>
        <v>0</v>
      </c>
      <c r="S78" s="5"/>
    </row>
    <row r="79" spans="1:19" ht="17.25" hidden="1" customHeight="1" x14ac:dyDescent="0.25">
      <c r="A79" s="14">
        <v>28</v>
      </c>
      <c r="B79" s="14">
        <v>80</v>
      </c>
      <c r="C79" s="17" t="s">
        <v>34</v>
      </c>
      <c r="D79" s="27" t="s">
        <v>232</v>
      </c>
      <c r="E79" s="27" t="s">
        <v>233</v>
      </c>
      <c r="F79" s="4" t="s">
        <v>42</v>
      </c>
      <c r="G79" s="58">
        <v>2600</v>
      </c>
      <c r="H79" s="41">
        <v>5</v>
      </c>
      <c r="I79" s="51">
        <v>5</v>
      </c>
      <c r="J79" s="41">
        <f t="shared" si="8"/>
        <v>5.25</v>
      </c>
      <c r="K79" s="41">
        <f t="shared" si="16"/>
        <v>13000</v>
      </c>
      <c r="L79" s="41">
        <f t="shared" si="15"/>
        <v>13650</v>
      </c>
      <c r="M79" s="8"/>
      <c r="N79" s="9"/>
      <c r="O79" s="45">
        <f t="shared" si="19"/>
        <v>0</v>
      </c>
      <c r="P79" s="5"/>
      <c r="Q79" s="45">
        <f t="shared" si="17"/>
        <v>0</v>
      </c>
      <c r="R79" s="45">
        <f t="shared" si="18"/>
        <v>0</v>
      </c>
      <c r="S79" s="5"/>
    </row>
    <row r="80" spans="1:19" ht="17.25" hidden="1" customHeight="1" x14ac:dyDescent="0.25">
      <c r="A80" s="14">
        <v>29</v>
      </c>
      <c r="B80" s="14">
        <v>81</v>
      </c>
      <c r="C80" s="17" t="s">
        <v>234</v>
      </c>
      <c r="D80" s="27" t="s">
        <v>235</v>
      </c>
      <c r="E80" s="27" t="s">
        <v>236</v>
      </c>
      <c r="F80" s="4" t="s">
        <v>42</v>
      </c>
      <c r="G80" s="58" t="s">
        <v>83</v>
      </c>
      <c r="H80" s="41">
        <v>10</v>
      </c>
      <c r="I80" s="51">
        <v>5</v>
      </c>
      <c r="J80" s="41">
        <f t="shared" si="8"/>
        <v>10.5</v>
      </c>
      <c r="K80" s="41">
        <f t="shared" si="16"/>
        <v>300</v>
      </c>
      <c r="L80" s="41">
        <f t="shared" si="15"/>
        <v>315</v>
      </c>
      <c r="M80" s="8"/>
      <c r="N80" s="9"/>
      <c r="O80" s="45">
        <f t="shared" si="19"/>
        <v>0</v>
      </c>
      <c r="P80" s="5"/>
      <c r="Q80" s="45">
        <f t="shared" si="17"/>
        <v>0</v>
      </c>
      <c r="R80" s="45">
        <f t="shared" si="18"/>
        <v>0</v>
      </c>
      <c r="S80" s="5"/>
    </row>
    <row r="81" spans="1:19" ht="17.25" hidden="1" customHeight="1" x14ac:dyDescent="0.25">
      <c r="A81" s="14">
        <v>30</v>
      </c>
      <c r="B81" s="14">
        <v>92</v>
      </c>
      <c r="C81" s="17" t="s">
        <v>34</v>
      </c>
      <c r="D81" s="27" t="s">
        <v>237</v>
      </c>
      <c r="E81" s="27" t="s">
        <v>238</v>
      </c>
      <c r="F81" s="4" t="s">
        <v>42</v>
      </c>
      <c r="G81" s="58">
        <v>10000</v>
      </c>
      <c r="H81" s="41">
        <v>0.6</v>
      </c>
      <c r="I81" s="51">
        <v>5</v>
      </c>
      <c r="J81" s="41">
        <f t="shared" ref="J81:J86" si="20">H81*1.05</f>
        <v>0.63</v>
      </c>
      <c r="K81" s="41">
        <f t="shared" si="16"/>
        <v>6000</v>
      </c>
      <c r="L81" s="41">
        <f t="shared" si="15"/>
        <v>6300</v>
      </c>
      <c r="M81" s="8"/>
      <c r="N81" s="9"/>
      <c r="O81" s="45">
        <f t="shared" si="19"/>
        <v>0</v>
      </c>
      <c r="P81" s="5"/>
      <c r="Q81" s="45">
        <f t="shared" si="17"/>
        <v>0</v>
      </c>
      <c r="R81" s="45">
        <f t="shared" si="18"/>
        <v>0</v>
      </c>
      <c r="S81" s="5"/>
    </row>
    <row r="82" spans="1:19" ht="30.75" hidden="1" customHeight="1" x14ac:dyDescent="0.25">
      <c r="A82" s="25">
        <v>31</v>
      </c>
      <c r="B82" s="14">
        <v>98</v>
      </c>
      <c r="C82" s="17" t="s">
        <v>34</v>
      </c>
      <c r="D82" s="26" t="s">
        <v>239</v>
      </c>
      <c r="E82" s="27"/>
      <c r="F82" s="4"/>
      <c r="G82" s="58"/>
      <c r="H82" s="41"/>
      <c r="I82" s="51"/>
      <c r="J82" s="41"/>
      <c r="K82" s="41"/>
      <c r="L82" s="41"/>
      <c r="M82" s="5"/>
      <c r="N82" s="9"/>
      <c r="O82" s="45"/>
      <c r="P82" s="5"/>
      <c r="Q82" s="9"/>
      <c r="R82" s="9"/>
      <c r="S82" s="5"/>
    </row>
    <row r="83" spans="1:19" ht="69.75" hidden="1" customHeight="1" x14ac:dyDescent="0.25">
      <c r="A83" s="14" t="s">
        <v>240</v>
      </c>
      <c r="B83" s="14" t="s">
        <v>241</v>
      </c>
      <c r="C83" s="17" t="s">
        <v>34</v>
      </c>
      <c r="D83" s="27" t="s">
        <v>242</v>
      </c>
      <c r="E83" s="27" t="s">
        <v>243</v>
      </c>
      <c r="F83" s="4" t="s">
        <v>42</v>
      </c>
      <c r="G83" s="58" t="s">
        <v>244</v>
      </c>
      <c r="H83" s="41">
        <v>100</v>
      </c>
      <c r="I83" s="51">
        <v>5</v>
      </c>
      <c r="J83" s="41">
        <f t="shared" si="20"/>
        <v>105</v>
      </c>
      <c r="K83" s="41">
        <f>G83*H83</f>
        <v>4200</v>
      </c>
      <c r="L83" s="41">
        <f t="shared" si="15"/>
        <v>4410</v>
      </c>
      <c r="M83" s="5"/>
      <c r="N83" s="9"/>
      <c r="O83" s="45">
        <f>SUM(G83)*N83</f>
        <v>0</v>
      </c>
      <c r="P83" s="5"/>
      <c r="Q83" s="45">
        <f t="shared" si="17"/>
        <v>0</v>
      </c>
      <c r="R83" s="45">
        <f t="shared" si="18"/>
        <v>0</v>
      </c>
      <c r="S83" s="5"/>
    </row>
    <row r="84" spans="1:19" ht="28.5" hidden="1" customHeight="1" x14ac:dyDescent="0.25">
      <c r="A84" s="14" t="s">
        <v>245</v>
      </c>
      <c r="B84" s="14" t="s">
        <v>246</v>
      </c>
      <c r="C84" s="17" t="s">
        <v>34</v>
      </c>
      <c r="D84" s="27" t="s">
        <v>247</v>
      </c>
      <c r="E84" s="27" t="s">
        <v>248</v>
      </c>
      <c r="F84" s="4" t="s">
        <v>42</v>
      </c>
      <c r="G84" s="58" t="s">
        <v>98</v>
      </c>
      <c r="H84" s="41">
        <v>75</v>
      </c>
      <c r="I84" s="51">
        <v>5</v>
      </c>
      <c r="J84" s="41">
        <f t="shared" si="20"/>
        <v>78.75</v>
      </c>
      <c r="K84" s="41">
        <f>G84*H84</f>
        <v>3600</v>
      </c>
      <c r="L84" s="41">
        <f t="shared" si="15"/>
        <v>3780</v>
      </c>
      <c r="M84" s="5"/>
      <c r="N84" s="9"/>
      <c r="O84" s="45">
        <f>SUM(G84)*N84</f>
        <v>0</v>
      </c>
      <c r="P84" s="5"/>
      <c r="Q84" s="45">
        <f t="shared" si="17"/>
        <v>0</v>
      </c>
      <c r="R84" s="45">
        <f t="shared" si="18"/>
        <v>0</v>
      </c>
      <c r="S84" s="5"/>
    </row>
    <row r="85" spans="1:19" ht="18" hidden="1" customHeight="1" x14ac:dyDescent="0.25">
      <c r="A85" s="14"/>
      <c r="B85" s="14"/>
      <c r="C85" s="17"/>
      <c r="D85" s="27"/>
      <c r="E85" s="28" t="s">
        <v>249</v>
      </c>
      <c r="F85" s="4"/>
      <c r="G85" s="58"/>
      <c r="H85" s="41"/>
      <c r="I85" s="51"/>
      <c r="J85" s="41"/>
      <c r="K85" s="48">
        <f>SUM(K83:K84)</f>
        <v>7800</v>
      </c>
      <c r="L85" s="48">
        <f>SUM(L83:L84)</f>
        <v>8190</v>
      </c>
      <c r="M85" s="5"/>
      <c r="N85" s="9"/>
      <c r="O85" s="45">
        <f>SUM(O83:O84)</f>
        <v>0</v>
      </c>
      <c r="P85" s="5"/>
      <c r="Q85" s="47">
        <f>SUM(Q83:Q84)</f>
        <v>0</v>
      </c>
      <c r="R85" s="47">
        <f>SUM(R83:R84)</f>
        <v>0</v>
      </c>
      <c r="S85" s="5"/>
    </row>
    <row r="86" spans="1:19" ht="44.25" hidden="1" customHeight="1" x14ac:dyDescent="0.25">
      <c r="A86" s="14">
        <v>32</v>
      </c>
      <c r="B86" s="14">
        <v>100</v>
      </c>
      <c r="C86" s="17" t="s">
        <v>250</v>
      </c>
      <c r="D86" s="27" t="s">
        <v>251</v>
      </c>
      <c r="E86" s="27" t="s">
        <v>252</v>
      </c>
      <c r="F86" s="4" t="s">
        <v>42</v>
      </c>
      <c r="G86" s="58">
        <v>10000</v>
      </c>
      <c r="H86" s="41">
        <v>0.3</v>
      </c>
      <c r="I86" s="51">
        <v>5</v>
      </c>
      <c r="J86" s="41">
        <f t="shared" si="20"/>
        <v>0.315</v>
      </c>
      <c r="K86" s="41">
        <f t="shared" ref="K86:K91" si="21">G86*H86</f>
        <v>3000</v>
      </c>
      <c r="L86" s="41">
        <f t="shared" si="15"/>
        <v>3150</v>
      </c>
      <c r="M86" s="8"/>
      <c r="N86" s="9"/>
      <c r="O86" s="45">
        <f>SUM(G86)*N86</f>
        <v>0</v>
      </c>
      <c r="P86" s="5"/>
      <c r="Q86" s="45">
        <f t="shared" si="17"/>
        <v>0</v>
      </c>
      <c r="R86" s="45">
        <f t="shared" si="18"/>
        <v>0</v>
      </c>
      <c r="S86" s="5"/>
    </row>
    <row r="87" spans="1:19" ht="19.5" hidden="1" customHeight="1" x14ac:dyDescent="0.25">
      <c r="A87" s="14">
        <v>33</v>
      </c>
      <c r="B87" s="3">
        <v>129</v>
      </c>
      <c r="C87" s="17" t="s">
        <v>250</v>
      </c>
      <c r="D87" s="27" t="s">
        <v>253</v>
      </c>
      <c r="E87" s="27" t="s">
        <v>254</v>
      </c>
      <c r="F87" s="4" t="s">
        <v>42</v>
      </c>
      <c r="G87" s="58">
        <v>10000</v>
      </c>
      <c r="H87" s="41">
        <v>0.16</v>
      </c>
      <c r="I87" s="51">
        <v>5</v>
      </c>
      <c r="J87" s="41">
        <f t="shared" ref="J87:J120" si="22">H87*1.05</f>
        <v>0.16800000000000001</v>
      </c>
      <c r="K87" s="41">
        <f t="shared" si="21"/>
        <v>1600</v>
      </c>
      <c r="L87" s="41">
        <f t="shared" ref="L87:L120" si="23">K87*1.05</f>
        <v>1680</v>
      </c>
      <c r="M87" s="8"/>
      <c r="N87" s="9"/>
      <c r="O87" s="45">
        <f t="shared" ref="O87:O98" si="24">SUM(G87)*N87</f>
        <v>0</v>
      </c>
      <c r="P87" s="5"/>
      <c r="Q87" s="45">
        <f t="shared" si="17"/>
        <v>0</v>
      </c>
      <c r="R87" s="45">
        <f t="shared" si="18"/>
        <v>0</v>
      </c>
      <c r="S87" s="5"/>
    </row>
    <row r="88" spans="1:19" ht="41.25" hidden="1" customHeight="1" x14ac:dyDescent="0.25">
      <c r="A88" s="14">
        <v>34</v>
      </c>
      <c r="B88" s="3">
        <v>130</v>
      </c>
      <c r="C88" s="17" t="s">
        <v>34</v>
      </c>
      <c r="D88" s="27" t="s">
        <v>255</v>
      </c>
      <c r="E88" s="29" t="s">
        <v>256</v>
      </c>
      <c r="F88" s="4" t="s">
        <v>218</v>
      </c>
      <c r="G88" s="58" t="s">
        <v>257</v>
      </c>
      <c r="H88" s="41">
        <v>60</v>
      </c>
      <c r="I88" s="51">
        <v>5</v>
      </c>
      <c r="J88" s="41">
        <f t="shared" si="22"/>
        <v>63</v>
      </c>
      <c r="K88" s="41">
        <f t="shared" si="21"/>
        <v>1200</v>
      </c>
      <c r="L88" s="41">
        <f t="shared" si="23"/>
        <v>1260</v>
      </c>
      <c r="M88" s="5"/>
      <c r="N88" s="9"/>
      <c r="O88" s="45">
        <f t="shared" si="24"/>
        <v>0</v>
      </c>
      <c r="P88" s="5"/>
      <c r="Q88" s="45">
        <f t="shared" si="17"/>
        <v>0</v>
      </c>
      <c r="R88" s="45">
        <f t="shared" si="18"/>
        <v>0</v>
      </c>
      <c r="S88" s="5"/>
    </row>
    <row r="89" spans="1:19" ht="125.25" hidden="1" customHeight="1" x14ac:dyDescent="0.25">
      <c r="A89" s="14">
        <v>35</v>
      </c>
      <c r="B89" s="3">
        <v>131</v>
      </c>
      <c r="C89" s="17" t="s">
        <v>34</v>
      </c>
      <c r="D89" s="27" t="s">
        <v>258</v>
      </c>
      <c r="E89" s="27" t="s">
        <v>259</v>
      </c>
      <c r="F89" s="4" t="s">
        <v>42</v>
      </c>
      <c r="G89" s="58" t="s">
        <v>260</v>
      </c>
      <c r="H89" s="41">
        <v>11.1</v>
      </c>
      <c r="I89" s="51">
        <v>5</v>
      </c>
      <c r="J89" s="41">
        <f t="shared" si="22"/>
        <v>11.654999999999999</v>
      </c>
      <c r="K89" s="41">
        <f t="shared" si="21"/>
        <v>6660</v>
      </c>
      <c r="L89" s="41">
        <f t="shared" si="23"/>
        <v>6993</v>
      </c>
      <c r="M89" s="5"/>
      <c r="N89" s="9"/>
      <c r="O89" s="45">
        <f t="shared" si="24"/>
        <v>0</v>
      </c>
      <c r="P89" s="5"/>
      <c r="Q89" s="45">
        <f t="shared" si="17"/>
        <v>0</v>
      </c>
      <c r="R89" s="45">
        <f t="shared" si="18"/>
        <v>0</v>
      </c>
      <c r="S89" s="5"/>
    </row>
    <row r="90" spans="1:19" s="2" customFormat="1" ht="15" hidden="1" customHeight="1" x14ac:dyDescent="0.25">
      <c r="A90" s="22">
        <v>36</v>
      </c>
      <c r="B90" s="6">
        <v>132</v>
      </c>
      <c r="C90" s="18" t="s">
        <v>261</v>
      </c>
      <c r="D90" s="32" t="s">
        <v>262</v>
      </c>
      <c r="E90" s="32" t="s">
        <v>263</v>
      </c>
      <c r="F90" s="7" t="s">
        <v>42</v>
      </c>
      <c r="G90" s="59" t="s">
        <v>65</v>
      </c>
      <c r="H90" s="41">
        <v>3</v>
      </c>
      <c r="I90" s="51">
        <v>5</v>
      </c>
      <c r="J90" s="41">
        <f t="shared" si="22"/>
        <v>3.1500000000000004</v>
      </c>
      <c r="K90" s="41">
        <f t="shared" si="21"/>
        <v>900</v>
      </c>
      <c r="L90" s="41">
        <f t="shared" si="23"/>
        <v>945</v>
      </c>
      <c r="M90" s="8"/>
      <c r="N90" s="46"/>
      <c r="O90" s="45">
        <f t="shared" si="24"/>
        <v>0</v>
      </c>
      <c r="P90" s="8"/>
      <c r="Q90" s="45">
        <f t="shared" si="17"/>
        <v>0</v>
      </c>
      <c r="R90" s="45">
        <f t="shared" si="18"/>
        <v>0</v>
      </c>
      <c r="S90" s="8"/>
    </row>
    <row r="91" spans="1:19" ht="15" hidden="1" customHeight="1" x14ac:dyDescent="0.25">
      <c r="A91" s="14">
        <v>37</v>
      </c>
      <c r="B91" s="3">
        <v>134</v>
      </c>
      <c r="C91" s="17" t="s">
        <v>261</v>
      </c>
      <c r="D91" s="27" t="s">
        <v>264</v>
      </c>
      <c r="E91" s="27" t="s">
        <v>265</v>
      </c>
      <c r="F91" s="4" t="s">
        <v>218</v>
      </c>
      <c r="G91" s="58" t="s">
        <v>58</v>
      </c>
      <c r="H91" s="41">
        <v>10</v>
      </c>
      <c r="I91" s="51">
        <v>5</v>
      </c>
      <c r="J91" s="41">
        <f t="shared" si="22"/>
        <v>10.5</v>
      </c>
      <c r="K91" s="41">
        <f t="shared" si="21"/>
        <v>1200</v>
      </c>
      <c r="L91" s="41">
        <f t="shared" si="23"/>
        <v>1260</v>
      </c>
      <c r="M91" s="8"/>
      <c r="N91" s="9"/>
      <c r="O91" s="45">
        <f t="shared" si="24"/>
        <v>0</v>
      </c>
      <c r="P91" s="5"/>
      <c r="Q91" s="45">
        <f t="shared" si="17"/>
        <v>0</v>
      </c>
      <c r="R91" s="45">
        <f t="shared" si="18"/>
        <v>0</v>
      </c>
      <c r="S91" s="5"/>
    </row>
    <row r="92" spans="1:19" ht="15" hidden="1" customHeight="1" x14ac:dyDescent="0.25">
      <c r="A92" s="25">
        <v>38</v>
      </c>
      <c r="B92" s="3">
        <v>135</v>
      </c>
      <c r="C92" s="17" t="s">
        <v>266</v>
      </c>
      <c r="D92" s="26" t="s">
        <v>267</v>
      </c>
      <c r="E92" s="27" t="s">
        <v>268</v>
      </c>
      <c r="F92" s="4"/>
      <c r="G92" s="58"/>
      <c r="H92" s="41"/>
      <c r="I92" s="51"/>
      <c r="J92" s="41"/>
      <c r="K92" s="48"/>
      <c r="L92" s="48"/>
      <c r="M92" s="8"/>
      <c r="N92" s="9"/>
      <c r="O92" s="45"/>
      <c r="P92" s="5"/>
      <c r="Q92" s="45"/>
      <c r="R92" s="45"/>
      <c r="S92" s="5"/>
    </row>
    <row r="93" spans="1:19" ht="47.25" hidden="1" customHeight="1" x14ac:dyDescent="0.25">
      <c r="A93" s="14" t="s">
        <v>269</v>
      </c>
      <c r="B93" s="3" t="s">
        <v>270</v>
      </c>
      <c r="C93" s="19" t="s">
        <v>266</v>
      </c>
      <c r="D93" s="27" t="s">
        <v>271</v>
      </c>
      <c r="E93" s="27" t="s">
        <v>272</v>
      </c>
      <c r="F93" s="4" t="s">
        <v>42</v>
      </c>
      <c r="G93" s="58">
        <v>20000</v>
      </c>
      <c r="H93" s="41">
        <v>2.8</v>
      </c>
      <c r="I93" s="51">
        <v>5</v>
      </c>
      <c r="J93" s="41">
        <f t="shared" si="22"/>
        <v>2.94</v>
      </c>
      <c r="K93" s="41">
        <f t="shared" ref="K93:K98" si="25">G93*H93</f>
        <v>56000</v>
      </c>
      <c r="L93" s="41">
        <f t="shared" si="23"/>
        <v>58800</v>
      </c>
      <c r="M93" s="8"/>
      <c r="N93" s="9"/>
      <c r="O93" s="45">
        <f t="shared" si="24"/>
        <v>0</v>
      </c>
      <c r="P93" s="5"/>
      <c r="Q93" s="45">
        <f t="shared" si="17"/>
        <v>0</v>
      </c>
      <c r="R93" s="45">
        <f t="shared" si="18"/>
        <v>0</v>
      </c>
      <c r="S93" s="5"/>
    </row>
    <row r="94" spans="1:19" ht="48.75" hidden="1" customHeight="1" x14ac:dyDescent="0.25">
      <c r="A94" s="14" t="s">
        <v>273</v>
      </c>
      <c r="B94" s="3" t="s">
        <v>274</v>
      </c>
      <c r="C94" s="20" t="s">
        <v>266</v>
      </c>
      <c r="D94" s="27" t="s">
        <v>275</v>
      </c>
      <c r="E94" s="27" t="s">
        <v>276</v>
      </c>
      <c r="F94" s="4" t="s">
        <v>42</v>
      </c>
      <c r="G94" s="58">
        <v>5000</v>
      </c>
      <c r="H94" s="41">
        <v>5.6</v>
      </c>
      <c r="I94" s="51">
        <v>5</v>
      </c>
      <c r="J94" s="41">
        <f t="shared" si="22"/>
        <v>5.88</v>
      </c>
      <c r="K94" s="41">
        <f t="shared" si="25"/>
        <v>28000</v>
      </c>
      <c r="L94" s="41">
        <f t="shared" si="23"/>
        <v>29400</v>
      </c>
      <c r="M94" s="8"/>
      <c r="N94" s="9"/>
      <c r="O94" s="45">
        <f t="shared" si="24"/>
        <v>0</v>
      </c>
      <c r="P94" s="5"/>
      <c r="Q94" s="45">
        <f t="shared" si="17"/>
        <v>0</v>
      </c>
      <c r="R94" s="45">
        <f t="shared" si="18"/>
        <v>0</v>
      </c>
      <c r="S94" s="5"/>
    </row>
    <row r="95" spans="1:19" s="2" customFormat="1" ht="57" hidden="1" customHeight="1" x14ac:dyDescent="0.25">
      <c r="A95" s="22" t="s">
        <v>277</v>
      </c>
      <c r="B95" s="6" t="s">
        <v>278</v>
      </c>
      <c r="C95" s="20" t="s">
        <v>266</v>
      </c>
      <c r="D95" s="32" t="s">
        <v>279</v>
      </c>
      <c r="E95" s="32" t="s">
        <v>280</v>
      </c>
      <c r="F95" s="7" t="s">
        <v>42</v>
      </c>
      <c r="G95" s="59">
        <v>1700</v>
      </c>
      <c r="H95" s="41">
        <v>7.32</v>
      </c>
      <c r="I95" s="51">
        <v>5</v>
      </c>
      <c r="J95" s="41">
        <f t="shared" si="22"/>
        <v>7.6860000000000008</v>
      </c>
      <c r="K95" s="41">
        <f t="shared" si="25"/>
        <v>12444</v>
      </c>
      <c r="L95" s="41">
        <f t="shared" si="23"/>
        <v>13066.2</v>
      </c>
      <c r="M95" s="8"/>
      <c r="N95" s="46"/>
      <c r="O95" s="45">
        <f t="shared" si="24"/>
        <v>0</v>
      </c>
      <c r="P95" s="8"/>
      <c r="Q95" s="45">
        <f t="shared" si="17"/>
        <v>0</v>
      </c>
      <c r="R95" s="45">
        <f t="shared" si="18"/>
        <v>0</v>
      </c>
      <c r="S95" s="8"/>
    </row>
    <row r="96" spans="1:19" s="2" customFormat="1" ht="42" hidden="1" customHeight="1" x14ac:dyDescent="0.25">
      <c r="A96" s="22" t="s">
        <v>281</v>
      </c>
      <c r="B96" s="6" t="s">
        <v>282</v>
      </c>
      <c r="C96" s="20" t="s">
        <v>266</v>
      </c>
      <c r="D96" s="32" t="s">
        <v>283</v>
      </c>
      <c r="E96" s="32" t="s">
        <v>284</v>
      </c>
      <c r="F96" s="7" t="s">
        <v>42</v>
      </c>
      <c r="G96" s="59" t="s">
        <v>52</v>
      </c>
      <c r="H96" s="41">
        <v>6.7</v>
      </c>
      <c r="I96" s="51">
        <v>5</v>
      </c>
      <c r="J96" s="41">
        <f t="shared" si="22"/>
        <v>7.0350000000000001</v>
      </c>
      <c r="K96" s="41">
        <f t="shared" si="25"/>
        <v>1340</v>
      </c>
      <c r="L96" s="41">
        <f t="shared" si="23"/>
        <v>1407</v>
      </c>
      <c r="M96" s="8"/>
      <c r="N96" s="46"/>
      <c r="O96" s="45">
        <f t="shared" si="24"/>
        <v>0</v>
      </c>
      <c r="P96" s="8"/>
      <c r="Q96" s="45">
        <f t="shared" si="17"/>
        <v>0</v>
      </c>
      <c r="R96" s="45">
        <f t="shared" si="18"/>
        <v>0</v>
      </c>
      <c r="S96" s="8"/>
    </row>
    <row r="97" spans="1:19" s="2" customFormat="1" ht="84.75" hidden="1" customHeight="1" x14ac:dyDescent="0.25">
      <c r="A97" s="22" t="s">
        <v>285</v>
      </c>
      <c r="B97" s="6" t="s">
        <v>286</v>
      </c>
      <c r="C97" s="20" t="s">
        <v>266</v>
      </c>
      <c r="D97" s="32" t="s">
        <v>287</v>
      </c>
      <c r="E97" s="32" t="s">
        <v>288</v>
      </c>
      <c r="F97" s="7" t="s">
        <v>42</v>
      </c>
      <c r="G97" s="59">
        <v>1300</v>
      </c>
      <c r="H97" s="41">
        <v>14.85</v>
      </c>
      <c r="I97" s="51">
        <v>5</v>
      </c>
      <c r="J97" s="41">
        <f t="shared" si="22"/>
        <v>15.592500000000001</v>
      </c>
      <c r="K97" s="41">
        <f t="shared" si="25"/>
        <v>19305</v>
      </c>
      <c r="L97" s="41">
        <f t="shared" si="23"/>
        <v>20270.25</v>
      </c>
      <c r="M97" s="8"/>
      <c r="N97" s="46"/>
      <c r="O97" s="45">
        <f t="shared" si="24"/>
        <v>0</v>
      </c>
      <c r="P97" s="8"/>
      <c r="Q97" s="45">
        <f t="shared" si="17"/>
        <v>0</v>
      </c>
      <c r="R97" s="45">
        <f t="shared" si="18"/>
        <v>0</v>
      </c>
      <c r="S97" s="8"/>
    </row>
    <row r="98" spans="1:19" ht="69.75" hidden="1" customHeight="1" x14ac:dyDescent="0.25">
      <c r="A98" s="14" t="s">
        <v>289</v>
      </c>
      <c r="B98" s="3" t="s">
        <v>290</v>
      </c>
      <c r="C98" s="20" t="s">
        <v>266</v>
      </c>
      <c r="D98" s="27" t="s">
        <v>291</v>
      </c>
      <c r="E98" s="27" t="s">
        <v>292</v>
      </c>
      <c r="F98" s="4" t="s">
        <v>42</v>
      </c>
      <c r="G98" s="58" t="s">
        <v>52</v>
      </c>
      <c r="H98" s="41">
        <v>16.2</v>
      </c>
      <c r="I98" s="51">
        <v>5</v>
      </c>
      <c r="J98" s="41">
        <f t="shared" si="22"/>
        <v>17.010000000000002</v>
      </c>
      <c r="K98" s="41">
        <f t="shared" si="25"/>
        <v>3240</v>
      </c>
      <c r="L98" s="41">
        <f t="shared" si="23"/>
        <v>3402</v>
      </c>
      <c r="M98" s="5"/>
      <c r="N98" s="9"/>
      <c r="O98" s="45">
        <f t="shared" si="24"/>
        <v>0</v>
      </c>
      <c r="P98" s="5"/>
      <c r="Q98" s="45">
        <f t="shared" si="17"/>
        <v>0</v>
      </c>
      <c r="R98" s="45">
        <f t="shared" si="18"/>
        <v>0</v>
      </c>
      <c r="S98" s="5"/>
    </row>
    <row r="99" spans="1:19" ht="21" hidden="1" customHeight="1" x14ac:dyDescent="0.25">
      <c r="A99" s="14"/>
      <c r="B99" s="3"/>
      <c r="C99" s="17"/>
      <c r="D99" s="27"/>
      <c r="E99" s="28" t="s">
        <v>293</v>
      </c>
      <c r="F99" s="4"/>
      <c r="G99" s="58"/>
      <c r="H99" s="41"/>
      <c r="I99" s="51"/>
      <c r="J99" s="41"/>
      <c r="K99" s="48">
        <f>SUM(K93:K98)</f>
        <v>120329</v>
      </c>
      <c r="L99" s="48">
        <f t="shared" si="23"/>
        <v>126345.45000000001</v>
      </c>
      <c r="M99" s="5"/>
      <c r="N99" s="9"/>
      <c r="O99" s="45">
        <f>SUM(O93:O98)</f>
        <v>0</v>
      </c>
      <c r="P99" s="5"/>
      <c r="Q99" s="47">
        <f>SUM(Q93:Q98)</f>
        <v>0</v>
      </c>
      <c r="R99" s="47">
        <f>SUM(R93:R98)</f>
        <v>0</v>
      </c>
      <c r="S99" s="5"/>
    </row>
    <row r="100" spans="1:19" ht="30.75" hidden="1" customHeight="1" x14ac:dyDescent="0.25">
      <c r="A100" s="14">
        <v>39</v>
      </c>
      <c r="B100" s="3">
        <v>173</v>
      </c>
      <c r="C100" s="17" t="s">
        <v>34</v>
      </c>
      <c r="D100" s="27" t="s">
        <v>294</v>
      </c>
      <c r="E100" s="33" t="s">
        <v>295</v>
      </c>
      <c r="F100" s="4" t="s">
        <v>42</v>
      </c>
      <c r="G100" s="58">
        <v>1000</v>
      </c>
      <c r="H100" s="41">
        <v>7.2</v>
      </c>
      <c r="I100" s="51">
        <v>5</v>
      </c>
      <c r="J100" s="41">
        <f t="shared" si="22"/>
        <v>7.5600000000000005</v>
      </c>
      <c r="K100" s="41">
        <f t="shared" ref="K100:K109" si="26">G100*H100</f>
        <v>7200</v>
      </c>
      <c r="L100" s="41">
        <f t="shared" si="23"/>
        <v>7560</v>
      </c>
      <c r="M100" s="5"/>
      <c r="N100" s="9"/>
      <c r="O100" s="45">
        <f>SUM(G100)*N100</f>
        <v>0</v>
      </c>
      <c r="P100" s="5"/>
      <c r="Q100" s="45">
        <f t="shared" si="17"/>
        <v>0</v>
      </c>
      <c r="R100" s="45">
        <f t="shared" ref="R100:R130" si="27">SUM(O100+Q100)</f>
        <v>0</v>
      </c>
      <c r="S100" s="5"/>
    </row>
    <row r="101" spans="1:19" ht="30.75" hidden="1" customHeight="1" x14ac:dyDescent="0.25">
      <c r="A101" s="14">
        <v>40</v>
      </c>
      <c r="B101" s="3">
        <v>174</v>
      </c>
      <c r="C101" s="17" t="s">
        <v>34</v>
      </c>
      <c r="D101" s="27" t="s">
        <v>296</v>
      </c>
      <c r="E101" s="33" t="s">
        <v>297</v>
      </c>
      <c r="F101" s="4" t="s">
        <v>42</v>
      </c>
      <c r="G101" s="58">
        <v>1000</v>
      </c>
      <c r="H101" s="41">
        <v>7</v>
      </c>
      <c r="I101" s="51">
        <v>5</v>
      </c>
      <c r="J101" s="41">
        <f t="shared" si="22"/>
        <v>7.3500000000000005</v>
      </c>
      <c r="K101" s="41">
        <f t="shared" si="26"/>
        <v>7000</v>
      </c>
      <c r="L101" s="41">
        <f t="shared" si="23"/>
        <v>7350</v>
      </c>
      <c r="M101" s="5"/>
      <c r="N101" s="9"/>
      <c r="O101" s="45">
        <f t="shared" ref="O101:O125" si="28">SUM(G101)*N101</f>
        <v>0</v>
      </c>
      <c r="P101" s="5"/>
      <c r="Q101" s="45">
        <f t="shared" si="17"/>
        <v>0</v>
      </c>
      <c r="R101" s="45">
        <f t="shared" si="27"/>
        <v>0</v>
      </c>
      <c r="S101" s="5"/>
    </row>
    <row r="102" spans="1:19" ht="45.75" hidden="1" customHeight="1" x14ac:dyDescent="0.25">
      <c r="A102" s="14">
        <v>41</v>
      </c>
      <c r="B102" s="3">
        <v>175</v>
      </c>
      <c r="C102" s="17" t="s">
        <v>34</v>
      </c>
      <c r="D102" s="27" t="s">
        <v>298</v>
      </c>
      <c r="E102" s="33" t="s">
        <v>299</v>
      </c>
      <c r="F102" s="4" t="s">
        <v>42</v>
      </c>
      <c r="G102" s="58" t="s">
        <v>300</v>
      </c>
      <c r="H102" s="41">
        <v>30</v>
      </c>
      <c r="I102" s="51">
        <v>5</v>
      </c>
      <c r="J102" s="41">
        <f t="shared" si="22"/>
        <v>31.5</v>
      </c>
      <c r="K102" s="41">
        <f t="shared" si="26"/>
        <v>1500</v>
      </c>
      <c r="L102" s="41">
        <f t="shared" si="23"/>
        <v>1575</v>
      </c>
      <c r="M102" s="5"/>
      <c r="N102" s="9"/>
      <c r="O102" s="45">
        <f t="shared" si="28"/>
        <v>0</v>
      </c>
      <c r="P102" s="5"/>
      <c r="Q102" s="45">
        <f t="shared" si="17"/>
        <v>0</v>
      </c>
      <c r="R102" s="45">
        <f t="shared" si="27"/>
        <v>0</v>
      </c>
      <c r="S102" s="5"/>
    </row>
    <row r="103" spans="1:19" ht="19.5" hidden="1" customHeight="1" x14ac:dyDescent="0.25">
      <c r="A103" s="14">
        <v>42</v>
      </c>
      <c r="B103" s="3">
        <v>180</v>
      </c>
      <c r="C103" s="17" t="s">
        <v>34</v>
      </c>
      <c r="D103" s="27" t="s">
        <v>301</v>
      </c>
      <c r="E103" s="33" t="s">
        <v>302</v>
      </c>
      <c r="F103" s="4" t="s">
        <v>303</v>
      </c>
      <c r="G103" s="58" t="s">
        <v>52</v>
      </c>
      <c r="H103" s="41">
        <v>1.1000000000000001</v>
      </c>
      <c r="I103" s="51">
        <v>5</v>
      </c>
      <c r="J103" s="41">
        <f t="shared" si="22"/>
        <v>1.1550000000000002</v>
      </c>
      <c r="K103" s="41">
        <f t="shared" si="26"/>
        <v>220.00000000000003</v>
      </c>
      <c r="L103" s="41">
        <f t="shared" si="23"/>
        <v>231.00000000000003</v>
      </c>
      <c r="M103" s="8"/>
      <c r="N103" s="9"/>
      <c r="O103" s="45">
        <f t="shared" si="28"/>
        <v>0</v>
      </c>
      <c r="P103" s="5"/>
      <c r="Q103" s="45">
        <f t="shared" si="17"/>
        <v>0</v>
      </c>
      <c r="R103" s="45">
        <f t="shared" si="27"/>
        <v>0</v>
      </c>
      <c r="S103" s="5"/>
    </row>
    <row r="104" spans="1:19" ht="30" hidden="1" customHeight="1" x14ac:dyDescent="0.25">
      <c r="A104" s="14">
        <v>43</v>
      </c>
      <c r="B104" s="3">
        <v>181</v>
      </c>
      <c r="C104" s="17" t="s">
        <v>34</v>
      </c>
      <c r="D104" s="27" t="s">
        <v>304</v>
      </c>
      <c r="E104" s="33" t="s">
        <v>305</v>
      </c>
      <c r="F104" s="4" t="s">
        <v>306</v>
      </c>
      <c r="G104" s="58">
        <v>2000</v>
      </c>
      <c r="H104" s="41">
        <v>6.7</v>
      </c>
      <c r="I104" s="51">
        <v>5</v>
      </c>
      <c r="J104" s="41">
        <f t="shared" si="22"/>
        <v>7.0350000000000001</v>
      </c>
      <c r="K104" s="41">
        <f t="shared" si="26"/>
        <v>13400</v>
      </c>
      <c r="L104" s="41">
        <f t="shared" si="23"/>
        <v>14070</v>
      </c>
      <c r="M104" s="8"/>
      <c r="N104" s="9"/>
      <c r="O104" s="45">
        <f t="shared" si="28"/>
        <v>0</v>
      </c>
      <c r="P104" s="5"/>
      <c r="Q104" s="45">
        <f t="shared" si="17"/>
        <v>0</v>
      </c>
      <c r="R104" s="45">
        <f t="shared" si="27"/>
        <v>0</v>
      </c>
      <c r="S104" s="5"/>
    </row>
    <row r="105" spans="1:19" ht="27.75" hidden="1" customHeight="1" x14ac:dyDescent="0.25">
      <c r="A105" s="14">
        <v>44</v>
      </c>
      <c r="B105" s="3">
        <v>187</v>
      </c>
      <c r="C105" s="17" t="s">
        <v>34</v>
      </c>
      <c r="D105" s="27" t="s">
        <v>307</v>
      </c>
      <c r="E105" s="33" t="s">
        <v>308</v>
      </c>
      <c r="F105" s="4" t="s">
        <v>42</v>
      </c>
      <c r="G105" s="58" t="s">
        <v>300</v>
      </c>
      <c r="H105" s="41">
        <v>270</v>
      </c>
      <c r="I105" s="51">
        <v>5</v>
      </c>
      <c r="J105" s="41">
        <f t="shared" si="22"/>
        <v>283.5</v>
      </c>
      <c r="K105" s="41">
        <f t="shared" si="26"/>
        <v>13500</v>
      </c>
      <c r="L105" s="41">
        <f t="shared" si="23"/>
        <v>14175</v>
      </c>
      <c r="M105" s="5"/>
      <c r="N105" s="9"/>
      <c r="O105" s="45">
        <f t="shared" si="28"/>
        <v>0</v>
      </c>
      <c r="P105" s="5"/>
      <c r="Q105" s="45">
        <f t="shared" si="17"/>
        <v>0</v>
      </c>
      <c r="R105" s="45">
        <f t="shared" si="27"/>
        <v>0</v>
      </c>
      <c r="S105" s="5"/>
    </row>
    <row r="106" spans="1:19" ht="69.75" hidden="1" customHeight="1" x14ac:dyDescent="0.25">
      <c r="A106" s="14">
        <v>45</v>
      </c>
      <c r="B106" s="3">
        <v>188</v>
      </c>
      <c r="C106" s="17" t="s">
        <v>39</v>
      </c>
      <c r="D106" s="27" t="s">
        <v>309</v>
      </c>
      <c r="E106" s="33" t="s">
        <v>310</v>
      </c>
      <c r="F106" s="4" t="s">
        <v>42</v>
      </c>
      <c r="G106" s="58" t="s">
        <v>311</v>
      </c>
      <c r="H106" s="41">
        <v>190</v>
      </c>
      <c r="I106" s="51">
        <v>5</v>
      </c>
      <c r="J106" s="41">
        <f t="shared" si="22"/>
        <v>199.5</v>
      </c>
      <c r="K106" s="41">
        <f t="shared" si="26"/>
        <v>34200</v>
      </c>
      <c r="L106" s="41">
        <f t="shared" si="23"/>
        <v>35910</v>
      </c>
      <c r="M106" s="5"/>
      <c r="N106" s="9"/>
      <c r="O106" s="45">
        <f t="shared" si="28"/>
        <v>0</v>
      </c>
      <c r="P106" s="5"/>
      <c r="Q106" s="45">
        <f t="shared" si="17"/>
        <v>0</v>
      </c>
      <c r="R106" s="45">
        <f t="shared" si="27"/>
        <v>0</v>
      </c>
      <c r="S106" s="5"/>
    </row>
    <row r="107" spans="1:19" ht="42.75" hidden="1" customHeight="1" x14ac:dyDescent="0.25">
      <c r="A107" s="14">
        <v>46</v>
      </c>
      <c r="B107" s="3">
        <v>189</v>
      </c>
      <c r="C107" s="17" t="s">
        <v>34</v>
      </c>
      <c r="D107" s="27" t="s">
        <v>312</v>
      </c>
      <c r="E107" s="33" t="s">
        <v>313</v>
      </c>
      <c r="F107" s="4" t="s">
        <v>42</v>
      </c>
      <c r="G107" s="58" t="s">
        <v>314</v>
      </c>
      <c r="H107" s="41">
        <v>460</v>
      </c>
      <c r="I107" s="51">
        <v>5</v>
      </c>
      <c r="J107" s="41">
        <f t="shared" si="22"/>
        <v>483</v>
      </c>
      <c r="K107" s="41">
        <f t="shared" si="26"/>
        <v>11500</v>
      </c>
      <c r="L107" s="41">
        <f t="shared" si="23"/>
        <v>12075</v>
      </c>
      <c r="M107" s="5"/>
      <c r="N107" s="9"/>
      <c r="O107" s="45">
        <f t="shared" si="28"/>
        <v>0</v>
      </c>
      <c r="P107" s="5"/>
      <c r="Q107" s="45">
        <f t="shared" si="17"/>
        <v>0</v>
      </c>
      <c r="R107" s="45">
        <f t="shared" si="27"/>
        <v>0</v>
      </c>
      <c r="S107" s="5"/>
    </row>
    <row r="108" spans="1:19" ht="70.5" hidden="1" customHeight="1" x14ac:dyDescent="0.25">
      <c r="A108" s="14">
        <v>47</v>
      </c>
      <c r="B108" s="3"/>
      <c r="C108" s="17" t="s">
        <v>34</v>
      </c>
      <c r="D108" s="27" t="s">
        <v>315</v>
      </c>
      <c r="E108" s="33" t="s">
        <v>316</v>
      </c>
      <c r="F108" s="4" t="s">
        <v>42</v>
      </c>
      <c r="G108" s="58" t="s">
        <v>132</v>
      </c>
      <c r="H108" s="41">
        <v>55</v>
      </c>
      <c r="I108" s="51">
        <v>5</v>
      </c>
      <c r="J108" s="41">
        <f t="shared" si="22"/>
        <v>57.75</v>
      </c>
      <c r="K108" s="41">
        <f t="shared" si="26"/>
        <v>3300</v>
      </c>
      <c r="L108" s="41">
        <f t="shared" si="23"/>
        <v>3465</v>
      </c>
      <c r="M108" s="5"/>
      <c r="N108" s="9"/>
      <c r="O108" s="45">
        <f t="shared" si="28"/>
        <v>0</v>
      </c>
      <c r="P108" s="5"/>
      <c r="Q108" s="45">
        <f t="shared" si="17"/>
        <v>0</v>
      </c>
      <c r="R108" s="45">
        <f t="shared" si="27"/>
        <v>0</v>
      </c>
      <c r="S108" s="5"/>
    </row>
    <row r="109" spans="1:19" ht="33" hidden="1" customHeight="1" x14ac:dyDescent="0.25">
      <c r="A109" s="14">
        <v>48</v>
      </c>
      <c r="B109" s="3"/>
      <c r="C109" s="17" t="s">
        <v>34</v>
      </c>
      <c r="D109" s="27" t="s">
        <v>317</v>
      </c>
      <c r="E109" s="33" t="s">
        <v>318</v>
      </c>
      <c r="F109" s="4" t="s">
        <v>42</v>
      </c>
      <c r="G109" s="58" t="s">
        <v>319</v>
      </c>
      <c r="H109" s="41">
        <v>60</v>
      </c>
      <c r="I109" s="51">
        <v>5</v>
      </c>
      <c r="J109" s="41">
        <f t="shared" si="22"/>
        <v>63</v>
      </c>
      <c r="K109" s="41">
        <f t="shared" si="26"/>
        <v>4800</v>
      </c>
      <c r="L109" s="41">
        <f t="shared" si="23"/>
        <v>5040</v>
      </c>
      <c r="M109" s="5"/>
      <c r="N109" s="9"/>
      <c r="O109" s="45">
        <f t="shared" si="28"/>
        <v>0</v>
      </c>
      <c r="P109" s="5"/>
      <c r="Q109" s="45">
        <f t="shared" si="17"/>
        <v>0</v>
      </c>
      <c r="R109" s="45">
        <f t="shared" si="27"/>
        <v>0</v>
      </c>
      <c r="S109" s="5"/>
    </row>
    <row r="110" spans="1:19" ht="29.25" hidden="1" customHeight="1" x14ac:dyDescent="0.25">
      <c r="A110" s="25">
        <v>49</v>
      </c>
      <c r="B110" s="17"/>
      <c r="C110" s="17" t="s">
        <v>34</v>
      </c>
      <c r="D110" s="26" t="s">
        <v>320</v>
      </c>
      <c r="E110" s="33"/>
      <c r="F110" s="4"/>
      <c r="G110" s="58"/>
      <c r="H110" s="41"/>
      <c r="I110" s="51"/>
      <c r="J110" s="41"/>
      <c r="K110" s="41"/>
      <c r="L110" s="41"/>
      <c r="M110" s="5"/>
      <c r="N110" s="9"/>
      <c r="O110" s="45"/>
      <c r="P110" s="5"/>
      <c r="Q110" s="45"/>
      <c r="R110" s="45"/>
      <c r="S110" s="5"/>
    </row>
    <row r="111" spans="1:19" ht="70.5" hidden="1" customHeight="1" x14ac:dyDescent="0.25">
      <c r="A111" s="14" t="s">
        <v>321</v>
      </c>
      <c r="B111" s="3"/>
      <c r="C111" s="17" t="s">
        <v>34</v>
      </c>
      <c r="D111" s="27" t="s">
        <v>322</v>
      </c>
      <c r="E111" s="33" t="s">
        <v>323</v>
      </c>
      <c r="F111" s="4" t="s">
        <v>42</v>
      </c>
      <c r="G111" s="58" t="s">
        <v>257</v>
      </c>
      <c r="H111" s="41">
        <v>200</v>
      </c>
      <c r="I111" s="51">
        <v>5</v>
      </c>
      <c r="J111" s="41">
        <f t="shared" si="22"/>
        <v>210</v>
      </c>
      <c r="K111" s="41">
        <f>G111*H111</f>
        <v>4000</v>
      </c>
      <c r="L111" s="41">
        <f t="shared" si="23"/>
        <v>4200</v>
      </c>
      <c r="M111" s="5"/>
      <c r="N111" s="9"/>
      <c r="O111" s="45">
        <f t="shared" si="28"/>
        <v>0</v>
      </c>
      <c r="P111" s="5"/>
      <c r="Q111" s="45">
        <f t="shared" si="17"/>
        <v>0</v>
      </c>
      <c r="R111" s="45">
        <f t="shared" si="27"/>
        <v>0</v>
      </c>
      <c r="S111" s="5"/>
    </row>
    <row r="112" spans="1:19" ht="41.25" hidden="1" customHeight="1" x14ac:dyDescent="0.25">
      <c r="A112" s="14" t="s">
        <v>324</v>
      </c>
      <c r="B112" s="3"/>
      <c r="C112" s="17" t="s">
        <v>39</v>
      </c>
      <c r="D112" s="27" t="s">
        <v>212</v>
      </c>
      <c r="E112" s="33" t="s">
        <v>325</v>
      </c>
      <c r="F112" s="4" t="s">
        <v>42</v>
      </c>
      <c r="G112" s="58" t="s">
        <v>326</v>
      </c>
      <c r="H112" s="41">
        <v>50</v>
      </c>
      <c r="I112" s="51">
        <v>5</v>
      </c>
      <c r="J112" s="41">
        <f t="shared" si="22"/>
        <v>52.5</v>
      </c>
      <c r="K112" s="41">
        <f>G112*H112</f>
        <v>2000</v>
      </c>
      <c r="L112" s="41">
        <f t="shared" si="23"/>
        <v>2100</v>
      </c>
      <c r="M112" s="5"/>
      <c r="N112" s="9"/>
      <c r="O112" s="45">
        <f t="shared" si="28"/>
        <v>0</v>
      </c>
      <c r="P112" s="5"/>
      <c r="Q112" s="45">
        <f t="shared" si="17"/>
        <v>0</v>
      </c>
      <c r="R112" s="45">
        <f t="shared" si="27"/>
        <v>0</v>
      </c>
      <c r="S112" s="5"/>
    </row>
    <row r="113" spans="1:23" ht="21.75" hidden="1" customHeight="1" x14ac:dyDescent="0.25">
      <c r="A113" s="14"/>
      <c r="B113" s="3"/>
      <c r="C113" s="17"/>
      <c r="D113" s="27"/>
      <c r="E113" s="34" t="s">
        <v>327</v>
      </c>
      <c r="F113" s="4"/>
      <c r="G113" s="58"/>
      <c r="H113" s="41"/>
      <c r="I113" s="51"/>
      <c r="J113" s="41"/>
      <c r="K113" s="48">
        <f>SUM(K111:K112)</f>
        <v>6000</v>
      </c>
      <c r="L113" s="48">
        <f>SUM(L111:L112)</f>
        <v>6300</v>
      </c>
      <c r="M113" s="5"/>
      <c r="N113" s="9"/>
      <c r="O113" s="45">
        <f>SUM(O111:O112)</f>
        <v>0</v>
      </c>
      <c r="P113" s="5"/>
      <c r="Q113" s="45">
        <f>SUM(Q111:Q112)</f>
        <v>0</v>
      </c>
      <c r="R113" s="45">
        <f>SUM(R111:R112)</f>
        <v>0</v>
      </c>
      <c r="S113" s="5"/>
    </row>
    <row r="114" spans="1:23" ht="28.5" hidden="1" customHeight="1" x14ac:dyDescent="0.25">
      <c r="A114" s="25">
        <v>50</v>
      </c>
      <c r="B114" s="17"/>
      <c r="C114" s="17" t="s">
        <v>34</v>
      </c>
      <c r="D114" s="26" t="s">
        <v>328</v>
      </c>
      <c r="E114" s="34"/>
      <c r="F114" s="4"/>
      <c r="G114" s="58"/>
      <c r="H114" s="41"/>
      <c r="I114" s="51"/>
      <c r="J114" s="41"/>
      <c r="K114" s="41"/>
      <c r="L114" s="41"/>
      <c r="M114" s="5"/>
      <c r="N114" s="9"/>
      <c r="O114" s="45"/>
      <c r="P114" s="5"/>
      <c r="Q114" s="45"/>
      <c r="R114" s="45"/>
      <c r="S114" s="5"/>
    </row>
    <row r="115" spans="1:23" ht="69" hidden="1" customHeight="1" x14ac:dyDescent="0.25">
      <c r="A115" s="14" t="s">
        <v>329</v>
      </c>
      <c r="B115" s="3"/>
      <c r="C115" s="17" t="s">
        <v>34</v>
      </c>
      <c r="D115" s="27" t="s">
        <v>322</v>
      </c>
      <c r="E115" s="31" t="s">
        <v>330</v>
      </c>
      <c r="F115" s="4" t="s">
        <v>42</v>
      </c>
      <c r="G115" s="58" t="s">
        <v>331</v>
      </c>
      <c r="H115" s="41">
        <v>200</v>
      </c>
      <c r="I115" s="51">
        <v>5</v>
      </c>
      <c r="J115" s="41">
        <f t="shared" si="22"/>
        <v>210</v>
      </c>
      <c r="K115" s="41">
        <f>G115*H115</f>
        <v>3000</v>
      </c>
      <c r="L115" s="41">
        <f t="shared" si="23"/>
        <v>3150</v>
      </c>
      <c r="M115" s="5"/>
      <c r="N115" s="9"/>
      <c r="O115" s="45">
        <f t="shared" si="28"/>
        <v>0</v>
      </c>
      <c r="P115" s="5"/>
      <c r="Q115" s="45">
        <f t="shared" si="17"/>
        <v>0</v>
      </c>
      <c r="R115" s="45">
        <f t="shared" si="27"/>
        <v>0</v>
      </c>
      <c r="S115" s="5"/>
    </row>
    <row r="116" spans="1:23" ht="56.25" hidden="1" customHeight="1" x14ac:dyDescent="0.25">
      <c r="A116" s="14" t="s">
        <v>332</v>
      </c>
      <c r="B116" s="3"/>
      <c r="C116" s="17" t="s">
        <v>39</v>
      </c>
      <c r="D116" s="27" t="s">
        <v>212</v>
      </c>
      <c r="E116" s="31" t="s">
        <v>333</v>
      </c>
      <c r="F116" s="4" t="s">
        <v>42</v>
      </c>
      <c r="G116" s="58" t="s">
        <v>331</v>
      </c>
      <c r="H116" s="41">
        <v>45</v>
      </c>
      <c r="I116" s="51">
        <v>5</v>
      </c>
      <c r="J116" s="41">
        <f t="shared" si="22"/>
        <v>47.25</v>
      </c>
      <c r="K116" s="41">
        <f>G116*H116</f>
        <v>675</v>
      </c>
      <c r="L116" s="41">
        <f t="shared" si="23"/>
        <v>708.75</v>
      </c>
      <c r="M116" s="5"/>
      <c r="N116" s="9"/>
      <c r="O116" s="45">
        <f t="shared" si="28"/>
        <v>0</v>
      </c>
      <c r="P116" s="5"/>
      <c r="Q116" s="45">
        <f t="shared" si="17"/>
        <v>0</v>
      </c>
      <c r="R116" s="45">
        <f t="shared" si="27"/>
        <v>0</v>
      </c>
      <c r="S116" s="5"/>
    </row>
    <row r="117" spans="1:23" ht="21.75" hidden="1" customHeight="1" x14ac:dyDescent="0.25">
      <c r="A117" s="14"/>
      <c r="B117" s="3"/>
      <c r="C117" s="17"/>
      <c r="D117" s="27"/>
      <c r="E117" s="34" t="s">
        <v>334</v>
      </c>
      <c r="F117" s="4"/>
      <c r="G117" s="58"/>
      <c r="H117" s="41"/>
      <c r="I117" s="51"/>
      <c r="J117" s="41"/>
      <c r="K117" s="48">
        <f>SUM(K115:K116)</f>
        <v>3675</v>
      </c>
      <c r="L117" s="48">
        <f>SUM(L115:L116)</f>
        <v>3858.75</v>
      </c>
      <c r="M117" s="5"/>
      <c r="N117" s="9"/>
      <c r="O117" s="45">
        <f>SUM(O115:O116)</f>
        <v>0</v>
      </c>
      <c r="P117" s="5"/>
      <c r="Q117" s="45">
        <f>SUM(Q115:Q116)</f>
        <v>0</v>
      </c>
      <c r="R117" s="45">
        <f>SUM(R115:R116)</f>
        <v>0</v>
      </c>
      <c r="S117" s="5"/>
    </row>
    <row r="118" spans="1:23" ht="28.5" hidden="1" customHeight="1" x14ac:dyDescent="0.25">
      <c r="A118" s="25">
        <v>51</v>
      </c>
      <c r="B118" s="3"/>
      <c r="C118" s="17" t="s">
        <v>34</v>
      </c>
      <c r="D118" s="26" t="s">
        <v>335</v>
      </c>
      <c r="E118" s="34"/>
      <c r="F118" s="4"/>
      <c r="G118" s="58"/>
      <c r="H118" s="41"/>
      <c r="I118" s="51"/>
      <c r="J118" s="41"/>
      <c r="K118" s="41"/>
      <c r="L118" s="41"/>
      <c r="M118" s="5"/>
      <c r="N118" s="9"/>
      <c r="O118" s="45"/>
      <c r="P118" s="5"/>
      <c r="Q118" s="45"/>
      <c r="R118" s="45"/>
      <c r="S118" s="5"/>
    </row>
    <row r="119" spans="1:23" ht="70.5" hidden="1" customHeight="1" x14ac:dyDescent="0.25">
      <c r="A119" s="14" t="s">
        <v>336</v>
      </c>
      <c r="B119" s="3"/>
      <c r="C119" s="17" t="s">
        <v>34</v>
      </c>
      <c r="D119" s="27" t="s">
        <v>322</v>
      </c>
      <c r="E119" s="31" t="s">
        <v>337</v>
      </c>
      <c r="F119" s="4" t="s">
        <v>42</v>
      </c>
      <c r="G119" s="58" t="s">
        <v>83</v>
      </c>
      <c r="H119" s="41">
        <v>190</v>
      </c>
      <c r="I119" s="51">
        <v>5</v>
      </c>
      <c r="J119" s="41">
        <f t="shared" si="22"/>
        <v>199.5</v>
      </c>
      <c r="K119" s="41">
        <f>G119*H119</f>
        <v>5700</v>
      </c>
      <c r="L119" s="41">
        <f t="shared" si="23"/>
        <v>5985</v>
      </c>
      <c r="M119" s="5"/>
      <c r="N119" s="9"/>
      <c r="O119" s="45">
        <f t="shared" si="28"/>
        <v>0</v>
      </c>
      <c r="P119" s="5"/>
      <c r="Q119" s="45">
        <f t="shared" si="17"/>
        <v>0</v>
      </c>
      <c r="R119" s="45">
        <f t="shared" si="27"/>
        <v>0</v>
      </c>
      <c r="S119" s="5"/>
    </row>
    <row r="120" spans="1:23" ht="56.25" hidden="1" customHeight="1" x14ac:dyDescent="0.25">
      <c r="A120" s="14" t="s">
        <v>338</v>
      </c>
      <c r="B120" s="3"/>
      <c r="C120" s="17" t="s">
        <v>39</v>
      </c>
      <c r="D120" s="27" t="s">
        <v>212</v>
      </c>
      <c r="E120" s="31" t="s">
        <v>339</v>
      </c>
      <c r="F120" s="4" t="s">
        <v>42</v>
      </c>
      <c r="G120" s="58" t="s">
        <v>176</v>
      </c>
      <c r="H120" s="41">
        <v>60</v>
      </c>
      <c r="I120" s="51">
        <v>5</v>
      </c>
      <c r="J120" s="41">
        <f t="shared" si="22"/>
        <v>63</v>
      </c>
      <c r="K120" s="41">
        <f>G120*H120</f>
        <v>5400</v>
      </c>
      <c r="L120" s="41">
        <f t="shared" si="23"/>
        <v>5670</v>
      </c>
      <c r="M120" s="5"/>
      <c r="N120" s="9"/>
      <c r="O120" s="45">
        <f t="shared" si="28"/>
        <v>0</v>
      </c>
      <c r="P120" s="5"/>
      <c r="Q120" s="45">
        <f t="shared" si="17"/>
        <v>0</v>
      </c>
      <c r="R120" s="45">
        <f t="shared" si="27"/>
        <v>0</v>
      </c>
      <c r="S120" s="5"/>
    </row>
    <row r="121" spans="1:23" ht="21.75" hidden="1" customHeight="1" x14ac:dyDescent="0.25">
      <c r="A121" s="14"/>
      <c r="B121" s="3"/>
      <c r="C121" s="17"/>
      <c r="D121" s="27"/>
      <c r="E121" s="34" t="s">
        <v>340</v>
      </c>
      <c r="F121" s="4"/>
      <c r="G121" s="58"/>
      <c r="H121" s="41"/>
      <c r="I121" s="51"/>
      <c r="J121" s="41"/>
      <c r="K121" s="41"/>
      <c r="L121" s="41"/>
      <c r="M121" s="5"/>
      <c r="N121" s="9"/>
      <c r="O121" s="45">
        <f t="shared" si="28"/>
        <v>0</v>
      </c>
      <c r="P121" s="5"/>
      <c r="Q121" s="45">
        <f t="shared" si="17"/>
        <v>0</v>
      </c>
      <c r="R121" s="45">
        <f t="shared" si="27"/>
        <v>0</v>
      </c>
      <c r="S121" s="5"/>
    </row>
    <row r="122" spans="1:23" ht="55.5" hidden="1" customHeight="1" x14ac:dyDescent="0.25">
      <c r="A122" s="25">
        <v>52</v>
      </c>
      <c r="B122" s="17"/>
      <c r="C122" s="17" t="s">
        <v>34</v>
      </c>
      <c r="D122" s="26" t="s">
        <v>341</v>
      </c>
      <c r="E122" s="33" t="s">
        <v>342</v>
      </c>
      <c r="F122" s="4"/>
      <c r="G122" s="58"/>
      <c r="H122" s="41"/>
      <c r="I122" s="51"/>
      <c r="J122" s="41"/>
      <c r="K122" s="41"/>
      <c r="L122" s="41"/>
      <c r="M122" s="5"/>
      <c r="N122" s="9"/>
      <c r="O122" s="45"/>
      <c r="P122" s="5"/>
      <c r="Q122" s="45"/>
      <c r="R122" s="45"/>
      <c r="S122" s="5"/>
    </row>
    <row r="123" spans="1:23" ht="16.5" hidden="1" customHeight="1" x14ac:dyDescent="0.25">
      <c r="A123" s="14" t="s">
        <v>343</v>
      </c>
      <c r="B123" s="3"/>
      <c r="C123" s="17" t="s">
        <v>34</v>
      </c>
      <c r="D123" s="27" t="s">
        <v>344</v>
      </c>
      <c r="E123" s="33" t="s">
        <v>345</v>
      </c>
      <c r="F123" s="4" t="s">
        <v>42</v>
      </c>
      <c r="G123" s="58" t="s">
        <v>346</v>
      </c>
      <c r="H123" s="41">
        <v>400</v>
      </c>
      <c r="I123" s="51">
        <v>5</v>
      </c>
      <c r="J123" s="41">
        <f>H123*1.05</f>
        <v>420</v>
      </c>
      <c r="K123" s="41">
        <f>G123*H123</f>
        <v>4000</v>
      </c>
      <c r="L123" s="41">
        <f>K123*1.05</f>
        <v>4200</v>
      </c>
      <c r="M123" s="5"/>
      <c r="N123" s="9"/>
      <c r="O123" s="45">
        <f t="shared" si="28"/>
        <v>0</v>
      </c>
      <c r="P123" s="5"/>
      <c r="Q123" s="45">
        <f t="shared" si="17"/>
        <v>0</v>
      </c>
      <c r="R123" s="45">
        <f t="shared" si="27"/>
        <v>0</v>
      </c>
      <c r="S123" s="5"/>
    </row>
    <row r="124" spans="1:23" ht="16.5" hidden="1" customHeight="1" x14ac:dyDescent="0.25">
      <c r="A124" s="14" t="s">
        <v>347</v>
      </c>
      <c r="B124" s="3"/>
      <c r="C124" s="17" t="s">
        <v>34</v>
      </c>
      <c r="D124" s="27" t="s">
        <v>348</v>
      </c>
      <c r="E124" s="33" t="s">
        <v>349</v>
      </c>
      <c r="F124" s="4" t="s">
        <v>42</v>
      </c>
      <c r="G124" s="58" t="s">
        <v>350</v>
      </c>
      <c r="H124" s="41">
        <v>900</v>
      </c>
      <c r="I124" s="51">
        <v>5</v>
      </c>
      <c r="J124" s="41">
        <f>H124*1.05</f>
        <v>945</v>
      </c>
      <c r="K124" s="41">
        <f>G124*H124</f>
        <v>900</v>
      </c>
      <c r="L124" s="41">
        <f>K124*1.05</f>
        <v>945</v>
      </c>
      <c r="M124" s="5"/>
      <c r="N124" s="9"/>
      <c r="O124" s="45">
        <f t="shared" si="28"/>
        <v>0</v>
      </c>
      <c r="P124" s="5"/>
      <c r="Q124" s="45">
        <f t="shared" si="17"/>
        <v>0</v>
      </c>
      <c r="R124" s="45">
        <f t="shared" si="27"/>
        <v>0</v>
      </c>
      <c r="S124" s="5"/>
    </row>
    <row r="125" spans="1:23" ht="31.5" hidden="1" customHeight="1" x14ac:dyDescent="0.25">
      <c r="A125" s="14" t="s">
        <v>351</v>
      </c>
      <c r="B125" s="3"/>
      <c r="C125" s="17" t="s">
        <v>34</v>
      </c>
      <c r="D125" s="27" t="s">
        <v>352</v>
      </c>
      <c r="E125" s="33" t="s">
        <v>353</v>
      </c>
      <c r="F125" s="4" t="s">
        <v>42</v>
      </c>
      <c r="G125" s="58" t="s">
        <v>350</v>
      </c>
      <c r="H125" s="41">
        <v>260</v>
      </c>
      <c r="I125" s="51">
        <v>5</v>
      </c>
      <c r="J125" s="41">
        <f>H125*1.05</f>
        <v>273</v>
      </c>
      <c r="K125" s="41">
        <f>G125*H125</f>
        <v>260</v>
      </c>
      <c r="L125" s="41">
        <f>K125*1.05</f>
        <v>273</v>
      </c>
      <c r="M125" s="5"/>
      <c r="N125" s="9"/>
      <c r="O125" s="45">
        <f t="shared" si="28"/>
        <v>0</v>
      </c>
      <c r="P125" s="5"/>
      <c r="Q125" s="45">
        <f t="shared" si="17"/>
        <v>0</v>
      </c>
      <c r="R125" s="45">
        <f t="shared" si="27"/>
        <v>0</v>
      </c>
      <c r="S125" s="5"/>
    </row>
    <row r="126" spans="1:23" ht="20.25" hidden="1" customHeight="1" x14ac:dyDescent="0.25">
      <c r="A126" s="14"/>
      <c r="B126" s="3"/>
      <c r="C126" s="17"/>
      <c r="D126" s="27"/>
      <c r="E126" s="34" t="s">
        <v>354</v>
      </c>
      <c r="F126" s="4"/>
      <c r="G126" s="58"/>
      <c r="H126" s="41"/>
      <c r="I126" s="51"/>
      <c r="J126" s="41"/>
      <c r="K126" s="48">
        <f>SUM(K123:K125)</f>
        <v>5160</v>
      </c>
      <c r="L126" s="48">
        <f>SUM(L123:L125)</f>
        <v>5418</v>
      </c>
      <c r="M126" s="5"/>
      <c r="N126" s="9"/>
      <c r="O126" s="45">
        <f>SUM(O123:O125)</f>
        <v>0</v>
      </c>
      <c r="P126" s="5"/>
      <c r="Q126" s="45">
        <f>SUM(Q123:Q125)</f>
        <v>0</v>
      </c>
      <c r="R126" s="45">
        <f>SUM(R123:R125)</f>
        <v>0</v>
      </c>
      <c r="S126" s="5"/>
    </row>
    <row r="127" spans="1:23" ht="373.5" customHeight="1" x14ac:dyDescent="0.25">
      <c r="A127" s="25">
        <v>53</v>
      </c>
      <c r="B127" s="3"/>
      <c r="C127" s="17" t="s">
        <v>355</v>
      </c>
      <c r="D127" s="26" t="s">
        <v>356</v>
      </c>
      <c r="E127" s="33" t="s">
        <v>357</v>
      </c>
      <c r="F127" s="4"/>
      <c r="G127" s="58"/>
      <c r="H127" s="41"/>
      <c r="I127" s="51"/>
      <c r="J127" s="41"/>
      <c r="K127" s="41"/>
      <c r="L127" s="41"/>
      <c r="M127" s="5"/>
      <c r="N127" s="9"/>
      <c r="O127" s="45"/>
      <c r="P127" s="5"/>
      <c r="Q127" s="45"/>
      <c r="R127" s="45"/>
      <c r="S127" s="61" t="s">
        <v>358</v>
      </c>
      <c r="W127" t="s">
        <v>359</v>
      </c>
    </row>
    <row r="128" spans="1:23" ht="61.5" customHeight="1" x14ac:dyDescent="0.25">
      <c r="A128" s="14" t="s">
        <v>360</v>
      </c>
      <c r="B128" s="3"/>
      <c r="C128" s="17" t="s">
        <v>355</v>
      </c>
      <c r="D128" s="27" t="s">
        <v>361</v>
      </c>
      <c r="E128" s="33" t="s">
        <v>361</v>
      </c>
      <c r="F128" s="4" t="s">
        <v>42</v>
      </c>
      <c r="G128" s="58" t="s">
        <v>221</v>
      </c>
      <c r="H128" s="41">
        <v>600</v>
      </c>
      <c r="I128" s="51">
        <v>5</v>
      </c>
      <c r="J128" s="41">
        <f>H128*1.05</f>
        <v>630</v>
      </c>
      <c r="K128" s="41">
        <f>G128*H128</f>
        <v>3000</v>
      </c>
      <c r="L128" s="41">
        <f>K128*1.05</f>
        <v>3150</v>
      </c>
      <c r="M128" s="62" t="s">
        <v>362</v>
      </c>
      <c r="N128" s="45">
        <v>620</v>
      </c>
      <c r="O128" s="45">
        <f>N128*G128</f>
        <v>3100</v>
      </c>
      <c r="P128" s="4">
        <v>5</v>
      </c>
      <c r="Q128" s="45">
        <f>SUM(O128)*5/100</f>
        <v>155</v>
      </c>
      <c r="R128" s="45">
        <f t="shared" si="27"/>
        <v>3255</v>
      </c>
      <c r="S128" s="1" t="s">
        <v>363</v>
      </c>
    </row>
    <row r="129" spans="1:19" ht="75" x14ac:dyDescent="0.25">
      <c r="A129" s="14" t="s">
        <v>364</v>
      </c>
      <c r="B129" s="3"/>
      <c r="C129" s="17" t="s">
        <v>34</v>
      </c>
      <c r="D129" s="27" t="s">
        <v>365</v>
      </c>
      <c r="E129" s="33" t="s">
        <v>365</v>
      </c>
      <c r="F129" s="4" t="s">
        <v>42</v>
      </c>
      <c r="G129" s="58" t="s">
        <v>221</v>
      </c>
      <c r="H129" s="41">
        <v>430</v>
      </c>
      <c r="I129" s="51">
        <v>5</v>
      </c>
      <c r="J129" s="41">
        <f>H129*1.05</f>
        <v>451.5</v>
      </c>
      <c r="K129" s="41">
        <f>G129*H129</f>
        <v>2150</v>
      </c>
      <c r="L129" s="41">
        <f>K129*1.05</f>
        <v>2257.5</v>
      </c>
      <c r="M129" s="62" t="s">
        <v>366</v>
      </c>
      <c r="N129" s="45">
        <v>405</v>
      </c>
      <c r="O129" s="45">
        <f t="shared" ref="O129:O130" si="29">N129*G129</f>
        <v>2025</v>
      </c>
      <c r="P129" s="4">
        <v>5</v>
      </c>
      <c r="Q129" s="45">
        <f>SUM(O129)*5/100</f>
        <v>101.25</v>
      </c>
      <c r="R129" s="45">
        <f t="shared" si="27"/>
        <v>2126.25</v>
      </c>
      <c r="S129" s="1" t="s">
        <v>367</v>
      </c>
    </row>
    <row r="130" spans="1:19" ht="60" x14ac:dyDescent="0.25">
      <c r="A130" s="14" t="s">
        <v>368</v>
      </c>
      <c r="B130" s="3"/>
      <c r="C130" s="17" t="s">
        <v>34</v>
      </c>
      <c r="D130" s="27" t="s">
        <v>369</v>
      </c>
      <c r="E130" s="33" t="s">
        <v>369</v>
      </c>
      <c r="F130" s="4" t="s">
        <v>42</v>
      </c>
      <c r="G130" s="58" t="s">
        <v>221</v>
      </c>
      <c r="H130" s="41">
        <v>45</v>
      </c>
      <c r="I130" s="51">
        <v>5</v>
      </c>
      <c r="J130" s="41">
        <f>H130*1.05</f>
        <v>47.25</v>
      </c>
      <c r="K130" s="41">
        <f>G130*H130</f>
        <v>225</v>
      </c>
      <c r="L130" s="41">
        <f>K130*1.05</f>
        <v>236.25</v>
      </c>
      <c r="M130" s="62" t="s">
        <v>370</v>
      </c>
      <c r="N130" s="45">
        <v>50</v>
      </c>
      <c r="O130" s="45">
        <f t="shared" si="29"/>
        <v>250</v>
      </c>
      <c r="P130" s="4">
        <v>5</v>
      </c>
      <c r="Q130" s="45">
        <f>SUM(O130)*5/100</f>
        <v>12.5</v>
      </c>
      <c r="R130" s="45">
        <f t="shared" si="27"/>
        <v>262.5</v>
      </c>
      <c r="S130" s="1" t="s">
        <v>371</v>
      </c>
    </row>
    <row r="131" spans="1:19" ht="18" customHeight="1" x14ac:dyDescent="0.25">
      <c r="A131" s="14"/>
      <c r="B131" s="3"/>
      <c r="C131" s="17"/>
      <c r="D131" s="27"/>
      <c r="E131" s="34" t="s">
        <v>372</v>
      </c>
      <c r="F131" s="4"/>
      <c r="G131" s="58"/>
      <c r="H131" s="41"/>
      <c r="I131" s="51"/>
      <c r="J131" s="41"/>
      <c r="K131" s="48">
        <f>SUM(K128:K130)</f>
        <v>5375</v>
      </c>
      <c r="L131" s="48">
        <f>SUM(L128:L130)</f>
        <v>5643.75</v>
      </c>
      <c r="M131" s="5"/>
      <c r="N131" s="9"/>
      <c r="O131" s="47">
        <f>SUM(O128:O130)</f>
        <v>5375</v>
      </c>
      <c r="P131" s="44"/>
      <c r="Q131" s="47">
        <f>SUM(Q128:Q130)</f>
        <v>268.75</v>
      </c>
      <c r="R131" s="47">
        <f>SUM(R128:R130)</f>
        <v>5643.75</v>
      </c>
      <c r="S131" s="5"/>
    </row>
    <row r="135" spans="1:19" x14ac:dyDescent="0.25">
      <c r="B135" s="12"/>
    </row>
    <row r="138" spans="1:19" x14ac:dyDescent="0.25">
      <c r="B138" s="12"/>
    </row>
    <row r="139" spans="1:19" x14ac:dyDescent="0.25">
      <c r="B139" s="12"/>
    </row>
    <row r="140" spans="1:19" x14ac:dyDescent="0.25">
      <c r="B140" s="12"/>
    </row>
    <row r="141" spans="1:19" x14ac:dyDescent="0.25">
      <c r="B141" s="12"/>
    </row>
    <row r="142" spans="1:19" x14ac:dyDescent="0.25">
      <c r="B142" s="12"/>
    </row>
    <row r="143" spans="1:19" x14ac:dyDescent="0.25">
      <c r="B143" s="12"/>
    </row>
    <row r="144" spans="1:19" x14ac:dyDescent="0.25">
      <c r="B144" s="12"/>
    </row>
    <row r="145" spans="2:2" x14ac:dyDescent="0.25">
      <c r="B145" s="12"/>
    </row>
    <row r="146" spans="2:2" x14ac:dyDescent="0.25">
      <c r="B146" s="12"/>
    </row>
  </sheetData>
  <mergeCells count="13">
    <mergeCell ref="M4:M5"/>
    <mergeCell ref="N4:R4"/>
    <mergeCell ref="S4:S5"/>
    <mergeCell ref="F4:F5"/>
    <mergeCell ref="A1:K1"/>
    <mergeCell ref="A2:K2"/>
    <mergeCell ref="A4:A5"/>
    <mergeCell ref="B4:B5"/>
    <mergeCell ref="C4:C5"/>
    <mergeCell ref="D4:D5"/>
    <mergeCell ref="E4:E5"/>
    <mergeCell ref="G4:G5"/>
    <mergeCell ref="H4:L4"/>
  </mergeCells>
  <pageMargins left="0.7" right="0.7" top="0.75" bottom="0.75" header="0.3" footer="0.3"/>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1-Bendrieji reikalavimai</vt:lpstr>
      <vt:lpstr>2-Techninė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2024-11-05T06:01:40Z</dcterms:created>
  <dcterms:modified xsi:type="dcterms:W3CDTF">2024-11-05T06:01:44Z</dcterms:modified>
  <cp:category/>
  <cp:contentStatus/>
</cp:coreProperties>
</file>