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MantasK\Desktop\"/>
    </mc:Choice>
  </mc:AlternateContent>
  <xr:revisionPtr revIDLastSave="0" documentId="13_ncr:1_{077A43C3-99BB-4A79-941B-633E9EF97D89}" xr6:coauthVersionLast="47" xr6:coauthVersionMax="47" xr10:uidLastSave="{00000000-0000-0000-0000-000000000000}"/>
  <bookViews>
    <workbookView xWindow="-120" yWindow="-120" windowWidth="29040" windowHeight="15720" xr2:uid="{6BC1EAF5-0D01-43F1-AE22-A39552859E42}"/>
  </bookViews>
  <sheets>
    <sheet name="DKŽ_1" sheetId="5" r:id="rId1"/>
    <sheet name="DKŽ_2" sheetId="1"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5" l="1"/>
  <c r="G39" i="1" l="1"/>
  <c r="G38" i="1"/>
  <c r="G31" i="1"/>
  <c r="G32" i="1"/>
  <c r="G7" i="1"/>
  <c r="G8" i="1"/>
  <c r="G9" i="1"/>
  <c r="G10" i="1"/>
  <c r="G11" i="1"/>
  <c r="G12" i="1"/>
  <c r="G13" i="1"/>
  <c r="G14" i="1"/>
  <c r="G15" i="1"/>
  <c r="G16" i="1"/>
  <c r="G17" i="1"/>
  <c r="G18" i="1"/>
  <c r="G19" i="1"/>
  <c r="G20" i="1"/>
  <c r="G21" i="1"/>
  <c r="G22" i="1"/>
  <c r="G23" i="1"/>
  <c r="G24" i="1"/>
  <c r="G25" i="1"/>
  <c r="G26" i="1"/>
  <c r="G27" i="1"/>
  <c r="G249" i="5" l="1"/>
  <c r="G250" i="5"/>
  <c r="G251" i="5"/>
  <c r="G252" i="5"/>
  <c r="G253" i="5"/>
  <c r="G254" i="5"/>
  <c r="G255" i="5"/>
  <c r="G256" i="5"/>
  <c r="G257" i="5"/>
  <c r="G258" i="5"/>
  <c r="G259" i="5"/>
  <c r="G260" i="5"/>
  <c r="G261" i="5"/>
  <c r="G262" i="5"/>
  <c r="G263" i="5"/>
  <c r="G242" i="5"/>
  <c r="G243" i="5"/>
  <c r="G244" i="5"/>
  <c r="G245" i="5"/>
  <c r="G246" i="5"/>
  <c r="G231" i="5"/>
  <c r="G232" i="5"/>
  <c r="G233" i="5"/>
  <c r="G234" i="5"/>
  <c r="G235" i="5"/>
  <c r="G219" i="5"/>
  <c r="G220" i="5"/>
  <c r="G192" i="5"/>
  <c r="G193" i="5"/>
  <c r="G194" i="5"/>
  <c r="G195" i="5"/>
  <c r="G196" i="5"/>
  <c r="G197" i="5"/>
  <c r="G198" i="5"/>
  <c r="G199" i="5"/>
  <c r="G200" i="5"/>
  <c r="G201" i="5"/>
  <c r="G202" i="5"/>
  <c r="G203" i="5"/>
  <c r="G204" i="5"/>
  <c r="G205" i="5"/>
  <c r="G206" i="5"/>
  <c r="G177" i="5"/>
  <c r="G178" i="5"/>
  <c r="G179" i="5"/>
  <c r="G180" i="5"/>
  <c r="G181" i="5"/>
  <c r="G182" i="5"/>
  <c r="G171" i="5"/>
  <c r="G172" i="5"/>
  <c r="G173" i="5"/>
  <c r="G174" i="5"/>
  <c r="G175" i="5"/>
  <c r="G176" i="5"/>
  <c r="G183" i="5"/>
  <c r="G184" i="5"/>
  <c r="G185" i="5"/>
  <c r="G186" i="5"/>
  <c r="G187" i="5"/>
  <c r="G142" i="5"/>
  <c r="G143" i="5"/>
  <c r="G144" i="5"/>
  <c r="G145" i="5"/>
  <c r="G146" i="5"/>
  <c r="G147" i="5"/>
  <c r="G148" i="5"/>
  <c r="G149" i="5"/>
  <c r="G150" i="5"/>
  <c r="G151" i="5"/>
  <c r="G152" i="5"/>
  <c r="G153" i="5"/>
  <c r="G154" i="5"/>
  <c r="G155" i="5"/>
  <c r="G156" i="5"/>
  <c r="G157" i="5"/>
  <c r="G158" i="5"/>
  <c r="G159" i="5"/>
  <c r="G160" i="5"/>
  <c r="G161" i="5"/>
  <c r="G162" i="5"/>
  <c r="G163" i="5"/>
  <c r="G164" i="5"/>
  <c r="G127" i="5"/>
  <c r="G128" i="5"/>
  <c r="G129" i="5"/>
  <c r="G130" i="5"/>
  <c r="G131" i="5"/>
  <c r="G132" i="5"/>
  <c r="G133" i="5"/>
  <c r="G134" i="5"/>
  <c r="G135" i="5"/>
  <c r="G136" i="5"/>
  <c r="G137" i="5"/>
  <c r="G117" i="5"/>
  <c r="G118" i="5"/>
  <c r="G119" i="5"/>
  <c r="G120" i="5"/>
  <c r="G121" i="5"/>
  <c r="G122" i="5"/>
  <c r="G123" i="5"/>
  <c r="G124" i="5"/>
  <c r="G125" i="5"/>
  <c r="G126" i="5"/>
  <c r="G99" i="5"/>
  <c r="G100" i="5"/>
  <c r="G101" i="5"/>
  <c r="G102" i="5"/>
  <c r="G103" i="5"/>
  <c r="G104" i="5"/>
  <c r="G105" i="5"/>
  <c r="G106" i="5"/>
  <c r="G107" i="5"/>
  <c r="G108" i="5"/>
  <c r="G109" i="5"/>
  <c r="G85" i="5"/>
  <c r="G86" i="5"/>
  <c r="G87" i="5"/>
  <c r="G88" i="5"/>
  <c r="G89" i="5"/>
  <c r="G90" i="5"/>
  <c r="G91" i="5"/>
  <c r="G92" i="5"/>
  <c r="G93" i="5"/>
  <c r="G94" i="5"/>
  <c r="G95" i="5"/>
  <c r="G70" i="5"/>
  <c r="G71" i="5"/>
  <c r="G72" i="5"/>
  <c r="G73" i="5"/>
  <c r="G74" i="5"/>
  <c r="G75" i="5"/>
  <c r="G76" i="5"/>
  <c r="G77" i="5"/>
  <c r="G78" i="5"/>
  <c r="G79" i="5"/>
  <c r="G80" i="5"/>
  <c r="G81" i="5"/>
  <c r="G82" i="5"/>
  <c r="G83" i="5"/>
  <c r="G84" i="5"/>
  <c r="G96" i="5"/>
  <c r="G97" i="5"/>
  <c r="G98" i="5"/>
  <c r="G47" i="5"/>
  <c r="G48" i="5"/>
  <c r="G49" i="5"/>
  <c r="G50" i="5"/>
  <c r="G51" i="5"/>
  <c r="G52" i="5"/>
  <c r="G53" i="5"/>
  <c r="G54" i="5"/>
  <c r="G55" i="5"/>
  <c r="G56" i="5"/>
  <c r="G57" i="5"/>
  <c r="G58" i="5"/>
  <c r="G59" i="5"/>
  <c r="G60" i="5"/>
  <c r="G61" i="5"/>
  <c r="G62" i="5"/>
  <c r="G63" i="5"/>
  <c r="G64" i="5"/>
  <c r="G65" i="5"/>
  <c r="G66" i="5"/>
  <c r="G14" i="5"/>
  <c r="G16" i="5"/>
  <c r="G17" i="5"/>
  <c r="G18" i="5"/>
  <c r="G19" i="5"/>
  <c r="G20" i="5"/>
  <c r="G21" i="5"/>
  <c r="G22" i="5"/>
  <c r="G23" i="5"/>
  <c r="G24" i="5"/>
  <c r="G25" i="5"/>
  <c r="G26" i="5"/>
  <c r="G27" i="5"/>
  <c r="G28" i="5"/>
  <c r="G29" i="5"/>
  <c r="G30" i="5"/>
  <c r="G31" i="5"/>
  <c r="G32" i="5"/>
  <c r="G33" i="5"/>
  <c r="G34" i="5"/>
  <c r="G35" i="5"/>
  <c r="G36" i="5"/>
  <c r="G265" i="5"/>
  <c r="I265" i="5" s="1"/>
  <c r="G264" i="5"/>
  <c r="G248" i="5"/>
  <c r="G247" i="5"/>
  <c r="G241" i="5"/>
  <c r="G240" i="5"/>
  <c r="G239" i="5"/>
  <c r="G238" i="5"/>
  <c r="G237" i="5"/>
  <c r="G236" i="5"/>
  <c r="G230" i="5"/>
  <c r="G229" i="5"/>
  <c r="G228" i="5"/>
  <c r="G227" i="5"/>
  <c r="G226" i="5"/>
  <c r="G225" i="5"/>
  <c r="G224" i="5"/>
  <c r="G223" i="5"/>
  <c r="G222" i="5"/>
  <c r="G221" i="5"/>
  <c r="G218" i="5"/>
  <c r="G217" i="5"/>
  <c r="G216" i="5"/>
  <c r="G215" i="5"/>
  <c r="G214" i="5"/>
  <c r="G213" i="5"/>
  <c r="G212" i="5"/>
  <c r="G211" i="5"/>
  <c r="G210" i="5"/>
  <c r="G209" i="5"/>
  <c r="G208" i="5"/>
  <c r="G207" i="5"/>
  <c r="G191" i="5"/>
  <c r="G190" i="5"/>
  <c r="G189" i="5"/>
  <c r="G188" i="5"/>
  <c r="G170" i="5"/>
  <c r="G169" i="5"/>
  <c r="G168" i="5"/>
  <c r="G167" i="5"/>
  <c r="G166" i="5"/>
  <c r="G165" i="5"/>
  <c r="G141" i="5"/>
  <c r="G140" i="5"/>
  <c r="G139" i="5"/>
  <c r="G138" i="5"/>
  <c r="G116" i="5"/>
  <c r="G115" i="5"/>
  <c r="G114" i="5"/>
  <c r="G113" i="5"/>
  <c r="G112" i="5"/>
  <c r="G111" i="5"/>
  <c r="G110" i="5"/>
  <c r="G69" i="5"/>
  <c r="G68" i="5"/>
  <c r="G67" i="5"/>
  <c r="G46" i="5"/>
  <c r="G45" i="5"/>
  <c r="G44" i="5"/>
  <c r="G43" i="5"/>
  <c r="G42" i="5"/>
  <c r="G41" i="5"/>
  <c r="G40" i="5"/>
  <c r="G39" i="5"/>
  <c r="G38" i="5"/>
  <c r="G37" i="5"/>
  <c r="G13" i="5"/>
  <c r="G12" i="5"/>
  <c r="G11" i="5"/>
  <c r="G10" i="5"/>
  <c r="G9" i="5"/>
  <c r="G8" i="5"/>
  <c r="G7" i="5"/>
  <c r="G6" i="5"/>
  <c r="G5" i="5"/>
  <c r="G30" i="1"/>
  <c r="G33" i="1"/>
  <c r="G34" i="1"/>
  <c r="G35" i="1"/>
  <c r="G36" i="1"/>
  <c r="G42" i="1"/>
  <c r="G41" i="1"/>
  <c r="G40" i="1"/>
  <c r="G37" i="1"/>
  <c r="G29" i="1"/>
  <c r="G28" i="1"/>
  <c r="G6" i="1"/>
  <c r="G5" i="1"/>
  <c r="I188" i="5" l="1"/>
  <c r="I164" i="5"/>
  <c r="I222" i="5"/>
  <c r="I67" i="5"/>
  <c r="I236" i="5"/>
  <c r="I211" i="5"/>
  <c r="I264" i="5"/>
  <c r="I42" i="1"/>
  <c r="I112" i="5"/>
  <c r="I36" i="5"/>
  <c r="G266" i="5"/>
  <c r="C4" i="3" s="1"/>
  <c r="G43" i="1"/>
  <c r="C5" i="3" s="1"/>
  <c r="C7" i="3" l="1"/>
</calcChain>
</file>

<file path=xl/sharedStrings.xml><?xml version="1.0" encoding="utf-8"?>
<sst xmlns="http://schemas.openxmlformats.org/spreadsheetml/2006/main" count="1245" uniqueCount="543">
  <si>
    <t>Eilės Nr.</t>
  </si>
  <si>
    <t>Darbo pavadinimas, aprašymas</t>
  </si>
  <si>
    <t>Mato vnt.</t>
  </si>
  <si>
    <t>Kiekis</t>
  </si>
  <si>
    <t>Iš viso, Eur be PVM</t>
  </si>
  <si>
    <t>1. Paruošiamieji darbai</t>
  </si>
  <si>
    <t>kompl.</t>
  </si>
  <si>
    <t>6.1</t>
  </si>
  <si>
    <t>1.1</t>
  </si>
  <si>
    <t>1.2</t>
  </si>
  <si>
    <t>1.3</t>
  </si>
  <si>
    <t>1.4</t>
  </si>
  <si>
    <t>1.5</t>
  </si>
  <si>
    <t>1.6</t>
  </si>
  <si>
    <t>1.7</t>
  </si>
  <si>
    <t>1.8</t>
  </si>
  <si>
    <t>1.9</t>
  </si>
  <si>
    <t>2.1</t>
  </si>
  <si>
    <t>2.2</t>
  </si>
  <si>
    <t>2.3</t>
  </si>
  <si>
    <t>2.4</t>
  </si>
  <si>
    <t>2.5</t>
  </si>
  <si>
    <t>2.6</t>
  </si>
  <si>
    <t>2.7</t>
  </si>
  <si>
    <t>2.8</t>
  </si>
  <si>
    <t>2.9</t>
  </si>
  <si>
    <t>2.10</t>
  </si>
  <si>
    <t>2.11</t>
  </si>
  <si>
    <t>4.1</t>
  </si>
  <si>
    <t>4.2</t>
  </si>
  <si>
    <t>4.3</t>
  </si>
  <si>
    <t>4.4</t>
  </si>
  <si>
    <t>5.1</t>
  </si>
  <si>
    <t>5.2</t>
  </si>
  <si>
    <t>5.3</t>
  </si>
  <si>
    <t>5.4</t>
  </si>
  <si>
    <t>5.5</t>
  </si>
  <si>
    <t>5.6</t>
  </si>
  <si>
    <t>6.2</t>
  </si>
  <si>
    <t>6.3</t>
  </si>
  <si>
    <t>6.4</t>
  </si>
  <si>
    <t>6.5</t>
  </si>
  <si>
    <t>6.6</t>
  </si>
  <si>
    <t>7.1</t>
  </si>
  <si>
    <t>3.1</t>
  </si>
  <si>
    <t>3.2</t>
  </si>
  <si>
    <t>3.3</t>
  </si>
  <si>
    <t>3.4</t>
  </si>
  <si>
    <t>3.5</t>
  </si>
  <si>
    <t>3.6</t>
  </si>
  <si>
    <t>3.7</t>
  </si>
  <si>
    <t>4.5</t>
  </si>
  <si>
    <t>7.2</t>
  </si>
  <si>
    <t>7.3</t>
  </si>
  <si>
    <t>7.4</t>
  </si>
  <si>
    <t>7.5</t>
  </si>
  <si>
    <t>7.6</t>
  </si>
  <si>
    <t>7.7</t>
  </si>
  <si>
    <t>8.1</t>
  </si>
  <si>
    <t>8.2</t>
  </si>
  <si>
    <t>8.3</t>
  </si>
  <si>
    <t>8.4</t>
  </si>
  <si>
    <t>8.5</t>
  </si>
  <si>
    <t>8.6</t>
  </si>
  <si>
    <t>8.7</t>
  </si>
  <si>
    <t>9.1</t>
  </si>
  <si>
    <t>DARBŲ KIEKIŲ ŽINIARAŠTIS NR. 1 – SUSISIEKIMO DALIS</t>
  </si>
  <si>
    <t>Skyrius</t>
  </si>
  <si>
    <t>2. Žemės sankasa</t>
  </si>
  <si>
    <t>7.8</t>
  </si>
  <si>
    <t>7.9</t>
  </si>
  <si>
    <t>8.8</t>
  </si>
  <si>
    <t>8.9</t>
  </si>
  <si>
    <t>10.1</t>
  </si>
  <si>
    <t>IŠ VISO ŽINIARAŠTYJE 1, EUR BE PVM</t>
  </si>
  <si>
    <t>5.7</t>
  </si>
  <si>
    <t>Iš viso skyriuje 6, 
Eur be PVM</t>
  </si>
  <si>
    <t>Iš viso skyriuje 7, 
Eur be PVM</t>
  </si>
  <si>
    <t>Iš viso skyriuje 1, 
Eur be PVM</t>
  </si>
  <si>
    <t>Iš viso skyriuje 2, 
Eur be PVM</t>
  </si>
  <si>
    <t>Iš viso skyriuje 3, 
Eur be PVM</t>
  </si>
  <si>
    <t>Iš viso skyriuje 4, 
Eur be PVM</t>
  </si>
  <si>
    <t>Iš viso skyriuje 5, 
Eur be PVM</t>
  </si>
  <si>
    <t>Iš viso skyriuje 8, 
Eur be PVM</t>
  </si>
  <si>
    <t>Iš viso skyriuje 9, 
Eur be PVM</t>
  </si>
  <si>
    <t>Iš viso skyriuje 10, 
Eur be PVM</t>
  </si>
  <si>
    <t>DARBŲ KIEKIŲ ŽINIARAŠČIŲ SANTRAUKA</t>
  </si>
  <si>
    <t>Žiniaraščio pavadinimas</t>
  </si>
  <si>
    <t>Vertė, EUR be PVM</t>
  </si>
  <si>
    <t>Susiekimo dalis</t>
  </si>
  <si>
    <t>Vertės į pasiūlymo formą</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</si>
  <si>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</si>
  <si>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</si>
  <si>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</si>
  <si>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Iš viso žiniaraščiuose (Eur be PVM):</t>
  </si>
  <si>
    <r>
      <t xml:space="preserve">Vieneto kaina, Eur be PVM  </t>
    </r>
    <r>
      <rPr>
        <b/>
        <sz val="11"/>
        <color rgb="FFFF0000"/>
        <rFont val="Times New Roman"/>
        <family val="1"/>
        <charset val="186"/>
      </rPr>
      <t>(pildo Teikėjas)</t>
    </r>
  </si>
  <si>
    <t>1.10</t>
  </si>
  <si>
    <t>1.11</t>
  </si>
  <si>
    <t>1.12</t>
  </si>
  <si>
    <t>1.13</t>
  </si>
  <si>
    <t>IŠ VISO ŽINIARAŠTYJE 2, EUR BE PVM</t>
  </si>
  <si>
    <t>Melioracijos dalis</t>
  </si>
  <si>
    <t>Darbų kiekių žin. Nr.</t>
  </si>
  <si>
    <r>
      <rPr>
        <b/>
        <i/>
        <sz val="10"/>
        <rFont val="Times New Roman"/>
        <family val="1"/>
        <charset val="186"/>
      </rPr>
      <t>Pastaba:</t>
    </r>
    <r>
      <rPr>
        <i/>
        <sz val="10"/>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</si>
  <si>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Valstybinės reikšmės krašto kelio Nr. 191 Paliūniškis–Vabalninkas ruožo nuo 9,06 iki 20,40 km kapitalinis remontas</t>
  </si>
  <si>
    <t>DARBŲ KIEKIŲ ŽINIARAŠTIS NR. 2 – MELIORACIJOS STATINIŲ PERTVARKYMO DALIS</t>
  </si>
  <si>
    <t>*Pastaba dėl AB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</si>
  <si>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Elektrotechninė dalis. AB „ESO“ elektros linijų pertvarkymas. Perkėlimo sąlygų Nr. ISK22-D8790*</t>
  </si>
  <si>
    <t>1.14</t>
  </si>
  <si>
    <t>1.15</t>
  </si>
  <si>
    <t>1.16</t>
  </si>
  <si>
    <t>1.17</t>
  </si>
  <si>
    <t>1.18</t>
  </si>
  <si>
    <t>1.19</t>
  </si>
  <si>
    <t>1.20</t>
  </si>
  <si>
    <t>1.21</t>
  </si>
  <si>
    <t>1.22</t>
  </si>
  <si>
    <t>1.23</t>
  </si>
  <si>
    <t>1.24</t>
  </si>
  <si>
    <t>1.25</t>
  </si>
  <si>
    <t>1.26</t>
  </si>
  <si>
    <t>1.27</t>
  </si>
  <si>
    <t>1.28</t>
  </si>
  <si>
    <t>1.29</t>
  </si>
  <si>
    <t>1.30</t>
  </si>
  <si>
    <t>1.31</t>
  </si>
  <si>
    <t>1.32</t>
  </si>
  <si>
    <t>1.33</t>
  </si>
  <si>
    <t>1.34</t>
  </si>
  <si>
    <t>2.12</t>
  </si>
  <si>
    <t>2.13</t>
  </si>
  <si>
    <t>2.14</t>
  </si>
  <si>
    <t>2.15</t>
  </si>
  <si>
    <t>2.16</t>
  </si>
  <si>
    <t>2.17</t>
  </si>
  <si>
    <t>2.18</t>
  </si>
  <si>
    <t>2.19</t>
  </si>
  <si>
    <t>2.20</t>
  </si>
  <si>
    <t>2.21</t>
  </si>
  <si>
    <t>2.22</t>
  </si>
  <si>
    <t>2.23</t>
  </si>
  <si>
    <t>2.24</t>
  </si>
  <si>
    <t>2.25</t>
  </si>
  <si>
    <t>2.26</t>
  </si>
  <si>
    <t>2.27</t>
  </si>
  <si>
    <t>2.28</t>
  </si>
  <si>
    <t>2.29</t>
  </si>
  <si>
    <t>2.30</t>
  </si>
  <si>
    <t>2.31</t>
  </si>
  <si>
    <t>3. Vandens nuleidimas. Pralaidų ardymas</t>
  </si>
  <si>
    <t>3. Vandens nuleidimas. Kelio konstrukcijos drenažas</t>
  </si>
  <si>
    <t>3.8</t>
  </si>
  <si>
    <t>3.9</t>
  </si>
  <si>
    <t>3.10</t>
  </si>
  <si>
    <t>3.11</t>
  </si>
  <si>
    <t>3.12</t>
  </si>
  <si>
    <t>3.13</t>
  </si>
  <si>
    <t>3.14</t>
  </si>
  <si>
    <t>3.15</t>
  </si>
  <si>
    <t>3.16</t>
  </si>
  <si>
    <t>3. Vandens nuleidimas. Vandens pralaidos</t>
  </si>
  <si>
    <t>3.17</t>
  </si>
  <si>
    <t>3.18</t>
  </si>
  <si>
    <t>3.19</t>
  </si>
  <si>
    <t>3.20</t>
  </si>
  <si>
    <t>3.21</t>
  </si>
  <si>
    <t>3.22</t>
  </si>
  <si>
    <t>3.23</t>
  </si>
  <si>
    <t>3.24</t>
  </si>
  <si>
    <t>3.25</t>
  </si>
  <si>
    <t>3.26</t>
  </si>
  <si>
    <t>3.27</t>
  </si>
  <si>
    <t>3.28</t>
  </si>
  <si>
    <t>3.29</t>
  </si>
  <si>
    <t>3.30</t>
  </si>
  <si>
    <t>3. Vandens nuleidimas. Infiltraciniai šuliniai</t>
  </si>
  <si>
    <t>3.31</t>
  </si>
  <si>
    <t>3. Vandens nuleidimas. Kanalizuojamas griovys</t>
  </si>
  <si>
    <t>3.32</t>
  </si>
  <si>
    <t>3.33</t>
  </si>
  <si>
    <t>3.34</t>
  </si>
  <si>
    <t>3.35</t>
  </si>
  <si>
    <t>3.36</t>
  </si>
  <si>
    <t>3.37</t>
  </si>
  <si>
    <t>3.38</t>
  </si>
  <si>
    <t>3.39</t>
  </si>
  <si>
    <t>3.40</t>
  </si>
  <si>
    <t>3.41</t>
  </si>
  <si>
    <t>3.42</t>
  </si>
  <si>
    <t>3.43</t>
  </si>
  <si>
    <t>3.44</t>
  </si>
  <si>
    <t>3.45</t>
  </si>
  <si>
    <t>3. Vandens nuleidimas. Laikini apvažiavimo keliai arba sankasos praplatinimas dėl pralaidų įrengimo</t>
  </si>
  <si>
    <t>4. Kelio dangos konstrukcija su autobusų sustojimo aikštelėmis. Pirmasis projektinės kelio dangos konstrukcijos variantas</t>
  </si>
  <si>
    <t>4.6</t>
  </si>
  <si>
    <t>4.7</t>
  </si>
  <si>
    <t>4.8</t>
  </si>
  <si>
    <t>4.9</t>
  </si>
  <si>
    <t>4.10</t>
  </si>
  <si>
    <t>4.11</t>
  </si>
  <si>
    <t>4.12</t>
  </si>
  <si>
    <t>4.13</t>
  </si>
  <si>
    <t>4.14</t>
  </si>
  <si>
    <t>4.15</t>
  </si>
  <si>
    <t>4. Kelio dangos konstrukcija su autobusų sustojimo aikštelėmis. Antrasis projektinės kelio dangos konstrukcijos variantas</t>
  </si>
  <si>
    <t>4.16</t>
  </si>
  <si>
    <t>4.17</t>
  </si>
  <si>
    <t>4.18</t>
  </si>
  <si>
    <t>4.19</t>
  </si>
  <si>
    <t>4.20</t>
  </si>
  <si>
    <t>4.21</t>
  </si>
  <si>
    <t>4.22</t>
  </si>
  <si>
    <t>4.23</t>
  </si>
  <si>
    <t>4.24</t>
  </si>
  <si>
    <t>4.25</t>
  </si>
  <si>
    <t>4.26</t>
  </si>
  <si>
    <t>4. Kelio dangos konstrukcija su autobusų sustojimo aikštelėmis. Pirmasis projektinės kelio dangos konstrukcijos variantas. Esamos asfalto dangos sujungimas su projektine (ruožo pradžioje ir pabaigoje)</t>
  </si>
  <si>
    <t>4. Kelio dangos konstrukcija su autobusų sustojimo aikštelėmis. Antrasis projektinės kelio dangos konstrukcijos variantas. Esamos asfalto dangos sujungimas su projektine (ruožo pradžioje ir pabaigoje)</t>
  </si>
  <si>
    <t>5. Sankryžos Pk 184+94 dangos konstrukcija. Pirmasis projektinės sankryžos dangos konstrukcijos variantas</t>
  </si>
  <si>
    <t>5.8</t>
  </si>
  <si>
    <t>5.9</t>
  </si>
  <si>
    <t>5.10</t>
  </si>
  <si>
    <t>5.11</t>
  </si>
  <si>
    <t>5.12</t>
  </si>
  <si>
    <t>5. Sankryžos Pk 184+94 dangos konstrukcija. Antrasis projektinės sankryžos dangos konstrukcijos variantas</t>
  </si>
  <si>
    <t>6. Nuovažos, sankryžos</t>
  </si>
  <si>
    <t>6.7</t>
  </si>
  <si>
    <t>6.8</t>
  </si>
  <si>
    <t>6.9</t>
  </si>
  <si>
    <t>6.10</t>
  </si>
  <si>
    <t>6.11</t>
  </si>
  <si>
    <t>6.12</t>
  </si>
  <si>
    <t>6.13</t>
  </si>
  <si>
    <t>6.14</t>
  </si>
  <si>
    <t>6.15</t>
  </si>
  <si>
    <t>6.16</t>
  </si>
  <si>
    <t>6.17</t>
  </si>
  <si>
    <t>6.18</t>
  </si>
  <si>
    <t>6.19</t>
  </si>
  <si>
    <t>6.20</t>
  </si>
  <si>
    <t>6.21</t>
  </si>
  <si>
    <t>6.22</t>
  </si>
  <si>
    <t>6.23</t>
  </si>
  <si>
    <t>7. Autobusų aikštelių peronai</t>
  </si>
  <si>
    <t>7.11</t>
  </si>
  <si>
    <t>7.10</t>
  </si>
  <si>
    <t>8. Kelio apstatymas ir saugaus eismo organizavimas. Kelio ženklai</t>
  </si>
  <si>
    <t>8.10</t>
  </si>
  <si>
    <t>8.11</t>
  </si>
  <si>
    <t>8. Kelio apstatymas ir saugaus eismo organizavimas. Apsauginiai kelio atitvarai</t>
  </si>
  <si>
    <t>8.12</t>
  </si>
  <si>
    <t>8.13</t>
  </si>
  <si>
    <t>8.14</t>
  </si>
  <si>
    <t>8. Kelio apstatymas ir saugaus eismo organizavimas. Signaliniai stulpeliai</t>
  </si>
  <si>
    <t>8. Kelio apstatymas ir saugaus eismo organizavimas. Dangos ženklinimas</t>
  </si>
  <si>
    <t>9.2</t>
  </si>
  <si>
    <t>9.3</t>
  </si>
  <si>
    <t>10. Kiti darbai</t>
  </si>
  <si>
    <t>9.4</t>
  </si>
  <si>
    <t>9.5</t>
  </si>
  <si>
    <t>9.6</t>
  </si>
  <si>
    <t>9.7</t>
  </si>
  <si>
    <t>9.8</t>
  </si>
  <si>
    <t>9.9</t>
  </si>
  <si>
    <t>9.10</t>
  </si>
  <si>
    <t>9.11</t>
  </si>
  <si>
    <t>9.12</t>
  </si>
  <si>
    <t>9.13</t>
  </si>
  <si>
    <t>9.14</t>
  </si>
  <si>
    <t>9.15</t>
  </si>
  <si>
    <t>9.16</t>
  </si>
  <si>
    <t>9. Eismo apskaitos posto perstatymas. Paruošiamieji darbai</t>
  </si>
  <si>
    <t>9. Eismo apskaitos posto perstatymas. Medžiagos ir įrenginiai</t>
  </si>
  <si>
    <t>9. Eismo apskaitos posto perstatymas. Statybos ir montavimo darbai</t>
  </si>
  <si>
    <t>9.17</t>
  </si>
  <si>
    <t>9.18</t>
  </si>
  <si>
    <t>9.19</t>
  </si>
  <si>
    <t>9.20</t>
  </si>
  <si>
    <t>9.21</t>
  </si>
  <si>
    <t>9.22</t>
  </si>
  <si>
    <t>9.23</t>
  </si>
  <si>
    <t>9.24</t>
  </si>
  <si>
    <t>9.25</t>
  </si>
  <si>
    <t>9.26</t>
  </si>
  <si>
    <t>9.27</t>
  </si>
  <si>
    <t>9.28</t>
  </si>
  <si>
    <t>Eismo intensyvumo matuoklio demontavimas</t>
  </si>
  <si>
    <t>Metalinės atramos demontavimas</t>
  </si>
  <si>
    <t>Duobės iki 1,5m gylio kasimas rankiniu būdu</t>
  </si>
  <si>
    <t>Pamato atramai demontavimas</t>
  </si>
  <si>
    <t>Demontuotos įrangos ir medžiagų transportavimas į Užsakovo nurodytą vietą, viską pakraunant rankiniu būdu (ATSARGIAI, NESULANKSTANT AR NESUDAUŽANT ĮRANGOS)</t>
  </si>
  <si>
    <t>vnt.</t>
  </si>
  <si>
    <t>m3</t>
  </si>
  <si>
    <t>Bitumo emulsija</t>
  </si>
  <si>
    <t>Smėlis</t>
  </si>
  <si>
    <t>Skaldelė</t>
  </si>
  <si>
    <t>Laidas Radox 125 1,5 mm2 ar tapatus</t>
  </si>
  <si>
    <t>m</t>
  </si>
  <si>
    <t xml:space="preserve">Polietileninis vamzdis, vidinis/išorinis diametras 25 mm </t>
  </si>
  <si>
    <t>Betonas</t>
  </si>
  <si>
    <t>Stovas su metaline dėže eismo skaitikliui</t>
  </si>
  <si>
    <t>Jutiklių ir signalų perdavimo laidų kanalų vietų išbraižymas ant asfalto</t>
  </si>
  <si>
    <t>Kanalų (5x80 mm) jutikliams ir signalų perdavimo laidams frezavimas diskiniu pjūklu asfalto dangoje</t>
  </si>
  <si>
    <t>Pjovimo dulkių nupūtimas iš kanalų ir nuo kelio dangos</t>
  </si>
  <si>
    <t>m2</t>
  </si>
  <si>
    <t>Jutiklių ir signalų perdavimo laidų suklojimas į kanalus asfalto dangoje</t>
  </si>
  <si>
    <t>Signalų perdavimo laidų pratraukimas polietileniniame vamzdyje kelkraštyje</t>
  </si>
  <si>
    <t>Signalų perdavimo laidų pratraukimas polietileniniame vamzdyje stove</t>
  </si>
  <si>
    <t>Kanalų (5x80 mm) užpylimas bitumine emulsija asfalto dangoje</t>
  </si>
  <si>
    <t xml:space="preserve">Kanalų užpylimas smėliu asfalto dangos paviršiuje </t>
  </si>
  <si>
    <t>Kanalų užpylimas skaldele asfalto dangos paviršiuje 0,1m juosta</t>
  </si>
  <si>
    <t>Kanalo iškasimas ir užkasimas kelkraštyje 30x40x250 cm</t>
  </si>
  <si>
    <t>Polietileninio vamzdžio paklojimas kanale kelkraštyje</t>
  </si>
  <si>
    <t>Laidų prijungimas prie jungties</t>
  </si>
  <si>
    <t>Kontūrų parametrų matavimas</t>
  </si>
  <si>
    <t>Duobės 40x40x130 cm stovui iškasimas</t>
  </si>
  <si>
    <t xml:space="preserve">Stovo įbetonavimas </t>
  </si>
  <si>
    <t>Posto darbo testavimas</t>
  </si>
  <si>
    <t>Dangos ženklinimas polimerinėmis medžiagomis</t>
  </si>
  <si>
    <t>Signalinių plastmasinių stulpelių pastatymas</t>
  </si>
  <si>
    <t>Vienpusių metalinių barjerų N2, W4, A įrengimas</t>
  </si>
  <si>
    <t>Vienpusių metalinių barjerų H1, W4, A įrengimas</t>
  </si>
  <si>
    <t>Supaprastinto tipo pradinių/galinių komponentų (L=4 m) įrengimas prie vienpusių metalinių barjerų N2, W4, A</t>
  </si>
  <si>
    <t>Supaprastinto tipo pradinių/galinių komponentų (L=12 m) įrengimas prie vienpusių metalinių barjerų N2, W4, A</t>
  </si>
  <si>
    <t>Kelio ženklų vienstiebių metalinių Ø60,3 mm atramų pastatymas ant betoninių pamatų</t>
  </si>
  <si>
    <t>Kelio ženklų vienstiebių metalinių Ø76,1 mm atramų pastatymas ant betoninių pamatų</t>
  </si>
  <si>
    <t>Kelio ženklų dvistiebių metalinių Ø76,1 mm atramų pastatymas</t>
  </si>
  <si>
    <t>Kelio ženklų tristiebių metalinių Ø76,1 mm atramų su pasparomis pastatymas</t>
  </si>
  <si>
    <t>Kelio ženklų skydų montavimas prie vienstiebių atramų</t>
  </si>
  <si>
    <t>Kelio ženklų skydų montavimas prie dvistiebių atramų</t>
  </si>
  <si>
    <t>Kelio ženklų skydų montavimas prie tristiebių atramų</t>
  </si>
  <si>
    <t>Kelio ženklų skydų montavimas prie dvistiebių atramų (perstatomi esami ženklų skydai ant dvistiebių atramų)</t>
  </si>
  <si>
    <t>Betoninių bordiūrų 100.30.15 cm ant betono C16/20 pagrindo įrengimas</t>
  </si>
  <si>
    <t>Sandarinimo juostos įrengimas tarp bortų ir asfalto dangos</t>
  </si>
  <si>
    <t>Betoninių vejos bortų 100.20.8 cm ant betono C16/20 pagrindo įrengimas</t>
  </si>
  <si>
    <t>Betoninių trinkelių 200x100x80 mm įrengimas ant 3 cm storio granitinių atsijų sluoksnio</t>
  </si>
  <si>
    <t>Taktilinių vaikščiojamojo paviršiaus indikatorių (dėmesį atkreipiančių indikatorių) iš geltonų betoninių trinkelių 200x100x80 mm įrengimas ant 3 cm storio granitinių atsijų sluoksnio</t>
  </si>
  <si>
    <t>Taktilinių vaikščiojamojo paviršiaus indikatorių (nukreipiančiųjų indikatorių) iš geltonų betoninių trinkelių 200x100x80 mm įrengimas ant 3 cm storio granitinių atsijų sluoksnio</t>
  </si>
  <si>
    <t>15 cm storio skaldos pagrindo sluoksnio iš nesurištojo mišinio įrengimas (po trinkelių danga)</t>
  </si>
  <si>
    <t>Suolų pastatymas</t>
  </si>
  <si>
    <t>Šiukšlių dėžių pastatymas</t>
  </si>
  <si>
    <t>Paviljonų pastatymas</t>
  </si>
  <si>
    <t>3 cm storio asfaltbetonio viršutinio sluoksnio iš mišinio SMA 8 TM įrengimas (užleidimas 20 cm nuo pagrindinio kelio nuovažų prijungimui)</t>
  </si>
  <si>
    <t>10 cm storio asfaltbetonio pagrindo sluoksnio iš mišinio AC 22 PN įrengimas (užleidimas 20 cm nuo pagrindinio kelio nuovažų prijungimui)</t>
  </si>
  <si>
    <t>Asfaltbetonio dangos pagruntavimas bitumine emulsija (prieš klojant viršutinį asfaltbetonio sluoksnį) (užleidimas 20 cm nuo pagrindinio kelio nuovažų prijungimui)</t>
  </si>
  <si>
    <t>4 cm storio asfaltbetonio viršutinio sluoksnio iš mišinio AC 11 VN įrengimas (užleidimas 20 cm nuo pagrindinio kelio nuovažų prijungimui)</t>
  </si>
  <si>
    <t>Kelkraščių viršutinio 3 cm storio sluoksnio įrengimas iš dirvožemio su žolės sėklomis</t>
  </si>
  <si>
    <t>Nuovažų pažvyravimas 10 cm storio gamtinio žvyro sluoksniu</t>
  </si>
  <si>
    <t>Griovių dugno ir šlaitų ties pralaidų galais sutvirtinimas 10 cm storio skaldos mišiniu fr.22/56</t>
  </si>
  <si>
    <t>11 cm storio asfaltbetonio pagrindo sluoksnio iš mišinio AC 22 PN įrengimas (užleidimas 20 cm nuo pagrindinio kelio nuovažų prijungimui)</t>
  </si>
  <si>
    <t>6 cm storio asfaltbetonio pagrindo-dangos įrengimas iš mišinio AC 16 PD (visoms nuovažoms)</t>
  </si>
  <si>
    <t>Betoninių apykaklinių antgalių Ø0,40 m pralaidoms įrengimas (visoms nuovažoms)</t>
  </si>
  <si>
    <t>Betoninių apykaklinių antgalių Ø0,60 m pralaidoms įrengimas</t>
  </si>
  <si>
    <t>Asfaltbetonio dangos briaunų pagruntavimas bitumo mase</t>
  </si>
  <si>
    <t>Smėlio pagrindo įrengimas po pralaidomis (nuovažose)</t>
  </si>
  <si>
    <t>II gr. grunto kasimas 0,40 m3 k.t. ekskavatoriais iškasoje, pakrovimas į savivarčius, pervežimas Rangovo pasirinktu atstumu ir paskleidimas (iškasų įrengimas)</t>
  </si>
  <si>
    <t>Žemės sankasos viršaus planiravimas mechanizuotai pylimuose</t>
  </si>
  <si>
    <t>II gr. grunto kasimas 0,40 m3 k.t. ekskavatoriais iškasoje, pakrovimas į savivarčius, pervežimas Rangovo pasirinktu atstumu, paskleidimas ir sutankinimas (pylimų įrengimas)</t>
  </si>
  <si>
    <t>3v tipo nuovažų su skaldos danga ir Ø0,40 m pralaida įrengimas - 4 vnt.
 - šalčiui nejautraus sluoksnio įrengimas - 450 m3;
 - 20 cm storio skaldos pagrindo sluoksnio įrengimas - 620 m2;
 - plastikinės Ø0,40 m vandens pralaidos - 87 m.</t>
  </si>
  <si>
    <t>Esamo paviljono remontas:
 - betoninių paviršių valymas aukšto slėgio vandens srove - 22 m2;
 - atsidengusios armatūros valymas nuo korozijos ir padengimas antikorozine danga - 1 m2;
 - betoninių paviršių aptrupėjusių vietų, pažaidų atstatymas R3 klasės remontiniu skiediniu (hvid=20 mm) - 0,7 m3;
 - betoninių paviršių gruntavimas ir padengimas hidrofobizuojančia danga - 22 m2.</t>
  </si>
  <si>
    <t>4 tipo nuovažų su skaldos danga įrengimas - 5 vnt.
 - šalčiui nejautraus sluoksnio įrengimas - 119 m3;
 - 20 cm storio skaldos pagrindo sluoksnio įrengimas - 190 m2.</t>
  </si>
  <si>
    <t>4v tipo nuovažų su skaldos danga ir Ø0,40 m pralaida įrengimas - 9 vnt.
 - šalčiui nejautraus sluoksnio įrengimas - 292,5 m3;
 - 20 cm storio skaldos pagrindo sluoksnio įrengimas - 432 m2;
 - plastikinės Ø0,40 m vandens pralaidos - 151 m.</t>
  </si>
  <si>
    <t>4p tipo nuovažų su skaldos danga įrengimas - 5 vnt.
 - šalčiui nejautraus sluoksnio įrengimas - 225 m3;
 - 20 cm storio skaldos pagrindo sluoksnio įrengimas - 350 m2.</t>
  </si>
  <si>
    <t>4pv tipo nuovažų su skaldos danga ir Ø0,40 m pralaida įrengimas - 27 vnt.
 - šalčiui nejautraus sluoksnio įrengimas - 1375 m3;
 - 20 cm storio skaldos pagrindo sluoksnio įrengimas - 1960 m2;
 - plastikinės Ø0,40 m vandens pralaidos - 368,5 m.</t>
  </si>
  <si>
    <t>Individualaus tipo nuovažų su skaldos danga ir Ø0,40 m pralaida įrengimas - 2 vnt.
 - šalčiui nejautraus sluoksnio įrengimas - 77 m3;
 - 20 cm storio skaldos pagrindo sluoksnio įrengimas - 78 m2;
 - plastikinės Ø0,40 m vandens pralaidos - 28,5 m.</t>
  </si>
  <si>
    <t>Grunto kvalifikuotas pagerinimas (įvertintas 25 cm storiu)</t>
  </si>
  <si>
    <t xml:space="preserve">Apsauginio šalčiui atsparaus sluoksnio įrengimas  (h≥0,66 m) </t>
  </si>
  <si>
    <t>20 cm storio skaldos pagrindo sluoksnio iš nesurištojo mišinio įrengimas (po asfalto danga)</t>
  </si>
  <si>
    <t>Išlyginamojo sluoksnio iš skaldos pagrindo įrengimas</t>
  </si>
  <si>
    <t>10 cm storio asfaltbetonio pagrindo sluoksnio iš mišinio AC 22 PN įrengimas</t>
  </si>
  <si>
    <t xml:space="preserve">Asfaltbetonio sluoksnių siūlių pagruntavimas bitumu (klojant asfaltbetonio pagrindo sluoksnį) </t>
  </si>
  <si>
    <t>Asfaltbetonio dangos pagruntavimas bitumine emulsija (prieš klojant viršutinį asfaltbetonio sluoksnį)</t>
  </si>
  <si>
    <t>4 cm storio asfaltbetonio viršutinio sluoksnio iš mišinio AC 11 VN įrengimas</t>
  </si>
  <si>
    <t>Asfaltbetonio sluoksnių siūlių pagruntavimas bitumine mase</t>
  </si>
  <si>
    <t>Asfalto dangos sluoksnio pabarstymas skaldyta mineraline medžiaga (pašiurkštinimas)</t>
  </si>
  <si>
    <t>m2/t</t>
  </si>
  <si>
    <t>Kelkraščių viršutinio sluoksnio įrengimas iš 11 cm storio skaldažolės</t>
  </si>
  <si>
    <t>Kelio dangos pažvyravimas gamtinio žvyro sluoksniu (projektinės kelio dangos suvedimui su esama danga)</t>
  </si>
  <si>
    <t xml:space="preserve">Šalčiui nejautraus sluoksnio įrengimas (h≥0,61 m) </t>
  </si>
  <si>
    <t>25 cm storio skaldos pagrindo sluoksnio iš nesurištojo mišinio įrengimas (po asfalto danga)</t>
  </si>
  <si>
    <t xml:space="preserve">Apsauginio šalčiui atsparaus sluoksnio įrengimas (h≥0,66 m) </t>
  </si>
  <si>
    <t>Išlyginamojo sluoksnio iš skaldos pagrindo įrengimas (kelkraščio apatinio sluoksnio dalis)</t>
  </si>
  <si>
    <t>Apsauginio šalčiui atsparaus sluoksnio įrengimas (h≥0,66 m)</t>
  </si>
  <si>
    <t>20 cm storio skaldos pagrindo sluoksnio iš nesurištojo mišinio įrengimas</t>
  </si>
  <si>
    <t>11 cm storio asfaltbetonio pagrindo sluoksnio iš mišinio AC 22 PN įrengimas</t>
  </si>
  <si>
    <t>3 cm storio asfaltbetonio viršutinio sluoksnio iš mišinio SMA 8 TM įrengimas</t>
  </si>
  <si>
    <t>Viražo projektinės asfaltbetonio dangos išorinio krašto nupurškimas bitumine emulsija (pravažiuojant ta pačia vieta 3 kartus)</t>
  </si>
  <si>
    <t>Kelkraščių užpylimas gruntu (kelkraščio apatinio sluoksnio įrengimas)</t>
  </si>
  <si>
    <t xml:space="preserve">Asfaltbetonio sluoksnių siūlių pagruntavimas bitumine mase </t>
  </si>
  <si>
    <t>Šalčiui nejautraus sluoksnio įrengimas (h≥0,61 m)</t>
  </si>
  <si>
    <t>25 cm storio skaldos pagrindo sluoksnio iš nesurištojo mišinio įrengimas</t>
  </si>
  <si>
    <t>II gr. grunto kasimas 0,65 m3 k.t. ekskavatoriais iškasoje, pakrovimas į savivarčius, atvežimas Rangovo pasirinktu atstumu, paskleidimas ir sutankinimas (apvažiavimo kelio/ sankasos platinimo įrengimas)</t>
  </si>
  <si>
    <t>Žemės sankasos viršaus planiravimas mechanizuotai pylimuose, kai gruntas I grupės</t>
  </si>
  <si>
    <t>II gr. grunto kasimas 0,65 m3 k.t. ekskavatoriais, pakrovimas į savivarčius, išvežimas Rangovo pasirinktu atstumu ir paskleidimas (apvažiavimo kelio/ sankasos platinimo nukasimas)</t>
  </si>
  <si>
    <t>Betoninių apykaklinių antgalių Ø0,40 m pralaidoms įrengimas</t>
  </si>
  <si>
    <t>Betoninių blokų P-1 ant 10 cm storio skaldos fr. 22/32 pagrindo įrengimas, tarpus užtaisant betono skiediniu</t>
  </si>
  <si>
    <t>II gr. grunto kasimas 0,40 m3  k.t. ekskavatoriais iškasoje, pakrovimas į savivarčius, pervežimas iki Rangovo pasirinktu atstumu ir paskleidimas (į išlykius)</t>
  </si>
  <si>
    <t xml:space="preserve">II gr. grunto kasimas 0,40 m3  k.t. ekskavatoriais iškasoje, pakrovimas į savivarčius, pervežimas iki Rangovo pasirinktu atstumu ir suvertimas į krūvas </t>
  </si>
  <si>
    <t>Plastikinės Ø0,60 m vandens pralaidos įrengimas (sankryžoje Pk 184+94)
 - plastikinės Ø0,60 m vandens pralaidos - 17 m;
 - smėlio pagrindas po pralaidomis - 3 m3.</t>
  </si>
  <si>
    <t>Plastikinių vandens pralaidų Ø0,40 m įrengimas - 3 vnt.
 - plastikinės Ø0,40 m vandens pralaidos - 40 m;
 - smėlis (h≥0,15 m) - 5 m3.</t>
  </si>
  <si>
    <t>Plastikinių vandens pralaidų Ø0,60 m įrengimas - 2 vnt.
 - plastikinės Ø0,60 m vandens pralaidos - 121 m;
 - smėlis (h≥0,15 m) - 18 m3.</t>
  </si>
  <si>
    <t>Plastikinių Ø250 mm vamzdžių įrengimas - 1 vnt.
 - plastikiniai Ø250 mm vamzdžiai - 2,5 m;
 - smėlio pasluoksnis (h≥0,10 m) - 0,15 m3.</t>
  </si>
  <si>
    <t>Gelžbetoninio šulinio įrengimas - 5 vnt.
 - surenkamas gelžbetonis - 5,5 m3;
 - šalčiui nejautrus sluoksnis (h≥0,15 m) - 13 m2;
 - betonas C30/37 šulinio latakams - 2,15 m3.</t>
  </si>
  <si>
    <t>Infiltracinio šulinio įrengimas (įskaitant žemės darbus) - 2 vnt.
 - surenkamas gelžbetonis - 1,86 m3;
 - skalda fr. 22/56 - 0,8 m3.</t>
  </si>
  <si>
    <t>II gr. grunto kasimas 0,40 m3 k.t. ekskavatoriais iškasoje, pakrovimas į savivarčius, atvežimas Rangovo pasirinktu atstumu, paskleidimas ir sutankinimas (laikinų užtvankų įrengimas)</t>
  </si>
  <si>
    <t>Laikinų plastikinių vandens pralaidų Ø0,40 m įrengimas</t>
  </si>
  <si>
    <t>Vandens pumpavimas siurbliais statybos darbų metu</t>
  </si>
  <si>
    <t>val.</t>
  </si>
  <si>
    <t>Vagos išvalymas kasant gruntą 0,40 m3 k.t. ekskavatoriais ir paskleidžiant gruntą vietoje</t>
  </si>
  <si>
    <t>Metalinių vandens pralaidų Ø1,00 m ant natūralių pamatų įrengimas - 3 vnt.
 - metalinė pralaida Ø1,00 m - 52 m;
 - geotekstilė - 537,2 m2;
 - geomembrana - 44,4 m2;
 - smėlis - 57,7 m3.</t>
  </si>
  <si>
    <t>Metalinių vandens pralaidų Ø1,20 m ant natūralių pamatų įrengimas - 2 vnt.
 - metalinė pralaida Ø1,20 m - 36,15 m;
 - geotekstilė - 410,91 m2;
 - geomembrana - 31,2 m2;
 - smėlis - 43,49 m3.</t>
  </si>
  <si>
    <t>Metalinių vandens pralaidų Ø1,50 m ant natūralių pamatų įrengimas - 1 vnt.
 - metalinė pralaida Ø1,50 m - 19,75 m;
 - geotekstilė - 239,41 m2;
 - geomembrana - 18 m2;
 - smėlis - 25,9 m3.</t>
  </si>
  <si>
    <t>II gr. grunto kasimas 0,40 m3 k.t. ekskavatoriais, pakrovimas į savivarčius, išvežimas Rangovo pasirinktu atstumu ir paskleidimas (laikinų užtvankų išardymas)</t>
  </si>
  <si>
    <t>Laikinų plastikinių vandens pralaidų Ø0,40 m išardymas ir išvežimas Rangovo pasirinktu atstumu</t>
  </si>
  <si>
    <t>Metalinių pralaidų įtekamojo antgalio sutvirtinimas betoniniais blokais P-1 prie pralaidų Ø1,2 m (kai debitas iki 2,5 m3/s) - 2 antg.
 - blokai P-1 - 118,5 m2;
 - skalda fr. 22/32, h=0,10 m - 18,96 m3;
 - monolitinis betonas C25/30, h=0,10 m - 27,2 m2;
 - cementinis skiedinys S15 - 2,36 m3;
 - tašeliai impregnuoti antiseptiku - 184 m.</t>
  </si>
  <si>
    <t>Metalinių pralaidų ištekamojo antgalio sutvirtinimas betoniniais blokais P-1 prie pralaidų Ø1,2 m (kai debitas iki 2,5 m3/s) - 2 antg.
 - blokai P-1 - 66 m2;
 - skalda fr. 22/32, h=0,10 m - 10,96 m3;
 - monolitinis betonas C25/30, h=0,10 m - 22,06 m2;
 - monolitinis betonas C30/37, h=0,12 m - 18 m2;
 - cementinis skiedinys S15 - 1,32 m3;
 - tašeliai impregnuoti antiseptiku - 148 m.</t>
  </si>
  <si>
    <t>Metalinių pralaidų įtekamojo antgalio sutvirtinimas betoniniais blokais P-1 prie pralaidų Ø1,5 m (kai debitas iki 4 m3/s) - 1 antg.
 - blokai P-1 - 83,5 m2;
 - skalda fr. 22/32, h=0,10 m - 10,79 m3;
 - monolitinis betonas C25/30, h=0,10 m - 16,77 m2;
 - cementinis skiedinys S15 - 1,67 m3;
 - tašeliai impregnuoti antiseptiku - 104 m.</t>
  </si>
  <si>
    <t>Metalinių pralaidų ištekamojo antgalio sutvirtinimas betoniniais blokais P-1 prie pralaidų Ø1,5 m (kai debitas iki 4 m3/s) - 1 antg.
 - blokai P-1 - 44,5 m2;
 - skalda fr. 22/32, h=0,10 m - 7,56 m3;
 - monolitinis betonas C25/30, h=0,10 m - 14,69 m2;
 - monolitinis betonas C30/37, h=0,12 m - 13,67 m2;
 - cementinis skiedinys S15 - 0,89 m3;
 - tašeliai impregnuoti antiseptiku - 90 m.</t>
  </si>
  <si>
    <t>Vandens pralaidos antgalių sutvirtinimas blokais P-1 (netipinis tvirtinimas) - 50,5 m2.
 - blokai P-1 - 50,5 m2;
 - skalda fr. 22/32, h=0,10 m - 5,05 m3;
 - monolitinis betonas C25/30, h=0,10 m - 0,606 m2;
 - cementinis skiedinys S15 - 1,01 m3.</t>
  </si>
  <si>
    <t>Rankiniai žemės darbai, kai gruntas II grupės</t>
  </si>
  <si>
    <t>II gr. grunto kasimas 0,25 m3 k.t. ekskavatoriais iškasoje, pakrovimas į savivarčius, pervežimas Rangovo pasirinktu atstumu ir paskleidimas</t>
  </si>
  <si>
    <t>Plastikinių apžiūros šulinėlių Ø315 mm įrengimas - 13 vnt.
 - plastikinis dugnas gofruotam vamzdžiui - 13 vnt.;
 - gofruotas plastikinis Ø315 mm vamzdis - 20,8 m;
 - betoninis kūgis gofruotam šuliniui Ø315 mm - 13 vnt.;
 - betoninis dangtis gofruotam šuliniui Ø315 mm - 13 vnt.</t>
  </si>
  <si>
    <t>Plastikinių protarpinių Ø113 mm įrengimas</t>
  </si>
  <si>
    <t>Perforuoto drenažo vamzdžio Ø113/126 mm, įsukto į geosintetinę medžiagą, paklojimas</t>
  </si>
  <si>
    <t>Pagrindo virš drenažo vamzdžio iš skaldelės fr.11/16 įrengimas</t>
  </si>
  <si>
    <t>Geosintetinės medžiagos paklojimas</t>
  </si>
  <si>
    <t>Drenažo tranšėjų užpylimas mechanizuotai šalčiui nejautrių medžiagų sluoksniu ir sutankinimas vibroplokštėmis</t>
  </si>
  <si>
    <t>Ištekamųjų drenažo antgalių sutvirtinimas betoniniais blokais B-6</t>
  </si>
  <si>
    <t>Esamų pralaidų išvalymas rankiniu būdu paskleidžiant gruntą vietoje</t>
  </si>
  <si>
    <t>Gelžbetoninių pralaidų išardymas</t>
  </si>
  <si>
    <t>Gelžbetoninių pralaidų antgalių išardymas</t>
  </si>
  <si>
    <t>t</t>
  </si>
  <si>
    <t>Tranšėjų užpylimas mechanizuotai smėlingu gruntu ir sutankinimas vibroplokštėmis (pralaidų užpylimas)</t>
  </si>
  <si>
    <t>Pralaidų vamzdžių išardymui tranšėjų kasimas 0,65 m3 k.t. ekskavatoriais, pakrovimas į savivarčius, išvežimas Rangovo pasirinktu atstumu ir paskleidimas</t>
  </si>
  <si>
    <t>Išardytų betono ir gelžbetonio laužo pakrovimas mechanizuotai į savivarčius ir išvežimas Rangovo pasirinktu atstumu</t>
  </si>
  <si>
    <t>Trasos nužymėjimas</t>
  </si>
  <si>
    <t>km</t>
  </si>
  <si>
    <t>Minkštų veislių medžių kirtimas &lt;12 cm storio, kelmų rovimas, medienos paruošimas ir išvežimas Rangovo pasirinktu atstumu, sandėliavimas ir apskaitymas statybvietėje</t>
  </si>
  <si>
    <t>Minkštų veislių medžių kirtimas 12-16 cm storio, kelmų rovimas, medienos paruošimas ir išvežimas Rangovo pasirinktu atstumu, sandėliavimas ir apskaitymas statybvietėje</t>
  </si>
  <si>
    <t>Kietų veislių medžių kirtimas 12-16 cm storio, kelmų rovimas, medienos paruošimas ir išvežimas Rangovo pasirinktu atstumu, sandėliavimas ir apskaitymas statybvietėje</t>
  </si>
  <si>
    <t>Minkštų veislių medžių kirtimas 17-24 cm storio, kelmų rovimas, medienos paruošimas ir išvežimas Rangovo pasirinktu atstumu, sandėliavimas ir apskaitymas statybvietėje</t>
  </si>
  <si>
    <t>Kietų veislių medžių kirtimas 17-24 cm storio, kelmų rovimas, medienos paruošimas ir išvežimas Rangovo pasirinktu atstumu, sandėliavimas ir apskaitymas statybvietėje</t>
  </si>
  <si>
    <t>Minkštų veislių medžių kirtimas 25-32 cm storio, kelmų rovimas, medienos paruošimas ir išvežimas Rangovo pasirinktu atstumu, sandėliavimas ir apskaitymas statybvietėje</t>
  </si>
  <si>
    <t>Kietų veislių medžių kirtimas 25-32 cm storio, kelmų rovimas, medienos paruošimas ir išvežimas Rangovo pasirinktu atstumu, sandėliavimas ir apskaitymas statybvietėje</t>
  </si>
  <si>
    <t>Minkštų veislių medžių kirtimas &gt;32 cm storio, kelmų rovimas, medienos paruošimas ir išvežimas Rangovo pasirinktu atstumu, sandėliavimas ir apskaitymas statybvietėje</t>
  </si>
  <si>
    <t>Kelmų &gt;36 cm rovimas ir smulkinimas statybos vietoje</t>
  </si>
  <si>
    <t>Tankių krūmų kirtimas, sugrėbimas į krūvas ir smulkinimas statybos vietoje</t>
  </si>
  <si>
    <t>Kietų veislių medžių kirtimas &gt;32 cm storio, kelmų rovimas, medienos paruošimas ir išvežimas Rangovo pasirinktu atstumu, sandėliavimas ir apskaitymas statybvietėje</t>
  </si>
  <si>
    <t>Menkavertės medienos (kelmų) išvežimas Rangovo pasirinktu atstumu</t>
  </si>
  <si>
    <t>Kelio ženklų ant vienstiebių atramų metalinių skydų išardymas</t>
  </si>
  <si>
    <t>Kelio ženklų vienstiebių metalinių atramų išardymas</t>
  </si>
  <si>
    <t>Kelio ženklų ant dvistiebių atramų metalinių skydų išardymas</t>
  </si>
  <si>
    <t>Kelio ženklų dvistiebių metalinių atramų išardymas</t>
  </si>
  <si>
    <t>Plastmasinių signalinių stulpelių išardymas</t>
  </si>
  <si>
    <t>Gelžbetoninių pralaidų išardymas (nuovažose)</t>
  </si>
  <si>
    <t>Betoninių kelio bortų ant betono pagrindo išardymas</t>
  </si>
  <si>
    <t xml:space="preserve">Dangos iš betoninių plytelių išardymas </t>
  </si>
  <si>
    <t>Dangos iš betoninių trinkelių išardymas</t>
  </si>
  <si>
    <t>Dangos iš betoninių plokščių išardymas</t>
  </si>
  <si>
    <t>Asfalto dangos frezavimas, išvežimas Rangovo pasirinktu atstumu ir suvertimas į krūvas</t>
  </si>
  <si>
    <t>Asfalto dangos pjovimas diskiniu pjūklu</t>
  </si>
  <si>
    <t>Dirvožemio kasimas ekskavatoriais, pakrovimas į savivarčius, pervežimas Rangovo pasirinktu atstumu ir suvertimas į krūvas</t>
  </si>
  <si>
    <t>Griovių kasimas ekskavatoriais, pakrovimas į savivarčius, išvežimas Rangovo pasirinktu atstumu ir suvertimas į krūvas</t>
  </si>
  <si>
    <t>Pakopų įrengimas šlaituose ekskavatoriumi, kai gruntas II gr.</t>
  </si>
  <si>
    <t>Sankasos grunto sutankinimas vibroplokštėmis</t>
  </si>
  <si>
    <t>Žemės sankasos viršaus planiravimas mechanizuotai, kai gruntas II grupės</t>
  </si>
  <si>
    <t>Iškasų ir pylimų viršaus sutankinimas vibrovolais</t>
  </si>
  <si>
    <t>Žemės sankasos šlaitų planiravimas mechanizuotai pylimuose, kai gruntas II grupės</t>
  </si>
  <si>
    <t>Tas pats iškasose, kai gruntas II grupės</t>
  </si>
  <si>
    <t>Pakelės plotų planiravimas mechanizuotai, kai gruntas II grupės</t>
  </si>
  <si>
    <t>Plotų planiravimas rankiniu būdu, kai gruntas I grupės</t>
  </si>
  <si>
    <t>Griovių dugno planiravimas mechanizuotai</t>
  </si>
  <si>
    <t>Šlaitų ir pakelės plotų tvirtinimas 6 cm storio dirvožemio sluoksniu mechanizuotai, užsėjant žole</t>
  </si>
  <si>
    <t>Pakelės griovių tvirtinimas 10 cm storio užpildu</t>
  </si>
  <si>
    <t>Betoninių latakų (2980x630x300 mm) įrengimas ant C16/20 betono pagrindo</t>
  </si>
  <si>
    <t>Betoninių latakų (1000x610/500x400 mm) įrengimas ant C16/20 betono pagrindo</t>
  </si>
  <si>
    <t>Šlaitų tvirtinimas ažūrinėmis trinkelėmis (600x400x80 mm)</t>
  </si>
  <si>
    <t>Šlaitų tvirtinimas dembliu</t>
  </si>
  <si>
    <t>Betoninių bordiūrų 100.30.15 cm ant betono C16/20 pagrindo įrengimas (ažūrinių trinkelių atrėmimui)</t>
  </si>
  <si>
    <t>Atrėmimo bloko įrengimas</t>
  </si>
  <si>
    <t>Skaldos fr. 22/45 pagrindo po atrėmimo blokais įrengimas</t>
  </si>
  <si>
    <t>2. Žemės sankasa. Sankasos sprendiniai virš silpnų gruntų. Grunto pakeitimas</t>
  </si>
  <si>
    <t>II gr. grunto kasimas ir perstūmimas Rangovo pasirinktu atstumu buldozeriais (žemės sankasos įrengimas)</t>
  </si>
  <si>
    <t>Grunto kasimas ekskavatoriais sąvartoje, pakrovimas į savivarčius, pervežimas Rangovo pasirinktu atstumu, paskleidimas ir sutankinimas (žemės sankasos platinimas)</t>
  </si>
  <si>
    <t>Dirvožemio kasimas ekskavatoriais, pakrovimas į savivarčius ir atvežimas Rangovo pasirinktu atstumu</t>
  </si>
  <si>
    <t>Likusio dirvožemio paskleidimas buldozeriu, perstumiant gruntą Rangovo pasirinktu atstumu ir užsėjimas žole</t>
  </si>
  <si>
    <t>II gr. grunto kasimas ekskavatoriais, pakrovimas į savivarčius, pervežimas iki Rangovo pasirinktu atstumu ir suvertimas į krūvas (gruntas virš iškasamo durpyno)</t>
  </si>
  <si>
    <t>I gr. grunto kasimas ekskavatoriais, pakrovimas į savivarčius, pervežimas iki Rangovo pasirinktu atstumu ir paskleidimas (durpių iškasimas)</t>
  </si>
  <si>
    <t>I gr. grunto kasimas ekskavatoriais sąvartoje, pakrovimas į savivarčius, atvežimas iki Rangovo pasirinktu atstumu, paskleidimas ir sutankinimas vibroplokštėmis (gruntas durpyno užpylimui)</t>
  </si>
  <si>
    <t>II gr. grunto kasimas karjere, pakrovimas į savivarčius, atvežimas iki Rangovo pasirinktu atstumu, paskleidimas ir sutankinimas vibroplokštėmis (papildomas gruntas durpyno užpylimui)</t>
  </si>
  <si>
    <t>II gr. grunto kasimas karjere, pakrovimas į savivarčius, atvežimas iki Rangovo pasirinktu atstumu, paskleidimas ir sutankinimas vibroplokštėmis (papildomas gruntas užpylimui nuo durpyno viršaus iki sankasos apačios)</t>
  </si>
  <si>
    <t>1.35</t>
  </si>
  <si>
    <t>1.36</t>
  </si>
  <si>
    <t>Drenažo rinktuvų iš PVC103,6(110x3,2) mm neperforuotų beslėgių movinių vamzdžių N klasės (SN8) įrengimas priemolio grunte iki 2 m gylio vienkaušiu ekskavatoriumi</t>
  </si>
  <si>
    <t>PVC drenažo rinktuvų ir sausintuvų užpylimas žvyru rankiniu būdu</t>
  </si>
  <si>
    <t>PE100 PN10 D140 mm vamzdžių prastūmimas po keliais</t>
  </si>
  <si>
    <t>PE100 PN10 D160 mm vamzdžių prastūmimas po keliais</t>
  </si>
  <si>
    <t>PE100 PN10 D200 mm vamzdžių prastūmimas po keliais</t>
  </si>
  <si>
    <t>PE100 PN10 D315 mm vamzdžių prastūmimas po keliais</t>
  </si>
  <si>
    <t>Grunto išpūtimas iš vamzdžių, paklotų kalimo būdu</t>
  </si>
  <si>
    <t>Polietileninio paslėpto drenažo šulinio PE ŠP D600 įrengimas</t>
  </si>
  <si>
    <t>Paviršinio vandens nuleistuvo PN-45 įrengimas pakelės griovyje</t>
  </si>
  <si>
    <t>Paviršinio vandens nuleistuvo PN-45 įrengimas prie pralaidos</t>
  </si>
  <si>
    <t>Paviršinio vandens nuleistuvo PN-45 įrengimas lomoje</t>
  </si>
  <si>
    <t>Drenažo linijų ieškojimas vienkaušiais ekskavatoriais 0,4 m3 talpos kaušais</t>
  </si>
  <si>
    <t>Drenažo rinktuvų iš PVC152(160x4,0) mm neperforuotų beslėgių movinių vamzdžių N (SN4) klasė įrengimas priemolio grunte iki 2 m gylio vienkaušiu ekskavatoriumi</t>
  </si>
  <si>
    <t>Drenažo rinktuvų iš PVC190,2(200x4,9) mm neperforuotų beslėgių movinių vamzdžių N (SN4) klasė įrengimas priemolio grunte iki 2 m gylio vienkaušiu ekskavatoriumi</t>
  </si>
  <si>
    <t>Drenažo rinktuvų iš PVC237,6(250x6,2) mm neperforuotų beslėgių movinių vamzdžių N (SN4) klasė įrengimas priemolio grunte iki 2 m gylio vienkaušiu ekskavatoriumi</t>
  </si>
  <si>
    <t>Drenažo rinktuvų iš PVC299,6(315x7,7) mm neperforuotų beslėgių movinių vamzdžių N (SN4) klasė įrengimas priemolio grunte iki 2 m gylio vienkaušiu ekskavatoriumi</t>
  </si>
  <si>
    <t>Drenažo rinktuvų iš PVC92/80 mm polietileninių vamzdžių su geotekstilės filtru įrengimas vienkaušiu ekskavatoriumi priemolio grunte iki 2 m gylio</t>
  </si>
  <si>
    <t>Drenažo rinktuvų iš PVC128/113 mm polietileninių vamzdžių su geotekstilės filtru įrengimas vienkaušiu ekskavatoriumi priemolio grunte iki 2 m gylio</t>
  </si>
  <si>
    <t>Drenažo rinktuvų iš PVC160/145 mm polietileninių vamzdžių su geotekstilės filtru įrengimas vienkaušiu ekskavatoriumi priemolio grunte iki 2 m gylio</t>
  </si>
  <si>
    <t>Drenažo rinktuvų iš PVC200/180 mm polietileninių vamzdžių su geotekstilės filtru įrengimas vienkaušiu ekskavatoriumi priemolio grunte iki 2 m gylio</t>
  </si>
  <si>
    <t>Drenažo sausintuvų įrengimas iš PVC50 mm vidaus skersmens gofruotų perforuotų vamzdžių su geotekstilės filtru priemolio grunte vienkaušiu ekskavatoriumi</t>
  </si>
  <si>
    <t>Esamų keraminių d50 mm drenažo sausintuvų prijungimas prie naujų rinktuvų, kai ΔH&lt;10 cm</t>
  </si>
  <si>
    <t>Esamų keraminių d175 mm drenažo sausintuvų prijungimas prie naujų rinktuvų, kai ΔH&lt;10 cm</t>
  </si>
  <si>
    <t>Nukirstų drenų galų užtaisymas PE drenažo galiniais kamščiais PK-5 50 mm skersmens</t>
  </si>
  <si>
    <t>Nukirstų drenų galų užtaisymas PE drenažo galiniais kamščiais PK-7,5 75 mm skersmens</t>
  </si>
  <si>
    <t>300-500 mm skersmens polietileninių drenažo žiočių įrengimas (griovio šonas)</t>
  </si>
  <si>
    <t>Pažeistų plotų išlyginimas ir apsėjimas mechanizuotai</t>
  </si>
  <si>
    <t>ha</t>
  </si>
  <si>
    <t>Esamų keraminių d75 mm drenažo sausintuvų prijungimas prie naujų rinktuvų, kai ΔH&lt;10 cm</t>
  </si>
  <si>
    <t>Griovio valymas vienkaušiu ekskavatoriumi su 0.3-0.4 m3 talpos kaušu II gr.grunte, kai sąnašų storis virš 0,4 m</t>
  </si>
  <si>
    <t>Iškasto ir supilto II grunto sklaidymas buldozeriais, kai paskleistos juostos plotis 10 m</t>
  </si>
  <si>
    <t>Pagriovių lėkščiavimas iškastų iš griovių sąnašų susmulkinimui traktoriais 2 kartus</t>
  </si>
  <si>
    <t>1.37</t>
  </si>
  <si>
    <t>1.38</t>
  </si>
  <si>
    <r>
      <t xml:space="preserve">Vykdant valstybinės reikšmės kelių rekonstravimo/remonto darbus susidarančios medžiagos, kurios nenaudojamos projekte ir kurios gali būti panaudotos pakartotinai, turi būti gabenamos į užsakovo – AB Lietuvos automobilių kelių direkcijos (toliau – Kelių direkcija) nurodytą sandėliavimo vietą – </t>
    </r>
    <r>
      <rPr>
        <b/>
        <sz val="10"/>
        <rFont val="Times New Roman"/>
        <family val="1"/>
        <charset val="186"/>
      </rPr>
      <t xml:space="preserve"> Panevėžio kelių tarnybos Karsakiškio gamybinė bazė, Kakūnų k., Karsakiškio sen., Panevėžio r.</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metalo gaminiai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</si>
  <si>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Grįžtamosios medžiagos – susandėliuota mediena – 61 vnt.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t>
  </si>
  <si>
    <t xml:space="preserve">Suolų išardymas (autobusų stotelėse) </t>
  </si>
  <si>
    <t>Šlaitų ir pakelės plotų tvirtinimas 6 cm storio dirvožemio sluoksniu, užsėjant žole rankiniu būdu</t>
  </si>
  <si>
    <t>Grunto kasimas ekskavatoriais sąvartoje, pakrovimas į savivarčius, atvežimas iki Rangovo pasirinkto atstumo, paskleidimas ir sutankinimas vibroplokštėmis (gruntas užpylimui)</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</si>
  <si>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</si>
  <si>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Išpildomoji nuotrauka - 21,7 ha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</si>
  <si>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Išardytų metalo gaminių pakrovimas mechanizuotai į savivarčius ir išvežimas Rangovo pasirinktu atstumu (žiūrėti žiniaraščio priedą dėl išvežimo)</t>
  </si>
  <si>
    <t>Kelio ženklų ant dvistiebių atramų metalinių skydų išardymas ir išvežimas Rangovo pasirinktu atstumu (perstatomi kelio ženklų skydai) (žiūrėti žiniaraščio priedą dėl išvežimo)</t>
  </si>
  <si>
    <t>Išardytų plastiko gaminių pakrovimas mechanizuotai į savivarčius ir išvežimas Rangovo pasirinktu atstumu (žiūrėti žiniaraščio priedą dėl išvežimo)</t>
  </si>
  <si>
    <t>Išardytų betono ir gelžbetonio laužo pakrovimas mechanizuotai į savivarčius ir išvežimas Rangovo pasirinktu atstumu (žiūrėti žiniaraščio priedą dėl išvežimo)</t>
  </si>
  <si>
    <t>1. Melioracijos darbai</t>
  </si>
  <si>
    <r>
      <rPr>
        <b/>
        <sz val="11"/>
        <color rgb="FFFF0000"/>
        <rFont val="Times New Roman"/>
        <family val="1"/>
        <charset val="186"/>
      </rPr>
      <t>Pastaba:</t>
    </r>
    <r>
      <rPr>
        <sz val="11"/>
        <color rgb="FFFF0000"/>
        <rFont val="Times New Roman"/>
        <family val="1"/>
        <charset val="186"/>
      </rPr>
      <t xml:space="preserve"> Teikėjas pildo pasirinktinai I arba II dangos konstrukcijos variantą</t>
    </r>
  </si>
  <si>
    <t>Grįžtamosios medžiagos (išardytas asfaltas) (≥5,99 Eur/t) (sąmatoje įvertinamas su minuso ženklu)</t>
  </si>
  <si>
    <r>
      <t xml:space="preserve">Metalinių vandens pralaidų Ø0,60 m įrengimas - 5 vnt.
 - metalinės Ø0,60 m vandens pralaidos - 111,8 m;
</t>
    </r>
    <r>
      <rPr>
        <sz val="11"/>
        <color rgb="FFFF0000"/>
        <rFont val="Times New Roman"/>
        <family val="1"/>
        <charset val="186"/>
      </rPr>
      <t xml:space="preserve"> - geotekstilė - 233 m2;</t>
    </r>
    <r>
      <rPr>
        <sz val="11"/>
        <rFont val="Times New Roman"/>
        <family val="1"/>
        <charset val="186"/>
      </rPr>
      <t xml:space="preserve">
 - smėlis (h≥0,15 m) - 17 m3.</t>
    </r>
  </si>
  <si>
    <r>
      <t xml:space="preserve">Kelio dangos pažvyravimas </t>
    </r>
    <r>
      <rPr>
        <strike/>
        <sz val="11"/>
        <color rgb="FFFF0000"/>
        <rFont val="Times New Roman"/>
        <family val="1"/>
        <charset val="186"/>
      </rPr>
      <t>vid. 17 cm storio</t>
    </r>
    <r>
      <rPr>
        <sz val="11"/>
        <rFont val="Times New Roman"/>
        <family val="1"/>
        <charset val="186"/>
      </rPr>
      <t xml:space="preserve"> gamtinio žvyro sluoksniu (projektinės kelio dangos suvedimui su esama danga)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</si>
</sst>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i/>
      <sz val="10"/>
      <color rgb="FFFF0000"/>
      <name val="Times New Roman"/>
      <family val="1"/>
      <charset val="186"/>
    </font>
    <font>
      <sz val="11"/>
      <name val="Times New Roman"/>
      <family val="1"/>
    </font>
    <font>
      <b/>
      <sz val="11"/>
      <color rgb="FFFF0000"/>
      <name val="Calibri"/>
      <family val="2"/>
      <charset val="186"/>
      <scheme val="minor"/>
    </font>
    <font>
      <strike/>
      <sz val="11"/>
      <color rgb="FFFF0000"/>
      <name val="Times New Roman"/>
      <family val="1"/>
      <charset val="186"/>
    </font>
    <font>
      <sz val="10"/>
      <color rgb="FFFF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26">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4" borderId="2" xfId="4" applyNumberFormat="1" applyFont="1" applyFill="1" applyBorder="1" applyAlignment="1" applyProtection="1">
      <alignment horizontal="center" vertical="center" wrapText="1"/>
      <protection locked="0"/>
    </xf>
    <xf numFmtId="4" fontId="4" fillId="4" borderId="5"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9" fillId="0" borderId="10" xfId="0" applyNumberFormat="1" applyFont="1" applyBorder="1" applyAlignment="1">
      <alignment horizontal="center" vertical="center" wrapText="1"/>
    </xf>
    <xf numFmtId="49" fontId="5" fillId="0" borderId="10" xfId="0" applyNumberFormat="1" applyFont="1" applyBorder="1" applyAlignment="1">
      <alignment horizontal="left" vertical="center" wrapText="1"/>
    </xf>
    <xf numFmtId="49" fontId="5" fillId="0" borderId="10" xfId="0" applyNumberFormat="1" applyFont="1" applyBorder="1" applyAlignment="1">
      <alignment horizontal="center" vertical="center" wrapText="1"/>
    </xf>
    <xf numFmtId="4" fontId="4" fillId="4" borderId="10" xfId="4" applyNumberFormat="1" applyFont="1" applyFill="1" applyBorder="1" applyAlignment="1" applyProtection="1">
      <alignment horizontal="center" vertical="center" wrapText="1"/>
      <protection locked="0"/>
    </xf>
    <xf numFmtId="4" fontId="5" fillId="0" borderId="11" xfId="0" applyNumberFormat="1" applyFont="1" applyBorder="1" applyAlignment="1">
      <alignment horizontal="center" vertical="center" wrapText="1"/>
    </xf>
    <xf numFmtId="4" fontId="4" fillId="0" borderId="9"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12" xfId="3" applyFont="1" applyBorder="1" applyAlignment="1">
      <alignment horizontal="center" vertical="center" wrapText="1"/>
    </xf>
    <xf numFmtId="4" fontId="4" fillId="0" borderId="11" xfId="3"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0" fontId="14" fillId="0" borderId="0" xfId="0" applyFont="1"/>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3"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5" fillId="0" borderId="14"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49" fontId="5" fillId="0" borderId="13" xfId="0" applyNumberFormat="1" applyFont="1" applyBorder="1" applyAlignment="1">
      <alignment horizontal="left" vertical="center" wrapText="1"/>
    </xf>
    <xf numFmtId="4" fontId="4" fillId="4" borderId="13" xfId="4" applyNumberFormat="1" applyFont="1" applyFill="1" applyBorder="1" applyAlignment="1" applyProtection="1">
      <alignment horizontal="center" vertical="center" wrapText="1"/>
      <protection locked="0"/>
    </xf>
    <xf numFmtId="49" fontId="9" fillId="0" borderId="15" xfId="0" applyNumberFormat="1" applyFont="1" applyBorder="1" applyAlignment="1">
      <alignment horizontal="center" vertical="center" wrapText="1"/>
    </xf>
    <xf numFmtId="49" fontId="5" fillId="0" borderId="16" xfId="0" applyNumberFormat="1" applyFont="1" applyBorder="1" applyAlignment="1">
      <alignment horizontal="left" vertical="center" wrapText="1"/>
    </xf>
    <xf numFmtId="49" fontId="5" fillId="0" borderId="16" xfId="0" applyNumberFormat="1" applyFont="1" applyBorder="1" applyAlignment="1">
      <alignment horizontal="center" vertical="center" wrapText="1"/>
    </xf>
    <xf numFmtId="4" fontId="4" fillId="4" borderId="15" xfId="4" applyNumberFormat="1" applyFont="1" applyFill="1" applyBorder="1" applyAlignment="1" applyProtection="1">
      <alignment horizontal="center" vertical="center" wrapText="1"/>
      <protection locked="0"/>
    </xf>
    <xf numFmtId="4" fontId="5" fillId="0" borderId="23" xfId="0" applyNumberFormat="1" applyFont="1" applyBorder="1" applyAlignment="1">
      <alignment horizontal="center" vertical="center" wrapText="1"/>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49" fontId="5" fillId="0" borderId="15" xfId="0" applyNumberFormat="1" applyFont="1" applyBorder="1" applyAlignment="1">
      <alignment horizontal="center" vertical="center" wrapText="1"/>
    </xf>
    <xf numFmtId="49" fontId="19" fillId="0" borderId="1" xfId="0" applyNumberFormat="1" applyFont="1" applyBorder="1" applyAlignment="1">
      <alignment horizontal="left" vertical="center" wrapText="1"/>
    </xf>
    <xf numFmtId="49" fontId="19" fillId="0" borderId="15" xfId="0" applyNumberFormat="1" applyFont="1" applyBorder="1" applyAlignment="1">
      <alignment horizontal="center" vertical="center" wrapText="1"/>
    </xf>
    <xf numFmtId="49" fontId="5" fillId="0" borderId="15" xfId="0" applyNumberFormat="1" applyFont="1" applyBorder="1" applyAlignment="1">
      <alignment horizontal="left" vertical="center" wrapText="1"/>
    </xf>
    <xf numFmtId="165" fontId="5" fillId="0" borderId="2" xfId="0" applyNumberFormat="1" applyFont="1" applyBorder="1" applyAlignment="1">
      <alignment horizontal="center" vertical="center"/>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2" fontId="5" fillId="0" borderId="2"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5" xfId="0" applyNumberFormat="1" applyFont="1" applyBorder="1" applyAlignment="1">
      <alignment horizontal="center" vertical="center"/>
    </xf>
    <xf numFmtId="2" fontId="5" fillId="0" borderId="15" xfId="0" applyNumberFormat="1" applyFont="1" applyBorder="1" applyAlignment="1">
      <alignment horizontal="center" vertical="center"/>
    </xf>
    <xf numFmtId="2" fontId="5" fillId="0" borderId="10" xfId="0" applyNumberFormat="1" applyFont="1" applyBorder="1" applyAlignment="1">
      <alignment horizontal="center" vertical="center"/>
    </xf>
    <xf numFmtId="2" fontId="5" fillId="0" borderId="16" xfId="0" applyNumberFormat="1" applyFont="1" applyBorder="1" applyAlignment="1">
      <alignment horizontal="center" vertical="center"/>
    </xf>
    <xf numFmtId="2" fontId="5" fillId="0" borderId="14" xfId="0" applyNumberFormat="1" applyFont="1" applyBorder="1" applyAlignment="1">
      <alignment horizontal="center" vertical="center"/>
    </xf>
    <xf numFmtId="2" fontId="19" fillId="0" borderId="1" xfId="0" applyNumberFormat="1" applyFont="1" applyBorder="1" applyAlignment="1">
      <alignment horizontal="center" vertical="center"/>
    </xf>
    <xf numFmtId="2" fontId="5" fillId="0" borderId="1" xfId="0" quotePrefix="1" applyNumberFormat="1" applyFont="1" applyBorder="1" applyAlignment="1">
      <alignment horizontal="center" vertical="center"/>
    </xf>
    <xf numFmtId="2" fontId="5" fillId="0" borderId="13" xfId="0" quotePrefix="1" applyNumberFormat="1" applyFont="1" applyBorder="1" applyAlignment="1">
      <alignment horizontal="center" vertical="center"/>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0" fontId="6" fillId="0" borderId="0" xfId="0" applyFont="1" applyAlignment="1" applyProtection="1">
      <alignment horizontal="center"/>
      <protection locked="0"/>
    </xf>
    <xf numFmtId="2" fontId="5" fillId="0" borderId="2" xfId="0" quotePrefix="1" applyNumberFormat="1" applyFont="1" applyBorder="1" applyAlignment="1">
      <alignment horizontal="center" vertical="center"/>
    </xf>
    <xf numFmtId="49" fontId="9" fillId="0" borderId="10" xfId="4" applyNumberFormat="1" applyFont="1" applyBorder="1" applyAlignment="1">
      <alignment horizontal="center" vertical="center" wrapText="1"/>
    </xf>
    <xf numFmtId="0" fontId="5" fillId="0" borderId="10" xfId="4" applyFont="1" applyBorder="1" applyAlignment="1">
      <alignment horizontal="left" vertical="center" wrapText="1"/>
    </xf>
    <xf numFmtId="0" fontId="5" fillId="0" borderId="10" xfId="0" applyFont="1" applyBorder="1" applyAlignment="1">
      <alignment horizontal="center" vertical="center" wrapText="1"/>
    </xf>
    <xf numFmtId="2" fontId="5" fillId="0" borderId="10" xfId="0" applyNumberFormat="1" applyFont="1" applyBorder="1" applyAlignment="1">
      <alignment horizontal="center" vertical="center" wrapText="1"/>
    </xf>
    <xf numFmtId="0" fontId="20" fillId="0" borderId="0" xfId="0" applyFont="1" applyAlignment="1">
      <alignment horizontal="center" vertical="center"/>
    </xf>
    <xf numFmtId="164" fontId="4" fillId="4" borderId="2" xfId="0" applyNumberFormat="1" applyFont="1" applyFill="1" applyBorder="1" applyAlignment="1" applyProtection="1">
      <alignment horizontal="center" vertical="center"/>
      <protection locked="0"/>
    </xf>
    <xf numFmtId="164" fontId="4" fillId="4" borderId="1" xfId="0" applyNumberFormat="1" applyFont="1" applyFill="1" applyBorder="1" applyAlignment="1" applyProtection="1">
      <alignment horizontal="center" vertical="center"/>
      <protection locked="0"/>
    </xf>
    <xf numFmtId="164" fontId="4" fillId="4" borderId="13" xfId="0" applyNumberFormat="1" applyFont="1" applyFill="1" applyBorder="1" applyAlignment="1" applyProtection="1">
      <alignment horizontal="center" vertical="center"/>
      <protection locked="0"/>
    </xf>
    <xf numFmtId="164" fontId="4" fillId="4" borderId="5" xfId="0" applyNumberFormat="1" applyFont="1" applyFill="1" applyBorder="1" applyAlignment="1" applyProtection="1">
      <alignment horizontal="center" vertical="center"/>
      <protection locked="0"/>
    </xf>
    <xf numFmtId="4" fontId="4" fillId="4" borderId="2" xfId="0"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13" xfId="0" applyNumberFormat="1" applyFont="1" applyFill="1" applyBorder="1" applyAlignment="1" applyProtection="1">
      <alignment horizontal="center" vertical="center" wrapText="1"/>
      <protection locked="0"/>
    </xf>
    <xf numFmtId="4" fontId="4" fillId="4" borderId="16" xfId="0" applyNumberFormat="1" applyFont="1" applyFill="1" applyBorder="1" applyAlignment="1" applyProtection="1">
      <alignment horizontal="center" vertical="center" wrapText="1"/>
      <protection locked="0"/>
    </xf>
    <xf numFmtId="0" fontId="12" fillId="0" borderId="1" xfId="0" applyFont="1" applyBorder="1" applyAlignment="1">
      <alignment vertical="center" wrapText="1"/>
    </xf>
    <xf numFmtId="4" fontId="22" fillId="0" borderId="1" xfId="0" applyNumberFormat="1" applyFont="1" applyBorder="1" applyAlignment="1">
      <alignment horizontal="center" vertical="center"/>
    </xf>
    <xf numFmtId="2" fontId="6" fillId="0" borderId="13" xfId="0" applyNumberFormat="1" applyFont="1" applyBorder="1" applyAlignment="1">
      <alignment horizontal="center" vertical="center"/>
    </xf>
    <xf numFmtId="0" fontId="17" fillId="2" borderId="0" xfId="1" applyFont="1" applyFill="1" applyAlignment="1" applyProtection="1">
      <alignment horizontal="center" vertical="center" wrapText="1"/>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6"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2" fillId="0" borderId="0" xfId="0" applyFont="1" applyAlignment="1">
      <alignment horizontal="left" wrapText="1"/>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xf numFmtId="0" fontId="18"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K267"/>
  <sheetViews>
    <sheetView tabSelected="1" topLeftCell="A16" zoomScale="85" zoomScaleNormal="85" workbookViewId="0">
      <selection activeCell="H2" sqref="H2"/>
    </sheetView>
  </sheetViews>
  <sheetFormatPr defaultColWidth="9.140625" defaultRowHeight="15" x14ac:dyDescent="0.25"/>
  <cols>
    <col min="1" max="1" width="31.7109375" style="14" bestFit="1" customWidth="1"/>
    <col min="2" max="2" width="8.28515625" style="14" bestFit="1" customWidth="1"/>
    <col min="3" max="3" width="77.28515625" style="8" customWidth="1"/>
    <col min="4" max="4" width="9.140625" style="7"/>
    <col min="5" max="5" width="16.28515625" style="91" customWidth="1"/>
    <col min="6" max="6" width="20.7109375" style="9" customWidth="1"/>
    <col min="7" max="7" width="14.7109375" style="7" customWidth="1"/>
    <col min="8" max="8" width="36.7109375" style="10" customWidth="1"/>
    <col min="9" max="9" width="16.140625" style="4" customWidth="1"/>
    <col min="10" max="16384" width="9.140625" style="4"/>
  </cols>
  <sheetData>
    <row r="1" spans="1:8" ht="40.15" customHeight="1" x14ac:dyDescent="0.25">
      <c r="A1" s="110" t="s">
        <v>104</v>
      </c>
      <c r="B1" s="110"/>
      <c r="C1" s="110"/>
      <c r="D1" s="110"/>
      <c r="E1" s="110"/>
      <c r="F1" s="110"/>
      <c r="G1" s="110"/>
    </row>
    <row r="2" spans="1:8" ht="21.75" customHeight="1" thickBot="1" x14ac:dyDescent="0.3">
      <c r="A2" s="1"/>
      <c r="B2" s="1"/>
      <c r="C2" s="1"/>
      <c r="D2" s="1"/>
      <c r="E2" s="76"/>
      <c r="F2" s="1"/>
      <c r="G2" s="1"/>
    </row>
    <row r="3" spans="1:8" ht="21.75" customHeight="1" x14ac:dyDescent="0.25">
      <c r="A3" s="111" t="s">
        <v>66</v>
      </c>
      <c r="B3" s="111"/>
      <c r="C3" s="111"/>
      <c r="D3" s="111"/>
      <c r="E3" s="111"/>
      <c r="F3" s="111"/>
      <c r="G3" s="112"/>
    </row>
    <row r="4" spans="1:8" ht="43.5" thickBot="1" x14ac:dyDescent="0.3">
      <c r="A4" s="26" t="s">
        <v>67</v>
      </c>
      <c r="B4" s="26" t="s">
        <v>0</v>
      </c>
      <c r="C4" s="26" t="s">
        <v>1</v>
      </c>
      <c r="D4" s="26" t="s">
        <v>2</v>
      </c>
      <c r="E4" s="77" t="s">
        <v>3</v>
      </c>
      <c r="F4" s="27" t="s">
        <v>95</v>
      </c>
      <c r="G4" s="28" t="s">
        <v>4</v>
      </c>
    </row>
    <row r="5" spans="1:8" x14ac:dyDescent="0.25">
      <c r="A5" s="15" t="s">
        <v>5</v>
      </c>
      <c r="B5" s="15" t="s">
        <v>8</v>
      </c>
      <c r="C5" s="16" t="s">
        <v>435</v>
      </c>
      <c r="D5" s="17" t="s">
        <v>436</v>
      </c>
      <c r="E5" s="75">
        <v>11.35</v>
      </c>
      <c r="F5" s="18">
        <v>481.93</v>
      </c>
      <c r="G5" s="19">
        <f t="shared" ref="G5:G221" si="0">ROUND((E5*F5),2)</f>
        <v>5469.91</v>
      </c>
    </row>
    <row r="6" spans="1:8" ht="30" x14ac:dyDescent="0.25">
      <c r="A6" s="13" t="s">
        <v>5</v>
      </c>
      <c r="B6" s="13" t="s">
        <v>9</v>
      </c>
      <c r="C6" s="2" t="s">
        <v>437</v>
      </c>
      <c r="D6" s="12" t="s">
        <v>291</v>
      </c>
      <c r="E6" s="79">
        <v>3</v>
      </c>
      <c r="F6" s="3">
        <v>25.06</v>
      </c>
      <c r="G6" s="20">
        <f t="shared" si="0"/>
        <v>75.180000000000007</v>
      </c>
    </row>
    <row r="7" spans="1:8" ht="30" x14ac:dyDescent="0.25">
      <c r="A7" s="13" t="s">
        <v>5</v>
      </c>
      <c r="B7" s="13" t="s">
        <v>10</v>
      </c>
      <c r="C7" s="2" t="s">
        <v>438</v>
      </c>
      <c r="D7" s="12" t="s">
        <v>291</v>
      </c>
      <c r="E7" s="79">
        <v>7</v>
      </c>
      <c r="F7" s="3">
        <v>25.06</v>
      </c>
      <c r="G7" s="20">
        <f t="shared" si="0"/>
        <v>175.42</v>
      </c>
    </row>
    <row r="8" spans="1:8" ht="30" x14ac:dyDescent="0.25">
      <c r="A8" s="13" t="s">
        <v>5</v>
      </c>
      <c r="B8" s="13" t="s">
        <v>11</v>
      </c>
      <c r="C8" s="2" t="s">
        <v>439</v>
      </c>
      <c r="D8" s="12" t="s">
        <v>291</v>
      </c>
      <c r="E8" s="79">
        <v>1</v>
      </c>
      <c r="F8" s="3">
        <v>25.07</v>
      </c>
      <c r="G8" s="20">
        <f t="shared" si="0"/>
        <v>25.07</v>
      </c>
    </row>
    <row r="9" spans="1:8" ht="30" x14ac:dyDescent="0.25">
      <c r="A9" s="13" t="s">
        <v>5</v>
      </c>
      <c r="B9" s="13" t="s">
        <v>12</v>
      </c>
      <c r="C9" s="2" t="s">
        <v>440</v>
      </c>
      <c r="D9" s="12" t="s">
        <v>291</v>
      </c>
      <c r="E9" s="79">
        <v>27</v>
      </c>
      <c r="F9" s="3">
        <v>45.1</v>
      </c>
      <c r="G9" s="20">
        <f t="shared" si="0"/>
        <v>1217.7</v>
      </c>
    </row>
    <row r="10" spans="1:8" ht="30" x14ac:dyDescent="0.25">
      <c r="A10" s="13" t="s">
        <v>5</v>
      </c>
      <c r="B10" s="13" t="s">
        <v>13</v>
      </c>
      <c r="C10" s="2" t="s">
        <v>441</v>
      </c>
      <c r="D10" s="12" t="s">
        <v>291</v>
      </c>
      <c r="E10" s="79">
        <v>1</v>
      </c>
      <c r="F10" s="3">
        <v>45.1</v>
      </c>
      <c r="G10" s="20">
        <f t="shared" si="0"/>
        <v>45.1</v>
      </c>
    </row>
    <row r="11" spans="1:8" ht="30" x14ac:dyDescent="0.25">
      <c r="A11" s="13" t="s">
        <v>5</v>
      </c>
      <c r="B11" s="13" t="s">
        <v>14</v>
      </c>
      <c r="C11" s="2" t="s">
        <v>442</v>
      </c>
      <c r="D11" s="12" t="s">
        <v>291</v>
      </c>
      <c r="E11" s="79">
        <v>7</v>
      </c>
      <c r="F11" s="3">
        <v>124.2</v>
      </c>
      <c r="G11" s="20">
        <f t="shared" si="0"/>
        <v>869.4</v>
      </c>
    </row>
    <row r="12" spans="1:8" ht="30" x14ac:dyDescent="0.25">
      <c r="A12" s="13" t="s">
        <v>5</v>
      </c>
      <c r="B12" s="13" t="s">
        <v>15</v>
      </c>
      <c r="C12" s="2" t="s">
        <v>443</v>
      </c>
      <c r="D12" s="12" t="s">
        <v>291</v>
      </c>
      <c r="E12" s="79">
        <v>1</v>
      </c>
      <c r="F12" s="3">
        <v>124.18</v>
      </c>
      <c r="G12" s="20">
        <f t="shared" si="0"/>
        <v>124.18</v>
      </c>
      <c r="H12" s="31"/>
    </row>
    <row r="13" spans="1:8" ht="30" x14ac:dyDescent="0.25">
      <c r="A13" s="13" t="s">
        <v>5</v>
      </c>
      <c r="B13" s="13" t="s">
        <v>16</v>
      </c>
      <c r="C13" s="2" t="s">
        <v>444</v>
      </c>
      <c r="D13" s="12" t="s">
        <v>291</v>
      </c>
      <c r="E13" s="79">
        <v>11</v>
      </c>
      <c r="F13" s="3">
        <v>180.4</v>
      </c>
      <c r="G13" s="20">
        <f t="shared" si="0"/>
        <v>1984.4</v>
      </c>
      <c r="H13" s="4"/>
    </row>
    <row r="14" spans="1:8" ht="30" x14ac:dyDescent="0.25">
      <c r="A14" s="13" t="s">
        <v>5</v>
      </c>
      <c r="B14" s="13" t="s">
        <v>96</v>
      </c>
      <c r="C14" s="2" t="s">
        <v>447</v>
      </c>
      <c r="D14" s="12" t="s">
        <v>291</v>
      </c>
      <c r="E14" s="79">
        <v>3</v>
      </c>
      <c r="F14" s="3">
        <v>180.4</v>
      </c>
      <c r="G14" s="20">
        <f t="shared" ref="G14:G36" si="1">ROUND((E14*F14),2)</f>
        <v>541.20000000000005</v>
      </c>
      <c r="H14" s="4"/>
    </row>
    <row r="15" spans="1:8" ht="75" x14ac:dyDescent="0.25">
      <c r="A15" s="13" t="s">
        <v>5</v>
      </c>
      <c r="B15" s="13" t="s">
        <v>97</v>
      </c>
      <c r="C15" s="2" t="s">
        <v>528</v>
      </c>
      <c r="D15" s="12" t="s">
        <v>6</v>
      </c>
      <c r="E15" s="79">
        <v>1</v>
      </c>
      <c r="F15" s="3">
        <v>0</v>
      </c>
      <c r="G15" s="20">
        <f t="shared" si="1"/>
        <v>0</v>
      </c>
      <c r="H15" s="4"/>
    </row>
    <row r="16" spans="1:8" x14ac:dyDescent="0.25">
      <c r="A16" s="13" t="s">
        <v>5</v>
      </c>
      <c r="B16" s="13" t="s">
        <v>98</v>
      </c>
      <c r="C16" s="2" t="s">
        <v>445</v>
      </c>
      <c r="D16" s="12" t="s">
        <v>291</v>
      </c>
      <c r="E16" s="79">
        <v>15</v>
      </c>
      <c r="F16" s="3">
        <v>180.4</v>
      </c>
      <c r="G16" s="20">
        <f t="shared" si="1"/>
        <v>2706</v>
      </c>
      <c r="H16" s="4"/>
    </row>
    <row r="17" spans="1:8" x14ac:dyDescent="0.25">
      <c r="A17" s="13" t="s">
        <v>5</v>
      </c>
      <c r="B17" s="13" t="s">
        <v>99</v>
      </c>
      <c r="C17" s="2" t="s">
        <v>446</v>
      </c>
      <c r="D17" s="12" t="s">
        <v>304</v>
      </c>
      <c r="E17" s="79">
        <v>2700</v>
      </c>
      <c r="F17" s="3">
        <v>1.8</v>
      </c>
      <c r="G17" s="20">
        <f t="shared" si="1"/>
        <v>4860</v>
      </c>
      <c r="H17" s="4"/>
    </row>
    <row r="18" spans="1:8" x14ac:dyDescent="0.25">
      <c r="A18" s="13" t="s">
        <v>5</v>
      </c>
      <c r="B18" s="13" t="s">
        <v>108</v>
      </c>
      <c r="C18" s="2" t="s">
        <v>448</v>
      </c>
      <c r="D18" s="12" t="s">
        <v>292</v>
      </c>
      <c r="E18" s="79">
        <v>13.69</v>
      </c>
      <c r="F18" s="3">
        <v>31.2</v>
      </c>
      <c r="G18" s="20">
        <f t="shared" si="1"/>
        <v>427.13</v>
      </c>
      <c r="H18" s="4"/>
    </row>
    <row r="19" spans="1:8" ht="45" x14ac:dyDescent="0.25">
      <c r="A19" s="13" t="s">
        <v>5</v>
      </c>
      <c r="B19" s="13" t="s">
        <v>109</v>
      </c>
      <c r="C19" s="2" t="s">
        <v>535</v>
      </c>
      <c r="D19" s="12" t="s">
        <v>291</v>
      </c>
      <c r="E19" s="79">
        <v>2</v>
      </c>
      <c r="F19" s="3">
        <v>18.14</v>
      </c>
      <c r="G19" s="20">
        <f t="shared" si="1"/>
        <v>36.28</v>
      </c>
      <c r="H19" s="4"/>
    </row>
    <row r="20" spans="1:8" x14ac:dyDescent="0.25">
      <c r="A20" s="13" t="s">
        <v>5</v>
      </c>
      <c r="B20" s="13" t="s">
        <v>110</v>
      </c>
      <c r="C20" s="2" t="s">
        <v>449</v>
      </c>
      <c r="D20" s="12" t="s">
        <v>291</v>
      </c>
      <c r="E20" s="79">
        <v>103</v>
      </c>
      <c r="F20" s="3">
        <v>13.56</v>
      </c>
      <c r="G20" s="20">
        <f t="shared" si="1"/>
        <v>1396.68</v>
      </c>
      <c r="H20" s="4"/>
    </row>
    <row r="21" spans="1:8" x14ac:dyDescent="0.25">
      <c r="A21" s="13" t="s">
        <v>5</v>
      </c>
      <c r="B21" s="13" t="s">
        <v>111</v>
      </c>
      <c r="C21" s="2" t="s">
        <v>450</v>
      </c>
      <c r="D21" s="12" t="s">
        <v>291</v>
      </c>
      <c r="E21" s="79">
        <v>80</v>
      </c>
      <c r="F21" s="3">
        <v>28.34</v>
      </c>
      <c r="G21" s="20">
        <f t="shared" si="1"/>
        <v>2267.1999999999998</v>
      </c>
      <c r="H21" s="4"/>
    </row>
    <row r="22" spans="1:8" x14ac:dyDescent="0.25">
      <c r="A22" s="13" t="s">
        <v>5</v>
      </c>
      <c r="B22" s="13" t="s">
        <v>112</v>
      </c>
      <c r="C22" s="2" t="s">
        <v>451</v>
      </c>
      <c r="D22" s="12" t="s">
        <v>291</v>
      </c>
      <c r="E22" s="79">
        <v>10</v>
      </c>
      <c r="F22" s="3">
        <v>18.14</v>
      </c>
      <c r="G22" s="20">
        <f t="shared" si="1"/>
        <v>181.4</v>
      </c>
      <c r="H22" s="4"/>
    </row>
    <row r="23" spans="1:8" x14ac:dyDescent="0.25">
      <c r="A23" s="13" t="s">
        <v>5</v>
      </c>
      <c r="B23" s="13" t="s">
        <v>113</v>
      </c>
      <c r="C23" s="2" t="s">
        <v>452</v>
      </c>
      <c r="D23" s="12" t="s">
        <v>291</v>
      </c>
      <c r="E23" s="79">
        <v>10</v>
      </c>
      <c r="F23" s="3">
        <v>77.14</v>
      </c>
      <c r="G23" s="20">
        <f t="shared" si="1"/>
        <v>771.4</v>
      </c>
      <c r="H23" s="4"/>
    </row>
    <row r="24" spans="1:8" ht="30" x14ac:dyDescent="0.25">
      <c r="A24" s="13" t="s">
        <v>5</v>
      </c>
      <c r="B24" s="13" t="s">
        <v>114</v>
      </c>
      <c r="C24" s="2" t="s">
        <v>534</v>
      </c>
      <c r="D24" s="12" t="s">
        <v>431</v>
      </c>
      <c r="E24" s="79">
        <v>3.6019999999999999</v>
      </c>
      <c r="F24" s="3">
        <v>8.0299999999999994</v>
      </c>
      <c r="G24" s="20">
        <f t="shared" si="1"/>
        <v>28.92</v>
      </c>
      <c r="H24" s="92"/>
    </row>
    <row r="25" spans="1:8" x14ac:dyDescent="0.25">
      <c r="A25" s="13" t="s">
        <v>5</v>
      </c>
      <c r="B25" s="13" t="s">
        <v>115</v>
      </c>
      <c r="C25" s="2" t="s">
        <v>453</v>
      </c>
      <c r="D25" s="12" t="s">
        <v>291</v>
      </c>
      <c r="E25" s="79">
        <v>378</v>
      </c>
      <c r="F25" s="3">
        <v>5.16</v>
      </c>
      <c r="G25" s="20">
        <f t="shared" si="1"/>
        <v>1950.48</v>
      </c>
      <c r="H25" s="4"/>
    </row>
    <row r="26" spans="1:8" ht="30" x14ac:dyDescent="0.25">
      <c r="A26" s="13" t="s">
        <v>5</v>
      </c>
      <c r="B26" s="13" t="s">
        <v>116</v>
      </c>
      <c r="C26" s="2" t="s">
        <v>536</v>
      </c>
      <c r="D26" s="12" t="s">
        <v>431</v>
      </c>
      <c r="E26" s="79">
        <v>0.76</v>
      </c>
      <c r="F26" s="3">
        <v>8.0399999999999991</v>
      </c>
      <c r="G26" s="20">
        <f t="shared" si="1"/>
        <v>6.11</v>
      </c>
      <c r="H26" s="92"/>
    </row>
    <row r="27" spans="1:8" x14ac:dyDescent="0.25">
      <c r="A27" s="13" t="s">
        <v>5</v>
      </c>
      <c r="B27" s="13" t="s">
        <v>117</v>
      </c>
      <c r="C27" s="2" t="s">
        <v>454</v>
      </c>
      <c r="D27" s="12" t="s">
        <v>291</v>
      </c>
      <c r="E27" s="79">
        <v>6</v>
      </c>
      <c r="F27" s="3">
        <v>118.02</v>
      </c>
      <c r="G27" s="20">
        <f t="shared" si="1"/>
        <v>708.12</v>
      </c>
      <c r="H27" s="4"/>
    </row>
    <row r="28" spans="1:8" x14ac:dyDescent="0.25">
      <c r="A28" s="13" t="s">
        <v>5</v>
      </c>
      <c r="B28" s="13" t="s">
        <v>118</v>
      </c>
      <c r="C28" s="2" t="s">
        <v>455</v>
      </c>
      <c r="D28" s="12" t="s">
        <v>297</v>
      </c>
      <c r="E28" s="79">
        <v>100</v>
      </c>
      <c r="F28" s="3">
        <v>5.9</v>
      </c>
      <c r="G28" s="20">
        <f t="shared" si="1"/>
        <v>590</v>
      </c>
      <c r="H28" s="4"/>
    </row>
    <row r="29" spans="1:8" x14ac:dyDescent="0.25">
      <c r="A29" s="13" t="s">
        <v>5</v>
      </c>
      <c r="B29" s="13" t="s">
        <v>119</v>
      </c>
      <c r="C29" s="2" t="s">
        <v>456</v>
      </c>
      <c r="D29" s="12" t="s">
        <v>304</v>
      </c>
      <c r="E29" s="79">
        <v>27</v>
      </c>
      <c r="F29" s="3">
        <v>9.89</v>
      </c>
      <c r="G29" s="20">
        <f t="shared" si="1"/>
        <v>267.02999999999997</v>
      </c>
      <c r="H29" s="4"/>
    </row>
    <row r="30" spans="1:8" x14ac:dyDescent="0.25">
      <c r="A30" s="13" t="s">
        <v>5</v>
      </c>
      <c r="B30" s="13" t="s">
        <v>120</v>
      </c>
      <c r="C30" s="2" t="s">
        <v>457</v>
      </c>
      <c r="D30" s="12" t="s">
        <v>304</v>
      </c>
      <c r="E30" s="79">
        <v>20</v>
      </c>
      <c r="F30" s="3">
        <v>9.89</v>
      </c>
      <c r="G30" s="20">
        <f t="shared" si="1"/>
        <v>197.8</v>
      </c>
      <c r="H30" s="4"/>
    </row>
    <row r="31" spans="1:8" x14ac:dyDescent="0.25">
      <c r="A31" s="13" t="s">
        <v>5</v>
      </c>
      <c r="B31" s="13" t="s">
        <v>121</v>
      </c>
      <c r="C31" s="2" t="s">
        <v>458</v>
      </c>
      <c r="D31" s="12" t="s">
        <v>304</v>
      </c>
      <c r="E31" s="79">
        <v>168</v>
      </c>
      <c r="F31" s="3">
        <v>11.8</v>
      </c>
      <c r="G31" s="20">
        <f t="shared" si="1"/>
        <v>1982.4</v>
      </c>
      <c r="H31" s="4"/>
    </row>
    <row r="32" spans="1:8" ht="30" x14ac:dyDescent="0.25">
      <c r="A32" s="13" t="s">
        <v>5</v>
      </c>
      <c r="B32" s="13" t="s">
        <v>122</v>
      </c>
      <c r="C32" s="2" t="s">
        <v>537</v>
      </c>
      <c r="D32" s="12" t="s">
        <v>431</v>
      </c>
      <c r="E32" s="79">
        <v>62.94</v>
      </c>
      <c r="F32" s="3">
        <v>5.77</v>
      </c>
      <c r="G32" s="20">
        <f t="shared" si="1"/>
        <v>363.16</v>
      </c>
      <c r="H32" s="92"/>
    </row>
    <row r="33" spans="1:11" x14ac:dyDescent="0.25">
      <c r="A33" s="13" t="s">
        <v>5</v>
      </c>
      <c r="B33" s="13" t="s">
        <v>123</v>
      </c>
      <c r="C33" s="2" t="s">
        <v>459</v>
      </c>
      <c r="D33" s="12" t="s">
        <v>304</v>
      </c>
      <c r="E33" s="79">
        <v>52401</v>
      </c>
      <c r="F33" s="3">
        <v>2.84</v>
      </c>
      <c r="G33" s="20">
        <f t="shared" si="1"/>
        <v>148818.84</v>
      </c>
      <c r="H33" s="60"/>
      <c r="I33" s="39"/>
    </row>
    <row r="34" spans="1:11" ht="30" x14ac:dyDescent="0.25">
      <c r="A34" s="13" t="s">
        <v>5</v>
      </c>
      <c r="B34" s="13" t="s">
        <v>124</v>
      </c>
      <c r="C34" s="2" t="s">
        <v>540</v>
      </c>
      <c r="D34" s="12" t="s">
        <v>431</v>
      </c>
      <c r="E34" s="79">
        <v>15091.49</v>
      </c>
      <c r="F34" s="3">
        <v>-5.99</v>
      </c>
      <c r="G34" s="20">
        <f t="shared" si="1"/>
        <v>-90398.03</v>
      </c>
      <c r="H34" s="60"/>
      <c r="I34" s="39"/>
    </row>
    <row r="35" spans="1:11" ht="15.75" thickBot="1" x14ac:dyDescent="0.3">
      <c r="A35" s="13" t="s">
        <v>5</v>
      </c>
      <c r="B35" s="13" t="s">
        <v>125</v>
      </c>
      <c r="C35" s="2" t="s">
        <v>460</v>
      </c>
      <c r="D35" s="12" t="s">
        <v>297</v>
      </c>
      <c r="E35" s="79">
        <v>34</v>
      </c>
      <c r="F35" s="3">
        <v>2.36</v>
      </c>
      <c r="G35" s="20">
        <f t="shared" si="1"/>
        <v>80.239999999999995</v>
      </c>
      <c r="H35" s="60"/>
      <c r="I35" s="39"/>
    </row>
    <row r="36" spans="1:11" ht="29.25" thickBot="1" x14ac:dyDescent="0.3">
      <c r="A36" s="13" t="s">
        <v>5</v>
      </c>
      <c r="B36" s="13" t="s">
        <v>126</v>
      </c>
      <c r="C36" s="2" t="s">
        <v>529</v>
      </c>
      <c r="D36" s="12" t="s">
        <v>291</v>
      </c>
      <c r="E36" s="79">
        <v>5</v>
      </c>
      <c r="F36" s="3">
        <v>23.74</v>
      </c>
      <c r="G36" s="20">
        <f t="shared" si="1"/>
        <v>118.7</v>
      </c>
      <c r="H36" s="37" t="s">
        <v>78</v>
      </c>
      <c r="I36" s="38">
        <f>ROUND(SUM(G5:G36),2)</f>
        <v>87887.42</v>
      </c>
      <c r="K36" s="92"/>
    </row>
    <row r="37" spans="1:11" s="5" customFormat="1" ht="30" x14ac:dyDescent="0.25">
      <c r="A37" s="15" t="s">
        <v>68</v>
      </c>
      <c r="B37" s="15" t="s">
        <v>17</v>
      </c>
      <c r="C37" s="16" t="s">
        <v>461</v>
      </c>
      <c r="D37" s="17" t="s">
        <v>292</v>
      </c>
      <c r="E37" s="78">
        <v>11977</v>
      </c>
      <c r="F37" s="99">
        <v>7.18</v>
      </c>
      <c r="G37" s="19">
        <f t="shared" si="0"/>
        <v>85994.86</v>
      </c>
      <c r="H37" s="6"/>
    </row>
    <row r="38" spans="1:11" s="5" customFormat="1" ht="30" x14ac:dyDescent="0.25">
      <c r="A38" s="13" t="s">
        <v>68</v>
      </c>
      <c r="B38" s="13" t="s">
        <v>18</v>
      </c>
      <c r="C38" s="2" t="s">
        <v>462</v>
      </c>
      <c r="D38" s="12" t="s">
        <v>292</v>
      </c>
      <c r="E38" s="79">
        <v>869</v>
      </c>
      <c r="F38" s="100">
        <v>8.49</v>
      </c>
      <c r="G38" s="20">
        <f t="shared" si="0"/>
        <v>7377.81</v>
      </c>
      <c r="H38" s="6"/>
    </row>
    <row r="39" spans="1:11" s="5" customFormat="1" x14ac:dyDescent="0.25">
      <c r="A39" s="13" t="s">
        <v>68</v>
      </c>
      <c r="B39" s="13" t="s">
        <v>19</v>
      </c>
      <c r="C39" s="2" t="s">
        <v>463</v>
      </c>
      <c r="D39" s="12" t="s">
        <v>292</v>
      </c>
      <c r="E39" s="79">
        <v>7078</v>
      </c>
      <c r="F39" s="100">
        <v>2.84</v>
      </c>
      <c r="G39" s="20">
        <f t="shared" si="0"/>
        <v>20101.52</v>
      </c>
      <c r="H39" s="6"/>
    </row>
    <row r="40" spans="1:11" s="5" customFormat="1" x14ac:dyDescent="0.25">
      <c r="A40" s="13" t="s">
        <v>68</v>
      </c>
      <c r="B40" s="13" t="s">
        <v>20</v>
      </c>
      <c r="C40" s="2" t="s">
        <v>464</v>
      </c>
      <c r="D40" s="12" t="s">
        <v>292</v>
      </c>
      <c r="E40" s="79">
        <v>7078</v>
      </c>
      <c r="F40" s="100">
        <v>1.99</v>
      </c>
      <c r="G40" s="20">
        <f t="shared" si="0"/>
        <v>14085.22</v>
      </c>
      <c r="H40" s="6"/>
    </row>
    <row r="41" spans="1:11" s="5" customFormat="1" ht="30" x14ac:dyDescent="0.25">
      <c r="A41" s="13" t="s">
        <v>68</v>
      </c>
      <c r="B41" s="13" t="s">
        <v>21</v>
      </c>
      <c r="C41" s="2" t="s">
        <v>482</v>
      </c>
      <c r="D41" s="12" t="s">
        <v>292</v>
      </c>
      <c r="E41" s="79">
        <v>9489</v>
      </c>
      <c r="F41" s="100">
        <v>5.41</v>
      </c>
      <c r="G41" s="20">
        <f t="shared" si="0"/>
        <v>51335.49</v>
      </c>
      <c r="H41" s="6"/>
    </row>
    <row r="42" spans="1:11" s="5" customFormat="1" ht="30" x14ac:dyDescent="0.25">
      <c r="A42" s="13" t="s">
        <v>68</v>
      </c>
      <c r="B42" s="13" t="s">
        <v>22</v>
      </c>
      <c r="C42" s="2" t="s">
        <v>483</v>
      </c>
      <c r="D42" s="12" t="s">
        <v>292</v>
      </c>
      <c r="E42" s="79">
        <v>9048</v>
      </c>
      <c r="F42" s="100">
        <v>5.46</v>
      </c>
      <c r="G42" s="20">
        <f t="shared" si="0"/>
        <v>49402.080000000002</v>
      </c>
      <c r="H42" s="6"/>
    </row>
    <row r="43" spans="1:11" s="5" customFormat="1" x14ac:dyDescent="0.25">
      <c r="A43" s="13" t="s">
        <v>68</v>
      </c>
      <c r="B43" s="13" t="s">
        <v>23</v>
      </c>
      <c r="C43" s="2" t="s">
        <v>419</v>
      </c>
      <c r="D43" s="12" t="s">
        <v>292</v>
      </c>
      <c r="E43" s="79">
        <v>19</v>
      </c>
      <c r="F43" s="100">
        <v>23.19</v>
      </c>
      <c r="G43" s="20">
        <f t="shared" si="0"/>
        <v>440.61</v>
      </c>
      <c r="H43" s="6"/>
    </row>
    <row r="44" spans="1:11" s="5" customFormat="1" x14ac:dyDescent="0.25">
      <c r="A44" s="13" t="s">
        <v>68</v>
      </c>
      <c r="B44" s="13" t="s">
        <v>24</v>
      </c>
      <c r="C44" s="2" t="s">
        <v>465</v>
      </c>
      <c r="D44" s="12" t="s">
        <v>304</v>
      </c>
      <c r="E44" s="79">
        <v>159540</v>
      </c>
      <c r="F44" s="100">
        <v>0.25</v>
      </c>
      <c r="G44" s="20">
        <f t="shared" si="0"/>
        <v>39885</v>
      </c>
      <c r="H44" s="6"/>
    </row>
    <row r="45" spans="1:11" s="5" customFormat="1" x14ac:dyDescent="0.25">
      <c r="A45" s="13" t="s">
        <v>68</v>
      </c>
      <c r="B45" s="13" t="s">
        <v>25</v>
      </c>
      <c r="C45" s="2" t="s">
        <v>466</v>
      </c>
      <c r="D45" s="12" t="s">
        <v>292</v>
      </c>
      <c r="E45" s="79">
        <v>47862</v>
      </c>
      <c r="F45" s="100">
        <v>0.6</v>
      </c>
      <c r="G45" s="20">
        <f t="shared" si="0"/>
        <v>28717.200000000001</v>
      </c>
      <c r="H45" s="6"/>
    </row>
    <row r="46" spans="1:11" s="5" customFormat="1" x14ac:dyDescent="0.25">
      <c r="A46" s="13" t="s">
        <v>68</v>
      </c>
      <c r="B46" s="13" t="s">
        <v>26</v>
      </c>
      <c r="C46" s="2" t="s">
        <v>467</v>
      </c>
      <c r="D46" s="12" t="s">
        <v>304</v>
      </c>
      <c r="E46" s="79">
        <v>63248</v>
      </c>
      <c r="F46" s="100">
        <v>0.88</v>
      </c>
      <c r="G46" s="20">
        <f t="shared" si="0"/>
        <v>55658.239999999998</v>
      </c>
      <c r="H46" s="31"/>
    </row>
    <row r="47" spans="1:11" s="5" customFormat="1" x14ac:dyDescent="0.25">
      <c r="A47" s="13" t="s">
        <v>68</v>
      </c>
      <c r="B47" s="13" t="s">
        <v>27</v>
      </c>
      <c r="C47" s="61" t="s">
        <v>468</v>
      </c>
      <c r="D47" s="47" t="s">
        <v>304</v>
      </c>
      <c r="E47" s="80">
        <v>6188</v>
      </c>
      <c r="F47" s="101">
        <v>0.88</v>
      </c>
      <c r="G47" s="20">
        <f t="shared" si="0"/>
        <v>5445.44</v>
      </c>
      <c r="H47" s="31"/>
    </row>
    <row r="48" spans="1:11" s="5" customFormat="1" x14ac:dyDescent="0.25">
      <c r="A48" s="13" t="s">
        <v>68</v>
      </c>
      <c r="B48" s="13" t="s">
        <v>129</v>
      </c>
      <c r="C48" s="61" t="s">
        <v>469</v>
      </c>
      <c r="D48" s="47" t="s">
        <v>304</v>
      </c>
      <c r="E48" s="80">
        <v>11350</v>
      </c>
      <c r="F48" s="101">
        <v>0.25</v>
      </c>
      <c r="G48" s="20">
        <f t="shared" si="0"/>
        <v>2837.5</v>
      </c>
      <c r="H48" s="31"/>
    </row>
    <row r="49" spans="1:8" s="5" customFormat="1" x14ac:dyDescent="0.25">
      <c r="A49" s="13" t="s">
        <v>68</v>
      </c>
      <c r="B49" s="13" t="s">
        <v>130</v>
      </c>
      <c r="C49" s="61" t="s">
        <v>470</v>
      </c>
      <c r="D49" s="47" t="s">
        <v>304</v>
      </c>
      <c r="E49" s="80">
        <v>8079</v>
      </c>
      <c r="F49" s="101">
        <v>0.86</v>
      </c>
      <c r="G49" s="20">
        <f t="shared" si="0"/>
        <v>6947.94</v>
      </c>
      <c r="H49" s="31"/>
    </row>
    <row r="50" spans="1:8" s="5" customFormat="1" x14ac:dyDescent="0.25">
      <c r="A50" s="13" t="s">
        <v>68</v>
      </c>
      <c r="B50" s="13" t="s">
        <v>131</v>
      </c>
      <c r="C50" s="61" t="s">
        <v>471</v>
      </c>
      <c r="D50" s="47" t="s">
        <v>304</v>
      </c>
      <c r="E50" s="80">
        <v>5350</v>
      </c>
      <c r="F50" s="101">
        <v>0.88</v>
      </c>
      <c r="G50" s="20">
        <f t="shared" si="0"/>
        <v>4708</v>
      </c>
      <c r="H50" s="31"/>
    </row>
    <row r="51" spans="1:8" s="5" customFormat="1" ht="30" x14ac:dyDescent="0.25">
      <c r="A51" s="13" t="s">
        <v>68</v>
      </c>
      <c r="B51" s="13" t="s">
        <v>132</v>
      </c>
      <c r="C51" s="61" t="s">
        <v>484</v>
      </c>
      <c r="D51" s="47" t="s">
        <v>292</v>
      </c>
      <c r="E51" s="80">
        <v>5332</v>
      </c>
      <c r="F51" s="101">
        <v>3.86</v>
      </c>
      <c r="G51" s="20">
        <f t="shared" si="0"/>
        <v>20581.52</v>
      </c>
      <c r="H51" s="31"/>
    </row>
    <row r="52" spans="1:8" s="5" customFormat="1" ht="30" x14ac:dyDescent="0.25">
      <c r="A52" s="13" t="s">
        <v>68</v>
      </c>
      <c r="B52" s="13" t="s">
        <v>133</v>
      </c>
      <c r="C52" s="61" t="s">
        <v>472</v>
      </c>
      <c r="D52" s="47" t="s">
        <v>304</v>
      </c>
      <c r="E52" s="80">
        <v>80786</v>
      </c>
      <c r="F52" s="101">
        <v>1.64</v>
      </c>
      <c r="G52" s="20">
        <f t="shared" si="0"/>
        <v>132489.04</v>
      </c>
      <c r="H52" s="31"/>
    </row>
    <row r="53" spans="1:8" s="5" customFormat="1" ht="30" x14ac:dyDescent="0.25">
      <c r="A53" s="13" t="s">
        <v>68</v>
      </c>
      <c r="B53" s="13" t="s">
        <v>134</v>
      </c>
      <c r="C53" s="61" t="s">
        <v>530</v>
      </c>
      <c r="D53" s="47" t="s">
        <v>304</v>
      </c>
      <c r="E53" s="80">
        <v>8079</v>
      </c>
      <c r="F53" s="101">
        <v>2.5</v>
      </c>
      <c r="G53" s="20">
        <f t="shared" si="0"/>
        <v>20197.5</v>
      </c>
      <c r="H53" s="31"/>
    </row>
    <row r="54" spans="1:8" s="5" customFormat="1" ht="30" x14ac:dyDescent="0.25">
      <c r="A54" s="13" t="s">
        <v>68</v>
      </c>
      <c r="B54" s="13" t="s">
        <v>135</v>
      </c>
      <c r="C54" s="61" t="s">
        <v>485</v>
      </c>
      <c r="D54" s="47" t="s">
        <v>292</v>
      </c>
      <c r="E54" s="109">
        <v>6053</v>
      </c>
      <c r="F54" s="101">
        <v>1.79</v>
      </c>
      <c r="G54" s="20">
        <f t="shared" si="0"/>
        <v>10834.87</v>
      </c>
      <c r="H54" s="31"/>
    </row>
    <row r="55" spans="1:8" s="5" customFormat="1" x14ac:dyDescent="0.25">
      <c r="A55" s="13" t="s">
        <v>68</v>
      </c>
      <c r="B55" s="13" t="s">
        <v>136</v>
      </c>
      <c r="C55" s="61" t="s">
        <v>473</v>
      </c>
      <c r="D55" s="47" t="s">
        <v>304</v>
      </c>
      <c r="E55" s="80">
        <v>383</v>
      </c>
      <c r="F55" s="101">
        <v>6.37</v>
      </c>
      <c r="G55" s="20">
        <f t="shared" si="0"/>
        <v>2439.71</v>
      </c>
      <c r="H55" s="31"/>
    </row>
    <row r="56" spans="1:8" s="5" customFormat="1" x14ac:dyDescent="0.25">
      <c r="A56" s="13" t="s">
        <v>68</v>
      </c>
      <c r="B56" s="13" t="s">
        <v>137</v>
      </c>
      <c r="C56" s="61" t="s">
        <v>474</v>
      </c>
      <c r="D56" s="47" t="s">
        <v>297</v>
      </c>
      <c r="E56" s="80">
        <v>277</v>
      </c>
      <c r="F56" s="101">
        <v>184.94</v>
      </c>
      <c r="G56" s="20">
        <f t="shared" si="0"/>
        <v>51228.38</v>
      </c>
      <c r="H56" s="31"/>
    </row>
    <row r="57" spans="1:8" s="5" customFormat="1" x14ac:dyDescent="0.25">
      <c r="A57" s="13" t="s">
        <v>68</v>
      </c>
      <c r="B57" s="13" t="s">
        <v>138</v>
      </c>
      <c r="C57" s="61" t="s">
        <v>475</v>
      </c>
      <c r="D57" s="47" t="s">
        <v>291</v>
      </c>
      <c r="E57" s="80">
        <v>36</v>
      </c>
      <c r="F57" s="101">
        <v>210.52</v>
      </c>
      <c r="G57" s="20">
        <f t="shared" si="0"/>
        <v>7578.72</v>
      </c>
      <c r="H57" s="31"/>
    </row>
    <row r="58" spans="1:8" s="5" customFormat="1" x14ac:dyDescent="0.25">
      <c r="A58" s="13" t="s">
        <v>68</v>
      </c>
      <c r="B58" s="13" t="s">
        <v>139</v>
      </c>
      <c r="C58" s="61" t="s">
        <v>476</v>
      </c>
      <c r="D58" s="47" t="s">
        <v>304</v>
      </c>
      <c r="E58" s="80">
        <v>886</v>
      </c>
      <c r="F58" s="101">
        <v>35.229999999999997</v>
      </c>
      <c r="G58" s="20">
        <f t="shared" si="0"/>
        <v>31213.78</v>
      </c>
      <c r="H58" s="31"/>
    </row>
    <row r="59" spans="1:8" s="5" customFormat="1" x14ac:dyDescent="0.25">
      <c r="A59" s="13" t="s">
        <v>68</v>
      </c>
      <c r="B59" s="13" t="s">
        <v>140</v>
      </c>
      <c r="C59" s="61" t="s">
        <v>477</v>
      </c>
      <c r="D59" s="47" t="s">
        <v>304</v>
      </c>
      <c r="E59" s="80">
        <v>200</v>
      </c>
      <c r="F59" s="101">
        <v>1.65</v>
      </c>
      <c r="G59" s="20">
        <f t="shared" si="0"/>
        <v>330</v>
      </c>
      <c r="H59" s="31"/>
    </row>
    <row r="60" spans="1:8" s="5" customFormat="1" ht="30" x14ac:dyDescent="0.25">
      <c r="A60" s="13" t="s">
        <v>68</v>
      </c>
      <c r="B60" s="13" t="s">
        <v>141</v>
      </c>
      <c r="C60" s="61" t="s">
        <v>478</v>
      </c>
      <c r="D60" s="47" t="s">
        <v>297</v>
      </c>
      <c r="E60" s="80">
        <v>75</v>
      </c>
      <c r="F60" s="101">
        <v>44.56</v>
      </c>
      <c r="G60" s="20">
        <f t="shared" si="0"/>
        <v>3342</v>
      </c>
      <c r="H60" s="31"/>
    </row>
    <row r="61" spans="1:8" s="5" customFormat="1" x14ac:dyDescent="0.25">
      <c r="A61" s="13" t="s">
        <v>68</v>
      </c>
      <c r="B61" s="13" t="s">
        <v>142</v>
      </c>
      <c r="C61" s="61" t="s">
        <v>479</v>
      </c>
      <c r="D61" s="47" t="s">
        <v>297</v>
      </c>
      <c r="E61" s="80">
        <v>336</v>
      </c>
      <c r="F61" s="101">
        <v>145.54</v>
      </c>
      <c r="G61" s="20">
        <f t="shared" si="0"/>
        <v>48901.440000000002</v>
      </c>
      <c r="H61" s="31"/>
    </row>
    <row r="62" spans="1:8" s="5" customFormat="1" x14ac:dyDescent="0.25">
      <c r="A62" s="13" t="s">
        <v>68</v>
      </c>
      <c r="B62" s="13" t="s">
        <v>143</v>
      </c>
      <c r="C62" s="61" t="s">
        <v>480</v>
      </c>
      <c r="D62" s="47" t="s">
        <v>292</v>
      </c>
      <c r="E62" s="80">
        <v>101</v>
      </c>
      <c r="F62" s="101">
        <v>115.31</v>
      </c>
      <c r="G62" s="20">
        <f t="shared" si="0"/>
        <v>11646.31</v>
      </c>
      <c r="H62" s="31"/>
    </row>
    <row r="63" spans="1:8" s="5" customFormat="1" ht="45" x14ac:dyDescent="0.25">
      <c r="A63" s="13" t="s">
        <v>481</v>
      </c>
      <c r="B63" s="13" t="s">
        <v>144</v>
      </c>
      <c r="C63" s="61" t="s">
        <v>486</v>
      </c>
      <c r="D63" s="47" t="s">
        <v>292</v>
      </c>
      <c r="E63" s="80">
        <v>67238</v>
      </c>
      <c r="F63" s="101">
        <v>6.92</v>
      </c>
      <c r="G63" s="20">
        <f t="shared" si="0"/>
        <v>465286.96</v>
      </c>
      <c r="H63" s="31"/>
    </row>
    <row r="64" spans="1:8" s="5" customFormat="1" ht="45" x14ac:dyDescent="0.25">
      <c r="A64" s="13" t="s">
        <v>481</v>
      </c>
      <c r="B64" s="13" t="s">
        <v>145</v>
      </c>
      <c r="C64" s="61" t="s">
        <v>487</v>
      </c>
      <c r="D64" s="47" t="s">
        <v>292</v>
      </c>
      <c r="E64" s="80">
        <v>112128</v>
      </c>
      <c r="F64" s="101">
        <v>7.31</v>
      </c>
      <c r="G64" s="20">
        <f t="shared" si="0"/>
        <v>819655.68000000005</v>
      </c>
      <c r="H64" s="31"/>
    </row>
    <row r="65" spans="1:9" s="5" customFormat="1" ht="45" x14ac:dyDescent="0.25">
      <c r="A65" s="13" t="s">
        <v>481</v>
      </c>
      <c r="B65" s="13" t="s">
        <v>146</v>
      </c>
      <c r="C65" s="61" t="s">
        <v>488</v>
      </c>
      <c r="D65" s="47" t="s">
        <v>292</v>
      </c>
      <c r="E65" s="80">
        <v>68567</v>
      </c>
      <c r="F65" s="101">
        <v>7.04</v>
      </c>
      <c r="G65" s="20">
        <f t="shared" si="0"/>
        <v>482711.68</v>
      </c>
      <c r="H65" s="31"/>
    </row>
    <row r="66" spans="1:9" s="5" customFormat="1" ht="45.75" thickBot="1" x14ac:dyDescent="0.3">
      <c r="A66" s="13" t="s">
        <v>481</v>
      </c>
      <c r="B66" s="13" t="s">
        <v>147</v>
      </c>
      <c r="C66" s="61" t="s">
        <v>489</v>
      </c>
      <c r="D66" s="47" t="s">
        <v>292</v>
      </c>
      <c r="E66" s="80">
        <v>43561</v>
      </c>
      <c r="F66" s="101">
        <v>13.99</v>
      </c>
      <c r="G66" s="20">
        <f t="shared" si="0"/>
        <v>609418.39</v>
      </c>
      <c r="H66" s="31"/>
    </row>
    <row r="67" spans="1:9" s="5" customFormat="1" ht="45.75" thickBot="1" x14ac:dyDescent="0.3">
      <c r="A67" s="13" t="s">
        <v>481</v>
      </c>
      <c r="B67" s="13" t="s">
        <v>148</v>
      </c>
      <c r="C67" s="22" t="s">
        <v>490</v>
      </c>
      <c r="D67" s="23" t="s">
        <v>292</v>
      </c>
      <c r="E67" s="81">
        <v>72136</v>
      </c>
      <c r="F67" s="102">
        <v>13.99</v>
      </c>
      <c r="G67" s="25">
        <f t="shared" ref="G67:G73" si="2">ROUND((E67*F67),2)</f>
        <v>1009182.64</v>
      </c>
      <c r="H67" s="37" t="s">
        <v>79</v>
      </c>
      <c r="I67" s="38">
        <f>ROUND(SUM(G37:G67),2)</f>
        <v>4099975.53</v>
      </c>
    </row>
    <row r="68" spans="1:9" s="5" customFormat="1" ht="30" x14ac:dyDescent="0.25">
      <c r="A68" s="15" t="s">
        <v>149</v>
      </c>
      <c r="B68" s="15" t="s">
        <v>44</v>
      </c>
      <c r="C68" s="16" t="s">
        <v>433</v>
      </c>
      <c r="D68" s="17" t="s">
        <v>292</v>
      </c>
      <c r="E68" s="78">
        <v>488</v>
      </c>
      <c r="F68" s="29">
        <v>6.92</v>
      </c>
      <c r="G68" s="19">
        <f t="shared" si="2"/>
        <v>3376.96</v>
      </c>
      <c r="H68" s="6"/>
    </row>
    <row r="69" spans="1:9" s="5" customFormat="1" ht="30" x14ac:dyDescent="0.25">
      <c r="A69" s="13" t="s">
        <v>149</v>
      </c>
      <c r="B69" s="13" t="s">
        <v>45</v>
      </c>
      <c r="C69" s="2" t="s">
        <v>428</v>
      </c>
      <c r="D69" s="12" t="s">
        <v>292</v>
      </c>
      <c r="E69" s="79">
        <v>17</v>
      </c>
      <c r="F69" s="11">
        <v>199.55</v>
      </c>
      <c r="G69" s="20">
        <f t="shared" si="2"/>
        <v>3392.35</v>
      </c>
      <c r="H69" s="6"/>
    </row>
    <row r="70" spans="1:9" s="5" customFormat="1" ht="30" x14ac:dyDescent="0.25">
      <c r="A70" s="13" t="s">
        <v>149</v>
      </c>
      <c r="B70" s="13" t="s">
        <v>46</v>
      </c>
      <c r="C70" s="2" t="s">
        <v>429</v>
      </c>
      <c r="D70" s="12" t="s">
        <v>292</v>
      </c>
      <c r="E70" s="79">
        <v>53.2</v>
      </c>
      <c r="F70" s="11">
        <v>62.73</v>
      </c>
      <c r="G70" s="20">
        <f t="shared" si="2"/>
        <v>3337.24</v>
      </c>
      <c r="H70" s="6"/>
    </row>
    <row r="71" spans="1:9" s="5" customFormat="1" ht="30" x14ac:dyDescent="0.25">
      <c r="A71" s="13" t="s">
        <v>149</v>
      </c>
      <c r="B71" s="13" t="s">
        <v>47</v>
      </c>
      <c r="C71" s="2" t="s">
        <v>430</v>
      </c>
      <c r="D71" s="12" t="s">
        <v>291</v>
      </c>
      <c r="E71" s="79">
        <v>10</v>
      </c>
      <c r="F71" s="11">
        <v>173.74</v>
      </c>
      <c r="G71" s="20">
        <f t="shared" si="2"/>
        <v>1737.4</v>
      </c>
      <c r="H71" s="6"/>
    </row>
    <row r="72" spans="1:9" s="5" customFormat="1" ht="30" x14ac:dyDescent="0.25">
      <c r="A72" s="13" t="s">
        <v>149</v>
      </c>
      <c r="B72" s="13" t="s">
        <v>48</v>
      </c>
      <c r="C72" s="2" t="s">
        <v>434</v>
      </c>
      <c r="D72" s="12" t="s">
        <v>431</v>
      </c>
      <c r="E72" s="79">
        <v>202.2</v>
      </c>
      <c r="F72" s="11">
        <v>5.77</v>
      </c>
      <c r="G72" s="20">
        <f t="shared" si="2"/>
        <v>1166.69</v>
      </c>
      <c r="H72" s="6"/>
    </row>
    <row r="73" spans="1:9" s="5" customFormat="1" ht="30.75" thickBot="1" x14ac:dyDescent="0.3">
      <c r="A73" s="21" t="s">
        <v>149</v>
      </c>
      <c r="B73" s="21" t="s">
        <v>49</v>
      </c>
      <c r="C73" s="22" t="s">
        <v>432</v>
      </c>
      <c r="D73" s="23" t="s">
        <v>292</v>
      </c>
      <c r="E73" s="81">
        <v>677</v>
      </c>
      <c r="F73" s="30">
        <v>21.98</v>
      </c>
      <c r="G73" s="25">
        <f t="shared" si="2"/>
        <v>14880.46</v>
      </c>
      <c r="H73" s="6"/>
    </row>
    <row r="74" spans="1:9" s="5" customFormat="1" ht="30" x14ac:dyDescent="0.25">
      <c r="A74" s="63" t="s">
        <v>150</v>
      </c>
      <c r="B74" s="63" t="s">
        <v>50</v>
      </c>
      <c r="C74" s="74" t="s">
        <v>420</v>
      </c>
      <c r="D74" s="71" t="s">
        <v>292</v>
      </c>
      <c r="E74" s="82">
        <v>371</v>
      </c>
      <c r="F74" s="66">
        <v>6.92</v>
      </c>
      <c r="G74" s="67">
        <f t="shared" si="0"/>
        <v>2567.3200000000002</v>
      </c>
      <c r="H74" s="6"/>
    </row>
    <row r="75" spans="1:9" s="5" customFormat="1" ht="30" x14ac:dyDescent="0.25">
      <c r="A75" s="13" t="s">
        <v>150</v>
      </c>
      <c r="B75" s="13" t="s">
        <v>151</v>
      </c>
      <c r="C75" s="2" t="s">
        <v>419</v>
      </c>
      <c r="D75" s="12" t="s">
        <v>292</v>
      </c>
      <c r="E75" s="79">
        <v>19</v>
      </c>
      <c r="F75" s="11">
        <v>23.19</v>
      </c>
      <c r="G75" s="20">
        <f t="shared" si="0"/>
        <v>440.61</v>
      </c>
      <c r="H75" s="6"/>
    </row>
    <row r="76" spans="1:9" s="5" customFormat="1" ht="75" x14ac:dyDescent="0.25">
      <c r="A76" s="13" t="s">
        <v>150</v>
      </c>
      <c r="B76" s="13" t="s">
        <v>152</v>
      </c>
      <c r="C76" s="2" t="s">
        <v>421</v>
      </c>
      <c r="D76" s="12" t="s">
        <v>6</v>
      </c>
      <c r="E76" s="79">
        <v>1</v>
      </c>
      <c r="F76" s="11">
        <v>3334.71</v>
      </c>
      <c r="G76" s="20">
        <f t="shared" si="0"/>
        <v>3334.71</v>
      </c>
      <c r="H76" s="6"/>
    </row>
    <row r="77" spans="1:9" s="5" customFormat="1" ht="30" x14ac:dyDescent="0.25">
      <c r="A77" s="13" t="s">
        <v>150</v>
      </c>
      <c r="B77" s="13" t="s">
        <v>153</v>
      </c>
      <c r="C77" s="2" t="s">
        <v>422</v>
      </c>
      <c r="D77" s="12" t="s">
        <v>291</v>
      </c>
      <c r="E77" s="79">
        <v>26</v>
      </c>
      <c r="F77" s="11">
        <v>26.82</v>
      </c>
      <c r="G77" s="20">
        <f t="shared" si="0"/>
        <v>697.32</v>
      </c>
      <c r="H77" s="6"/>
    </row>
    <row r="78" spans="1:9" s="5" customFormat="1" ht="30" x14ac:dyDescent="0.25">
      <c r="A78" s="13" t="s">
        <v>150</v>
      </c>
      <c r="B78" s="13" t="s">
        <v>154</v>
      </c>
      <c r="C78" s="2" t="s">
        <v>423</v>
      </c>
      <c r="D78" s="12" t="s">
        <v>297</v>
      </c>
      <c r="E78" s="79">
        <v>1624</v>
      </c>
      <c r="F78" s="11">
        <v>29.81</v>
      </c>
      <c r="G78" s="20">
        <f t="shared" si="0"/>
        <v>48411.44</v>
      </c>
      <c r="H78" s="6"/>
    </row>
    <row r="79" spans="1:9" s="5" customFormat="1" ht="30" x14ac:dyDescent="0.25">
      <c r="A79" s="13" t="s">
        <v>150</v>
      </c>
      <c r="B79" s="13" t="s">
        <v>155</v>
      </c>
      <c r="C79" s="2" t="s">
        <v>424</v>
      </c>
      <c r="D79" s="12" t="s">
        <v>292</v>
      </c>
      <c r="E79" s="79">
        <v>211.12</v>
      </c>
      <c r="F79" s="11">
        <v>41.16</v>
      </c>
      <c r="G79" s="20">
        <f t="shared" si="0"/>
        <v>8689.7000000000007</v>
      </c>
      <c r="H79" s="6"/>
    </row>
    <row r="80" spans="1:9" s="5" customFormat="1" ht="30" x14ac:dyDescent="0.25">
      <c r="A80" s="13" t="s">
        <v>150</v>
      </c>
      <c r="B80" s="13" t="s">
        <v>156</v>
      </c>
      <c r="C80" s="2" t="s">
        <v>425</v>
      </c>
      <c r="D80" s="12" t="s">
        <v>304</v>
      </c>
      <c r="E80" s="79">
        <v>2842</v>
      </c>
      <c r="F80" s="11">
        <v>1.3</v>
      </c>
      <c r="G80" s="20">
        <f t="shared" si="0"/>
        <v>3694.6</v>
      </c>
      <c r="H80" s="6"/>
    </row>
    <row r="81" spans="1:8" s="5" customFormat="1" ht="30" x14ac:dyDescent="0.25">
      <c r="A81" s="13" t="s">
        <v>150</v>
      </c>
      <c r="B81" s="13" t="s">
        <v>157</v>
      </c>
      <c r="C81" s="2" t="s">
        <v>426</v>
      </c>
      <c r="D81" s="12" t="s">
        <v>292</v>
      </c>
      <c r="E81" s="79">
        <v>162.4</v>
      </c>
      <c r="F81" s="11">
        <v>21.98</v>
      </c>
      <c r="G81" s="20">
        <f t="shared" si="0"/>
        <v>3569.55</v>
      </c>
      <c r="H81" s="6"/>
    </row>
    <row r="82" spans="1:8" s="5" customFormat="1" ht="30" x14ac:dyDescent="0.25">
      <c r="A82" s="13" t="s">
        <v>150</v>
      </c>
      <c r="B82" s="13" t="s">
        <v>158</v>
      </c>
      <c r="C82" s="2" t="s">
        <v>427</v>
      </c>
      <c r="D82" s="12" t="s">
        <v>291</v>
      </c>
      <c r="E82" s="79">
        <v>7</v>
      </c>
      <c r="F82" s="11">
        <v>107.94</v>
      </c>
      <c r="G82" s="20">
        <f t="shared" si="0"/>
        <v>755.58</v>
      </c>
      <c r="H82" s="6"/>
    </row>
    <row r="83" spans="1:8" s="5" customFormat="1" ht="30.75" thickBot="1" x14ac:dyDescent="0.3">
      <c r="A83" s="21" t="s">
        <v>150</v>
      </c>
      <c r="B83" s="21" t="s">
        <v>159</v>
      </c>
      <c r="C83" s="22" t="s">
        <v>395</v>
      </c>
      <c r="D83" s="23" t="s">
        <v>304</v>
      </c>
      <c r="E83" s="81">
        <v>12</v>
      </c>
      <c r="F83" s="30">
        <v>96.09</v>
      </c>
      <c r="G83" s="25">
        <f t="shared" si="0"/>
        <v>1153.08</v>
      </c>
      <c r="H83" s="6"/>
    </row>
    <row r="84" spans="1:8" s="5" customFormat="1" ht="45" x14ac:dyDescent="0.25">
      <c r="A84" s="63" t="s">
        <v>160</v>
      </c>
      <c r="B84" s="63" t="s">
        <v>161</v>
      </c>
      <c r="C84" s="74" t="s">
        <v>404</v>
      </c>
      <c r="D84" s="71" t="s">
        <v>292</v>
      </c>
      <c r="E84" s="82">
        <v>160</v>
      </c>
      <c r="F84" s="66">
        <v>7.52</v>
      </c>
      <c r="G84" s="67">
        <f t="shared" si="0"/>
        <v>1203.2</v>
      </c>
      <c r="H84" s="6"/>
    </row>
    <row r="85" spans="1:8" s="5" customFormat="1" ht="30" x14ac:dyDescent="0.25">
      <c r="A85" s="13" t="s">
        <v>160</v>
      </c>
      <c r="B85" s="13" t="s">
        <v>162</v>
      </c>
      <c r="C85" s="2" t="s">
        <v>405</v>
      </c>
      <c r="D85" s="12" t="s">
        <v>297</v>
      </c>
      <c r="E85" s="79">
        <v>40</v>
      </c>
      <c r="F85" s="11">
        <v>75.86</v>
      </c>
      <c r="G85" s="20">
        <f t="shared" si="0"/>
        <v>3034.4</v>
      </c>
      <c r="H85" s="6"/>
    </row>
    <row r="86" spans="1:8" s="5" customFormat="1" ht="30" x14ac:dyDescent="0.25">
      <c r="A86" s="13" t="s">
        <v>160</v>
      </c>
      <c r="B86" s="13" t="s">
        <v>163</v>
      </c>
      <c r="C86" s="2" t="s">
        <v>406</v>
      </c>
      <c r="D86" s="12" t="s">
        <v>407</v>
      </c>
      <c r="E86" s="79">
        <v>48</v>
      </c>
      <c r="F86" s="11">
        <v>3.24</v>
      </c>
      <c r="G86" s="20">
        <f t="shared" si="0"/>
        <v>155.52000000000001</v>
      </c>
      <c r="H86" s="6"/>
    </row>
    <row r="87" spans="1:8" s="5" customFormat="1" ht="30" x14ac:dyDescent="0.25">
      <c r="A87" s="13" t="s">
        <v>160</v>
      </c>
      <c r="B87" s="13" t="s">
        <v>164</v>
      </c>
      <c r="C87" s="2" t="s">
        <v>408</v>
      </c>
      <c r="D87" s="12" t="s">
        <v>292</v>
      </c>
      <c r="E87" s="79">
        <v>132</v>
      </c>
      <c r="F87" s="11">
        <v>7.18</v>
      </c>
      <c r="G87" s="20">
        <f t="shared" si="0"/>
        <v>947.76</v>
      </c>
      <c r="H87" s="6"/>
    </row>
    <row r="88" spans="1:8" s="5" customFormat="1" ht="75" x14ac:dyDescent="0.25">
      <c r="A88" s="13" t="s">
        <v>160</v>
      </c>
      <c r="B88" s="13" t="s">
        <v>165</v>
      </c>
      <c r="C88" s="2" t="s">
        <v>409</v>
      </c>
      <c r="D88" s="12" t="s">
        <v>6</v>
      </c>
      <c r="E88" s="79">
        <v>1</v>
      </c>
      <c r="F88" s="11">
        <v>28171.8</v>
      </c>
      <c r="G88" s="20">
        <f t="shared" si="0"/>
        <v>28171.8</v>
      </c>
      <c r="H88" s="6"/>
    </row>
    <row r="89" spans="1:8" s="5" customFormat="1" ht="75" x14ac:dyDescent="0.25">
      <c r="A89" s="13" t="s">
        <v>160</v>
      </c>
      <c r="B89" s="13" t="s">
        <v>166</v>
      </c>
      <c r="C89" s="2" t="s">
        <v>410</v>
      </c>
      <c r="D89" s="12" t="s">
        <v>6</v>
      </c>
      <c r="E89" s="79">
        <v>1</v>
      </c>
      <c r="F89" s="11">
        <v>26276.17</v>
      </c>
      <c r="G89" s="20">
        <f t="shared" si="0"/>
        <v>26276.17</v>
      </c>
      <c r="H89" s="6"/>
    </row>
    <row r="90" spans="1:8" s="5" customFormat="1" ht="75" x14ac:dyDescent="0.25">
      <c r="A90" s="13" t="s">
        <v>160</v>
      </c>
      <c r="B90" s="13" t="s">
        <v>167</v>
      </c>
      <c r="C90" s="2" t="s">
        <v>411</v>
      </c>
      <c r="D90" s="12" t="s">
        <v>6</v>
      </c>
      <c r="E90" s="79">
        <v>1</v>
      </c>
      <c r="F90" s="11">
        <v>19886.84</v>
      </c>
      <c r="G90" s="20">
        <f t="shared" si="0"/>
        <v>19886.84</v>
      </c>
      <c r="H90" s="6"/>
    </row>
    <row r="91" spans="1:8" s="5" customFormat="1" ht="30" x14ac:dyDescent="0.25">
      <c r="A91" s="13" t="s">
        <v>160</v>
      </c>
      <c r="B91" s="13" t="s">
        <v>168</v>
      </c>
      <c r="C91" s="2" t="s">
        <v>412</v>
      </c>
      <c r="D91" s="12" t="s">
        <v>292</v>
      </c>
      <c r="E91" s="79">
        <v>160</v>
      </c>
      <c r="F91" s="11">
        <v>6.92</v>
      </c>
      <c r="G91" s="20">
        <f t="shared" si="0"/>
        <v>1107.2</v>
      </c>
      <c r="H91" s="6"/>
    </row>
    <row r="92" spans="1:8" s="5" customFormat="1" ht="30" x14ac:dyDescent="0.25">
      <c r="A92" s="13" t="s">
        <v>160</v>
      </c>
      <c r="B92" s="13" t="s">
        <v>169</v>
      </c>
      <c r="C92" s="2" t="s">
        <v>413</v>
      </c>
      <c r="D92" s="12" t="s">
        <v>297</v>
      </c>
      <c r="E92" s="79">
        <v>40</v>
      </c>
      <c r="F92" s="11">
        <v>23.6</v>
      </c>
      <c r="G92" s="20">
        <f t="shared" si="0"/>
        <v>944</v>
      </c>
      <c r="H92" s="6"/>
    </row>
    <row r="93" spans="1:8" s="5" customFormat="1" ht="105" x14ac:dyDescent="0.25">
      <c r="A93" s="13" t="s">
        <v>160</v>
      </c>
      <c r="B93" s="13" t="s">
        <v>170</v>
      </c>
      <c r="C93" s="2" t="s">
        <v>414</v>
      </c>
      <c r="D93" s="12" t="s">
        <v>6</v>
      </c>
      <c r="E93" s="79">
        <v>1</v>
      </c>
      <c r="F93" s="11">
        <v>12900.98</v>
      </c>
      <c r="G93" s="20">
        <f t="shared" si="0"/>
        <v>12900.98</v>
      </c>
      <c r="H93" s="6"/>
    </row>
    <row r="94" spans="1:8" s="5" customFormat="1" ht="120" x14ac:dyDescent="0.25">
      <c r="A94" s="13" t="s">
        <v>160</v>
      </c>
      <c r="B94" s="13" t="s">
        <v>171</v>
      </c>
      <c r="C94" s="2" t="s">
        <v>415</v>
      </c>
      <c r="D94" s="12" t="s">
        <v>6</v>
      </c>
      <c r="E94" s="79">
        <v>1</v>
      </c>
      <c r="F94" s="11">
        <v>8753.75</v>
      </c>
      <c r="G94" s="20">
        <f t="shared" si="0"/>
        <v>8753.75</v>
      </c>
      <c r="H94" s="6"/>
    </row>
    <row r="95" spans="1:8" s="5" customFormat="1" ht="105" x14ac:dyDescent="0.25">
      <c r="A95" s="13" t="s">
        <v>160</v>
      </c>
      <c r="B95" s="13" t="s">
        <v>172</v>
      </c>
      <c r="C95" s="2" t="s">
        <v>416</v>
      </c>
      <c r="D95" s="12" t="s">
        <v>6</v>
      </c>
      <c r="E95" s="79">
        <v>1</v>
      </c>
      <c r="F95" s="11">
        <v>8953.9500000000007</v>
      </c>
      <c r="G95" s="20">
        <f t="shared" si="0"/>
        <v>8953.9500000000007</v>
      </c>
      <c r="H95" s="6"/>
    </row>
    <row r="96" spans="1:8" s="5" customFormat="1" ht="120" x14ac:dyDescent="0.25">
      <c r="A96" s="13" t="s">
        <v>160</v>
      </c>
      <c r="B96" s="13" t="s">
        <v>173</v>
      </c>
      <c r="C96" s="2" t="s">
        <v>417</v>
      </c>
      <c r="D96" s="12" t="s">
        <v>6</v>
      </c>
      <c r="E96" s="79">
        <v>1</v>
      </c>
      <c r="F96" s="11">
        <v>5993.54</v>
      </c>
      <c r="G96" s="20">
        <f t="shared" si="0"/>
        <v>5993.54</v>
      </c>
      <c r="H96" s="6"/>
    </row>
    <row r="97" spans="1:9" s="5" customFormat="1" ht="75.75" thickBot="1" x14ac:dyDescent="0.3">
      <c r="A97" s="21" t="s">
        <v>160</v>
      </c>
      <c r="B97" s="21" t="s">
        <v>174</v>
      </c>
      <c r="C97" s="22" t="s">
        <v>418</v>
      </c>
      <c r="D97" s="23" t="s">
        <v>6</v>
      </c>
      <c r="E97" s="81">
        <v>1</v>
      </c>
      <c r="F97" s="30">
        <v>5187.84</v>
      </c>
      <c r="G97" s="25">
        <f t="shared" si="0"/>
        <v>5187.84</v>
      </c>
      <c r="H97" s="6"/>
    </row>
    <row r="98" spans="1:9" s="5" customFormat="1" ht="45.75" thickBot="1" x14ac:dyDescent="0.3">
      <c r="A98" s="32" t="s">
        <v>175</v>
      </c>
      <c r="B98" s="32" t="s">
        <v>176</v>
      </c>
      <c r="C98" s="33" t="s">
        <v>403</v>
      </c>
      <c r="D98" s="34" t="s">
        <v>6</v>
      </c>
      <c r="E98" s="83">
        <v>1</v>
      </c>
      <c r="F98" s="35">
        <v>2793.86</v>
      </c>
      <c r="G98" s="36">
        <f t="shared" si="0"/>
        <v>2793.86</v>
      </c>
      <c r="H98" s="6"/>
    </row>
    <row r="99" spans="1:9" s="5" customFormat="1" ht="30" x14ac:dyDescent="0.25">
      <c r="A99" s="63" t="s">
        <v>177</v>
      </c>
      <c r="B99" s="63" t="s">
        <v>178</v>
      </c>
      <c r="C99" s="74" t="s">
        <v>396</v>
      </c>
      <c r="D99" s="71" t="s">
        <v>292</v>
      </c>
      <c r="E99" s="82">
        <v>128</v>
      </c>
      <c r="F99" s="66">
        <v>6.92</v>
      </c>
      <c r="G99" s="67">
        <f t="shared" si="0"/>
        <v>885.76</v>
      </c>
      <c r="H99" s="6"/>
    </row>
    <row r="100" spans="1:9" s="5" customFormat="1" ht="30" x14ac:dyDescent="0.25">
      <c r="A100" s="13" t="s">
        <v>177</v>
      </c>
      <c r="B100" s="13" t="s">
        <v>179</v>
      </c>
      <c r="C100" s="2" t="s">
        <v>397</v>
      </c>
      <c r="D100" s="12" t="s">
        <v>292</v>
      </c>
      <c r="E100" s="79">
        <v>112</v>
      </c>
      <c r="F100" s="11">
        <v>8.49</v>
      </c>
      <c r="G100" s="20">
        <f t="shared" si="0"/>
        <v>950.88</v>
      </c>
      <c r="H100" s="6"/>
    </row>
    <row r="101" spans="1:9" s="5" customFormat="1" ht="45" x14ac:dyDescent="0.25">
      <c r="A101" s="13" t="s">
        <v>177</v>
      </c>
      <c r="B101" s="13" t="s">
        <v>180</v>
      </c>
      <c r="C101" s="2" t="s">
        <v>399</v>
      </c>
      <c r="D101" s="12" t="s">
        <v>6</v>
      </c>
      <c r="E101" s="79">
        <v>1</v>
      </c>
      <c r="F101" s="11">
        <v>2682.21</v>
      </c>
      <c r="G101" s="20">
        <f t="shared" si="0"/>
        <v>2682.21</v>
      </c>
      <c r="H101" s="6"/>
    </row>
    <row r="102" spans="1:9" s="5" customFormat="1" ht="45" x14ac:dyDescent="0.25">
      <c r="A102" s="13" t="s">
        <v>177</v>
      </c>
      <c r="B102" s="13" t="s">
        <v>181</v>
      </c>
      <c r="C102" s="2" t="s">
        <v>400</v>
      </c>
      <c r="D102" s="12" t="s">
        <v>6</v>
      </c>
      <c r="E102" s="79">
        <v>1</v>
      </c>
      <c r="F102" s="11">
        <v>28469.360000000001</v>
      </c>
      <c r="G102" s="20">
        <f t="shared" si="0"/>
        <v>28469.360000000001</v>
      </c>
      <c r="H102" s="6"/>
    </row>
    <row r="103" spans="1:9" s="5" customFormat="1" ht="60" x14ac:dyDescent="0.25">
      <c r="A103" s="13" t="s">
        <v>177</v>
      </c>
      <c r="B103" s="13" t="s">
        <v>182</v>
      </c>
      <c r="C103" s="2" t="s">
        <v>541</v>
      </c>
      <c r="D103" s="12" t="s">
        <v>6</v>
      </c>
      <c r="E103" s="79">
        <v>1</v>
      </c>
      <c r="F103" s="11">
        <v>26465.63</v>
      </c>
      <c r="G103" s="20">
        <f t="shared" si="0"/>
        <v>26465.63</v>
      </c>
      <c r="H103" s="6"/>
    </row>
    <row r="104" spans="1:9" s="5" customFormat="1" ht="45" x14ac:dyDescent="0.25">
      <c r="A104" s="13" t="s">
        <v>177</v>
      </c>
      <c r="B104" s="13" t="s">
        <v>183</v>
      </c>
      <c r="C104" s="2" t="s">
        <v>401</v>
      </c>
      <c r="D104" s="12" t="s">
        <v>6</v>
      </c>
      <c r="E104" s="79">
        <v>1</v>
      </c>
      <c r="F104" s="11">
        <v>284.5</v>
      </c>
      <c r="G104" s="20">
        <f t="shared" si="0"/>
        <v>284.5</v>
      </c>
      <c r="H104" s="6"/>
    </row>
    <row r="105" spans="1:9" s="5" customFormat="1" ht="60" x14ac:dyDescent="0.25">
      <c r="A105" s="13" t="s">
        <v>177</v>
      </c>
      <c r="B105" s="13" t="s">
        <v>184</v>
      </c>
      <c r="C105" s="2" t="s">
        <v>402</v>
      </c>
      <c r="D105" s="12" t="s">
        <v>6</v>
      </c>
      <c r="E105" s="79">
        <v>1</v>
      </c>
      <c r="F105" s="11">
        <v>9105.32</v>
      </c>
      <c r="G105" s="20">
        <f t="shared" si="0"/>
        <v>9105.32</v>
      </c>
      <c r="H105" s="6"/>
    </row>
    <row r="106" spans="1:9" s="5" customFormat="1" ht="30" x14ac:dyDescent="0.25">
      <c r="A106" s="13" t="s">
        <v>177</v>
      </c>
      <c r="B106" s="13" t="s">
        <v>185</v>
      </c>
      <c r="C106" s="2" t="s">
        <v>394</v>
      </c>
      <c r="D106" s="12" t="s">
        <v>291</v>
      </c>
      <c r="E106" s="79">
        <v>2</v>
      </c>
      <c r="F106" s="11">
        <v>120.76</v>
      </c>
      <c r="G106" s="20">
        <f t="shared" si="0"/>
        <v>241.52</v>
      </c>
      <c r="H106" s="6"/>
    </row>
    <row r="107" spans="1:9" s="5" customFormat="1" ht="30" x14ac:dyDescent="0.25">
      <c r="A107" s="13" t="s">
        <v>177</v>
      </c>
      <c r="B107" s="13" t="s">
        <v>186</v>
      </c>
      <c r="C107" s="2" t="s">
        <v>352</v>
      </c>
      <c r="D107" s="12" t="s">
        <v>291</v>
      </c>
      <c r="E107" s="79">
        <v>5</v>
      </c>
      <c r="F107" s="11">
        <v>265.08999999999997</v>
      </c>
      <c r="G107" s="20">
        <f t="shared" si="0"/>
        <v>1325.45</v>
      </c>
      <c r="H107" s="6"/>
    </row>
    <row r="108" spans="1:9" s="5" customFormat="1" ht="45" x14ac:dyDescent="0.25">
      <c r="A108" s="13" t="s">
        <v>177</v>
      </c>
      <c r="B108" s="13" t="s">
        <v>187</v>
      </c>
      <c r="C108" s="2" t="s">
        <v>531</v>
      </c>
      <c r="D108" s="12" t="s">
        <v>292</v>
      </c>
      <c r="E108" s="79">
        <v>112</v>
      </c>
      <c r="F108" s="11">
        <v>7.52</v>
      </c>
      <c r="G108" s="20">
        <f t="shared" si="0"/>
        <v>842.24</v>
      </c>
      <c r="H108" s="6"/>
    </row>
    <row r="109" spans="1:9" s="5" customFormat="1" ht="30.75" thickBot="1" x14ac:dyDescent="0.3">
      <c r="A109" s="21" t="s">
        <v>177</v>
      </c>
      <c r="B109" s="21" t="s">
        <v>188</v>
      </c>
      <c r="C109" s="22" t="s">
        <v>395</v>
      </c>
      <c r="D109" s="23" t="s">
        <v>304</v>
      </c>
      <c r="E109" s="81">
        <v>62.75</v>
      </c>
      <c r="F109" s="30">
        <v>96.09</v>
      </c>
      <c r="G109" s="25">
        <f t="shared" si="0"/>
        <v>6029.65</v>
      </c>
      <c r="H109" s="6"/>
    </row>
    <row r="110" spans="1:9" s="5" customFormat="1" ht="60" x14ac:dyDescent="0.25">
      <c r="A110" s="63" t="s">
        <v>192</v>
      </c>
      <c r="B110" s="63" t="s">
        <v>189</v>
      </c>
      <c r="C110" s="74" t="s">
        <v>391</v>
      </c>
      <c r="D110" s="71" t="s">
        <v>292</v>
      </c>
      <c r="E110" s="82">
        <v>601</v>
      </c>
      <c r="F110" s="66">
        <v>7.52</v>
      </c>
      <c r="G110" s="67">
        <f t="shared" si="0"/>
        <v>4519.5200000000004</v>
      </c>
      <c r="H110" s="6"/>
    </row>
    <row r="111" spans="1:9" s="5" customFormat="1" ht="60.75" thickBot="1" x14ac:dyDescent="0.3">
      <c r="A111" s="13" t="s">
        <v>192</v>
      </c>
      <c r="B111" s="13" t="s">
        <v>190</v>
      </c>
      <c r="C111" s="2" t="s">
        <v>392</v>
      </c>
      <c r="D111" s="12" t="s">
        <v>304</v>
      </c>
      <c r="E111" s="79">
        <v>375</v>
      </c>
      <c r="F111" s="11">
        <v>0.25</v>
      </c>
      <c r="G111" s="20">
        <f t="shared" si="0"/>
        <v>93.75</v>
      </c>
      <c r="H111" s="31"/>
    </row>
    <row r="112" spans="1:9" s="5" customFormat="1" ht="60.75" thickBot="1" x14ac:dyDescent="0.3">
      <c r="A112" s="13" t="s">
        <v>192</v>
      </c>
      <c r="B112" s="13" t="s">
        <v>191</v>
      </c>
      <c r="C112" s="22" t="s">
        <v>393</v>
      </c>
      <c r="D112" s="23" t="s">
        <v>292</v>
      </c>
      <c r="E112" s="81">
        <v>601</v>
      </c>
      <c r="F112" s="30">
        <v>6.92</v>
      </c>
      <c r="G112" s="25">
        <f t="shared" si="0"/>
        <v>4158.92</v>
      </c>
      <c r="H112" s="37" t="s">
        <v>80</v>
      </c>
      <c r="I112" s="38">
        <f>ROUND(SUM(G68:G112),2)</f>
        <v>313570.53000000003</v>
      </c>
    </row>
    <row r="113" spans="1:8" s="5" customFormat="1" ht="60" x14ac:dyDescent="0.25">
      <c r="A113" s="15" t="s">
        <v>193</v>
      </c>
      <c r="B113" s="15" t="s">
        <v>28</v>
      </c>
      <c r="C113" s="16" t="s">
        <v>365</v>
      </c>
      <c r="D113" s="17" t="s">
        <v>304</v>
      </c>
      <c r="E113" s="78">
        <v>154687</v>
      </c>
      <c r="F113" s="29"/>
      <c r="G113" s="19">
        <f t="shared" si="0"/>
        <v>0</v>
      </c>
      <c r="H113" s="113" t="s">
        <v>532</v>
      </c>
    </row>
    <row r="114" spans="1:8" s="5" customFormat="1" ht="60" x14ac:dyDescent="0.25">
      <c r="A114" s="13" t="s">
        <v>193</v>
      </c>
      <c r="B114" s="13" t="s">
        <v>29</v>
      </c>
      <c r="C114" s="2" t="s">
        <v>389</v>
      </c>
      <c r="D114" s="12" t="s">
        <v>292</v>
      </c>
      <c r="E114" s="79">
        <v>85269</v>
      </c>
      <c r="F114" s="11"/>
      <c r="G114" s="20">
        <f t="shared" si="0"/>
        <v>0</v>
      </c>
      <c r="H114" s="114"/>
    </row>
    <row r="115" spans="1:8" s="5" customFormat="1" ht="60" x14ac:dyDescent="0.25">
      <c r="A115" s="13" t="s">
        <v>193</v>
      </c>
      <c r="B115" s="13" t="s">
        <v>30</v>
      </c>
      <c r="C115" s="2" t="s">
        <v>390</v>
      </c>
      <c r="D115" s="12" t="s">
        <v>304</v>
      </c>
      <c r="E115" s="79">
        <v>105278</v>
      </c>
      <c r="F115" s="11"/>
      <c r="G115" s="20">
        <f t="shared" si="0"/>
        <v>0</v>
      </c>
      <c r="H115" s="114"/>
    </row>
    <row r="116" spans="1:8" s="5" customFormat="1" ht="60" x14ac:dyDescent="0.25">
      <c r="A116" s="13" t="s">
        <v>193</v>
      </c>
      <c r="B116" s="13" t="s">
        <v>31</v>
      </c>
      <c r="C116" s="2" t="s">
        <v>368</v>
      </c>
      <c r="D116" s="12" t="s">
        <v>292</v>
      </c>
      <c r="E116" s="79">
        <v>72</v>
      </c>
      <c r="F116" s="11"/>
      <c r="G116" s="20">
        <f t="shared" si="0"/>
        <v>0</v>
      </c>
      <c r="H116" s="114"/>
    </row>
    <row r="117" spans="1:8" s="5" customFormat="1" ht="60" x14ac:dyDescent="0.25">
      <c r="A117" s="13" t="s">
        <v>193</v>
      </c>
      <c r="B117" s="13" t="s">
        <v>51</v>
      </c>
      <c r="C117" s="61" t="s">
        <v>369</v>
      </c>
      <c r="D117" s="47" t="s">
        <v>304</v>
      </c>
      <c r="E117" s="80">
        <v>72396</v>
      </c>
      <c r="F117" s="62"/>
      <c r="G117" s="20">
        <f t="shared" si="0"/>
        <v>0</v>
      </c>
      <c r="H117" s="114"/>
    </row>
    <row r="118" spans="1:8" s="5" customFormat="1" ht="60" x14ac:dyDescent="0.25">
      <c r="A118" s="13" t="s">
        <v>193</v>
      </c>
      <c r="B118" s="13" t="s">
        <v>194</v>
      </c>
      <c r="C118" s="61" t="s">
        <v>384</v>
      </c>
      <c r="D118" s="47" t="s">
        <v>304</v>
      </c>
      <c r="E118" s="80">
        <v>20402</v>
      </c>
      <c r="F118" s="62"/>
      <c r="G118" s="20">
        <f t="shared" si="0"/>
        <v>0</v>
      </c>
      <c r="H118" s="114"/>
    </row>
    <row r="119" spans="1:8" s="5" customFormat="1" ht="60" x14ac:dyDescent="0.25">
      <c r="A119" s="13" t="s">
        <v>193</v>
      </c>
      <c r="B119" s="13" t="s">
        <v>195</v>
      </c>
      <c r="C119" s="61" t="s">
        <v>370</v>
      </c>
      <c r="D119" s="47" t="s">
        <v>297</v>
      </c>
      <c r="E119" s="80">
        <v>6632</v>
      </c>
      <c r="F119" s="62"/>
      <c r="G119" s="20">
        <f t="shared" si="0"/>
        <v>0</v>
      </c>
      <c r="H119" s="114"/>
    </row>
    <row r="120" spans="1:8" s="5" customFormat="1" ht="60" x14ac:dyDescent="0.25">
      <c r="A120" s="13" t="s">
        <v>193</v>
      </c>
      <c r="B120" s="13" t="s">
        <v>196</v>
      </c>
      <c r="C120" s="61" t="s">
        <v>371</v>
      </c>
      <c r="D120" s="47" t="s">
        <v>304</v>
      </c>
      <c r="E120" s="80">
        <v>92269</v>
      </c>
      <c r="F120" s="62"/>
      <c r="G120" s="20">
        <f t="shared" si="0"/>
        <v>0</v>
      </c>
      <c r="H120" s="114"/>
    </row>
    <row r="121" spans="1:8" s="5" customFormat="1" ht="60" x14ac:dyDescent="0.25">
      <c r="A121" s="13" t="s">
        <v>193</v>
      </c>
      <c r="B121" s="13" t="s">
        <v>197</v>
      </c>
      <c r="C121" s="61" t="s">
        <v>372</v>
      </c>
      <c r="D121" s="47" t="s">
        <v>304</v>
      </c>
      <c r="E121" s="80">
        <v>71800</v>
      </c>
      <c r="F121" s="62"/>
      <c r="G121" s="20">
        <f t="shared" si="0"/>
        <v>0</v>
      </c>
      <c r="H121" s="114"/>
    </row>
    <row r="122" spans="1:8" s="5" customFormat="1" ht="60" x14ac:dyDescent="0.25">
      <c r="A122" s="13" t="s">
        <v>193</v>
      </c>
      <c r="B122" s="13" t="s">
        <v>198</v>
      </c>
      <c r="C122" s="61" t="s">
        <v>385</v>
      </c>
      <c r="D122" s="47" t="s">
        <v>304</v>
      </c>
      <c r="E122" s="80">
        <v>20231</v>
      </c>
      <c r="F122" s="62"/>
      <c r="G122" s="20">
        <f t="shared" si="0"/>
        <v>0</v>
      </c>
      <c r="H122" s="114"/>
    </row>
    <row r="123" spans="1:8" s="5" customFormat="1" ht="60" x14ac:dyDescent="0.25">
      <c r="A123" s="13" t="s">
        <v>193</v>
      </c>
      <c r="B123" s="13" t="s">
        <v>199</v>
      </c>
      <c r="C123" s="61" t="s">
        <v>373</v>
      </c>
      <c r="D123" s="47" t="s">
        <v>297</v>
      </c>
      <c r="E123" s="80">
        <v>6632</v>
      </c>
      <c r="F123" s="62"/>
      <c r="G123" s="20">
        <f t="shared" si="0"/>
        <v>0</v>
      </c>
      <c r="H123" s="114"/>
    </row>
    <row r="124" spans="1:8" s="5" customFormat="1" ht="60" x14ac:dyDescent="0.25">
      <c r="A124" s="13" t="s">
        <v>193</v>
      </c>
      <c r="B124" s="13" t="s">
        <v>200</v>
      </c>
      <c r="C124" s="61" t="s">
        <v>374</v>
      </c>
      <c r="D124" s="47" t="s">
        <v>304</v>
      </c>
      <c r="E124" s="80">
        <v>71587</v>
      </c>
      <c r="F124" s="62"/>
      <c r="G124" s="20">
        <f t="shared" si="0"/>
        <v>0</v>
      </c>
      <c r="H124" s="114"/>
    </row>
    <row r="125" spans="1:8" s="5" customFormat="1" ht="60" x14ac:dyDescent="0.25">
      <c r="A125" s="13" t="s">
        <v>193</v>
      </c>
      <c r="B125" s="13" t="s">
        <v>201</v>
      </c>
      <c r="C125" s="61" t="s">
        <v>386</v>
      </c>
      <c r="D125" s="47" t="s">
        <v>297</v>
      </c>
      <c r="E125" s="80">
        <v>3366</v>
      </c>
      <c r="F125" s="62"/>
      <c r="G125" s="20">
        <f t="shared" si="0"/>
        <v>0</v>
      </c>
      <c r="H125" s="114"/>
    </row>
    <row r="126" spans="1:8" s="5" customFormat="1" ht="60" x14ac:dyDescent="0.25">
      <c r="A126" s="13" t="s">
        <v>193</v>
      </c>
      <c r="B126" s="13" t="s">
        <v>202</v>
      </c>
      <c r="C126" s="61" t="s">
        <v>387</v>
      </c>
      <c r="D126" s="47" t="s">
        <v>292</v>
      </c>
      <c r="E126" s="80">
        <v>16866</v>
      </c>
      <c r="F126" s="62"/>
      <c r="G126" s="20">
        <f t="shared" si="0"/>
        <v>0</v>
      </c>
      <c r="H126" s="114"/>
    </row>
    <row r="127" spans="1:8" s="5" customFormat="1" ht="60" x14ac:dyDescent="0.25">
      <c r="A127" s="13" t="s">
        <v>193</v>
      </c>
      <c r="B127" s="13" t="s">
        <v>203</v>
      </c>
      <c r="C127" s="61" t="s">
        <v>376</v>
      </c>
      <c r="D127" s="47" t="s">
        <v>304</v>
      </c>
      <c r="E127" s="80">
        <v>34205</v>
      </c>
      <c r="F127" s="62"/>
      <c r="G127" s="20">
        <f t="shared" si="0"/>
        <v>0</v>
      </c>
      <c r="H127" s="114"/>
    </row>
    <row r="128" spans="1:8" s="5" customFormat="1" ht="105" x14ac:dyDescent="0.25">
      <c r="A128" s="13" t="s">
        <v>216</v>
      </c>
      <c r="B128" s="13" t="s">
        <v>205</v>
      </c>
      <c r="C128" s="61" t="s">
        <v>365</v>
      </c>
      <c r="D128" s="47" t="s">
        <v>304</v>
      </c>
      <c r="E128" s="80">
        <v>583</v>
      </c>
      <c r="F128" s="62"/>
      <c r="G128" s="20">
        <f t="shared" si="0"/>
        <v>0</v>
      </c>
      <c r="H128" s="114"/>
    </row>
    <row r="129" spans="1:9" s="5" customFormat="1" ht="105" x14ac:dyDescent="0.25">
      <c r="A129" s="13" t="s">
        <v>216</v>
      </c>
      <c r="B129" s="13" t="s">
        <v>206</v>
      </c>
      <c r="C129" s="61" t="s">
        <v>378</v>
      </c>
      <c r="D129" s="47" t="s">
        <v>292</v>
      </c>
      <c r="E129" s="80">
        <v>381</v>
      </c>
      <c r="F129" s="62"/>
      <c r="G129" s="20">
        <f t="shared" si="0"/>
        <v>0</v>
      </c>
      <c r="H129" s="114"/>
    </row>
    <row r="130" spans="1:9" s="5" customFormat="1" ht="105" x14ac:dyDescent="0.25">
      <c r="A130" s="13" t="s">
        <v>216</v>
      </c>
      <c r="B130" s="13" t="s">
        <v>207</v>
      </c>
      <c r="C130" s="61" t="s">
        <v>379</v>
      </c>
      <c r="D130" s="47" t="s">
        <v>304</v>
      </c>
      <c r="E130" s="80">
        <v>311</v>
      </c>
      <c r="F130" s="62"/>
      <c r="G130" s="20">
        <f t="shared" si="0"/>
        <v>0</v>
      </c>
      <c r="H130" s="114"/>
    </row>
    <row r="131" spans="1:9" s="5" customFormat="1" ht="105" x14ac:dyDescent="0.25">
      <c r="A131" s="13" t="s">
        <v>216</v>
      </c>
      <c r="B131" s="13" t="s">
        <v>208</v>
      </c>
      <c r="C131" s="61" t="s">
        <v>381</v>
      </c>
      <c r="D131" s="47" t="s">
        <v>292</v>
      </c>
      <c r="E131" s="80">
        <v>38</v>
      </c>
      <c r="F131" s="62"/>
      <c r="G131" s="20">
        <f t="shared" si="0"/>
        <v>0</v>
      </c>
      <c r="H131" s="114"/>
    </row>
    <row r="132" spans="1:9" s="5" customFormat="1" ht="105" x14ac:dyDescent="0.25">
      <c r="A132" s="13" t="s">
        <v>216</v>
      </c>
      <c r="B132" s="13" t="s">
        <v>209</v>
      </c>
      <c r="C132" s="61" t="s">
        <v>369</v>
      </c>
      <c r="D132" s="47" t="s">
        <v>304</v>
      </c>
      <c r="E132" s="80">
        <v>309</v>
      </c>
      <c r="F132" s="62"/>
      <c r="G132" s="20">
        <f t="shared" si="0"/>
        <v>0</v>
      </c>
      <c r="H132" s="114"/>
    </row>
    <row r="133" spans="1:9" s="5" customFormat="1" ht="105" x14ac:dyDescent="0.25">
      <c r="A133" s="13" t="s">
        <v>216</v>
      </c>
      <c r="B133" s="13" t="s">
        <v>210</v>
      </c>
      <c r="C133" s="61" t="s">
        <v>370</v>
      </c>
      <c r="D133" s="47" t="s">
        <v>297</v>
      </c>
      <c r="E133" s="80">
        <v>73</v>
      </c>
      <c r="F133" s="62"/>
      <c r="G133" s="20">
        <f t="shared" si="0"/>
        <v>0</v>
      </c>
      <c r="H133" s="114"/>
    </row>
    <row r="134" spans="1:9" s="5" customFormat="1" ht="105" x14ac:dyDescent="0.25">
      <c r="A134" s="13" t="s">
        <v>216</v>
      </c>
      <c r="B134" s="13" t="s">
        <v>211</v>
      </c>
      <c r="C134" s="61" t="s">
        <v>371</v>
      </c>
      <c r="D134" s="47" t="s">
        <v>304</v>
      </c>
      <c r="E134" s="80">
        <v>306</v>
      </c>
      <c r="F134" s="62"/>
      <c r="G134" s="20">
        <f t="shared" si="0"/>
        <v>0</v>
      </c>
      <c r="H134" s="114"/>
    </row>
    <row r="135" spans="1:9" s="5" customFormat="1" ht="105" x14ac:dyDescent="0.25">
      <c r="A135" s="13" t="s">
        <v>216</v>
      </c>
      <c r="B135" s="13" t="s">
        <v>212</v>
      </c>
      <c r="C135" s="61" t="s">
        <v>372</v>
      </c>
      <c r="D135" s="47" t="s">
        <v>304</v>
      </c>
      <c r="E135" s="80">
        <v>305</v>
      </c>
      <c r="F135" s="62"/>
      <c r="G135" s="20">
        <f t="shared" si="0"/>
        <v>0</v>
      </c>
      <c r="H135" s="114"/>
    </row>
    <row r="136" spans="1:9" s="5" customFormat="1" ht="105" x14ac:dyDescent="0.25">
      <c r="A136" s="13" t="s">
        <v>216</v>
      </c>
      <c r="B136" s="13" t="s">
        <v>213</v>
      </c>
      <c r="C136" s="61" t="s">
        <v>388</v>
      </c>
      <c r="D136" s="47" t="s">
        <v>297</v>
      </c>
      <c r="E136" s="80">
        <v>73</v>
      </c>
      <c r="F136" s="62"/>
      <c r="G136" s="20">
        <f t="shared" si="0"/>
        <v>0</v>
      </c>
      <c r="H136" s="114"/>
    </row>
    <row r="137" spans="1:9" s="5" customFormat="1" ht="105" x14ac:dyDescent="0.25">
      <c r="A137" s="13" t="s">
        <v>216</v>
      </c>
      <c r="B137" s="13" t="s">
        <v>214</v>
      </c>
      <c r="C137" s="61" t="s">
        <v>374</v>
      </c>
      <c r="D137" s="47" t="s">
        <v>304</v>
      </c>
      <c r="E137" s="80">
        <v>304</v>
      </c>
      <c r="F137" s="62"/>
      <c r="G137" s="20">
        <f t="shared" si="0"/>
        <v>0</v>
      </c>
      <c r="H137" s="114"/>
    </row>
    <row r="138" spans="1:9" s="5" customFormat="1" ht="105.75" thickBot="1" x14ac:dyDescent="0.3">
      <c r="A138" s="13" t="s">
        <v>216</v>
      </c>
      <c r="B138" s="13" t="s">
        <v>215</v>
      </c>
      <c r="C138" s="22" t="s">
        <v>376</v>
      </c>
      <c r="D138" s="23" t="s">
        <v>304</v>
      </c>
      <c r="E138" s="81">
        <v>141</v>
      </c>
      <c r="F138" s="30"/>
      <c r="G138" s="25">
        <f t="shared" si="0"/>
        <v>0</v>
      </c>
      <c r="H138" s="114"/>
      <c r="I138" s="39"/>
    </row>
    <row r="139" spans="1:9" s="5" customFormat="1" ht="60" x14ac:dyDescent="0.25">
      <c r="A139" s="15" t="s">
        <v>204</v>
      </c>
      <c r="B139" s="15" t="s">
        <v>28</v>
      </c>
      <c r="C139" s="16" t="s">
        <v>365</v>
      </c>
      <c r="D139" s="17" t="s">
        <v>304</v>
      </c>
      <c r="E139" s="78">
        <v>154687</v>
      </c>
      <c r="F139" s="103">
        <v>6.1</v>
      </c>
      <c r="G139" s="19">
        <f t="shared" si="0"/>
        <v>943590.7</v>
      </c>
      <c r="H139" s="114"/>
    </row>
    <row r="140" spans="1:9" s="5" customFormat="1" ht="60" x14ac:dyDescent="0.25">
      <c r="A140" s="13" t="s">
        <v>204</v>
      </c>
      <c r="B140" s="13" t="s">
        <v>29</v>
      </c>
      <c r="C140" s="2" t="s">
        <v>382</v>
      </c>
      <c r="D140" s="12" t="s">
        <v>292</v>
      </c>
      <c r="E140" s="79">
        <v>91238</v>
      </c>
      <c r="F140" s="104">
        <v>19.97</v>
      </c>
      <c r="G140" s="20">
        <f t="shared" si="0"/>
        <v>1822022.86</v>
      </c>
      <c r="H140" s="114"/>
    </row>
    <row r="141" spans="1:9" s="5" customFormat="1" ht="60" x14ac:dyDescent="0.25">
      <c r="A141" s="13" t="s">
        <v>204</v>
      </c>
      <c r="B141" s="13" t="s">
        <v>30</v>
      </c>
      <c r="C141" s="2" t="s">
        <v>383</v>
      </c>
      <c r="D141" s="12" t="s">
        <v>304</v>
      </c>
      <c r="E141" s="79">
        <v>104383</v>
      </c>
      <c r="F141" s="104">
        <v>9.85</v>
      </c>
      <c r="G141" s="20">
        <f t="shared" si="0"/>
        <v>1028172.55</v>
      </c>
      <c r="H141" s="114"/>
    </row>
    <row r="142" spans="1:9" s="5" customFormat="1" ht="60" x14ac:dyDescent="0.25">
      <c r="A142" s="13" t="s">
        <v>204</v>
      </c>
      <c r="B142" s="13" t="s">
        <v>31</v>
      </c>
      <c r="C142" s="2" t="s">
        <v>368</v>
      </c>
      <c r="D142" s="12" t="s">
        <v>292</v>
      </c>
      <c r="E142" s="79">
        <v>53</v>
      </c>
      <c r="F142" s="104">
        <v>74.06</v>
      </c>
      <c r="G142" s="20">
        <f t="shared" si="0"/>
        <v>3925.18</v>
      </c>
      <c r="H142" s="114"/>
    </row>
    <row r="143" spans="1:9" s="5" customFormat="1" ht="60" x14ac:dyDescent="0.25">
      <c r="A143" s="13" t="s">
        <v>204</v>
      </c>
      <c r="B143" s="13" t="s">
        <v>51</v>
      </c>
      <c r="C143" s="2" t="s">
        <v>369</v>
      </c>
      <c r="D143" s="12" t="s">
        <v>304</v>
      </c>
      <c r="E143" s="79">
        <v>72396</v>
      </c>
      <c r="F143" s="104">
        <v>17.53</v>
      </c>
      <c r="G143" s="20">
        <f t="shared" si="0"/>
        <v>1269101.8799999999</v>
      </c>
      <c r="H143" s="114"/>
    </row>
    <row r="144" spans="1:9" s="5" customFormat="1" ht="60" x14ac:dyDescent="0.25">
      <c r="A144" s="13" t="s">
        <v>204</v>
      </c>
      <c r="B144" s="13" t="s">
        <v>194</v>
      </c>
      <c r="C144" s="2" t="s">
        <v>384</v>
      </c>
      <c r="D144" s="12" t="s">
        <v>304</v>
      </c>
      <c r="E144" s="79">
        <v>20402</v>
      </c>
      <c r="F144" s="104">
        <v>19.22</v>
      </c>
      <c r="G144" s="20">
        <f t="shared" si="0"/>
        <v>392126.44</v>
      </c>
      <c r="H144" s="114"/>
    </row>
    <row r="145" spans="1:9" s="5" customFormat="1" ht="60" x14ac:dyDescent="0.25">
      <c r="A145" s="13" t="s">
        <v>204</v>
      </c>
      <c r="B145" s="13" t="s">
        <v>195</v>
      </c>
      <c r="C145" s="2" t="s">
        <v>370</v>
      </c>
      <c r="D145" s="12" t="s">
        <v>297</v>
      </c>
      <c r="E145" s="79">
        <v>6632</v>
      </c>
      <c r="F145" s="104">
        <v>0.5</v>
      </c>
      <c r="G145" s="20">
        <f t="shared" si="0"/>
        <v>3316</v>
      </c>
      <c r="H145" s="114"/>
    </row>
    <row r="146" spans="1:9" s="5" customFormat="1" ht="60" x14ac:dyDescent="0.25">
      <c r="A146" s="13" t="s">
        <v>204</v>
      </c>
      <c r="B146" s="13" t="s">
        <v>196</v>
      </c>
      <c r="C146" s="2" t="s">
        <v>371</v>
      </c>
      <c r="D146" s="12" t="s">
        <v>304</v>
      </c>
      <c r="E146" s="79">
        <v>92269</v>
      </c>
      <c r="F146" s="104">
        <v>0.36</v>
      </c>
      <c r="G146" s="20">
        <f t="shared" si="0"/>
        <v>33216.839999999997</v>
      </c>
      <c r="H146" s="114"/>
    </row>
    <row r="147" spans="1:9" s="5" customFormat="1" ht="60" x14ac:dyDescent="0.25">
      <c r="A147" s="13" t="s">
        <v>204</v>
      </c>
      <c r="B147" s="13" t="s">
        <v>197</v>
      </c>
      <c r="C147" s="2" t="s">
        <v>372</v>
      </c>
      <c r="D147" s="12" t="s">
        <v>304</v>
      </c>
      <c r="E147" s="79">
        <v>71800</v>
      </c>
      <c r="F147" s="104">
        <v>8.36</v>
      </c>
      <c r="G147" s="20">
        <f t="shared" si="0"/>
        <v>600248</v>
      </c>
      <c r="H147" s="114"/>
    </row>
    <row r="148" spans="1:9" s="5" customFormat="1" ht="60" x14ac:dyDescent="0.25">
      <c r="A148" s="13" t="s">
        <v>204</v>
      </c>
      <c r="B148" s="13" t="s">
        <v>198</v>
      </c>
      <c r="C148" s="2" t="s">
        <v>385</v>
      </c>
      <c r="D148" s="12" t="s">
        <v>304</v>
      </c>
      <c r="E148" s="79">
        <v>20231</v>
      </c>
      <c r="F148" s="104">
        <v>9.84</v>
      </c>
      <c r="G148" s="20">
        <f t="shared" si="0"/>
        <v>199073.04</v>
      </c>
      <c r="H148" s="114"/>
    </row>
    <row r="149" spans="1:9" s="5" customFormat="1" ht="60" x14ac:dyDescent="0.25">
      <c r="A149" s="13" t="s">
        <v>204</v>
      </c>
      <c r="B149" s="13" t="s">
        <v>199</v>
      </c>
      <c r="C149" s="2" t="s">
        <v>373</v>
      </c>
      <c r="D149" s="12" t="s">
        <v>297</v>
      </c>
      <c r="E149" s="79">
        <v>6632</v>
      </c>
      <c r="F149" s="104">
        <v>0.5</v>
      </c>
      <c r="G149" s="20">
        <f t="shared" si="0"/>
        <v>3316</v>
      </c>
      <c r="H149" s="114"/>
    </row>
    <row r="150" spans="1:9" s="5" customFormat="1" ht="60" x14ac:dyDescent="0.25">
      <c r="A150" s="13" t="s">
        <v>204</v>
      </c>
      <c r="B150" s="13" t="s">
        <v>200</v>
      </c>
      <c r="C150" s="2" t="s">
        <v>374</v>
      </c>
      <c r="D150" s="12" t="s">
        <v>304</v>
      </c>
      <c r="E150" s="79">
        <v>71587</v>
      </c>
      <c r="F150" s="104">
        <v>0.33</v>
      </c>
      <c r="G150" s="20">
        <f t="shared" si="0"/>
        <v>23623.71</v>
      </c>
      <c r="H150" s="114"/>
    </row>
    <row r="151" spans="1:9" s="5" customFormat="1" ht="60" x14ac:dyDescent="0.25">
      <c r="A151" s="13" t="s">
        <v>204</v>
      </c>
      <c r="B151" s="13" t="s">
        <v>201</v>
      </c>
      <c r="C151" s="2" t="s">
        <v>386</v>
      </c>
      <c r="D151" s="12" t="s">
        <v>297</v>
      </c>
      <c r="E151" s="79">
        <v>3366</v>
      </c>
      <c r="F151" s="104">
        <v>0.5</v>
      </c>
      <c r="G151" s="20">
        <f t="shared" si="0"/>
        <v>1683</v>
      </c>
      <c r="H151" s="114"/>
    </row>
    <row r="152" spans="1:9" s="5" customFormat="1" ht="60" x14ac:dyDescent="0.25">
      <c r="A152" s="13" t="s">
        <v>204</v>
      </c>
      <c r="B152" s="13" t="s">
        <v>202</v>
      </c>
      <c r="C152" s="2" t="s">
        <v>387</v>
      </c>
      <c r="D152" s="12" t="s">
        <v>292</v>
      </c>
      <c r="E152" s="79">
        <v>16866</v>
      </c>
      <c r="F152" s="104">
        <v>21.98</v>
      </c>
      <c r="G152" s="20">
        <f t="shared" si="0"/>
        <v>370714.68</v>
      </c>
      <c r="H152" s="114"/>
    </row>
    <row r="153" spans="1:9" s="5" customFormat="1" ht="60" x14ac:dyDescent="0.25">
      <c r="A153" s="57" t="s">
        <v>204</v>
      </c>
      <c r="B153" s="57" t="s">
        <v>203</v>
      </c>
      <c r="C153" s="61" t="s">
        <v>376</v>
      </c>
      <c r="D153" s="47" t="s">
        <v>304</v>
      </c>
      <c r="E153" s="80">
        <v>34205</v>
      </c>
      <c r="F153" s="105">
        <v>5.27</v>
      </c>
      <c r="G153" s="20">
        <f t="shared" si="0"/>
        <v>180260.35</v>
      </c>
      <c r="H153" s="114"/>
    </row>
    <row r="154" spans="1:9" s="5" customFormat="1" ht="105" x14ac:dyDescent="0.25">
      <c r="A154" s="13" t="s">
        <v>217</v>
      </c>
      <c r="B154" s="57" t="s">
        <v>205</v>
      </c>
      <c r="C154" s="2" t="s">
        <v>365</v>
      </c>
      <c r="D154" s="12" t="s">
        <v>304</v>
      </c>
      <c r="E154" s="79">
        <v>583</v>
      </c>
      <c r="F154" s="104">
        <v>5.81</v>
      </c>
      <c r="G154" s="20">
        <f t="shared" si="0"/>
        <v>3387.23</v>
      </c>
      <c r="H154" s="114"/>
      <c r="I154" s="39"/>
    </row>
    <row r="155" spans="1:9" s="5" customFormat="1" ht="105" x14ac:dyDescent="0.25">
      <c r="A155" s="13" t="s">
        <v>217</v>
      </c>
      <c r="B155" s="57" t="s">
        <v>206</v>
      </c>
      <c r="C155" s="2" t="s">
        <v>380</v>
      </c>
      <c r="D155" s="12" t="s">
        <v>292</v>
      </c>
      <c r="E155" s="79">
        <v>430</v>
      </c>
      <c r="F155" s="104">
        <v>21.92</v>
      </c>
      <c r="G155" s="20">
        <f t="shared" si="0"/>
        <v>9425.6</v>
      </c>
      <c r="H155" s="114"/>
      <c r="I155" s="39"/>
    </row>
    <row r="156" spans="1:9" s="5" customFormat="1" ht="105" x14ac:dyDescent="0.25">
      <c r="A156" s="13" t="s">
        <v>217</v>
      </c>
      <c r="B156" s="57" t="s">
        <v>207</v>
      </c>
      <c r="C156" s="2" t="s">
        <v>367</v>
      </c>
      <c r="D156" s="12" t="s">
        <v>304</v>
      </c>
      <c r="E156" s="79">
        <v>311</v>
      </c>
      <c r="F156" s="104">
        <v>15.1</v>
      </c>
      <c r="G156" s="20">
        <f t="shared" si="0"/>
        <v>4696.1000000000004</v>
      </c>
      <c r="H156" s="114"/>
      <c r="I156" s="39"/>
    </row>
    <row r="157" spans="1:9" s="5" customFormat="1" ht="105" x14ac:dyDescent="0.25">
      <c r="A157" s="13" t="s">
        <v>217</v>
      </c>
      <c r="B157" s="57" t="s">
        <v>208</v>
      </c>
      <c r="C157" s="2" t="s">
        <v>381</v>
      </c>
      <c r="D157" s="12" t="s">
        <v>292</v>
      </c>
      <c r="E157" s="79">
        <v>28</v>
      </c>
      <c r="F157" s="104">
        <v>74.06</v>
      </c>
      <c r="G157" s="20">
        <f t="shared" si="0"/>
        <v>2073.6799999999998</v>
      </c>
      <c r="H157" s="114"/>
      <c r="I157" s="39"/>
    </row>
    <row r="158" spans="1:9" s="5" customFormat="1" ht="105" x14ac:dyDescent="0.25">
      <c r="A158" s="13" t="s">
        <v>217</v>
      </c>
      <c r="B158" s="57" t="s">
        <v>209</v>
      </c>
      <c r="C158" s="2" t="s">
        <v>369</v>
      </c>
      <c r="D158" s="12" t="s">
        <v>304</v>
      </c>
      <c r="E158" s="79">
        <v>309</v>
      </c>
      <c r="F158" s="104">
        <v>25.21</v>
      </c>
      <c r="G158" s="20">
        <f t="shared" si="0"/>
        <v>7789.89</v>
      </c>
      <c r="H158" s="114"/>
      <c r="I158" s="39"/>
    </row>
    <row r="159" spans="1:9" s="5" customFormat="1" ht="105" x14ac:dyDescent="0.25">
      <c r="A159" s="13" t="s">
        <v>217</v>
      </c>
      <c r="B159" s="57" t="s">
        <v>210</v>
      </c>
      <c r="C159" s="2" t="s">
        <v>370</v>
      </c>
      <c r="D159" s="12" t="s">
        <v>297</v>
      </c>
      <c r="E159" s="79">
        <v>73</v>
      </c>
      <c r="F159" s="104">
        <v>0.5</v>
      </c>
      <c r="G159" s="20">
        <f t="shared" si="0"/>
        <v>36.5</v>
      </c>
      <c r="H159" s="114"/>
      <c r="I159" s="39"/>
    </row>
    <row r="160" spans="1:9" s="5" customFormat="1" ht="105" x14ac:dyDescent="0.25">
      <c r="A160" s="13" t="s">
        <v>217</v>
      </c>
      <c r="B160" s="57" t="s">
        <v>211</v>
      </c>
      <c r="C160" s="2" t="s">
        <v>371</v>
      </c>
      <c r="D160" s="12" t="s">
        <v>304</v>
      </c>
      <c r="E160" s="79">
        <v>306</v>
      </c>
      <c r="F160" s="104">
        <v>0.36</v>
      </c>
      <c r="G160" s="20">
        <f t="shared" si="0"/>
        <v>110.16</v>
      </c>
      <c r="H160" s="114"/>
      <c r="I160" s="39"/>
    </row>
    <row r="161" spans="1:9" s="5" customFormat="1" ht="105" x14ac:dyDescent="0.25">
      <c r="A161" s="13" t="s">
        <v>217</v>
      </c>
      <c r="B161" s="57" t="s">
        <v>212</v>
      </c>
      <c r="C161" s="2" t="s">
        <v>372</v>
      </c>
      <c r="D161" s="12" t="s">
        <v>304</v>
      </c>
      <c r="E161" s="79">
        <v>305</v>
      </c>
      <c r="F161" s="104">
        <v>16.43</v>
      </c>
      <c r="G161" s="20">
        <f t="shared" si="0"/>
        <v>5011.1499999999996</v>
      </c>
      <c r="H161" s="114"/>
      <c r="I161" s="39"/>
    </row>
    <row r="162" spans="1:9" s="5" customFormat="1" ht="105" x14ac:dyDescent="0.25">
      <c r="A162" s="13" t="s">
        <v>217</v>
      </c>
      <c r="B162" s="57" t="s">
        <v>213</v>
      </c>
      <c r="C162" s="2" t="s">
        <v>373</v>
      </c>
      <c r="D162" s="12" t="s">
        <v>297</v>
      </c>
      <c r="E162" s="79">
        <v>73</v>
      </c>
      <c r="F162" s="104">
        <v>0.5</v>
      </c>
      <c r="G162" s="20">
        <f t="shared" si="0"/>
        <v>36.5</v>
      </c>
      <c r="H162" s="114"/>
      <c r="I162" s="39"/>
    </row>
    <row r="163" spans="1:9" s="5" customFormat="1" ht="105.75" thickBot="1" x14ac:dyDescent="0.3">
      <c r="A163" s="13" t="s">
        <v>217</v>
      </c>
      <c r="B163" s="57" t="s">
        <v>214</v>
      </c>
      <c r="C163" s="2" t="s">
        <v>374</v>
      </c>
      <c r="D163" s="12" t="s">
        <v>304</v>
      </c>
      <c r="E163" s="79">
        <v>304</v>
      </c>
      <c r="F163" s="104">
        <v>0.33</v>
      </c>
      <c r="G163" s="20">
        <f t="shared" si="0"/>
        <v>100.32</v>
      </c>
      <c r="H163" s="115"/>
      <c r="I163" s="39"/>
    </row>
    <row r="164" spans="1:9" s="5" customFormat="1" ht="105.75" thickBot="1" x14ac:dyDescent="0.3">
      <c r="A164" s="13" t="s">
        <v>217</v>
      </c>
      <c r="B164" s="57" t="s">
        <v>215</v>
      </c>
      <c r="C164" s="64" t="s">
        <v>376</v>
      </c>
      <c r="D164" s="65" t="s">
        <v>304</v>
      </c>
      <c r="E164" s="84">
        <v>141</v>
      </c>
      <c r="F164" s="106">
        <v>5.27</v>
      </c>
      <c r="G164" s="20">
        <f t="shared" si="0"/>
        <v>743.07</v>
      </c>
      <c r="H164" s="37" t="s">
        <v>81</v>
      </c>
      <c r="I164" s="38">
        <f>ROUND(SUM(G113:G164),2)</f>
        <v>6907801.4299999997</v>
      </c>
    </row>
    <row r="165" spans="1:9" s="5" customFormat="1" ht="60" x14ac:dyDescent="0.25">
      <c r="A165" s="15" t="s">
        <v>218</v>
      </c>
      <c r="B165" s="15" t="s">
        <v>32</v>
      </c>
      <c r="C165" s="16" t="s">
        <v>365</v>
      </c>
      <c r="D165" s="17" t="s">
        <v>304</v>
      </c>
      <c r="E165" s="78">
        <v>216</v>
      </c>
      <c r="F165" s="29"/>
      <c r="G165" s="19">
        <f t="shared" si="0"/>
        <v>0</v>
      </c>
      <c r="H165" s="113" t="s">
        <v>539</v>
      </c>
    </row>
    <row r="166" spans="1:9" s="5" customFormat="1" ht="60" x14ac:dyDescent="0.25">
      <c r="A166" s="13" t="s">
        <v>218</v>
      </c>
      <c r="B166" s="13" t="s">
        <v>33</v>
      </c>
      <c r="C166" s="2" t="s">
        <v>378</v>
      </c>
      <c r="D166" s="12" t="s">
        <v>292</v>
      </c>
      <c r="E166" s="79">
        <v>177</v>
      </c>
      <c r="F166" s="11"/>
      <c r="G166" s="20">
        <f t="shared" si="0"/>
        <v>0</v>
      </c>
      <c r="H166" s="116"/>
    </row>
    <row r="167" spans="1:9" s="5" customFormat="1" ht="60" x14ac:dyDescent="0.25">
      <c r="A167" s="13" t="s">
        <v>218</v>
      </c>
      <c r="B167" s="13" t="s">
        <v>34</v>
      </c>
      <c r="C167" s="2" t="s">
        <v>379</v>
      </c>
      <c r="D167" s="12" t="s">
        <v>304</v>
      </c>
      <c r="E167" s="79">
        <v>159</v>
      </c>
      <c r="F167" s="11"/>
      <c r="G167" s="20">
        <f t="shared" si="0"/>
        <v>0</v>
      </c>
      <c r="H167" s="116"/>
    </row>
    <row r="168" spans="1:9" s="5" customFormat="1" ht="60" x14ac:dyDescent="0.25">
      <c r="A168" s="13" t="s">
        <v>218</v>
      </c>
      <c r="B168" s="13" t="s">
        <v>35</v>
      </c>
      <c r="C168" s="2" t="s">
        <v>368</v>
      </c>
      <c r="D168" s="12" t="s">
        <v>292</v>
      </c>
      <c r="E168" s="79">
        <v>17</v>
      </c>
      <c r="F168" s="11"/>
      <c r="G168" s="20">
        <f t="shared" si="0"/>
        <v>0</v>
      </c>
      <c r="H168" s="116"/>
    </row>
    <row r="169" spans="1:9" s="5" customFormat="1" ht="60" x14ac:dyDescent="0.25">
      <c r="A169" s="13" t="s">
        <v>218</v>
      </c>
      <c r="B169" s="13" t="s">
        <v>36</v>
      </c>
      <c r="C169" s="2" t="s">
        <v>369</v>
      </c>
      <c r="D169" s="47" t="s">
        <v>304</v>
      </c>
      <c r="E169" s="79">
        <v>158</v>
      </c>
      <c r="F169" s="11"/>
      <c r="G169" s="20">
        <f t="shared" si="0"/>
        <v>0</v>
      </c>
      <c r="H169" s="116"/>
    </row>
    <row r="170" spans="1:9" s="5" customFormat="1" ht="60" x14ac:dyDescent="0.25">
      <c r="A170" s="13" t="s">
        <v>218</v>
      </c>
      <c r="B170" s="13" t="s">
        <v>37</v>
      </c>
      <c r="C170" s="2" t="s">
        <v>370</v>
      </c>
      <c r="D170" s="47" t="s">
        <v>297</v>
      </c>
      <c r="E170" s="79">
        <v>45</v>
      </c>
      <c r="F170" s="11"/>
      <c r="G170" s="20">
        <f t="shared" si="0"/>
        <v>0</v>
      </c>
      <c r="H170" s="116"/>
    </row>
    <row r="171" spans="1:9" s="5" customFormat="1" ht="60" x14ac:dyDescent="0.25">
      <c r="A171" s="13" t="s">
        <v>218</v>
      </c>
      <c r="B171" s="13" t="s">
        <v>75</v>
      </c>
      <c r="C171" s="61" t="s">
        <v>371</v>
      </c>
      <c r="D171" s="47" t="s">
        <v>304</v>
      </c>
      <c r="E171" s="80">
        <v>156</v>
      </c>
      <c r="F171" s="11"/>
      <c r="G171" s="20">
        <f t="shared" si="0"/>
        <v>0</v>
      </c>
      <c r="H171" s="116"/>
    </row>
    <row r="172" spans="1:9" s="5" customFormat="1" ht="60" x14ac:dyDescent="0.25">
      <c r="A172" s="13" t="s">
        <v>218</v>
      </c>
      <c r="B172" s="13" t="s">
        <v>219</v>
      </c>
      <c r="C172" s="61" t="s">
        <v>372</v>
      </c>
      <c r="D172" s="47" t="s">
        <v>304</v>
      </c>
      <c r="E172" s="80">
        <v>156</v>
      </c>
      <c r="F172" s="11"/>
      <c r="G172" s="20">
        <f t="shared" si="0"/>
        <v>0</v>
      </c>
      <c r="H172" s="116"/>
    </row>
    <row r="173" spans="1:9" s="5" customFormat="1" ht="60" x14ac:dyDescent="0.25">
      <c r="A173" s="13" t="s">
        <v>218</v>
      </c>
      <c r="B173" s="13" t="s">
        <v>220</v>
      </c>
      <c r="C173" s="61" t="s">
        <v>373</v>
      </c>
      <c r="D173" s="47" t="s">
        <v>297</v>
      </c>
      <c r="E173" s="80">
        <v>45</v>
      </c>
      <c r="F173" s="11"/>
      <c r="G173" s="20">
        <f t="shared" si="0"/>
        <v>0</v>
      </c>
      <c r="H173" s="116"/>
    </row>
    <row r="174" spans="1:9" s="5" customFormat="1" ht="60" x14ac:dyDescent="0.25">
      <c r="A174" s="13" t="s">
        <v>218</v>
      </c>
      <c r="B174" s="13" t="s">
        <v>221</v>
      </c>
      <c r="C174" s="61" t="s">
        <v>374</v>
      </c>
      <c r="D174" s="47" t="s">
        <v>304</v>
      </c>
      <c r="E174" s="80">
        <v>155</v>
      </c>
      <c r="F174" s="11"/>
      <c r="G174" s="20">
        <f t="shared" si="0"/>
        <v>0</v>
      </c>
      <c r="H174" s="116"/>
    </row>
    <row r="175" spans="1:9" s="5" customFormat="1" ht="60" x14ac:dyDescent="0.25">
      <c r="A175" s="13" t="s">
        <v>218</v>
      </c>
      <c r="B175" s="13" t="s">
        <v>222</v>
      </c>
      <c r="C175" s="61" t="s">
        <v>376</v>
      </c>
      <c r="D175" s="47" t="s">
        <v>304</v>
      </c>
      <c r="E175" s="80">
        <v>55</v>
      </c>
      <c r="F175" s="11"/>
      <c r="G175" s="20">
        <f t="shared" si="0"/>
        <v>0</v>
      </c>
      <c r="H175" s="116"/>
    </row>
    <row r="176" spans="1:9" s="5" customFormat="1" ht="60.75" thickBot="1" x14ac:dyDescent="0.3">
      <c r="A176" s="21" t="s">
        <v>218</v>
      </c>
      <c r="B176" s="21" t="s">
        <v>223</v>
      </c>
      <c r="C176" s="22" t="s">
        <v>377</v>
      </c>
      <c r="D176" s="23" t="s">
        <v>304</v>
      </c>
      <c r="E176" s="81">
        <v>86</v>
      </c>
      <c r="F176" s="30"/>
      <c r="G176" s="25">
        <f t="shared" si="0"/>
        <v>0</v>
      </c>
      <c r="H176" s="116"/>
    </row>
    <row r="177" spans="1:9" s="5" customFormat="1" ht="60" x14ac:dyDescent="0.25">
      <c r="A177" s="15" t="s">
        <v>224</v>
      </c>
      <c r="B177" s="15" t="s">
        <v>32</v>
      </c>
      <c r="C177" s="58" t="s">
        <v>365</v>
      </c>
      <c r="D177" s="59" t="s">
        <v>304</v>
      </c>
      <c r="E177" s="85">
        <v>216</v>
      </c>
      <c r="F177" s="66">
        <v>5.81</v>
      </c>
      <c r="G177" s="20">
        <f t="shared" si="0"/>
        <v>1254.96</v>
      </c>
      <c r="H177" s="116"/>
    </row>
    <row r="178" spans="1:9" s="5" customFormat="1" ht="60" x14ac:dyDescent="0.25">
      <c r="A178" s="57" t="s">
        <v>224</v>
      </c>
      <c r="B178" s="13" t="s">
        <v>33</v>
      </c>
      <c r="C178" s="61" t="s">
        <v>366</v>
      </c>
      <c r="D178" s="47" t="s">
        <v>292</v>
      </c>
      <c r="E178" s="80">
        <v>190</v>
      </c>
      <c r="F178" s="11">
        <v>21.98</v>
      </c>
      <c r="G178" s="20">
        <f t="shared" si="0"/>
        <v>4176.2</v>
      </c>
      <c r="H178" s="116"/>
    </row>
    <row r="179" spans="1:9" s="5" customFormat="1" ht="60" x14ac:dyDescent="0.25">
      <c r="A179" s="57" t="s">
        <v>224</v>
      </c>
      <c r="B179" s="13" t="s">
        <v>34</v>
      </c>
      <c r="C179" s="61" t="s">
        <v>367</v>
      </c>
      <c r="D179" s="47" t="s">
        <v>304</v>
      </c>
      <c r="E179" s="80">
        <v>159</v>
      </c>
      <c r="F179" s="11">
        <v>15.1</v>
      </c>
      <c r="G179" s="20">
        <f t="shared" si="0"/>
        <v>2400.9</v>
      </c>
      <c r="H179" s="116"/>
    </row>
    <row r="180" spans="1:9" s="5" customFormat="1" ht="60" x14ac:dyDescent="0.25">
      <c r="A180" s="57" t="s">
        <v>224</v>
      </c>
      <c r="B180" s="13" t="s">
        <v>35</v>
      </c>
      <c r="C180" s="61" t="s">
        <v>368</v>
      </c>
      <c r="D180" s="47" t="s">
        <v>292</v>
      </c>
      <c r="E180" s="80">
        <v>13</v>
      </c>
      <c r="F180" s="11">
        <v>74.06</v>
      </c>
      <c r="G180" s="20">
        <f t="shared" si="0"/>
        <v>962.78</v>
      </c>
      <c r="H180" s="116"/>
    </row>
    <row r="181" spans="1:9" s="5" customFormat="1" ht="60" x14ac:dyDescent="0.25">
      <c r="A181" s="57" t="s">
        <v>224</v>
      </c>
      <c r="B181" s="13" t="s">
        <v>36</v>
      </c>
      <c r="C181" s="61" t="s">
        <v>369</v>
      </c>
      <c r="D181" s="47" t="s">
        <v>304</v>
      </c>
      <c r="E181" s="80">
        <v>158</v>
      </c>
      <c r="F181" s="11">
        <v>25.21</v>
      </c>
      <c r="G181" s="20">
        <f t="shared" si="0"/>
        <v>3983.18</v>
      </c>
      <c r="H181" s="116"/>
    </row>
    <row r="182" spans="1:9" s="5" customFormat="1" ht="60" x14ac:dyDescent="0.25">
      <c r="A182" s="57" t="s">
        <v>224</v>
      </c>
      <c r="B182" s="13" t="s">
        <v>37</v>
      </c>
      <c r="C182" s="61" t="s">
        <v>370</v>
      </c>
      <c r="D182" s="47" t="s">
        <v>297</v>
      </c>
      <c r="E182" s="80">
        <v>45</v>
      </c>
      <c r="F182" s="11">
        <v>0.5</v>
      </c>
      <c r="G182" s="20">
        <f t="shared" si="0"/>
        <v>22.5</v>
      </c>
      <c r="H182" s="116"/>
    </row>
    <row r="183" spans="1:9" s="5" customFormat="1" ht="60" x14ac:dyDescent="0.25">
      <c r="A183" s="57" t="s">
        <v>224</v>
      </c>
      <c r="B183" s="13" t="s">
        <v>75</v>
      </c>
      <c r="C183" s="61" t="s">
        <v>371</v>
      </c>
      <c r="D183" s="47" t="s">
        <v>304</v>
      </c>
      <c r="E183" s="80">
        <v>156</v>
      </c>
      <c r="F183" s="11">
        <v>0.36</v>
      </c>
      <c r="G183" s="20">
        <f t="shared" si="0"/>
        <v>56.16</v>
      </c>
      <c r="H183" s="116"/>
    </row>
    <row r="184" spans="1:9" s="5" customFormat="1" ht="60" x14ac:dyDescent="0.25">
      <c r="A184" s="57" t="s">
        <v>224</v>
      </c>
      <c r="B184" s="13" t="s">
        <v>219</v>
      </c>
      <c r="C184" s="61" t="s">
        <v>372</v>
      </c>
      <c r="D184" s="47" t="s">
        <v>304</v>
      </c>
      <c r="E184" s="80">
        <v>156</v>
      </c>
      <c r="F184" s="11">
        <v>16.43</v>
      </c>
      <c r="G184" s="20">
        <f t="shared" si="0"/>
        <v>2563.08</v>
      </c>
      <c r="H184" s="116"/>
    </row>
    <row r="185" spans="1:9" s="5" customFormat="1" ht="60" x14ac:dyDescent="0.25">
      <c r="A185" s="57" t="s">
        <v>224</v>
      </c>
      <c r="B185" s="13" t="s">
        <v>220</v>
      </c>
      <c r="C185" s="61" t="s">
        <v>373</v>
      </c>
      <c r="D185" s="47" t="s">
        <v>297</v>
      </c>
      <c r="E185" s="80">
        <v>45</v>
      </c>
      <c r="F185" s="11">
        <v>0.5</v>
      </c>
      <c r="G185" s="20">
        <f t="shared" si="0"/>
        <v>22.5</v>
      </c>
      <c r="H185" s="116"/>
    </row>
    <row r="186" spans="1:9" s="5" customFormat="1" ht="60" x14ac:dyDescent="0.25">
      <c r="A186" s="57" t="s">
        <v>224</v>
      </c>
      <c r="B186" s="13" t="s">
        <v>221</v>
      </c>
      <c r="C186" s="61" t="s">
        <v>374</v>
      </c>
      <c r="D186" s="47" t="s">
        <v>375</v>
      </c>
      <c r="E186" s="80">
        <v>155</v>
      </c>
      <c r="F186" s="11">
        <v>0.33</v>
      </c>
      <c r="G186" s="20">
        <f t="shared" si="0"/>
        <v>51.15</v>
      </c>
      <c r="H186" s="116"/>
    </row>
    <row r="187" spans="1:9" s="5" customFormat="1" ht="60.75" thickBot="1" x14ac:dyDescent="0.3">
      <c r="A187" s="57" t="s">
        <v>224</v>
      </c>
      <c r="B187" s="13" t="s">
        <v>222</v>
      </c>
      <c r="C187" s="61" t="s">
        <v>376</v>
      </c>
      <c r="D187" s="47" t="s">
        <v>304</v>
      </c>
      <c r="E187" s="80">
        <v>55</v>
      </c>
      <c r="F187" s="11">
        <v>5.27</v>
      </c>
      <c r="G187" s="20">
        <f t="shared" si="0"/>
        <v>289.85000000000002</v>
      </c>
      <c r="H187" s="117"/>
    </row>
    <row r="188" spans="1:9" s="5" customFormat="1" ht="60.75" thickBot="1" x14ac:dyDescent="0.3">
      <c r="A188" s="21" t="s">
        <v>224</v>
      </c>
      <c r="B188" s="21" t="s">
        <v>223</v>
      </c>
      <c r="C188" s="22" t="s">
        <v>542</v>
      </c>
      <c r="D188" s="23" t="s">
        <v>304</v>
      </c>
      <c r="E188" s="81">
        <v>86</v>
      </c>
      <c r="F188" s="11">
        <v>18.21</v>
      </c>
      <c r="G188" s="25">
        <f t="shared" si="0"/>
        <v>1566.06</v>
      </c>
      <c r="H188" s="37" t="s">
        <v>82</v>
      </c>
      <c r="I188" s="38">
        <f>ROUND(SUM(G165:G188),2)</f>
        <v>17349.32</v>
      </c>
    </row>
    <row r="189" spans="1:9" s="5" customFormat="1" ht="30" x14ac:dyDescent="0.25">
      <c r="A189" s="15" t="s">
        <v>225</v>
      </c>
      <c r="B189" s="15" t="s">
        <v>7</v>
      </c>
      <c r="C189" s="16" t="s">
        <v>355</v>
      </c>
      <c r="D189" s="17" t="s">
        <v>292</v>
      </c>
      <c r="E189" s="78">
        <v>2214</v>
      </c>
      <c r="F189" s="29">
        <v>6.92</v>
      </c>
      <c r="G189" s="19">
        <f t="shared" si="0"/>
        <v>15320.88</v>
      </c>
      <c r="H189" s="68"/>
    </row>
    <row r="190" spans="1:9" s="5" customFormat="1" ht="30" x14ac:dyDescent="0.25">
      <c r="A190" s="13" t="s">
        <v>225</v>
      </c>
      <c r="B190" s="13" t="s">
        <v>38</v>
      </c>
      <c r="C190" s="2" t="s">
        <v>357</v>
      </c>
      <c r="D190" s="12" t="s">
        <v>292</v>
      </c>
      <c r="E190" s="79">
        <v>3723</v>
      </c>
      <c r="F190" s="11">
        <v>7.52</v>
      </c>
      <c r="G190" s="20">
        <f t="shared" si="0"/>
        <v>27996.959999999999</v>
      </c>
      <c r="H190" s="69"/>
    </row>
    <row r="191" spans="1:9" s="5" customFormat="1" x14ac:dyDescent="0.25">
      <c r="A191" s="13" t="s">
        <v>225</v>
      </c>
      <c r="B191" s="13" t="s">
        <v>39</v>
      </c>
      <c r="C191" s="2" t="s">
        <v>356</v>
      </c>
      <c r="D191" s="12" t="s">
        <v>304</v>
      </c>
      <c r="E191" s="79">
        <v>4921</v>
      </c>
      <c r="F191" s="11">
        <v>0.25</v>
      </c>
      <c r="G191" s="20">
        <f t="shared" si="0"/>
        <v>1230.25</v>
      </c>
      <c r="H191" s="69"/>
    </row>
    <row r="192" spans="1:9" s="5" customFormat="1" ht="60" x14ac:dyDescent="0.25">
      <c r="A192" s="13" t="s">
        <v>225</v>
      </c>
      <c r="B192" s="13" t="s">
        <v>40</v>
      </c>
      <c r="C192" s="72" t="s">
        <v>358</v>
      </c>
      <c r="D192" s="73" t="s">
        <v>6</v>
      </c>
      <c r="E192" s="86">
        <v>1</v>
      </c>
      <c r="F192" s="11">
        <v>22347.48</v>
      </c>
      <c r="G192" s="20">
        <f t="shared" si="0"/>
        <v>22347.48</v>
      </c>
      <c r="H192" s="69"/>
    </row>
    <row r="193" spans="1:8" s="5" customFormat="1" ht="45" x14ac:dyDescent="0.25">
      <c r="A193" s="13" t="s">
        <v>225</v>
      </c>
      <c r="B193" s="13" t="s">
        <v>41</v>
      </c>
      <c r="C193" s="2" t="s">
        <v>360</v>
      </c>
      <c r="D193" s="71" t="s">
        <v>6</v>
      </c>
      <c r="E193" s="79">
        <v>1</v>
      </c>
      <c r="F193" s="11">
        <v>5577.82</v>
      </c>
      <c r="G193" s="20">
        <f t="shared" si="0"/>
        <v>5577.82</v>
      </c>
      <c r="H193" s="69"/>
    </row>
    <row r="194" spans="1:8" s="5" customFormat="1" ht="60" x14ac:dyDescent="0.25">
      <c r="A194" s="13" t="s">
        <v>225</v>
      </c>
      <c r="B194" s="13" t="s">
        <v>42</v>
      </c>
      <c r="C194" s="72" t="s">
        <v>361</v>
      </c>
      <c r="D194" s="71" t="s">
        <v>6</v>
      </c>
      <c r="E194" s="79">
        <v>1</v>
      </c>
      <c r="F194" s="11">
        <v>23074.5</v>
      </c>
      <c r="G194" s="20">
        <f t="shared" si="0"/>
        <v>23074.5</v>
      </c>
      <c r="H194" s="69"/>
    </row>
    <row r="195" spans="1:8" s="5" customFormat="1" ht="45" x14ac:dyDescent="0.25">
      <c r="A195" s="13" t="s">
        <v>225</v>
      </c>
      <c r="B195" s="13" t="s">
        <v>226</v>
      </c>
      <c r="C195" s="2" t="s">
        <v>362</v>
      </c>
      <c r="D195" s="71" t="s">
        <v>6</v>
      </c>
      <c r="E195" s="79">
        <v>1</v>
      </c>
      <c r="F195" s="11">
        <v>10423.41</v>
      </c>
      <c r="G195" s="20">
        <f t="shared" si="0"/>
        <v>10423.41</v>
      </c>
      <c r="H195" s="69"/>
    </row>
    <row r="196" spans="1:8" s="5" customFormat="1" ht="60" x14ac:dyDescent="0.25">
      <c r="A196" s="13" t="s">
        <v>225</v>
      </c>
      <c r="B196" s="13" t="s">
        <v>227</v>
      </c>
      <c r="C196" s="72" t="s">
        <v>363</v>
      </c>
      <c r="D196" s="71" t="s">
        <v>6</v>
      </c>
      <c r="E196" s="79">
        <v>1</v>
      </c>
      <c r="F196" s="11">
        <v>85387.57</v>
      </c>
      <c r="G196" s="20">
        <f t="shared" si="0"/>
        <v>85387.57</v>
      </c>
      <c r="H196" s="69"/>
    </row>
    <row r="197" spans="1:8" s="5" customFormat="1" ht="60" x14ac:dyDescent="0.25">
      <c r="A197" s="13" t="s">
        <v>225</v>
      </c>
      <c r="B197" s="13" t="s">
        <v>228</v>
      </c>
      <c r="C197" s="72" t="s">
        <v>364</v>
      </c>
      <c r="D197" s="71" t="s">
        <v>6</v>
      </c>
      <c r="E197" s="79">
        <v>1</v>
      </c>
      <c r="F197" s="11">
        <v>4812.18</v>
      </c>
      <c r="G197" s="20">
        <f t="shared" si="0"/>
        <v>4812.18</v>
      </c>
      <c r="H197" s="69"/>
    </row>
    <row r="198" spans="1:8" s="5" customFormat="1" x14ac:dyDescent="0.25">
      <c r="A198" s="13" t="s">
        <v>225</v>
      </c>
      <c r="B198" s="13" t="s">
        <v>229</v>
      </c>
      <c r="C198" s="2" t="s">
        <v>354</v>
      </c>
      <c r="D198" s="12" t="s">
        <v>292</v>
      </c>
      <c r="E198" s="79">
        <v>91</v>
      </c>
      <c r="F198" s="11">
        <v>21.98</v>
      </c>
      <c r="G198" s="20">
        <f t="shared" si="0"/>
        <v>2000.18</v>
      </c>
      <c r="H198" s="69"/>
    </row>
    <row r="199" spans="1:8" s="5" customFormat="1" ht="45" x14ac:dyDescent="0.25">
      <c r="A199" s="13" t="s">
        <v>225</v>
      </c>
      <c r="B199" s="13" t="s">
        <v>230</v>
      </c>
      <c r="C199" s="2" t="s">
        <v>398</v>
      </c>
      <c r="D199" s="12" t="s">
        <v>291</v>
      </c>
      <c r="E199" s="79">
        <v>1</v>
      </c>
      <c r="F199" s="11">
        <v>3992.75</v>
      </c>
      <c r="G199" s="20">
        <f t="shared" si="0"/>
        <v>3992.75</v>
      </c>
      <c r="H199" s="69"/>
    </row>
    <row r="200" spans="1:8" s="5" customFormat="1" x14ac:dyDescent="0.25">
      <c r="A200" s="13" t="s">
        <v>225</v>
      </c>
      <c r="B200" s="13" t="s">
        <v>231</v>
      </c>
      <c r="C200" s="2" t="s">
        <v>351</v>
      </c>
      <c r="D200" s="12" t="s">
        <v>291</v>
      </c>
      <c r="E200" s="79">
        <v>84</v>
      </c>
      <c r="F200" s="11">
        <v>120.76</v>
      </c>
      <c r="G200" s="20">
        <f t="shared" si="0"/>
        <v>10143.84</v>
      </c>
      <c r="H200" s="69"/>
    </row>
    <row r="201" spans="1:8" s="5" customFormat="1" x14ac:dyDescent="0.25">
      <c r="A201" s="13" t="s">
        <v>225</v>
      </c>
      <c r="B201" s="13" t="s">
        <v>232</v>
      </c>
      <c r="C201" s="2" t="s">
        <v>352</v>
      </c>
      <c r="D201" s="12" t="s">
        <v>291</v>
      </c>
      <c r="E201" s="79">
        <v>2</v>
      </c>
      <c r="F201" s="11">
        <v>265.08999999999997</v>
      </c>
      <c r="G201" s="20">
        <f t="shared" si="0"/>
        <v>530.17999999999995</v>
      </c>
      <c r="H201" s="69"/>
    </row>
    <row r="202" spans="1:8" s="5" customFormat="1" x14ac:dyDescent="0.25">
      <c r="A202" s="13" t="s">
        <v>225</v>
      </c>
      <c r="B202" s="13" t="s">
        <v>233</v>
      </c>
      <c r="C202" s="2" t="s">
        <v>353</v>
      </c>
      <c r="D202" s="12" t="s">
        <v>297</v>
      </c>
      <c r="E202" s="79">
        <v>751</v>
      </c>
      <c r="F202" s="11">
        <v>0.5</v>
      </c>
      <c r="G202" s="20">
        <f t="shared" si="0"/>
        <v>375.5</v>
      </c>
      <c r="H202" s="69"/>
    </row>
    <row r="203" spans="1:8" s="5" customFormat="1" ht="30" x14ac:dyDescent="0.25">
      <c r="A203" s="13" t="s">
        <v>225</v>
      </c>
      <c r="B203" s="13" t="s">
        <v>234</v>
      </c>
      <c r="C203" s="2" t="s">
        <v>350</v>
      </c>
      <c r="D203" s="12" t="s">
        <v>304</v>
      </c>
      <c r="E203" s="79">
        <v>2015</v>
      </c>
      <c r="F203" s="11">
        <v>20.420000000000002</v>
      </c>
      <c r="G203" s="20">
        <f t="shared" si="0"/>
        <v>41146.300000000003</v>
      </c>
      <c r="H203" s="69"/>
    </row>
    <row r="204" spans="1:8" s="5" customFormat="1" ht="30" x14ac:dyDescent="0.25">
      <c r="A204" s="13" t="s">
        <v>225</v>
      </c>
      <c r="B204" s="13" t="s">
        <v>235</v>
      </c>
      <c r="C204" s="2" t="s">
        <v>349</v>
      </c>
      <c r="D204" s="12" t="s">
        <v>304</v>
      </c>
      <c r="E204" s="79">
        <v>81</v>
      </c>
      <c r="F204" s="11">
        <v>34.67</v>
      </c>
      <c r="G204" s="20">
        <f t="shared" si="0"/>
        <v>2808.27</v>
      </c>
      <c r="H204" s="69"/>
    </row>
    <row r="205" spans="1:8" s="5" customFormat="1" ht="30" x14ac:dyDescent="0.25">
      <c r="A205" s="13" t="s">
        <v>225</v>
      </c>
      <c r="B205" s="13" t="s">
        <v>236</v>
      </c>
      <c r="C205" s="2" t="s">
        <v>342</v>
      </c>
      <c r="D205" s="12" t="s">
        <v>304</v>
      </c>
      <c r="E205" s="79">
        <v>81</v>
      </c>
      <c r="F205" s="11">
        <v>25.59</v>
      </c>
      <c r="G205" s="20">
        <f t="shared" si="0"/>
        <v>2072.79</v>
      </c>
      <c r="H205" s="69"/>
    </row>
    <row r="206" spans="1:8" s="5" customFormat="1" ht="30" x14ac:dyDescent="0.25">
      <c r="A206" s="13" t="s">
        <v>225</v>
      </c>
      <c r="B206" s="13" t="s">
        <v>237</v>
      </c>
      <c r="C206" s="2" t="s">
        <v>343</v>
      </c>
      <c r="D206" s="12" t="s">
        <v>304</v>
      </c>
      <c r="E206" s="79">
        <v>79</v>
      </c>
      <c r="F206" s="11">
        <v>33.06</v>
      </c>
      <c r="G206" s="20">
        <f t="shared" si="0"/>
        <v>2611.7399999999998</v>
      </c>
      <c r="H206" s="69"/>
    </row>
    <row r="207" spans="1:8" s="5" customFormat="1" ht="30" x14ac:dyDescent="0.25">
      <c r="A207" s="13" t="s">
        <v>225</v>
      </c>
      <c r="B207" s="13" t="s">
        <v>238</v>
      </c>
      <c r="C207" s="2" t="s">
        <v>344</v>
      </c>
      <c r="D207" s="12" t="s">
        <v>304</v>
      </c>
      <c r="E207" s="79">
        <v>160</v>
      </c>
      <c r="F207" s="11">
        <v>0.36</v>
      </c>
      <c r="G207" s="20">
        <f t="shared" si="0"/>
        <v>57.6</v>
      </c>
      <c r="H207" s="69"/>
    </row>
    <row r="208" spans="1:8" s="5" customFormat="1" ht="30" x14ac:dyDescent="0.25">
      <c r="A208" s="13" t="s">
        <v>225</v>
      </c>
      <c r="B208" s="13" t="s">
        <v>239</v>
      </c>
      <c r="C208" s="2" t="s">
        <v>345</v>
      </c>
      <c r="D208" s="12" t="s">
        <v>304</v>
      </c>
      <c r="E208" s="79">
        <v>79</v>
      </c>
      <c r="F208" s="11">
        <v>24.28</v>
      </c>
      <c r="G208" s="20">
        <f t="shared" si="0"/>
        <v>1918.12</v>
      </c>
      <c r="H208" s="69"/>
    </row>
    <row r="209" spans="1:9" s="5" customFormat="1" x14ac:dyDescent="0.25">
      <c r="A209" s="13" t="s">
        <v>225</v>
      </c>
      <c r="B209" s="13" t="s">
        <v>240</v>
      </c>
      <c r="C209" s="2" t="s">
        <v>346</v>
      </c>
      <c r="D209" s="12" t="s">
        <v>304</v>
      </c>
      <c r="E209" s="79">
        <v>819</v>
      </c>
      <c r="F209" s="11">
        <v>2.4900000000000002</v>
      </c>
      <c r="G209" s="20">
        <f t="shared" si="0"/>
        <v>2039.31</v>
      </c>
      <c r="H209" s="69"/>
    </row>
    <row r="210" spans="1:9" s="5" customFormat="1" ht="15.75" thickBot="1" x14ac:dyDescent="0.3">
      <c r="A210" s="13" t="s">
        <v>225</v>
      </c>
      <c r="B210" s="13" t="s">
        <v>241</v>
      </c>
      <c r="C210" s="2" t="s">
        <v>347</v>
      </c>
      <c r="D210" s="12" t="s">
        <v>304</v>
      </c>
      <c r="E210" s="87">
        <v>1130</v>
      </c>
      <c r="F210" s="11">
        <v>10.039999999999999</v>
      </c>
      <c r="G210" s="20">
        <f t="shared" si="0"/>
        <v>11345.2</v>
      </c>
      <c r="H210" s="70"/>
    </row>
    <row r="211" spans="1:9" s="5" customFormat="1" ht="30.75" thickBot="1" x14ac:dyDescent="0.3">
      <c r="A211" s="13" t="s">
        <v>225</v>
      </c>
      <c r="B211" s="13" t="s">
        <v>242</v>
      </c>
      <c r="C211" s="2" t="s">
        <v>348</v>
      </c>
      <c r="D211" s="12" t="s">
        <v>304</v>
      </c>
      <c r="E211" s="79">
        <v>151.19999999999999</v>
      </c>
      <c r="F211" s="11">
        <v>6.42</v>
      </c>
      <c r="G211" s="20">
        <f t="shared" si="0"/>
        <v>970.7</v>
      </c>
      <c r="H211" s="37" t="s">
        <v>76</v>
      </c>
      <c r="I211" s="38">
        <f>ROUND(SUM(G189:G211),2)</f>
        <v>278183.53000000003</v>
      </c>
    </row>
    <row r="212" spans="1:9" s="5" customFormat="1" ht="21" customHeight="1" x14ac:dyDescent="0.25">
      <c r="A212" s="15" t="s">
        <v>243</v>
      </c>
      <c r="B212" s="15" t="s">
        <v>43</v>
      </c>
      <c r="C212" s="16" t="s">
        <v>332</v>
      </c>
      <c r="D212" s="17" t="s">
        <v>297</v>
      </c>
      <c r="E212" s="78">
        <v>112</v>
      </c>
      <c r="F212" s="29">
        <v>44.56</v>
      </c>
      <c r="G212" s="19">
        <f t="shared" si="0"/>
        <v>4990.72</v>
      </c>
      <c r="H212" s="6"/>
    </row>
    <row r="213" spans="1:9" s="5" customFormat="1" x14ac:dyDescent="0.25">
      <c r="A213" s="13" t="s">
        <v>243</v>
      </c>
      <c r="B213" s="13" t="s">
        <v>52</v>
      </c>
      <c r="C213" s="2" t="s">
        <v>333</v>
      </c>
      <c r="D213" s="12" t="s">
        <v>297</v>
      </c>
      <c r="E213" s="79">
        <v>112</v>
      </c>
      <c r="F213" s="11">
        <v>3.05</v>
      </c>
      <c r="G213" s="20">
        <f t="shared" si="0"/>
        <v>341.6</v>
      </c>
      <c r="H213" s="6"/>
    </row>
    <row r="214" spans="1:9" s="5" customFormat="1" x14ac:dyDescent="0.25">
      <c r="A214" s="13" t="s">
        <v>243</v>
      </c>
      <c r="B214" s="13" t="s">
        <v>53</v>
      </c>
      <c r="C214" s="2" t="s">
        <v>334</v>
      </c>
      <c r="D214" s="12" t="s">
        <v>297</v>
      </c>
      <c r="E214" s="79">
        <v>142</v>
      </c>
      <c r="F214" s="11">
        <v>27.37</v>
      </c>
      <c r="G214" s="20">
        <f t="shared" si="0"/>
        <v>3886.54</v>
      </c>
      <c r="H214" s="6"/>
    </row>
    <row r="215" spans="1:9" s="5" customFormat="1" x14ac:dyDescent="0.25">
      <c r="A215" s="13" t="s">
        <v>243</v>
      </c>
      <c r="B215" s="13" t="s">
        <v>54</v>
      </c>
      <c r="C215" s="2" t="s">
        <v>335</v>
      </c>
      <c r="D215" s="12" t="s">
        <v>304</v>
      </c>
      <c r="E215" s="79">
        <v>149.62</v>
      </c>
      <c r="F215" s="11">
        <v>48.6</v>
      </c>
      <c r="G215" s="20">
        <f t="shared" si="0"/>
        <v>7271.53</v>
      </c>
      <c r="H215" s="6"/>
    </row>
    <row r="216" spans="1:9" s="5" customFormat="1" ht="45" x14ac:dyDescent="0.25">
      <c r="A216" s="13" t="s">
        <v>243</v>
      </c>
      <c r="B216" s="13" t="s">
        <v>55</v>
      </c>
      <c r="C216" s="2" t="s">
        <v>336</v>
      </c>
      <c r="D216" s="12" t="s">
        <v>304</v>
      </c>
      <c r="E216" s="79">
        <v>72.12</v>
      </c>
      <c r="F216" s="11">
        <v>55.67</v>
      </c>
      <c r="G216" s="20">
        <f t="shared" si="0"/>
        <v>4014.92</v>
      </c>
      <c r="H216" s="6"/>
    </row>
    <row r="217" spans="1:9" s="5" customFormat="1" ht="30" x14ac:dyDescent="0.25">
      <c r="A217" s="13" t="s">
        <v>243</v>
      </c>
      <c r="B217" s="13" t="s">
        <v>56</v>
      </c>
      <c r="C217" s="2" t="s">
        <v>337</v>
      </c>
      <c r="D217" s="12" t="s">
        <v>304</v>
      </c>
      <c r="E217" s="79">
        <v>7.08</v>
      </c>
      <c r="F217" s="11">
        <v>55.68</v>
      </c>
      <c r="G217" s="20">
        <f t="shared" si="0"/>
        <v>394.21</v>
      </c>
      <c r="H217" s="6"/>
    </row>
    <row r="218" spans="1:9" s="5" customFormat="1" ht="30" x14ac:dyDescent="0.25">
      <c r="A218" s="13" t="s">
        <v>243</v>
      </c>
      <c r="B218" s="13" t="s">
        <v>57</v>
      </c>
      <c r="C218" s="2" t="s">
        <v>338</v>
      </c>
      <c r="D218" s="12" t="s">
        <v>304</v>
      </c>
      <c r="E218" s="79">
        <v>229</v>
      </c>
      <c r="F218" s="11">
        <v>11.89</v>
      </c>
      <c r="G218" s="20">
        <f t="shared" si="0"/>
        <v>2722.81</v>
      </c>
      <c r="H218" s="6"/>
    </row>
    <row r="219" spans="1:9" s="5" customFormat="1" x14ac:dyDescent="0.25">
      <c r="A219" s="13" t="s">
        <v>243</v>
      </c>
      <c r="B219" s="13" t="s">
        <v>69</v>
      </c>
      <c r="C219" s="2" t="s">
        <v>339</v>
      </c>
      <c r="D219" s="12" t="s">
        <v>291</v>
      </c>
      <c r="E219" s="79">
        <v>6</v>
      </c>
      <c r="F219" s="11">
        <v>557.74</v>
      </c>
      <c r="G219" s="20">
        <f t="shared" si="0"/>
        <v>3346.44</v>
      </c>
      <c r="H219" s="6"/>
    </row>
    <row r="220" spans="1:9" s="5" customFormat="1" x14ac:dyDescent="0.25">
      <c r="A220" s="13" t="s">
        <v>243</v>
      </c>
      <c r="B220" s="13" t="s">
        <v>70</v>
      </c>
      <c r="C220" s="2" t="s">
        <v>340</v>
      </c>
      <c r="D220" s="12" t="s">
        <v>291</v>
      </c>
      <c r="E220" s="79">
        <v>8</v>
      </c>
      <c r="F220" s="11">
        <v>298.5</v>
      </c>
      <c r="G220" s="20">
        <f t="shared" si="0"/>
        <v>2388</v>
      </c>
      <c r="H220" s="6"/>
    </row>
    <row r="221" spans="1:9" s="5" customFormat="1" ht="15.75" thickBot="1" x14ac:dyDescent="0.3">
      <c r="A221" s="13" t="s">
        <v>243</v>
      </c>
      <c r="B221" s="13" t="s">
        <v>245</v>
      </c>
      <c r="C221" s="2" t="s">
        <v>341</v>
      </c>
      <c r="D221" s="12" t="s">
        <v>291</v>
      </c>
      <c r="E221" s="79">
        <v>1</v>
      </c>
      <c r="F221" s="11">
        <v>4507.2700000000004</v>
      </c>
      <c r="G221" s="20">
        <f t="shared" si="0"/>
        <v>4507.2700000000004</v>
      </c>
      <c r="H221" s="31"/>
    </row>
    <row r="222" spans="1:9" s="5" customFormat="1" ht="105.75" thickBot="1" x14ac:dyDescent="0.3">
      <c r="A222" s="13" t="s">
        <v>243</v>
      </c>
      <c r="B222" s="21" t="s">
        <v>244</v>
      </c>
      <c r="C222" s="22" t="s">
        <v>359</v>
      </c>
      <c r="D222" s="23" t="s">
        <v>291</v>
      </c>
      <c r="E222" s="81">
        <v>1</v>
      </c>
      <c r="F222" s="30">
        <v>1159.05</v>
      </c>
      <c r="G222" s="25">
        <f t="shared" ref="G222:G265" si="3">ROUND((E222*F222),2)</f>
        <v>1159.05</v>
      </c>
      <c r="H222" s="37" t="s">
        <v>77</v>
      </c>
      <c r="I222" s="38">
        <f>ROUND(SUM(G212:G222),2)</f>
        <v>35023.089999999997</v>
      </c>
    </row>
    <row r="223" spans="1:9" s="5" customFormat="1" ht="45" x14ac:dyDescent="0.25">
      <c r="A223" s="15" t="s">
        <v>246</v>
      </c>
      <c r="B223" s="15" t="s">
        <v>58</v>
      </c>
      <c r="C223" s="16" t="s">
        <v>324</v>
      </c>
      <c r="D223" s="17" t="s">
        <v>291</v>
      </c>
      <c r="E223" s="93">
        <v>11</v>
      </c>
      <c r="F223" s="29">
        <v>128.15</v>
      </c>
      <c r="G223" s="19">
        <f t="shared" si="3"/>
        <v>1409.65</v>
      </c>
      <c r="H223" s="6"/>
    </row>
    <row r="224" spans="1:9" s="5" customFormat="1" ht="45" x14ac:dyDescent="0.25">
      <c r="A224" s="13" t="s">
        <v>246</v>
      </c>
      <c r="B224" s="13" t="s">
        <v>59</v>
      </c>
      <c r="C224" s="2" t="s">
        <v>325</v>
      </c>
      <c r="D224" s="12" t="s">
        <v>291</v>
      </c>
      <c r="E224" s="87">
        <v>137</v>
      </c>
      <c r="F224" s="11">
        <v>140.01</v>
      </c>
      <c r="G224" s="20">
        <f t="shared" si="3"/>
        <v>19181.37</v>
      </c>
      <c r="H224" s="6"/>
    </row>
    <row r="225" spans="1:9" s="5" customFormat="1" ht="45" x14ac:dyDescent="0.25">
      <c r="A225" s="13" t="s">
        <v>246</v>
      </c>
      <c r="B225" s="13" t="s">
        <v>60</v>
      </c>
      <c r="C225" s="2" t="s">
        <v>326</v>
      </c>
      <c r="D225" s="12" t="s">
        <v>291</v>
      </c>
      <c r="E225" s="87">
        <v>9</v>
      </c>
      <c r="F225" s="11">
        <v>290.7</v>
      </c>
      <c r="G225" s="20">
        <f t="shared" si="3"/>
        <v>2616.3000000000002</v>
      </c>
      <c r="H225" s="6"/>
    </row>
    <row r="226" spans="1:9" s="5" customFormat="1" ht="45" x14ac:dyDescent="0.25">
      <c r="A226" s="13" t="s">
        <v>246</v>
      </c>
      <c r="B226" s="13" t="s">
        <v>61</v>
      </c>
      <c r="C226" s="2" t="s">
        <v>327</v>
      </c>
      <c r="D226" s="12" t="s">
        <v>291</v>
      </c>
      <c r="E226" s="87">
        <v>1</v>
      </c>
      <c r="F226" s="11">
        <v>812.79</v>
      </c>
      <c r="G226" s="20">
        <f t="shared" si="3"/>
        <v>812.79</v>
      </c>
      <c r="H226" s="6"/>
    </row>
    <row r="227" spans="1:9" s="5" customFormat="1" ht="45" x14ac:dyDescent="0.25">
      <c r="A227" s="13" t="s">
        <v>246</v>
      </c>
      <c r="B227" s="13" t="s">
        <v>62</v>
      </c>
      <c r="C227" s="2" t="s">
        <v>328</v>
      </c>
      <c r="D227" s="12" t="s">
        <v>291</v>
      </c>
      <c r="E227" s="87">
        <v>256</v>
      </c>
      <c r="F227" s="11">
        <v>60.39</v>
      </c>
      <c r="G227" s="20">
        <f t="shared" si="3"/>
        <v>15459.84</v>
      </c>
      <c r="H227" s="6"/>
    </row>
    <row r="228" spans="1:9" s="5" customFormat="1" ht="45" x14ac:dyDescent="0.25">
      <c r="A228" s="13" t="s">
        <v>246</v>
      </c>
      <c r="B228" s="13" t="s">
        <v>63</v>
      </c>
      <c r="C228" s="2" t="s">
        <v>329</v>
      </c>
      <c r="D228" s="12" t="s">
        <v>291</v>
      </c>
      <c r="E228" s="87">
        <v>9</v>
      </c>
      <c r="F228" s="11">
        <v>265.31</v>
      </c>
      <c r="G228" s="20">
        <f t="shared" si="3"/>
        <v>2387.79</v>
      </c>
      <c r="H228" s="6"/>
    </row>
    <row r="229" spans="1:9" s="5" customFormat="1" ht="45" x14ac:dyDescent="0.25">
      <c r="A229" s="13" t="s">
        <v>246</v>
      </c>
      <c r="B229" s="13" t="s">
        <v>64</v>
      </c>
      <c r="C229" s="2" t="s">
        <v>330</v>
      </c>
      <c r="D229" s="12" t="s">
        <v>291</v>
      </c>
      <c r="E229" s="87">
        <v>1</v>
      </c>
      <c r="F229" s="11">
        <v>732.57</v>
      </c>
      <c r="G229" s="20">
        <f t="shared" si="3"/>
        <v>732.57</v>
      </c>
      <c r="H229" s="6"/>
    </row>
    <row r="230" spans="1:9" s="5" customFormat="1" ht="45" x14ac:dyDescent="0.25">
      <c r="A230" s="13" t="s">
        <v>246</v>
      </c>
      <c r="B230" s="13" t="s">
        <v>71</v>
      </c>
      <c r="C230" s="2" t="s">
        <v>331</v>
      </c>
      <c r="D230" s="12" t="s">
        <v>291</v>
      </c>
      <c r="E230" s="79">
        <v>2</v>
      </c>
      <c r="F230" s="11">
        <v>177.99</v>
      </c>
      <c r="G230" s="20">
        <f t="shared" si="3"/>
        <v>355.98</v>
      </c>
      <c r="H230" s="31"/>
    </row>
    <row r="231" spans="1:9" s="5" customFormat="1" ht="45" x14ac:dyDescent="0.25">
      <c r="A231" s="13" t="s">
        <v>249</v>
      </c>
      <c r="B231" s="13" t="s">
        <v>72</v>
      </c>
      <c r="C231" s="61" t="s">
        <v>320</v>
      </c>
      <c r="D231" s="47" t="s">
        <v>297</v>
      </c>
      <c r="E231" s="80">
        <v>332</v>
      </c>
      <c r="F231" s="62">
        <v>48.41</v>
      </c>
      <c r="G231" s="20">
        <f t="shared" si="3"/>
        <v>16072.12</v>
      </c>
      <c r="H231" s="31"/>
    </row>
    <row r="232" spans="1:9" s="5" customFormat="1" ht="45" x14ac:dyDescent="0.25">
      <c r="A232" s="13" t="s">
        <v>249</v>
      </c>
      <c r="B232" s="13" t="s">
        <v>247</v>
      </c>
      <c r="C232" s="61" t="s">
        <v>321</v>
      </c>
      <c r="D232" s="47" t="s">
        <v>297</v>
      </c>
      <c r="E232" s="80">
        <v>60</v>
      </c>
      <c r="F232" s="62">
        <v>56.48</v>
      </c>
      <c r="G232" s="20">
        <f t="shared" si="3"/>
        <v>3388.8</v>
      </c>
      <c r="H232" s="31"/>
    </row>
    <row r="233" spans="1:9" s="5" customFormat="1" ht="45" x14ac:dyDescent="0.25">
      <c r="A233" s="13" t="s">
        <v>249</v>
      </c>
      <c r="B233" s="13" t="s">
        <v>248</v>
      </c>
      <c r="C233" s="61" t="s">
        <v>322</v>
      </c>
      <c r="D233" s="47" t="s">
        <v>291</v>
      </c>
      <c r="E233" s="88">
        <v>1</v>
      </c>
      <c r="F233" s="62">
        <v>443.77</v>
      </c>
      <c r="G233" s="20">
        <f t="shared" si="3"/>
        <v>443.77</v>
      </c>
      <c r="H233" s="31"/>
    </row>
    <row r="234" spans="1:9" s="5" customFormat="1" ht="45" x14ac:dyDescent="0.25">
      <c r="A234" s="13" t="s">
        <v>249</v>
      </c>
      <c r="B234" s="13" t="s">
        <v>250</v>
      </c>
      <c r="C234" s="61" t="s">
        <v>323</v>
      </c>
      <c r="D234" s="47" t="s">
        <v>291</v>
      </c>
      <c r="E234" s="88">
        <v>9</v>
      </c>
      <c r="F234" s="62">
        <v>646.66</v>
      </c>
      <c r="G234" s="20">
        <f t="shared" si="3"/>
        <v>5819.94</v>
      </c>
      <c r="H234" s="31"/>
    </row>
    <row r="235" spans="1:9" s="5" customFormat="1" ht="45.75" thickBot="1" x14ac:dyDescent="0.3">
      <c r="A235" s="13" t="s">
        <v>253</v>
      </c>
      <c r="B235" s="13" t="s">
        <v>251</v>
      </c>
      <c r="C235" s="61" t="s">
        <v>319</v>
      </c>
      <c r="D235" s="47" t="s">
        <v>291</v>
      </c>
      <c r="E235" s="80">
        <v>681</v>
      </c>
      <c r="F235" s="62">
        <v>27.88</v>
      </c>
      <c r="G235" s="20">
        <f t="shared" si="3"/>
        <v>18986.28</v>
      </c>
      <c r="H235" s="31"/>
    </row>
    <row r="236" spans="1:9" s="5" customFormat="1" ht="45.75" thickBot="1" x14ac:dyDescent="0.3">
      <c r="A236" s="13" t="s">
        <v>254</v>
      </c>
      <c r="B236" s="13" t="s">
        <v>252</v>
      </c>
      <c r="C236" s="22" t="s">
        <v>318</v>
      </c>
      <c r="D236" s="23" t="s">
        <v>304</v>
      </c>
      <c r="E236" s="81">
        <v>3086</v>
      </c>
      <c r="F236" s="30">
        <v>24.32</v>
      </c>
      <c r="G236" s="25">
        <f t="shared" si="3"/>
        <v>75051.520000000004</v>
      </c>
      <c r="H236" s="37" t="s">
        <v>83</v>
      </c>
      <c r="I236" s="38">
        <f>ROUND(SUM(G223:G236),2)</f>
        <v>162718.72</v>
      </c>
    </row>
    <row r="237" spans="1:9" s="5" customFormat="1" ht="45" x14ac:dyDescent="0.25">
      <c r="A237" s="15" t="s">
        <v>271</v>
      </c>
      <c r="B237" s="15" t="s">
        <v>65</v>
      </c>
      <c r="C237" s="16" t="s">
        <v>286</v>
      </c>
      <c r="D237" s="17" t="s">
        <v>6</v>
      </c>
      <c r="E237" s="78">
        <v>1</v>
      </c>
      <c r="F237" s="29">
        <v>148.32</v>
      </c>
      <c r="G237" s="19">
        <f t="shared" si="3"/>
        <v>148.32</v>
      </c>
      <c r="H237" s="6"/>
    </row>
    <row r="238" spans="1:9" s="5" customFormat="1" ht="45" x14ac:dyDescent="0.25">
      <c r="A238" s="13" t="s">
        <v>271</v>
      </c>
      <c r="B238" s="13" t="s">
        <v>255</v>
      </c>
      <c r="C238" s="2" t="s">
        <v>287</v>
      </c>
      <c r="D238" s="12" t="s">
        <v>291</v>
      </c>
      <c r="E238" s="79">
        <v>1</v>
      </c>
      <c r="F238" s="11">
        <v>112.72</v>
      </c>
      <c r="G238" s="20">
        <f t="shared" si="3"/>
        <v>112.72</v>
      </c>
      <c r="H238" s="6"/>
    </row>
    <row r="239" spans="1:9" s="5" customFormat="1" ht="45" x14ac:dyDescent="0.25">
      <c r="A239" s="13" t="s">
        <v>271</v>
      </c>
      <c r="B239" s="13" t="s">
        <v>256</v>
      </c>
      <c r="C239" s="2" t="s">
        <v>288</v>
      </c>
      <c r="D239" s="12" t="s">
        <v>292</v>
      </c>
      <c r="E239" s="79">
        <v>3</v>
      </c>
      <c r="F239" s="11">
        <v>41.53</v>
      </c>
      <c r="G239" s="20">
        <f t="shared" si="3"/>
        <v>124.59</v>
      </c>
      <c r="H239" s="6"/>
    </row>
    <row r="240" spans="1:9" s="5" customFormat="1" ht="45" x14ac:dyDescent="0.25">
      <c r="A240" s="13" t="s">
        <v>271</v>
      </c>
      <c r="B240" s="13" t="s">
        <v>258</v>
      </c>
      <c r="C240" s="2" t="s">
        <v>289</v>
      </c>
      <c r="D240" s="12" t="s">
        <v>291</v>
      </c>
      <c r="E240" s="79">
        <v>1</v>
      </c>
      <c r="F240" s="11">
        <v>53.39</v>
      </c>
      <c r="G240" s="20">
        <f t="shared" si="3"/>
        <v>53.39</v>
      </c>
      <c r="H240" s="6"/>
    </row>
    <row r="241" spans="1:8" s="5" customFormat="1" ht="45" x14ac:dyDescent="0.25">
      <c r="A241" s="13" t="s">
        <v>271</v>
      </c>
      <c r="B241" s="13" t="s">
        <v>259</v>
      </c>
      <c r="C241" s="2" t="s">
        <v>290</v>
      </c>
      <c r="D241" s="12" t="s">
        <v>6</v>
      </c>
      <c r="E241" s="79">
        <v>1</v>
      </c>
      <c r="F241" s="11">
        <v>177.98</v>
      </c>
      <c r="G241" s="20">
        <f t="shared" si="3"/>
        <v>177.98</v>
      </c>
      <c r="H241" s="6"/>
    </row>
    <row r="242" spans="1:8" s="5" customFormat="1" ht="45" x14ac:dyDescent="0.25">
      <c r="A242" s="13" t="s">
        <v>272</v>
      </c>
      <c r="B242" s="13" t="s">
        <v>260</v>
      </c>
      <c r="C242" s="2" t="s">
        <v>293</v>
      </c>
      <c r="D242" s="12" t="s">
        <v>292</v>
      </c>
      <c r="E242" s="79">
        <v>0.03</v>
      </c>
      <c r="F242" s="11">
        <v>2076.67</v>
      </c>
      <c r="G242" s="20">
        <f t="shared" si="3"/>
        <v>62.3</v>
      </c>
      <c r="H242" s="6"/>
    </row>
    <row r="243" spans="1:8" s="5" customFormat="1" ht="45" x14ac:dyDescent="0.25">
      <c r="A243" s="13" t="s">
        <v>272</v>
      </c>
      <c r="B243" s="13" t="s">
        <v>261</v>
      </c>
      <c r="C243" s="2" t="s">
        <v>294</v>
      </c>
      <c r="D243" s="12" t="s">
        <v>292</v>
      </c>
      <c r="E243" s="79">
        <v>0.2</v>
      </c>
      <c r="F243" s="11">
        <v>284.8</v>
      </c>
      <c r="G243" s="20">
        <f t="shared" si="3"/>
        <v>56.96</v>
      </c>
      <c r="H243" s="6"/>
    </row>
    <row r="244" spans="1:8" s="5" customFormat="1" ht="45" x14ac:dyDescent="0.25">
      <c r="A244" s="13" t="s">
        <v>272</v>
      </c>
      <c r="B244" s="13" t="s">
        <v>262</v>
      </c>
      <c r="C244" s="2" t="s">
        <v>295</v>
      </c>
      <c r="D244" s="12" t="s">
        <v>292</v>
      </c>
      <c r="E244" s="79">
        <v>0.2</v>
      </c>
      <c r="F244" s="11">
        <v>533.95000000000005</v>
      </c>
      <c r="G244" s="20">
        <f t="shared" si="3"/>
        <v>106.79</v>
      </c>
      <c r="H244" s="6"/>
    </row>
    <row r="245" spans="1:8" s="5" customFormat="1" ht="45" x14ac:dyDescent="0.25">
      <c r="A245" s="13" t="s">
        <v>272</v>
      </c>
      <c r="B245" s="13" t="s">
        <v>263</v>
      </c>
      <c r="C245" s="2" t="s">
        <v>296</v>
      </c>
      <c r="D245" s="12" t="s">
        <v>297</v>
      </c>
      <c r="E245" s="79">
        <v>400</v>
      </c>
      <c r="F245" s="11">
        <v>2.3199999999999998</v>
      </c>
      <c r="G245" s="20">
        <f t="shared" si="3"/>
        <v>928</v>
      </c>
      <c r="H245" s="6"/>
    </row>
    <row r="246" spans="1:8" s="5" customFormat="1" ht="45" x14ac:dyDescent="0.25">
      <c r="A246" s="13" t="s">
        <v>272</v>
      </c>
      <c r="B246" s="13" t="s">
        <v>264</v>
      </c>
      <c r="C246" s="2" t="s">
        <v>298</v>
      </c>
      <c r="D246" s="12" t="s">
        <v>297</v>
      </c>
      <c r="E246" s="79">
        <v>4.9000000000000004</v>
      </c>
      <c r="F246" s="11">
        <v>3.32</v>
      </c>
      <c r="G246" s="20">
        <f t="shared" si="3"/>
        <v>16.27</v>
      </c>
      <c r="H246" s="6"/>
    </row>
    <row r="247" spans="1:8" s="5" customFormat="1" ht="45" x14ac:dyDescent="0.25">
      <c r="A247" s="13" t="s">
        <v>272</v>
      </c>
      <c r="B247" s="13" t="s">
        <v>265</v>
      </c>
      <c r="C247" s="2" t="s">
        <v>299</v>
      </c>
      <c r="D247" s="12" t="s">
        <v>292</v>
      </c>
      <c r="E247" s="79">
        <v>0.2</v>
      </c>
      <c r="F247" s="11">
        <v>415.3</v>
      </c>
      <c r="G247" s="20">
        <f t="shared" si="3"/>
        <v>83.06</v>
      </c>
      <c r="H247" s="6"/>
    </row>
    <row r="248" spans="1:8" s="5" customFormat="1" ht="45" x14ac:dyDescent="0.25">
      <c r="A248" s="13" t="s">
        <v>272</v>
      </c>
      <c r="B248" s="13" t="s">
        <v>266</v>
      </c>
      <c r="C248" s="2" t="s">
        <v>300</v>
      </c>
      <c r="D248" s="12" t="s">
        <v>291</v>
      </c>
      <c r="E248" s="79">
        <v>1</v>
      </c>
      <c r="F248" s="11">
        <v>1115.3399999999999</v>
      </c>
      <c r="G248" s="20">
        <f t="shared" si="3"/>
        <v>1115.3399999999999</v>
      </c>
      <c r="H248" s="6"/>
    </row>
    <row r="249" spans="1:8" s="5" customFormat="1" ht="45" x14ac:dyDescent="0.25">
      <c r="A249" s="13" t="s">
        <v>273</v>
      </c>
      <c r="B249" s="13" t="s">
        <v>267</v>
      </c>
      <c r="C249" s="2" t="s">
        <v>301</v>
      </c>
      <c r="D249" s="12" t="s">
        <v>297</v>
      </c>
      <c r="E249" s="79">
        <v>41</v>
      </c>
      <c r="F249" s="11">
        <v>1.01</v>
      </c>
      <c r="G249" s="20">
        <f t="shared" si="3"/>
        <v>41.41</v>
      </c>
      <c r="H249" s="6"/>
    </row>
    <row r="250" spans="1:8" s="5" customFormat="1" ht="45" x14ac:dyDescent="0.25">
      <c r="A250" s="13" t="s">
        <v>273</v>
      </c>
      <c r="B250" s="13" t="s">
        <v>268</v>
      </c>
      <c r="C250" s="2" t="s">
        <v>302</v>
      </c>
      <c r="D250" s="12" t="s">
        <v>297</v>
      </c>
      <c r="E250" s="79">
        <v>41</v>
      </c>
      <c r="F250" s="11">
        <v>17.559999999999999</v>
      </c>
      <c r="G250" s="20">
        <f t="shared" si="3"/>
        <v>719.96</v>
      </c>
      <c r="H250" s="6"/>
    </row>
    <row r="251" spans="1:8" s="5" customFormat="1" ht="45" x14ac:dyDescent="0.25">
      <c r="A251" s="13" t="s">
        <v>273</v>
      </c>
      <c r="B251" s="13" t="s">
        <v>269</v>
      </c>
      <c r="C251" s="2" t="s">
        <v>303</v>
      </c>
      <c r="D251" s="12" t="s">
        <v>304</v>
      </c>
      <c r="E251" s="79">
        <v>56</v>
      </c>
      <c r="F251" s="11">
        <v>0.47</v>
      </c>
      <c r="G251" s="20">
        <f t="shared" si="3"/>
        <v>26.32</v>
      </c>
      <c r="H251" s="6"/>
    </row>
    <row r="252" spans="1:8" s="5" customFormat="1" ht="45" x14ac:dyDescent="0.25">
      <c r="A252" s="13" t="s">
        <v>273</v>
      </c>
      <c r="B252" s="13" t="s">
        <v>270</v>
      </c>
      <c r="C252" s="2" t="s">
        <v>305</v>
      </c>
      <c r="D252" s="12" t="s">
        <v>297</v>
      </c>
      <c r="E252" s="79">
        <v>256</v>
      </c>
      <c r="F252" s="11">
        <v>0.83</v>
      </c>
      <c r="G252" s="20">
        <f t="shared" si="3"/>
        <v>212.48</v>
      </c>
      <c r="H252" s="6"/>
    </row>
    <row r="253" spans="1:8" s="5" customFormat="1" ht="45" x14ac:dyDescent="0.25">
      <c r="A253" s="13" t="s">
        <v>273</v>
      </c>
      <c r="B253" s="13" t="s">
        <v>274</v>
      </c>
      <c r="C253" s="2" t="s">
        <v>306</v>
      </c>
      <c r="D253" s="12" t="s">
        <v>297</v>
      </c>
      <c r="E253" s="79">
        <v>2.5</v>
      </c>
      <c r="F253" s="11">
        <v>1.42</v>
      </c>
      <c r="G253" s="20">
        <f t="shared" si="3"/>
        <v>3.55</v>
      </c>
      <c r="H253" s="6"/>
    </row>
    <row r="254" spans="1:8" s="5" customFormat="1" ht="45" x14ac:dyDescent="0.25">
      <c r="A254" s="13" t="s">
        <v>273</v>
      </c>
      <c r="B254" s="13" t="s">
        <v>275</v>
      </c>
      <c r="C254" s="2" t="s">
        <v>307</v>
      </c>
      <c r="D254" s="12" t="s">
        <v>297</v>
      </c>
      <c r="E254" s="79">
        <v>2.4</v>
      </c>
      <c r="F254" s="11">
        <v>1.43</v>
      </c>
      <c r="G254" s="20">
        <f t="shared" si="3"/>
        <v>3.43</v>
      </c>
      <c r="H254" s="6"/>
    </row>
    <row r="255" spans="1:8" s="5" customFormat="1" ht="45" x14ac:dyDescent="0.25">
      <c r="A255" s="13" t="s">
        <v>273</v>
      </c>
      <c r="B255" s="13" t="s">
        <v>276</v>
      </c>
      <c r="C255" s="2" t="s">
        <v>308</v>
      </c>
      <c r="D255" s="12" t="s">
        <v>297</v>
      </c>
      <c r="E255" s="79">
        <v>41</v>
      </c>
      <c r="F255" s="11">
        <v>4.74</v>
      </c>
      <c r="G255" s="20">
        <f t="shared" si="3"/>
        <v>194.34</v>
      </c>
      <c r="H255" s="6"/>
    </row>
    <row r="256" spans="1:8" s="5" customFormat="1" ht="45" x14ac:dyDescent="0.25">
      <c r="A256" s="13" t="s">
        <v>273</v>
      </c>
      <c r="B256" s="13" t="s">
        <v>277</v>
      </c>
      <c r="C256" s="2" t="s">
        <v>309</v>
      </c>
      <c r="D256" s="12" t="s">
        <v>297</v>
      </c>
      <c r="E256" s="79">
        <v>41</v>
      </c>
      <c r="F256" s="11">
        <v>1.42</v>
      </c>
      <c r="G256" s="20">
        <f t="shared" si="3"/>
        <v>58.22</v>
      </c>
      <c r="H256" s="6"/>
    </row>
    <row r="257" spans="1:9" s="5" customFormat="1" ht="45" x14ac:dyDescent="0.25">
      <c r="A257" s="13" t="s">
        <v>273</v>
      </c>
      <c r="B257" s="13" t="s">
        <v>278</v>
      </c>
      <c r="C257" s="2" t="s">
        <v>310</v>
      </c>
      <c r="D257" s="12" t="s">
        <v>297</v>
      </c>
      <c r="E257" s="79">
        <v>41</v>
      </c>
      <c r="F257" s="11">
        <v>2.14</v>
      </c>
      <c r="G257" s="20">
        <f t="shared" si="3"/>
        <v>87.74</v>
      </c>
      <c r="H257" s="6"/>
    </row>
    <row r="258" spans="1:9" s="5" customFormat="1" ht="45" x14ac:dyDescent="0.25">
      <c r="A258" s="13" t="s">
        <v>273</v>
      </c>
      <c r="B258" s="13" t="s">
        <v>279</v>
      </c>
      <c r="C258" s="2" t="s">
        <v>311</v>
      </c>
      <c r="D258" s="12" t="s">
        <v>297</v>
      </c>
      <c r="E258" s="79">
        <v>2.5</v>
      </c>
      <c r="F258" s="11">
        <v>33.82</v>
      </c>
      <c r="G258" s="20">
        <f t="shared" si="3"/>
        <v>84.55</v>
      </c>
      <c r="H258" s="6"/>
    </row>
    <row r="259" spans="1:9" s="5" customFormat="1" ht="45" x14ac:dyDescent="0.25">
      <c r="A259" s="13" t="s">
        <v>273</v>
      </c>
      <c r="B259" s="13" t="s">
        <v>280</v>
      </c>
      <c r="C259" s="2" t="s">
        <v>312</v>
      </c>
      <c r="D259" s="12" t="s">
        <v>291</v>
      </c>
      <c r="E259" s="79">
        <v>2.5</v>
      </c>
      <c r="F259" s="11">
        <v>1.42</v>
      </c>
      <c r="G259" s="20">
        <f t="shared" si="3"/>
        <v>3.55</v>
      </c>
      <c r="H259" s="6"/>
    </row>
    <row r="260" spans="1:9" s="5" customFormat="1" ht="45" x14ac:dyDescent="0.25">
      <c r="A260" s="13" t="s">
        <v>273</v>
      </c>
      <c r="B260" s="13" t="s">
        <v>281</v>
      </c>
      <c r="C260" s="2" t="s">
        <v>313</v>
      </c>
      <c r="D260" s="12" t="s">
        <v>291</v>
      </c>
      <c r="E260" s="79">
        <v>8</v>
      </c>
      <c r="F260" s="11">
        <v>29.66</v>
      </c>
      <c r="G260" s="20">
        <f t="shared" si="3"/>
        <v>237.28</v>
      </c>
      <c r="H260" s="6"/>
    </row>
    <row r="261" spans="1:9" s="5" customFormat="1" ht="45" x14ac:dyDescent="0.25">
      <c r="A261" s="13" t="s">
        <v>273</v>
      </c>
      <c r="B261" s="13" t="s">
        <v>282</v>
      </c>
      <c r="C261" s="2" t="s">
        <v>314</v>
      </c>
      <c r="D261" s="12" t="s">
        <v>291</v>
      </c>
      <c r="E261" s="79">
        <v>1</v>
      </c>
      <c r="F261" s="11">
        <v>231.38</v>
      </c>
      <c r="G261" s="20">
        <f t="shared" si="3"/>
        <v>231.38</v>
      </c>
      <c r="H261" s="6"/>
    </row>
    <row r="262" spans="1:9" s="5" customFormat="1" ht="45" x14ac:dyDescent="0.25">
      <c r="A262" s="13" t="s">
        <v>273</v>
      </c>
      <c r="B262" s="13" t="s">
        <v>283</v>
      </c>
      <c r="C262" s="2" t="s">
        <v>315</v>
      </c>
      <c r="D262" s="12" t="s">
        <v>292</v>
      </c>
      <c r="E262" s="79">
        <v>0.3</v>
      </c>
      <c r="F262" s="11">
        <v>100.87</v>
      </c>
      <c r="G262" s="20">
        <f t="shared" si="3"/>
        <v>30.26</v>
      </c>
      <c r="H262" s="6"/>
    </row>
    <row r="263" spans="1:9" s="5" customFormat="1" ht="45.75" thickBot="1" x14ac:dyDescent="0.3">
      <c r="A263" s="13" t="s">
        <v>273</v>
      </c>
      <c r="B263" s="13" t="s">
        <v>284</v>
      </c>
      <c r="C263" s="2" t="s">
        <v>316</v>
      </c>
      <c r="D263" s="12" t="s">
        <v>291</v>
      </c>
      <c r="E263" s="79">
        <v>1</v>
      </c>
      <c r="F263" s="11">
        <v>177.98</v>
      </c>
      <c r="G263" s="20">
        <f t="shared" si="3"/>
        <v>177.98</v>
      </c>
      <c r="H263" s="6"/>
    </row>
    <row r="264" spans="1:9" s="5" customFormat="1" ht="45.75" thickBot="1" x14ac:dyDescent="0.3">
      <c r="A264" s="13" t="s">
        <v>273</v>
      </c>
      <c r="B264" s="13" t="s">
        <v>285</v>
      </c>
      <c r="C264" s="22" t="s">
        <v>317</v>
      </c>
      <c r="D264" s="23" t="s">
        <v>6</v>
      </c>
      <c r="E264" s="81">
        <v>1</v>
      </c>
      <c r="F264" s="30">
        <v>237.31</v>
      </c>
      <c r="G264" s="25">
        <f t="shared" si="3"/>
        <v>237.31</v>
      </c>
      <c r="H264" s="37" t="s">
        <v>84</v>
      </c>
      <c r="I264" s="38">
        <f>ROUND(SUM(G237:G264),2)</f>
        <v>5335.48</v>
      </c>
    </row>
    <row r="265" spans="1:9" s="5" customFormat="1" ht="75" customHeight="1" thickBot="1" x14ac:dyDescent="0.3">
      <c r="A265" s="94" t="s">
        <v>257</v>
      </c>
      <c r="B265" s="94" t="s">
        <v>73</v>
      </c>
      <c r="C265" s="95" t="s">
        <v>533</v>
      </c>
      <c r="D265" s="96" t="s">
        <v>6</v>
      </c>
      <c r="E265" s="97">
        <v>1</v>
      </c>
      <c r="F265" s="35">
        <v>26977.81</v>
      </c>
      <c r="G265" s="36">
        <f t="shared" si="3"/>
        <v>26977.81</v>
      </c>
      <c r="H265" s="37" t="s">
        <v>85</v>
      </c>
      <c r="I265" s="38">
        <f>ROUND(SUM(G265),2)</f>
        <v>26977.81</v>
      </c>
    </row>
    <row r="266" spans="1:9" ht="44.25" customHeight="1" thickBot="1" x14ac:dyDescent="0.3">
      <c r="A266" s="41"/>
      <c r="B266" s="41"/>
      <c r="C266" s="41"/>
      <c r="D266" s="40"/>
      <c r="E266" s="89"/>
      <c r="F266" s="45" t="s">
        <v>74</v>
      </c>
      <c r="G266" s="46">
        <f>SUM(G5:G265)</f>
        <v>11934822.860000007</v>
      </c>
      <c r="H266" s="31"/>
      <c r="I266" s="39"/>
    </row>
    <row r="267" spans="1:9" ht="20.25" customHeight="1" x14ac:dyDescent="0.25">
      <c r="A267" s="44"/>
      <c r="B267" s="44"/>
      <c r="C267" s="43"/>
      <c r="D267" s="43"/>
      <c r="E267" s="90"/>
      <c r="F267" s="43"/>
      <c r="G267" s="42"/>
    </row>
  </sheetData>
  <sheetProtection algorithmName="SHA-512" hashValue="9K4/TtzhllbBaJC5EwuSeT/QmuFdWMnX4D8Tu4eT6JkMdPdBwLbJ1yif0qsEIiGp1xQOgXKT6j9OxKutahfP3Q==" saltValue="737mdVhO5NqQWzyjDuYtyA==" spinCount="100000" sheet="1" objects="1" scenarios="1"/>
  <mergeCells count="4">
    <mergeCell ref="A1:G1"/>
    <mergeCell ref="A3:G3"/>
    <mergeCell ref="H113:H163"/>
    <mergeCell ref="H165:H187"/>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3"/>
  <sheetViews>
    <sheetView zoomScaleNormal="100" workbookViewId="0">
      <selection activeCell="H2" sqref="H2"/>
    </sheetView>
  </sheetViews>
  <sheetFormatPr defaultColWidth="9.140625" defaultRowHeight="15" x14ac:dyDescent="0.25"/>
  <cols>
    <col min="1" max="1" width="31.7109375" style="14" bestFit="1" customWidth="1"/>
    <col min="2" max="2" width="8.28515625" style="14" bestFit="1" customWidth="1"/>
    <col min="3" max="3" width="77.28515625" style="8" customWidth="1"/>
    <col min="4" max="4" width="9.140625" style="7"/>
    <col min="5" max="5" width="16.28515625" style="91" customWidth="1"/>
    <col min="6" max="6" width="20.7109375" style="9" customWidth="1"/>
    <col min="7" max="7" width="14.7109375" style="7" customWidth="1"/>
    <col min="8" max="8" width="21.5703125" style="10" customWidth="1"/>
    <col min="9" max="9" width="16.140625" style="4" customWidth="1"/>
    <col min="10" max="16384" width="9.140625" style="4"/>
  </cols>
  <sheetData>
    <row r="1" spans="1:7" ht="40.15" customHeight="1" x14ac:dyDescent="0.25">
      <c r="A1" s="110" t="s">
        <v>104</v>
      </c>
      <c r="B1" s="110"/>
      <c r="C1" s="110"/>
      <c r="D1" s="110"/>
      <c r="E1" s="110"/>
      <c r="F1" s="110"/>
      <c r="G1" s="110"/>
    </row>
    <row r="2" spans="1:7" ht="20.25" customHeight="1" thickBot="1" x14ac:dyDescent="0.3">
      <c r="A2" s="44"/>
      <c r="B2" s="44"/>
      <c r="C2" s="43"/>
      <c r="D2" s="43"/>
      <c r="E2" s="90"/>
      <c r="F2" s="43"/>
      <c r="G2" s="42"/>
    </row>
    <row r="3" spans="1:7" ht="14.45" customHeight="1" x14ac:dyDescent="0.25">
      <c r="A3" s="111" t="s">
        <v>105</v>
      </c>
      <c r="B3" s="111"/>
      <c r="C3" s="111"/>
      <c r="D3" s="111"/>
      <c r="E3" s="111"/>
      <c r="F3" s="111"/>
      <c r="G3" s="112"/>
    </row>
    <row r="4" spans="1:7" ht="43.5" thickBot="1" x14ac:dyDescent="0.3">
      <c r="A4" s="26" t="s">
        <v>67</v>
      </c>
      <c r="B4" s="26" t="s">
        <v>0</v>
      </c>
      <c r="C4" s="26" t="s">
        <v>1</v>
      </c>
      <c r="D4" s="26" t="s">
        <v>2</v>
      </c>
      <c r="E4" s="77" t="s">
        <v>3</v>
      </c>
      <c r="F4" s="27" t="s">
        <v>95</v>
      </c>
      <c r="G4" s="28" t="s">
        <v>4</v>
      </c>
    </row>
    <row r="5" spans="1:7" ht="30" x14ac:dyDescent="0.25">
      <c r="A5" s="15" t="s">
        <v>538</v>
      </c>
      <c r="B5" s="15" t="s">
        <v>8</v>
      </c>
      <c r="C5" s="16" t="s">
        <v>493</v>
      </c>
      <c r="D5" s="17" t="s">
        <v>297</v>
      </c>
      <c r="E5" s="78">
        <v>9</v>
      </c>
      <c r="F5" s="18">
        <v>35.6</v>
      </c>
      <c r="G5" s="19">
        <f t="shared" ref="G5:G42" si="0">ROUND((E5*F5),2)</f>
        <v>320.39999999999998</v>
      </c>
    </row>
    <row r="6" spans="1:7" ht="30" x14ac:dyDescent="0.25">
      <c r="A6" s="13" t="s">
        <v>538</v>
      </c>
      <c r="B6" s="13" t="s">
        <v>9</v>
      </c>
      <c r="C6" s="2" t="s">
        <v>505</v>
      </c>
      <c r="D6" s="12" t="s">
        <v>297</v>
      </c>
      <c r="E6" s="79">
        <v>6</v>
      </c>
      <c r="F6" s="3">
        <v>41.53</v>
      </c>
      <c r="G6" s="20">
        <f t="shared" si="0"/>
        <v>249.18</v>
      </c>
    </row>
    <row r="7" spans="1:7" ht="30" x14ac:dyDescent="0.25">
      <c r="A7" s="13" t="s">
        <v>538</v>
      </c>
      <c r="B7" s="13" t="s">
        <v>10</v>
      </c>
      <c r="C7" s="2" t="s">
        <v>506</v>
      </c>
      <c r="D7" s="12" t="s">
        <v>297</v>
      </c>
      <c r="E7" s="79">
        <v>125</v>
      </c>
      <c r="F7" s="3">
        <v>47.46</v>
      </c>
      <c r="G7" s="20">
        <f t="shared" si="0"/>
        <v>5932.5</v>
      </c>
    </row>
    <row r="8" spans="1:7" ht="30" x14ac:dyDescent="0.25">
      <c r="A8" s="13" t="s">
        <v>538</v>
      </c>
      <c r="B8" s="13" t="s">
        <v>11</v>
      </c>
      <c r="C8" s="2" t="s">
        <v>507</v>
      </c>
      <c r="D8" s="12" t="s">
        <v>297</v>
      </c>
      <c r="E8" s="79">
        <v>275</v>
      </c>
      <c r="F8" s="3">
        <v>47.46</v>
      </c>
      <c r="G8" s="20">
        <f t="shared" si="0"/>
        <v>13051.5</v>
      </c>
    </row>
    <row r="9" spans="1:7" ht="30" x14ac:dyDescent="0.25">
      <c r="A9" s="13" t="s">
        <v>538</v>
      </c>
      <c r="B9" s="13" t="s">
        <v>12</v>
      </c>
      <c r="C9" s="2" t="s">
        <v>508</v>
      </c>
      <c r="D9" s="12" t="s">
        <v>297</v>
      </c>
      <c r="E9" s="79">
        <v>143</v>
      </c>
      <c r="F9" s="3">
        <v>71.19</v>
      </c>
      <c r="G9" s="20">
        <f t="shared" si="0"/>
        <v>10180.17</v>
      </c>
    </row>
    <row r="10" spans="1:7" ht="30" x14ac:dyDescent="0.25">
      <c r="A10" s="13" t="s">
        <v>538</v>
      </c>
      <c r="B10" s="13" t="s">
        <v>13</v>
      </c>
      <c r="C10" s="2" t="s">
        <v>509</v>
      </c>
      <c r="D10" s="12" t="s">
        <v>297</v>
      </c>
      <c r="E10" s="79">
        <v>2</v>
      </c>
      <c r="F10" s="3">
        <v>29.67</v>
      </c>
      <c r="G10" s="20">
        <f t="shared" si="0"/>
        <v>59.34</v>
      </c>
    </row>
    <row r="11" spans="1:7" ht="30" x14ac:dyDescent="0.25">
      <c r="A11" s="13" t="s">
        <v>538</v>
      </c>
      <c r="B11" s="13" t="s">
        <v>14</v>
      </c>
      <c r="C11" s="2" t="s">
        <v>510</v>
      </c>
      <c r="D11" s="12" t="s">
        <v>297</v>
      </c>
      <c r="E11" s="79">
        <v>64</v>
      </c>
      <c r="F11" s="3">
        <v>29.66</v>
      </c>
      <c r="G11" s="20">
        <f t="shared" si="0"/>
        <v>1898.24</v>
      </c>
    </row>
    <row r="12" spans="1:7" ht="30" x14ac:dyDescent="0.25">
      <c r="A12" s="13" t="s">
        <v>538</v>
      </c>
      <c r="B12" s="13" t="s">
        <v>15</v>
      </c>
      <c r="C12" s="2" t="s">
        <v>511</v>
      </c>
      <c r="D12" s="12" t="s">
        <v>297</v>
      </c>
      <c r="E12" s="79">
        <v>160</v>
      </c>
      <c r="F12" s="3">
        <v>41.53</v>
      </c>
      <c r="G12" s="20">
        <f t="shared" si="0"/>
        <v>6644.8</v>
      </c>
    </row>
    <row r="13" spans="1:7" ht="30" x14ac:dyDescent="0.25">
      <c r="A13" s="13" t="s">
        <v>538</v>
      </c>
      <c r="B13" s="13" t="s">
        <v>16</v>
      </c>
      <c r="C13" s="2" t="s">
        <v>512</v>
      </c>
      <c r="D13" s="12" t="s">
        <v>297</v>
      </c>
      <c r="E13" s="79">
        <v>164</v>
      </c>
      <c r="F13" s="3">
        <v>47.46</v>
      </c>
      <c r="G13" s="20">
        <f t="shared" si="0"/>
        <v>7783.44</v>
      </c>
    </row>
    <row r="14" spans="1:7" ht="30" x14ac:dyDescent="0.25">
      <c r="A14" s="13" t="s">
        <v>538</v>
      </c>
      <c r="B14" s="13" t="s">
        <v>96</v>
      </c>
      <c r="C14" s="2" t="s">
        <v>513</v>
      </c>
      <c r="D14" s="12" t="s">
        <v>297</v>
      </c>
      <c r="E14" s="79">
        <v>582</v>
      </c>
      <c r="F14" s="3">
        <v>23.73</v>
      </c>
      <c r="G14" s="20">
        <f t="shared" si="0"/>
        <v>13810.86</v>
      </c>
    </row>
    <row r="15" spans="1:7" x14ac:dyDescent="0.25">
      <c r="A15" s="13" t="s">
        <v>538</v>
      </c>
      <c r="B15" s="13" t="s">
        <v>97</v>
      </c>
      <c r="C15" s="2" t="s">
        <v>494</v>
      </c>
      <c r="D15" s="12" t="s">
        <v>292</v>
      </c>
      <c r="E15" s="79">
        <v>195</v>
      </c>
      <c r="F15" s="3">
        <v>5.93</v>
      </c>
      <c r="G15" s="20">
        <f t="shared" si="0"/>
        <v>1156.3499999999999</v>
      </c>
    </row>
    <row r="16" spans="1:7" x14ac:dyDescent="0.25">
      <c r="A16" s="13" t="s">
        <v>538</v>
      </c>
      <c r="B16" s="13" t="s">
        <v>98</v>
      </c>
      <c r="C16" s="2" t="s">
        <v>495</v>
      </c>
      <c r="D16" s="12" t="s">
        <v>297</v>
      </c>
      <c r="E16" s="79">
        <v>18</v>
      </c>
      <c r="F16" s="3">
        <v>94.93</v>
      </c>
      <c r="G16" s="20">
        <f t="shared" si="0"/>
        <v>1708.74</v>
      </c>
    </row>
    <row r="17" spans="1:7" x14ac:dyDescent="0.25">
      <c r="A17" s="13" t="s">
        <v>538</v>
      </c>
      <c r="B17" s="13" t="s">
        <v>99</v>
      </c>
      <c r="C17" s="2" t="s">
        <v>496</v>
      </c>
      <c r="D17" s="12" t="s">
        <v>297</v>
      </c>
      <c r="E17" s="79">
        <v>18</v>
      </c>
      <c r="F17" s="3">
        <v>94.93</v>
      </c>
      <c r="G17" s="20">
        <f t="shared" si="0"/>
        <v>1708.74</v>
      </c>
    </row>
    <row r="18" spans="1:7" x14ac:dyDescent="0.25">
      <c r="A18" s="13" t="s">
        <v>538</v>
      </c>
      <c r="B18" s="13" t="s">
        <v>108</v>
      </c>
      <c r="C18" s="2" t="s">
        <v>497</v>
      </c>
      <c r="D18" s="12" t="s">
        <v>297</v>
      </c>
      <c r="E18" s="79">
        <v>18</v>
      </c>
      <c r="F18" s="3">
        <v>142.38999999999999</v>
      </c>
      <c r="G18" s="20">
        <f t="shared" si="0"/>
        <v>2563.02</v>
      </c>
    </row>
    <row r="19" spans="1:7" x14ac:dyDescent="0.25">
      <c r="A19" s="13" t="s">
        <v>538</v>
      </c>
      <c r="B19" s="13" t="s">
        <v>109</v>
      </c>
      <c r="C19" s="2" t="s">
        <v>498</v>
      </c>
      <c r="D19" s="12" t="s">
        <v>297</v>
      </c>
      <c r="E19" s="79">
        <v>17</v>
      </c>
      <c r="F19" s="3">
        <v>249.17</v>
      </c>
      <c r="G19" s="20">
        <f t="shared" si="0"/>
        <v>4235.8900000000003</v>
      </c>
    </row>
    <row r="20" spans="1:7" x14ac:dyDescent="0.25">
      <c r="A20" s="13" t="s">
        <v>538</v>
      </c>
      <c r="B20" s="13" t="s">
        <v>110</v>
      </c>
      <c r="C20" s="2" t="s">
        <v>499</v>
      </c>
      <c r="D20" s="12" t="s">
        <v>297</v>
      </c>
      <c r="E20" s="79">
        <v>71</v>
      </c>
      <c r="F20" s="3">
        <v>1.18</v>
      </c>
      <c r="G20" s="20">
        <f t="shared" si="0"/>
        <v>83.78</v>
      </c>
    </row>
    <row r="21" spans="1:7" x14ac:dyDescent="0.25">
      <c r="A21" s="13" t="s">
        <v>538</v>
      </c>
      <c r="B21" s="13" t="s">
        <v>111</v>
      </c>
      <c r="C21" s="2" t="s">
        <v>500</v>
      </c>
      <c r="D21" s="12" t="s">
        <v>291</v>
      </c>
      <c r="E21" s="79">
        <v>11</v>
      </c>
      <c r="F21" s="3">
        <v>830.57</v>
      </c>
      <c r="G21" s="20">
        <f t="shared" si="0"/>
        <v>9136.27</v>
      </c>
    </row>
    <row r="22" spans="1:7" x14ac:dyDescent="0.25">
      <c r="A22" s="13" t="s">
        <v>538</v>
      </c>
      <c r="B22" s="13" t="s">
        <v>112</v>
      </c>
      <c r="C22" s="2" t="s">
        <v>501</v>
      </c>
      <c r="D22" s="12" t="s">
        <v>291</v>
      </c>
      <c r="E22" s="79">
        <v>11</v>
      </c>
      <c r="F22" s="3">
        <v>830.57</v>
      </c>
      <c r="G22" s="20">
        <f t="shared" si="0"/>
        <v>9136.27</v>
      </c>
    </row>
    <row r="23" spans="1:7" x14ac:dyDescent="0.25">
      <c r="A23" s="13" t="s">
        <v>538</v>
      </c>
      <c r="B23" s="13" t="s">
        <v>113</v>
      </c>
      <c r="C23" s="2" t="s">
        <v>502</v>
      </c>
      <c r="D23" s="12" t="s">
        <v>291</v>
      </c>
      <c r="E23" s="79">
        <v>2</v>
      </c>
      <c r="F23" s="3">
        <v>830.58</v>
      </c>
      <c r="G23" s="20">
        <f t="shared" si="0"/>
        <v>1661.16</v>
      </c>
    </row>
    <row r="24" spans="1:7" x14ac:dyDescent="0.25">
      <c r="A24" s="13" t="s">
        <v>538</v>
      </c>
      <c r="B24" s="13" t="s">
        <v>114</v>
      </c>
      <c r="C24" s="2" t="s">
        <v>503</v>
      </c>
      <c r="D24" s="12" t="s">
        <v>291</v>
      </c>
      <c r="E24" s="79">
        <v>1</v>
      </c>
      <c r="F24" s="3">
        <v>949.23</v>
      </c>
      <c r="G24" s="20">
        <f t="shared" si="0"/>
        <v>949.23</v>
      </c>
    </row>
    <row r="25" spans="1:7" ht="30" x14ac:dyDescent="0.25">
      <c r="A25" s="13" t="s">
        <v>538</v>
      </c>
      <c r="B25" s="13" t="s">
        <v>115</v>
      </c>
      <c r="C25" s="2" t="s">
        <v>514</v>
      </c>
      <c r="D25" s="12" t="s">
        <v>291</v>
      </c>
      <c r="E25" s="79">
        <v>1</v>
      </c>
      <c r="F25" s="3">
        <v>59.33</v>
      </c>
      <c r="G25" s="20">
        <f t="shared" si="0"/>
        <v>59.33</v>
      </c>
    </row>
    <row r="26" spans="1:7" ht="30" x14ac:dyDescent="0.25">
      <c r="A26" s="13" t="s">
        <v>538</v>
      </c>
      <c r="B26" s="13" t="s">
        <v>116</v>
      </c>
      <c r="C26" s="2" t="s">
        <v>515</v>
      </c>
      <c r="D26" s="12" t="s">
        <v>291</v>
      </c>
      <c r="E26" s="79">
        <v>4</v>
      </c>
      <c r="F26" s="3">
        <v>118.66</v>
      </c>
      <c r="G26" s="20">
        <f t="shared" si="0"/>
        <v>474.64</v>
      </c>
    </row>
    <row r="27" spans="1:7" x14ac:dyDescent="0.25">
      <c r="A27" s="13" t="s">
        <v>538</v>
      </c>
      <c r="B27" s="13" t="s">
        <v>117</v>
      </c>
      <c r="C27" s="2" t="s">
        <v>516</v>
      </c>
      <c r="D27" s="12" t="s">
        <v>291</v>
      </c>
      <c r="E27" s="79">
        <v>563</v>
      </c>
      <c r="F27" s="3">
        <v>11.87</v>
      </c>
      <c r="G27" s="20">
        <f t="shared" si="0"/>
        <v>6682.81</v>
      </c>
    </row>
    <row r="28" spans="1:7" ht="30" x14ac:dyDescent="0.25">
      <c r="A28" s="13" t="s">
        <v>538</v>
      </c>
      <c r="B28" s="13" t="s">
        <v>118</v>
      </c>
      <c r="C28" s="2" t="s">
        <v>517</v>
      </c>
      <c r="D28" s="12" t="s">
        <v>291</v>
      </c>
      <c r="E28" s="79">
        <v>2</v>
      </c>
      <c r="F28" s="3">
        <v>17.809999999999999</v>
      </c>
      <c r="G28" s="20">
        <f t="shared" si="0"/>
        <v>35.619999999999997</v>
      </c>
    </row>
    <row r="29" spans="1:7" x14ac:dyDescent="0.25">
      <c r="A29" s="13" t="s">
        <v>538</v>
      </c>
      <c r="B29" s="13" t="s">
        <v>119</v>
      </c>
      <c r="C29" s="2" t="s">
        <v>504</v>
      </c>
      <c r="D29" s="12" t="s">
        <v>292</v>
      </c>
      <c r="E29" s="79">
        <v>80</v>
      </c>
      <c r="F29" s="3">
        <v>9.49</v>
      </c>
      <c r="G29" s="20">
        <f t="shared" si="0"/>
        <v>759.2</v>
      </c>
    </row>
    <row r="30" spans="1:7" ht="30" x14ac:dyDescent="0.25">
      <c r="A30" s="13" t="s">
        <v>538</v>
      </c>
      <c r="B30" s="13" t="s">
        <v>120</v>
      </c>
      <c r="C30" s="2" t="s">
        <v>509</v>
      </c>
      <c r="D30" s="12" t="s">
        <v>297</v>
      </c>
      <c r="E30" s="79">
        <v>3</v>
      </c>
      <c r="F30" s="3">
        <v>29.66</v>
      </c>
      <c r="G30" s="20">
        <f t="shared" si="0"/>
        <v>88.98</v>
      </c>
    </row>
    <row r="31" spans="1:7" ht="30" x14ac:dyDescent="0.25">
      <c r="A31" s="13" t="s">
        <v>538</v>
      </c>
      <c r="B31" s="13" t="s">
        <v>121</v>
      </c>
      <c r="C31" s="2" t="s">
        <v>513</v>
      </c>
      <c r="D31" s="12" t="s">
        <v>297</v>
      </c>
      <c r="E31" s="79">
        <v>240</v>
      </c>
      <c r="F31" s="3">
        <v>23.73</v>
      </c>
      <c r="G31" s="20">
        <f t="shared" si="0"/>
        <v>5695.2</v>
      </c>
    </row>
    <row r="32" spans="1:7" x14ac:dyDescent="0.25">
      <c r="A32" s="13" t="s">
        <v>538</v>
      </c>
      <c r="B32" s="13" t="s">
        <v>122</v>
      </c>
      <c r="C32" s="2" t="s">
        <v>494</v>
      </c>
      <c r="D32" s="12" t="s">
        <v>292</v>
      </c>
      <c r="E32" s="79">
        <v>46</v>
      </c>
      <c r="F32" s="3">
        <v>5.93</v>
      </c>
      <c r="G32" s="20">
        <f t="shared" si="0"/>
        <v>272.77999999999997</v>
      </c>
    </row>
    <row r="33" spans="1:9" ht="30" x14ac:dyDescent="0.25">
      <c r="A33" s="13" t="s">
        <v>538</v>
      </c>
      <c r="B33" s="13" t="s">
        <v>123</v>
      </c>
      <c r="C33" s="2" t="s">
        <v>507</v>
      </c>
      <c r="D33" s="12" t="s">
        <v>297</v>
      </c>
      <c r="E33" s="79">
        <v>128</v>
      </c>
      <c r="F33" s="3">
        <v>47.46</v>
      </c>
      <c r="G33" s="20">
        <f t="shared" si="0"/>
        <v>6074.88</v>
      </c>
    </row>
    <row r="34" spans="1:9" ht="30" x14ac:dyDescent="0.25">
      <c r="A34" s="13" t="s">
        <v>538</v>
      </c>
      <c r="B34" s="13" t="s">
        <v>124</v>
      </c>
      <c r="C34" s="2" t="s">
        <v>508</v>
      </c>
      <c r="D34" s="12" t="s">
        <v>297</v>
      </c>
      <c r="E34" s="79">
        <v>137</v>
      </c>
      <c r="F34" s="3">
        <v>71.19</v>
      </c>
      <c r="G34" s="20">
        <f t="shared" si="0"/>
        <v>9753.0300000000007</v>
      </c>
    </row>
    <row r="35" spans="1:9" x14ac:dyDescent="0.25">
      <c r="A35" s="13" t="s">
        <v>538</v>
      </c>
      <c r="B35" s="13" t="s">
        <v>125</v>
      </c>
      <c r="C35" s="2" t="s">
        <v>518</v>
      </c>
      <c r="D35" s="12" t="s">
        <v>291</v>
      </c>
      <c r="E35" s="79">
        <v>2</v>
      </c>
      <c r="F35" s="3">
        <v>1186.54</v>
      </c>
      <c r="G35" s="20">
        <f t="shared" si="0"/>
        <v>2373.08</v>
      </c>
    </row>
    <row r="36" spans="1:9" ht="30" x14ac:dyDescent="0.25">
      <c r="A36" s="13" t="s">
        <v>538</v>
      </c>
      <c r="B36" s="13" t="s">
        <v>126</v>
      </c>
      <c r="C36" s="2" t="s">
        <v>514</v>
      </c>
      <c r="D36" s="12" t="s">
        <v>291</v>
      </c>
      <c r="E36" s="79">
        <v>12</v>
      </c>
      <c r="F36" s="3">
        <v>59.33</v>
      </c>
      <c r="G36" s="20">
        <f t="shared" si="0"/>
        <v>711.96</v>
      </c>
    </row>
    <row r="37" spans="1:9" ht="30" x14ac:dyDescent="0.25">
      <c r="A37" s="13" t="s">
        <v>538</v>
      </c>
      <c r="B37" s="13" t="s">
        <v>127</v>
      </c>
      <c r="C37" s="2" t="s">
        <v>521</v>
      </c>
      <c r="D37" s="12" t="s">
        <v>291</v>
      </c>
      <c r="E37" s="79">
        <v>1</v>
      </c>
      <c r="F37" s="3">
        <v>59.33</v>
      </c>
      <c r="G37" s="20">
        <f t="shared" si="0"/>
        <v>59.33</v>
      </c>
    </row>
    <row r="38" spans="1:9" x14ac:dyDescent="0.25">
      <c r="A38" s="13" t="s">
        <v>538</v>
      </c>
      <c r="B38" s="13" t="s">
        <v>128</v>
      </c>
      <c r="C38" s="2" t="s">
        <v>504</v>
      </c>
      <c r="D38" s="12" t="s">
        <v>292</v>
      </c>
      <c r="E38" s="79">
        <v>40</v>
      </c>
      <c r="F38" s="3">
        <v>9.49</v>
      </c>
      <c r="G38" s="20">
        <f t="shared" si="0"/>
        <v>379.6</v>
      </c>
    </row>
    <row r="39" spans="1:9" x14ac:dyDescent="0.25">
      <c r="A39" s="13" t="s">
        <v>538</v>
      </c>
      <c r="B39" s="13" t="s">
        <v>491</v>
      </c>
      <c r="C39" s="2" t="s">
        <v>519</v>
      </c>
      <c r="D39" s="12" t="s">
        <v>520</v>
      </c>
      <c r="E39" s="79">
        <v>0.53</v>
      </c>
      <c r="F39" s="3">
        <v>830.58</v>
      </c>
      <c r="G39" s="20">
        <f t="shared" si="0"/>
        <v>440.21</v>
      </c>
    </row>
    <row r="40" spans="1:9" ht="30" x14ac:dyDescent="0.25">
      <c r="A40" s="13" t="s">
        <v>538</v>
      </c>
      <c r="B40" s="13" t="s">
        <v>492</v>
      </c>
      <c r="C40" s="2" t="s">
        <v>522</v>
      </c>
      <c r="D40" s="12" t="s">
        <v>292</v>
      </c>
      <c r="E40" s="79">
        <v>110</v>
      </c>
      <c r="F40" s="3">
        <v>47.46</v>
      </c>
      <c r="G40" s="20">
        <f t="shared" si="0"/>
        <v>5220.6000000000004</v>
      </c>
    </row>
    <row r="41" spans="1:9" ht="15.75" thickBot="1" x14ac:dyDescent="0.3">
      <c r="A41" s="13" t="s">
        <v>538</v>
      </c>
      <c r="B41" s="13" t="s">
        <v>525</v>
      </c>
      <c r="C41" s="2" t="s">
        <v>523</v>
      </c>
      <c r="D41" s="12" t="s">
        <v>292</v>
      </c>
      <c r="E41" s="79">
        <v>99</v>
      </c>
      <c r="F41" s="3">
        <v>2.38</v>
      </c>
      <c r="G41" s="20">
        <f t="shared" si="0"/>
        <v>235.62</v>
      </c>
      <c r="H41" s="31"/>
    </row>
    <row r="42" spans="1:9" ht="29.25" thickBot="1" x14ac:dyDescent="0.3">
      <c r="A42" s="21" t="s">
        <v>538</v>
      </c>
      <c r="B42" s="21" t="s">
        <v>526</v>
      </c>
      <c r="C42" s="22" t="s">
        <v>524</v>
      </c>
      <c r="D42" s="23" t="s">
        <v>520</v>
      </c>
      <c r="E42" s="81">
        <v>0.08</v>
      </c>
      <c r="F42" s="24">
        <v>237.38</v>
      </c>
      <c r="G42" s="25">
        <f t="shared" si="0"/>
        <v>18.989999999999998</v>
      </c>
      <c r="H42" s="37" t="s">
        <v>78</v>
      </c>
      <c r="I42" s="38">
        <f>ROUND(SUM(G5:G42),2)</f>
        <v>131605.74</v>
      </c>
    </row>
    <row r="43" spans="1:9" ht="43.5" thickBot="1" x14ac:dyDescent="0.3">
      <c r="F43" s="45" t="s">
        <v>100</v>
      </c>
      <c r="G43" s="46">
        <f>SUM(G5:G42)</f>
        <v>131605.74</v>
      </c>
    </row>
  </sheetData>
  <sheetProtection algorithmName="SHA-512" hashValue="aoAPgI97miPF/I1F9oLdR/UKqqAR0oqfaj54JUI6YsPQmPy4UrTXXrTbHqsOPuPE7mp5wY/+JQTxpEq+WPnVKg==" saltValue="NAWvLtfBc0IfxuuRRUUmWg=="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D18"/>
  <sheetViews>
    <sheetView zoomScaleNormal="100" workbookViewId="0">
      <selection activeCell="E9" sqref="E9"/>
    </sheetView>
  </sheetViews>
  <sheetFormatPr defaultRowHeight="15" x14ac:dyDescent="0.25"/>
  <cols>
    <col min="1" max="1" width="11.7109375" customWidth="1"/>
    <col min="2" max="2" width="51.28515625" customWidth="1"/>
    <col min="3" max="3" width="20.85546875" customWidth="1"/>
    <col min="4" max="4" width="23.85546875" customWidth="1"/>
  </cols>
  <sheetData>
    <row r="1" spans="1:4" ht="27" customHeight="1" x14ac:dyDescent="0.25">
      <c r="A1" s="122" t="s">
        <v>104</v>
      </c>
      <c r="B1" s="122"/>
      <c r="C1" s="122"/>
    </row>
    <row r="2" spans="1:4" x14ac:dyDescent="0.25">
      <c r="A2" s="123" t="s">
        <v>86</v>
      </c>
      <c r="B2" s="123"/>
      <c r="C2" s="123"/>
    </row>
    <row r="3" spans="1:4" ht="25.5" x14ac:dyDescent="0.25">
      <c r="A3" s="48" t="s">
        <v>102</v>
      </c>
      <c r="B3" s="48" t="s">
        <v>87</v>
      </c>
      <c r="C3" s="48" t="s">
        <v>88</v>
      </c>
    </row>
    <row r="4" spans="1:4" x14ac:dyDescent="0.25">
      <c r="A4" s="49">
        <v>1</v>
      </c>
      <c r="B4" s="50" t="s">
        <v>89</v>
      </c>
      <c r="C4" s="55">
        <f>DKŽ_1!G266</f>
        <v>11934822.860000007</v>
      </c>
    </row>
    <row r="5" spans="1:4" x14ac:dyDescent="0.25">
      <c r="A5" s="49">
        <v>2</v>
      </c>
      <c r="B5" s="50" t="s">
        <v>101</v>
      </c>
      <c r="C5" s="55">
        <f>DKŽ_2!G43</f>
        <v>131605.74</v>
      </c>
    </row>
    <row r="6" spans="1:4" ht="25.5" x14ac:dyDescent="0.25">
      <c r="A6" s="49">
        <v>3</v>
      </c>
      <c r="B6" s="107" t="s">
        <v>107</v>
      </c>
      <c r="C6" s="108">
        <v>63190.080000000002</v>
      </c>
      <c r="D6" s="98"/>
    </row>
    <row r="7" spans="1:4" ht="38.25" x14ac:dyDescent="0.25">
      <c r="A7" s="48" t="s">
        <v>90</v>
      </c>
      <c r="B7" s="51" t="s">
        <v>94</v>
      </c>
      <c r="C7" s="56">
        <f>ROUND(SUM(C4:C6),2)</f>
        <v>12129618.68</v>
      </c>
    </row>
    <row r="8" spans="1:4" x14ac:dyDescent="0.25">
      <c r="A8" s="52"/>
      <c r="B8" s="52"/>
      <c r="C8" s="52"/>
    </row>
    <row r="9" spans="1:4" ht="53.25" customHeight="1" x14ac:dyDescent="0.25">
      <c r="A9" s="125" t="s">
        <v>106</v>
      </c>
      <c r="B9" s="125"/>
      <c r="C9" s="125"/>
    </row>
    <row r="10" spans="1:4" x14ac:dyDescent="0.25">
      <c r="A10" s="52"/>
      <c r="B10" s="52"/>
      <c r="C10" s="52"/>
    </row>
    <row r="11" spans="1:4" ht="74.45" customHeight="1" x14ac:dyDescent="0.25">
      <c r="A11" s="124" t="s">
        <v>103</v>
      </c>
      <c r="B11" s="124"/>
      <c r="C11" s="124"/>
    </row>
    <row r="12" spans="1:4" x14ac:dyDescent="0.25">
      <c r="A12" s="53"/>
      <c r="B12" s="53"/>
      <c r="C12" s="53"/>
    </row>
    <row r="13" spans="1:4" x14ac:dyDescent="0.25">
      <c r="A13" s="52"/>
      <c r="B13" s="52"/>
      <c r="C13" s="54" t="s">
        <v>91</v>
      </c>
    </row>
    <row r="14" spans="1:4" ht="3.95" customHeight="1" x14ac:dyDescent="0.25">
      <c r="A14" s="52"/>
      <c r="B14" s="52"/>
      <c r="C14" s="52"/>
    </row>
    <row r="15" spans="1:4" ht="181.5" customHeight="1" x14ac:dyDescent="0.25">
      <c r="A15" s="120" t="s">
        <v>527</v>
      </c>
      <c r="B15" s="121"/>
      <c r="C15" s="121"/>
    </row>
    <row r="16" spans="1:4" ht="131.25" customHeight="1" x14ac:dyDescent="0.25">
      <c r="A16" s="118" t="s">
        <v>92</v>
      </c>
      <c r="B16" s="119"/>
      <c r="C16" s="119"/>
    </row>
    <row r="17" spans="1:3" ht="68.45" customHeight="1" x14ac:dyDescent="0.25">
      <c r="A17" s="120" t="s">
        <v>93</v>
      </c>
      <c r="B17" s="121"/>
      <c r="C17" s="121"/>
    </row>
    <row r="18" spans="1:3" ht="190.15" customHeight="1" x14ac:dyDescent="0.25"/>
  </sheetData>
  <sheetProtection algorithmName="SHA-512" hashValue="4MQRHojeiHtmRp2IPR6tKyjMAaWlx7rGD3Bw8iHqaS87DBsVzR6eNETrVvJMRBknebJ2DTNDCefeUh0L7NV/vw==" saltValue="cZ1SHnS7fJj1PbMCRXLamQ==" spinCount="100000" sheet="1" objects="1" scenarios="1"/>
  <mergeCells count="7">
    <mergeCell ref="A16:C16"/>
    <mergeCell ref="A17:C17"/>
    <mergeCell ref="A1:C1"/>
    <mergeCell ref="A2:C2"/>
    <mergeCell ref="A11:C11"/>
    <mergeCell ref="A15:C15"/>
    <mergeCell ref="A9:C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Mantas Kuoja</cp:lastModifiedBy>
  <dcterms:created xsi:type="dcterms:W3CDTF">2020-10-05T14:48:34Z</dcterms:created>
  <dcterms:modified xsi:type="dcterms:W3CDTF">2024-01-25T07:19:39Z</dcterms:modified>
</cp:coreProperties>
</file>